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895" windowHeight="4035" activeTab="2"/>
  </bookViews>
  <sheets>
    <sheet name="Preferred Stock" sheetId="1" r:id="rId1"/>
    <sheet name="First Mortgage Bonds" sheetId="2" r:id="rId2"/>
    <sheet name="PCRRB and DCIDA" sheetId="3" r:id="rId3"/>
  </sheets>
  <definedNames>
    <definedName name="_xlnm.Print_Area" localSheetId="1">'First Mortgage Bonds'!$A$1:$I$34</definedName>
    <definedName name="_xlnm.Print_Area" localSheetId="2">'PCRRB and DCIDA'!$A$1:$I$52</definedName>
    <definedName name="_xlnm.Print_Area" localSheetId="0">'Preferred Stock'!$A$1:$N$41</definedName>
  </definedNames>
  <calcPr fullCalcOnLoad="1"/>
</workbook>
</file>

<file path=xl/sharedStrings.xml><?xml version="1.0" encoding="utf-8"?>
<sst xmlns="http://schemas.openxmlformats.org/spreadsheetml/2006/main" count="161" uniqueCount="87">
  <si>
    <t>FLORIDA POWER &amp; LIGHT COMPANY</t>
  </si>
  <si>
    <t>Statement of Capital Stock and Debt -- June 30, 2000</t>
  </si>
  <si>
    <t>Preferred Stock without Sinking Fund Requirements:</t>
  </si>
  <si>
    <t>Shares</t>
  </si>
  <si>
    <t>Amount</t>
  </si>
  <si>
    <t>Dividend</t>
  </si>
  <si>
    <t>Issue</t>
  </si>
  <si>
    <t>Authorized and</t>
  </si>
  <si>
    <t>Rate</t>
  </si>
  <si>
    <t>Series</t>
  </si>
  <si>
    <t>Date</t>
  </si>
  <si>
    <t>Outstanding</t>
  </si>
  <si>
    <t>09/47</t>
  </si>
  <si>
    <t>A</t>
  </si>
  <si>
    <t>05/51</t>
  </si>
  <si>
    <t>B</t>
  </si>
  <si>
    <t>01/53</t>
  </si>
  <si>
    <t>C</t>
  </si>
  <si>
    <t>02/54</t>
  </si>
  <si>
    <t>D</t>
  </si>
  <si>
    <t>07/54</t>
  </si>
  <si>
    <t>E</t>
  </si>
  <si>
    <t>11/55</t>
  </si>
  <si>
    <t>S</t>
  </si>
  <si>
    <t>03/93</t>
  </si>
  <si>
    <t>T</t>
  </si>
  <si>
    <t>06/93</t>
  </si>
  <si>
    <t>U</t>
  </si>
  <si>
    <t>09/93</t>
  </si>
  <si>
    <t/>
  </si>
  <si>
    <t>Total</t>
  </si>
  <si>
    <t>Other:</t>
  </si>
  <si>
    <t>Description</t>
  </si>
  <si>
    <t>Authorized (1)</t>
  </si>
  <si>
    <t>Preferred Stock, undesignated, $100 par</t>
  </si>
  <si>
    <t>-</t>
  </si>
  <si>
    <t xml:space="preserve">   11,575,000</t>
  </si>
  <si>
    <t>Preferred Stock, undesignated, no par</t>
  </si>
  <si>
    <t xml:space="preserve">     5,000,000</t>
  </si>
  <si>
    <t>Common Stock, no par</t>
  </si>
  <si>
    <t>1,000</t>
  </si>
  <si>
    <t>(1)   Remaining authorized under amended Charter.</t>
  </si>
  <si>
    <t>First Mortgage Bonds:</t>
  </si>
  <si>
    <t>Principal</t>
  </si>
  <si>
    <t>Maturity</t>
  </si>
  <si>
    <t>02/93</t>
  </si>
  <si>
    <t>04/93</t>
  </si>
  <si>
    <t>07/93</t>
  </si>
  <si>
    <t>12/93</t>
  </si>
  <si>
    <t>06/98</t>
  </si>
  <si>
    <t>04/99</t>
  </si>
  <si>
    <t>04/01/09</t>
  </si>
  <si>
    <t>First Mortgage Bonds -- Medium-Term Notes:</t>
  </si>
  <si>
    <t xml:space="preserve"> 7.30% Martin</t>
  </si>
  <si>
    <t>06/90</t>
  </si>
  <si>
    <t xml:space="preserve"> 7.50% St. Lucie</t>
  </si>
  <si>
    <t xml:space="preserve"> 7.15% Dade</t>
  </si>
  <si>
    <t>08/91</t>
  </si>
  <si>
    <t xml:space="preserve"> 7.15% St. Lucie</t>
  </si>
  <si>
    <t xml:space="preserve"> 7.15% Broward</t>
  </si>
  <si>
    <t xml:space="preserve"> 6.7% St. Lucie</t>
  </si>
  <si>
    <t>05/92</t>
  </si>
  <si>
    <t>Variable Rate St. Lucie</t>
  </si>
  <si>
    <t>Variable Rate Jacksonville</t>
  </si>
  <si>
    <t>Variable Rate Martin</t>
  </si>
  <si>
    <t>Variable Rate Dade</t>
  </si>
  <si>
    <t>03/94</t>
  </si>
  <si>
    <t>Variable Rate Manatee</t>
  </si>
  <si>
    <t>Variable Rate Putnam</t>
  </si>
  <si>
    <t>07/94</t>
  </si>
  <si>
    <t>03/95</t>
  </si>
  <si>
    <t>06/95</t>
  </si>
  <si>
    <t>04/00</t>
  </si>
  <si>
    <t>06/00</t>
  </si>
  <si>
    <t>(1)</t>
  </si>
  <si>
    <t>(2)</t>
  </si>
  <si>
    <t>redeem, in July 2000, all $76,300,000 principal amount of bonds and all $19,400,000 principal amount</t>
  </si>
  <si>
    <t>of bonds.</t>
  </si>
  <si>
    <t>Development Bonds:</t>
  </si>
  <si>
    <t xml:space="preserve">First Mortgage Bonds - Pollution Control, Solid Waste Disposal, </t>
  </si>
  <si>
    <t>and Industrial Development:</t>
  </si>
  <si>
    <t xml:space="preserve">Unsecured Pollution Control, Solid Waste Disposal, and Industrial </t>
  </si>
  <si>
    <t>The proceeds from the issuance in April 2000 of $95,700,000 principal amount of bonds were used to</t>
  </si>
  <si>
    <t>Subordinated Preferred Stock, no par</t>
  </si>
  <si>
    <t xml:space="preserve">The proceeds from the issuance in June 2000 of $48,900,000 principal amount of  bonds were used in </t>
  </si>
  <si>
    <t xml:space="preserve">part to redeem all $9,835,000 principal amount of bonds in August 2000 and all $15,900,000 principal </t>
  </si>
  <si>
    <t>amount of bonds in September 2000.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</si>
</sst>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General_)"/>
    <numFmt numFmtId="174" formatCode="#,##0_);\(&quot;$&quot;#,##0\)"/>
    <numFmt numFmtId="175" formatCode="m/yy"/>
    <numFmt numFmtId="176" formatCode="0.000%"/>
    <numFmt numFmtId="177" formatCode="mmm\-yy_)"/>
    <numFmt numFmtId="178" formatCode="mm/dd/yy_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  <numFmt numFmtId="184" formatCode="&quot;$&quot;#,##0.00000_);\(&quot;$&quot;#,##0.0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sz val="14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vertAlign val="superscript"/>
      <sz val="11"/>
      <name val="Helv"/>
      <family val="0"/>
    </font>
    <font>
      <sz val="11"/>
      <name val="Helv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Continuous"/>
      <protection/>
    </xf>
    <xf numFmtId="10" fontId="4" fillId="0" borderId="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0" fontId="4" fillId="0" borderId="3" xfId="0" applyFont="1" applyBorder="1" applyAlignment="1" applyProtection="1" quotePrefix="1">
      <alignment horizontal="center"/>
      <protection/>
    </xf>
    <xf numFmtId="37" fontId="4" fillId="0" borderId="4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14" fontId="4" fillId="0" borderId="3" xfId="0" applyNumberFormat="1" applyFont="1" applyBorder="1" applyAlignment="1" applyProtection="1" quotePrefix="1">
      <alignment horizontal="center"/>
      <protection/>
    </xf>
    <xf numFmtId="10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14" fontId="4" fillId="0" borderId="5" xfId="0" applyNumberFormat="1" applyFont="1" applyBorder="1" applyAlignment="1" applyProtection="1" quotePrefix="1">
      <alignment horizontal="center"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0" fontId="4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/>
    </xf>
    <xf numFmtId="1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/>
      <protection/>
    </xf>
    <xf numFmtId="5" fontId="4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 quotePrefix="1">
      <alignment horizontal="left"/>
    </xf>
    <xf numFmtId="0" fontId="5" fillId="0" borderId="10" xfId="0" applyFont="1" applyBorder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177" fontId="4" fillId="0" borderId="11" xfId="0" applyNumberFormat="1" applyFont="1" applyBorder="1" applyAlignment="1" applyProtection="1" quotePrefix="1">
      <alignment horizontal="center"/>
      <protection/>
    </xf>
    <xf numFmtId="178" fontId="4" fillId="0" borderId="3" xfId="0" applyNumberFormat="1" applyFont="1" applyBorder="1" applyAlignment="1" applyProtection="1">
      <alignment horizontal="center"/>
      <protection/>
    </xf>
    <xf numFmtId="176" fontId="4" fillId="0" borderId="6" xfId="0" applyNumberFormat="1" applyFont="1" applyBorder="1" applyAlignment="1" applyProtection="1">
      <alignment horizontal="center"/>
      <protection/>
    </xf>
    <xf numFmtId="177" fontId="4" fillId="0" borderId="13" xfId="0" applyNumberFormat="1" applyFont="1" applyBorder="1" applyAlignment="1" applyProtection="1" quotePrefix="1">
      <alignment horizontal="center"/>
      <protection/>
    </xf>
    <xf numFmtId="178" fontId="4" fillId="0" borderId="14" xfId="0" applyNumberFormat="1" applyFont="1" applyBorder="1" applyAlignment="1" applyProtection="1">
      <alignment horizontal="center"/>
      <protection/>
    </xf>
    <xf numFmtId="177" fontId="4" fillId="0" borderId="15" xfId="0" applyNumberFormat="1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177" fontId="4" fillId="0" borderId="4" xfId="0" applyNumberFormat="1" applyFont="1" applyBorder="1" applyAlignment="1" applyProtection="1" quotePrefix="1">
      <alignment horizontal="center"/>
      <protection/>
    </xf>
    <xf numFmtId="178" fontId="4" fillId="0" borderId="5" xfId="0" applyNumberFormat="1" applyFont="1" applyBorder="1" applyAlignment="1" applyProtection="1">
      <alignment horizontal="center"/>
      <protection/>
    </xf>
    <xf numFmtId="0" fontId="5" fillId="0" borderId="0" xfId="0" applyFont="1" applyAlignment="1" quotePrefix="1">
      <alignment horizontal="right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left"/>
      <protection/>
    </xf>
    <xf numFmtId="0" fontId="4" fillId="0" borderId="10" xfId="0" applyFont="1" applyBorder="1" applyAlignment="1" applyProtection="1" quotePrefix="1">
      <alignment horizontal="center"/>
      <protection/>
    </xf>
    <xf numFmtId="178" fontId="4" fillId="0" borderId="2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>
      <alignment/>
    </xf>
    <xf numFmtId="0" fontId="5" fillId="0" borderId="11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 quotePrefix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 quotePrefix="1">
      <alignment horizontal="center"/>
      <protection/>
    </xf>
    <xf numFmtId="178" fontId="4" fillId="0" borderId="5" xfId="0" applyNumberFormat="1" applyFont="1" applyBorder="1" applyAlignment="1" applyProtection="1" quotePrefix="1">
      <alignment horizontal="left"/>
      <protection/>
    </xf>
    <xf numFmtId="178" fontId="4" fillId="0" borderId="6" xfId="0" applyNumberFormat="1" applyFont="1" applyBorder="1" applyAlignment="1" applyProtection="1">
      <alignment/>
      <protection/>
    </xf>
    <xf numFmtId="178" fontId="4" fillId="0" borderId="18" xfId="0" applyNumberFormat="1" applyFont="1" applyBorder="1" applyAlignment="1" applyProtection="1">
      <alignment/>
      <protection/>
    </xf>
    <xf numFmtId="178" fontId="4" fillId="0" borderId="5" xfId="0" applyNumberFormat="1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 quotePrefix="1">
      <alignment horizontal="left"/>
      <protection/>
    </xf>
    <xf numFmtId="0" fontId="4" fillId="0" borderId="4" xfId="0" applyFont="1" applyBorder="1" applyAlignment="1" applyProtection="1" quotePrefix="1">
      <alignment horizontal="left"/>
      <protection/>
    </xf>
    <xf numFmtId="0" fontId="4" fillId="0" borderId="12" xfId="0" applyFont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>
      <alignment/>
    </xf>
    <xf numFmtId="0" fontId="5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 quotePrefix="1">
      <alignment horizontal="left"/>
      <protection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4" fillId="0" borderId="22" xfId="0" applyFont="1" applyBorder="1" applyAlignment="1" applyProtection="1" quotePrefix="1">
      <alignment horizontal="center"/>
      <protection/>
    </xf>
    <xf numFmtId="178" fontId="4" fillId="0" borderId="23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6" fontId="4" fillId="0" borderId="3" xfId="17" applyNumberFormat="1" applyFont="1" applyBorder="1" applyAlignment="1" applyProtection="1">
      <alignment horizontal="right"/>
      <protection/>
    </xf>
    <xf numFmtId="5" fontId="4" fillId="0" borderId="24" xfId="0" applyNumberFormat="1" applyFont="1" applyBorder="1" applyAlignment="1" applyProtection="1">
      <alignment horizontal="right"/>
      <protection/>
    </xf>
    <xf numFmtId="6" fontId="4" fillId="0" borderId="24" xfId="15" applyNumberFormat="1" applyFont="1" applyBorder="1" applyAlignment="1" applyProtection="1" quotePrefix="1">
      <alignment horizontal="right"/>
      <protection/>
    </xf>
    <xf numFmtId="5" fontId="4" fillId="0" borderId="25" xfId="0" applyNumberFormat="1" applyFont="1" applyBorder="1" applyAlignment="1" applyProtection="1">
      <alignment horizontal="right"/>
      <protection/>
    </xf>
    <xf numFmtId="5" fontId="4" fillId="0" borderId="26" xfId="0" applyNumberFormat="1" applyFont="1" applyBorder="1" applyAlignment="1" applyProtection="1">
      <alignment horizontal="right"/>
      <protection/>
    </xf>
    <xf numFmtId="5" fontId="4" fillId="0" borderId="0" xfId="0" applyNumberFormat="1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/>
    </xf>
    <xf numFmtId="0" fontId="4" fillId="0" borderId="27" xfId="0" applyFont="1" applyBorder="1" applyAlignment="1" applyProtection="1">
      <alignment horizontal="center"/>
      <protection/>
    </xf>
    <xf numFmtId="0" fontId="4" fillId="0" borderId="0" xfId="0" applyFont="1" applyAlignment="1" quotePrefix="1">
      <alignment horizontal="left"/>
    </xf>
    <xf numFmtId="10" fontId="5" fillId="0" borderId="0" xfId="0" applyNumberFormat="1" applyFont="1" applyBorder="1" applyAlignment="1" applyProtection="1" quotePrefix="1">
      <alignment horizontal="left"/>
      <protection/>
    </xf>
    <xf numFmtId="37" fontId="0" fillId="0" borderId="0" xfId="0" applyNumberFormat="1" applyAlignment="1">
      <alignment horizontal="left"/>
    </xf>
    <xf numFmtId="37" fontId="4" fillId="0" borderId="0" xfId="0" applyNumberFormat="1" applyFont="1" applyBorder="1" applyAlignment="1" applyProtection="1" quotePrefix="1">
      <alignment horizontal="right"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centerContinuous"/>
    </xf>
    <xf numFmtId="10" fontId="5" fillId="0" borderId="17" xfId="0" applyNumberFormat="1" applyFont="1" applyBorder="1" applyAlignment="1" applyProtection="1" quotePrefix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 quotePrefix="1">
      <alignment horizontal="left"/>
    </xf>
    <xf numFmtId="10" fontId="4" fillId="0" borderId="12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5" fontId="4" fillId="0" borderId="30" xfId="0" applyNumberFormat="1" applyFont="1" applyBorder="1" applyAlignment="1" applyProtection="1">
      <alignment horizontal="centerContinuous"/>
      <protection/>
    </xf>
    <xf numFmtId="37" fontId="4" fillId="0" borderId="31" xfId="0" applyNumberFormat="1" applyFont="1" applyBorder="1" applyAlignment="1" applyProtection="1">
      <alignment horizontal="center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28" xfId="0" applyNumberFormat="1" applyFont="1" applyBorder="1" applyAlignment="1" applyProtection="1">
      <alignment horizontal="centerContinuous"/>
      <protection/>
    </xf>
    <xf numFmtId="37" fontId="4" fillId="0" borderId="29" xfId="0" applyNumberFormat="1" applyFont="1" applyBorder="1" applyAlignment="1" applyProtection="1" quotePrefix="1">
      <alignment horizontal="right"/>
      <protection/>
    </xf>
    <xf numFmtId="37" fontId="4" fillId="0" borderId="15" xfId="0" applyNumberFormat="1" applyFont="1" applyBorder="1" applyAlignment="1" applyProtection="1" quotePrefix="1">
      <alignment horizontal="right"/>
      <protection/>
    </xf>
    <xf numFmtId="0" fontId="4" fillId="0" borderId="28" xfId="0" applyFont="1" applyBorder="1" applyAlignment="1" applyProtection="1">
      <alignment horizontal="center"/>
      <protection/>
    </xf>
    <xf numFmtId="166" fontId="4" fillId="0" borderId="29" xfId="17" applyNumberFormat="1" applyFont="1" applyBorder="1" applyAlignment="1" applyProtection="1" quotePrefix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quotePrefix="1">
      <alignment horizontal="centerContinuous"/>
    </xf>
    <xf numFmtId="0" fontId="4" fillId="0" borderId="12" xfId="0" applyFont="1" applyBorder="1" applyAlignment="1">
      <alignment horizontal="centerContinuous"/>
    </xf>
    <xf numFmtId="10" fontId="5" fillId="0" borderId="12" xfId="0" applyNumberFormat="1" applyFont="1" applyBorder="1" applyAlignment="1" applyProtection="1" quotePrefix="1">
      <alignment horizontal="centerContinuous"/>
      <protection/>
    </xf>
    <xf numFmtId="0" fontId="4" fillId="0" borderId="12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 quotePrefix="1">
      <alignment horizontal="center"/>
      <protection/>
    </xf>
    <xf numFmtId="37" fontId="4" fillId="0" borderId="6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7" fontId="4" fillId="0" borderId="15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 quotePrefix="1">
      <alignment horizontal="center"/>
      <protection/>
    </xf>
    <xf numFmtId="178" fontId="4" fillId="0" borderId="0" xfId="0" applyNumberFormat="1" applyFont="1" applyBorder="1" applyAlignment="1" applyProtection="1">
      <alignment horizontal="center"/>
      <protection/>
    </xf>
    <xf numFmtId="174" fontId="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left"/>
    </xf>
    <xf numFmtId="176" fontId="4" fillId="0" borderId="15" xfId="0" applyNumberFormat="1" applyFont="1" applyBorder="1" applyAlignment="1" applyProtection="1">
      <alignment horizontal="center"/>
      <protection/>
    </xf>
    <xf numFmtId="177" fontId="4" fillId="0" borderId="6" xfId="0" applyNumberFormat="1" applyFont="1" applyBorder="1" applyAlignment="1" applyProtection="1" quotePrefix="1">
      <alignment horizontal="center"/>
      <protection/>
    </xf>
    <xf numFmtId="178" fontId="4" fillId="0" borderId="13" xfId="0" applyNumberFormat="1" applyFont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/>
      <protection/>
    </xf>
    <xf numFmtId="0" fontId="1" fillId="0" borderId="31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6" fontId="4" fillId="0" borderId="2" xfId="17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 quotePrefix="1">
      <alignment horizontal="left"/>
      <protection/>
    </xf>
    <xf numFmtId="178" fontId="4" fillId="0" borderId="32" xfId="0" applyNumberFormat="1" applyFont="1" applyBorder="1" applyAlignment="1" applyProtection="1" quotePrefix="1">
      <alignment horizontal="center"/>
      <protection/>
    </xf>
    <xf numFmtId="0" fontId="4" fillId="0" borderId="33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center"/>
      <protection/>
    </xf>
    <xf numFmtId="5" fontId="4" fillId="0" borderId="23" xfId="0" applyNumberFormat="1" applyFont="1" applyBorder="1" applyAlignment="1" applyProtection="1">
      <alignment horizontal="right"/>
      <protection/>
    </xf>
    <xf numFmtId="6" fontId="4" fillId="0" borderId="5" xfId="17" applyNumberFormat="1" applyFont="1" applyBorder="1" applyAlignment="1" applyProtection="1">
      <alignment horizontal="right"/>
      <protection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 quotePrefix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60" zoomScaleNormal="60" workbookViewId="0" topLeftCell="A1">
      <selection activeCell="R33" sqref="R33"/>
    </sheetView>
  </sheetViews>
  <sheetFormatPr defaultColWidth="9.140625" defaultRowHeight="12.75"/>
  <cols>
    <col min="2" max="3" width="7.421875" style="0" customWidth="1"/>
    <col min="4" max="5" width="9.8515625" style="0" customWidth="1"/>
    <col min="6" max="6" width="11.140625" style="0" customWidth="1"/>
    <col min="7" max="7" width="15.7109375" style="0" customWidth="1"/>
    <col min="8" max="8" width="16.421875" style="0" customWidth="1"/>
    <col min="9" max="9" width="12.8515625" style="0" customWidth="1"/>
    <col min="10" max="13" width="7.421875" style="0" hidden="1" customWidth="1"/>
    <col min="14" max="14" width="7.421875" style="0" customWidth="1"/>
    <col min="15" max="15" width="3.7109375" style="0" customWidth="1"/>
  </cols>
  <sheetData>
    <row r="1" spans="1:15" ht="19.5">
      <c r="A1" s="82" t="s">
        <v>0</v>
      </c>
      <c r="B1" s="2"/>
      <c r="C1" s="2"/>
      <c r="D1" s="52"/>
      <c r="E1" s="2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19.5">
      <c r="A2" s="82" t="s">
        <v>1</v>
      </c>
      <c r="B2" s="2"/>
      <c r="C2" s="2"/>
      <c r="D2" s="52"/>
      <c r="E2" s="2"/>
      <c r="F2" s="2"/>
      <c r="G2" s="2"/>
      <c r="H2" s="2"/>
      <c r="I2" s="2"/>
      <c r="J2" s="1"/>
      <c r="K2" s="1"/>
      <c r="L2" s="1"/>
      <c r="M2" s="1"/>
      <c r="N2" s="1"/>
      <c r="O2" s="1"/>
    </row>
    <row r="3" spans="2:15" ht="19.5">
      <c r="B3" s="1"/>
      <c r="C3" s="1"/>
      <c r="D3" s="82"/>
      <c r="E3" s="2"/>
      <c r="F3" s="2"/>
      <c r="G3" s="2"/>
      <c r="H3" s="2"/>
      <c r="I3" s="1"/>
      <c r="J3" s="1"/>
      <c r="K3" s="1"/>
      <c r="L3" s="1"/>
      <c r="M3" s="1"/>
      <c r="N3" s="1"/>
      <c r="O3" s="1"/>
    </row>
    <row r="4" spans="2:15" ht="19.5">
      <c r="B4" s="1"/>
      <c r="C4" s="1"/>
      <c r="D4" s="8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ht="12.75">
      <c r="C6" s="1"/>
      <c r="D6" s="3" t="s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2.75">
      <c r="B7" s="1"/>
      <c r="C7" s="1"/>
      <c r="D7" s="1"/>
      <c r="E7" s="1"/>
      <c r="F7" s="1"/>
      <c r="G7" s="31"/>
      <c r="H7" s="31"/>
      <c r="I7" s="1"/>
      <c r="J7" s="1"/>
      <c r="K7" s="1"/>
      <c r="L7" s="1"/>
      <c r="M7" s="1"/>
      <c r="N7" s="1"/>
      <c r="O7" s="1"/>
    </row>
    <row r="8" spans="2:15" ht="12.75">
      <c r="B8" s="1"/>
      <c r="C8" s="1"/>
      <c r="D8" s="4"/>
      <c r="E8" s="4"/>
      <c r="F8" s="4"/>
      <c r="G8" s="87" t="s">
        <v>3</v>
      </c>
      <c r="H8" s="6" t="s">
        <v>4</v>
      </c>
      <c r="I8" s="1"/>
      <c r="J8" s="1"/>
      <c r="K8" s="1"/>
      <c r="L8" s="1"/>
      <c r="M8" s="1"/>
      <c r="N8" s="1"/>
      <c r="O8" s="1"/>
    </row>
    <row r="9" spans="2:15" ht="12.75">
      <c r="B9" s="1"/>
      <c r="C9" s="1"/>
      <c r="D9" s="88" t="s">
        <v>5</v>
      </c>
      <c r="E9" s="5"/>
      <c r="F9" s="6" t="s">
        <v>6</v>
      </c>
      <c r="G9" s="142" t="s">
        <v>7</v>
      </c>
      <c r="H9" s="144" t="s">
        <v>7</v>
      </c>
      <c r="I9" s="1"/>
      <c r="J9" s="1"/>
      <c r="K9" s="1"/>
      <c r="L9" s="1"/>
      <c r="M9" s="1"/>
      <c r="N9" s="1"/>
      <c r="O9" s="1"/>
    </row>
    <row r="10" spans="2:15" ht="12.75" customHeight="1">
      <c r="B10" s="1"/>
      <c r="C10" s="1"/>
      <c r="D10" s="7" t="s">
        <v>8</v>
      </c>
      <c r="E10" s="7" t="s">
        <v>9</v>
      </c>
      <c r="F10" s="7" t="s">
        <v>10</v>
      </c>
      <c r="G10" s="143" t="s">
        <v>11</v>
      </c>
      <c r="H10" s="7" t="s">
        <v>11</v>
      </c>
      <c r="I10" s="1"/>
      <c r="J10" s="1"/>
      <c r="K10" s="1"/>
      <c r="L10" s="1"/>
      <c r="M10" s="1"/>
      <c r="N10" s="1"/>
      <c r="O10" s="1"/>
    </row>
    <row r="11" spans="2:15" ht="12.75" customHeight="1">
      <c r="B11" s="1"/>
      <c r="C11" s="1"/>
      <c r="D11" s="9">
        <v>0.045</v>
      </c>
      <c r="E11" s="10"/>
      <c r="F11" s="11" t="s">
        <v>12</v>
      </c>
      <c r="G11" s="12">
        <v>100000</v>
      </c>
      <c r="H11" s="89">
        <v>10000000</v>
      </c>
      <c r="I11" s="1"/>
      <c r="J11" s="1"/>
      <c r="K11" s="1"/>
      <c r="L11" s="1"/>
      <c r="M11" s="1"/>
      <c r="N11" s="1"/>
      <c r="O11" s="1"/>
    </row>
    <row r="12" spans="2:15" ht="12.75">
      <c r="B12" s="1"/>
      <c r="C12" s="1"/>
      <c r="D12" s="9">
        <v>0.045</v>
      </c>
      <c r="E12" s="13" t="s">
        <v>13</v>
      </c>
      <c r="F12" s="11" t="s">
        <v>14</v>
      </c>
      <c r="G12" s="12">
        <v>50000</v>
      </c>
      <c r="H12" s="89">
        <v>5000000</v>
      </c>
      <c r="I12" s="1"/>
      <c r="J12" s="1"/>
      <c r="K12" s="1"/>
      <c r="L12" s="1"/>
      <c r="M12" s="1"/>
      <c r="N12" s="1"/>
      <c r="O12" s="1"/>
    </row>
    <row r="13" spans="2:15" ht="12.75">
      <c r="B13" s="1"/>
      <c r="C13" s="1"/>
      <c r="D13" s="9">
        <v>0.045</v>
      </c>
      <c r="E13" s="13" t="s">
        <v>15</v>
      </c>
      <c r="F13" s="11" t="s">
        <v>16</v>
      </c>
      <c r="G13" s="12">
        <v>50000</v>
      </c>
      <c r="H13" s="89">
        <v>5000000</v>
      </c>
      <c r="I13" s="1"/>
      <c r="J13" s="1"/>
      <c r="K13" s="1"/>
      <c r="L13" s="1"/>
      <c r="M13" s="1"/>
      <c r="N13" s="1"/>
      <c r="O13" s="1"/>
    </row>
    <row r="14" spans="2:15" ht="12.75">
      <c r="B14" s="1"/>
      <c r="C14" s="1"/>
      <c r="D14" s="9">
        <v>0.045</v>
      </c>
      <c r="E14" s="13" t="s">
        <v>17</v>
      </c>
      <c r="F14" s="11" t="s">
        <v>18</v>
      </c>
      <c r="G14" s="12">
        <v>62500</v>
      </c>
      <c r="H14" s="89">
        <v>6250000</v>
      </c>
      <c r="I14" s="1"/>
      <c r="J14" s="1"/>
      <c r="K14" s="1"/>
      <c r="L14" s="1"/>
      <c r="M14" s="1"/>
      <c r="N14" s="1"/>
      <c r="O14" s="1"/>
    </row>
    <row r="15" spans="2:15" ht="12.75">
      <c r="B15" s="1"/>
      <c r="C15" s="1"/>
      <c r="D15" s="9">
        <v>0.0432</v>
      </c>
      <c r="E15" s="13" t="s">
        <v>19</v>
      </c>
      <c r="F15" s="11" t="s">
        <v>20</v>
      </c>
      <c r="G15" s="12">
        <v>50000</v>
      </c>
      <c r="H15" s="89">
        <v>5000000</v>
      </c>
      <c r="I15" s="1"/>
      <c r="J15" s="1"/>
      <c r="K15" s="1"/>
      <c r="L15" s="1"/>
      <c r="M15" s="1"/>
      <c r="N15" s="1"/>
      <c r="O15" s="1"/>
    </row>
    <row r="16" spans="2:15" ht="12.75">
      <c r="B16" s="1"/>
      <c r="C16" s="1"/>
      <c r="D16" s="9">
        <v>0.0435</v>
      </c>
      <c r="E16" s="13" t="s">
        <v>21</v>
      </c>
      <c r="F16" s="13" t="s">
        <v>22</v>
      </c>
      <c r="G16" s="12">
        <v>50000</v>
      </c>
      <c r="H16" s="89">
        <v>5000000</v>
      </c>
      <c r="I16" s="1"/>
      <c r="J16" s="1"/>
      <c r="K16" s="1"/>
      <c r="L16" s="1"/>
      <c r="M16" s="1"/>
      <c r="N16" s="1"/>
      <c r="O16" s="1"/>
    </row>
    <row r="17" spans="2:15" ht="12.75">
      <c r="B17" s="1"/>
      <c r="C17" s="1"/>
      <c r="D17" s="9">
        <v>0.0698</v>
      </c>
      <c r="E17" s="13" t="s">
        <v>23</v>
      </c>
      <c r="F17" s="13" t="s">
        <v>24</v>
      </c>
      <c r="G17" s="12">
        <v>750000</v>
      </c>
      <c r="H17" s="89">
        <f>(G17*100)</f>
        <v>75000000</v>
      </c>
      <c r="I17" s="1"/>
      <c r="J17" s="1"/>
      <c r="K17" s="1"/>
      <c r="L17" s="1"/>
      <c r="M17" s="1"/>
      <c r="N17" s="1"/>
      <c r="O17" s="1"/>
    </row>
    <row r="18" spans="2:15" ht="12.75">
      <c r="B18" s="1"/>
      <c r="C18" s="1"/>
      <c r="D18" s="9">
        <v>0.0705</v>
      </c>
      <c r="E18" s="13" t="s">
        <v>25</v>
      </c>
      <c r="F18" s="14" t="s">
        <v>26</v>
      </c>
      <c r="G18" s="12">
        <v>500000</v>
      </c>
      <c r="H18" s="89">
        <f>(G18*100)</f>
        <v>50000000</v>
      </c>
      <c r="I18" s="1"/>
      <c r="J18" s="1"/>
      <c r="K18" s="1"/>
      <c r="L18" s="1"/>
      <c r="M18" s="1"/>
      <c r="N18" s="1"/>
      <c r="O18" s="1"/>
    </row>
    <row r="19" spans="2:15" ht="12.75">
      <c r="B19" s="1"/>
      <c r="C19" s="1"/>
      <c r="D19" s="15">
        <v>0.0675</v>
      </c>
      <c r="E19" s="16" t="s">
        <v>27</v>
      </c>
      <c r="F19" s="17" t="s">
        <v>28</v>
      </c>
      <c r="G19" s="18">
        <v>650000</v>
      </c>
      <c r="H19" s="89">
        <f>G19*100</f>
        <v>65000000</v>
      </c>
      <c r="I19" s="1"/>
      <c r="J19" s="1"/>
      <c r="K19" s="1"/>
      <c r="L19" s="1"/>
      <c r="M19" s="1"/>
      <c r="N19" s="1"/>
      <c r="O19" s="1"/>
    </row>
    <row r="20" spans="2:15" ht="12.75">
      <c r="B20" s="1"/>
      <c r="C20" s="1"/>
      <c r="D20" s="19" t="s">
        <v>29</v>
      </c>
      <c r="E20" s="1"/>
      <c r="F20" s="20" t="s">
        <v>30</v>
      </c>
      <c r="G20" s="21">
        <f>SUM(G11:G19)</f>
        <v>2262500</v>
      </c>
      <c r="H20" s="90">
        <f>SUM(H11:H19)</f>
        <v>226250000</v>
      </c>
      <c r="I20" s="1"/>
      <c r="J20" s="1"/>
      <c r="K20" s="1"/>
      <c r="L20" s="1"/>
      <c r="M20" s="1"/>
      <c r="N20" s="1"/>
      <c r="O20" s="1"/>
    </row>
    <row r="21" spans="2:15" ht="12.75">
      <c r="B21" s="1"/>
      <c r="C21" s="1"/>
      <c r="D21" s="19"/>
      <c r="E21" s="1"/>
      <c r="F21" s="27"/>
      <c r="G21" s="29"/>
      <c r="H21" s="94"/>
      <c r="I21" s="1"/>
      <c r="J21" s="1"/>
      <c r="K21" s="1"/>
      <c r="L21" s="1"/>
      <c r="M21" s="1"/>
      <c r="N21" s="1"/>
      <c r="O21" s="1"/>
    </row>
    <row r="22" spans="2:15" ht="12.75">
      <c r="B22" s="1"/>
      <c r="C22" s="1"/>
      <c r="D22" s="19"/>
      <c r="E22" s="1"/>
      <c r="F22" s="27"/>
      <c r="G22" s="29"/>
      <c r="H22" s="94"/>
      <c r="I22" s="1"/>
      <c r="J22" s="1"/>
      <c r="K22" s="1"/>
      <c r="L22" s="1"/>
      <c r="M22" s="1"/>
      <c r="N22" s="1"/>
      <c r="O22" s="1"/>
    </row>
    <row r="23" spans="2:15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>
      <c r="B25" s="1"/>
      <c r="C25" s="1"/>
      <c r="D25" s="27"/>
      <c r="E25" s="28"/>
      <c r="F25" s="28"/>
      <c r="G25" s="29"/>
      <c r="H25" s="30"/>
      <c r="I25" s="1"/>
      <c r="J25" s="1"/>
      <c r="K25" s="1"/>
      <c r="L25" s="1"/>
      <c r="M25" s="1"/>
      <c r="N25" s="1"/>
      <c r="O25" s="1"/>
    </row>
    <row r="26" spans="2:15" ht="12.75">
      <c r="B26" s="1"/>
      <c r="C26" s="1"/>
      <c r="D26" s="99" t="s">
        <v>31</v>
      </c>
      <c r="E26" s="28"/>
      <c r="F26" s="28"/>
      <c r="G26" s="29"/>
      <c r="H26" s="30"/>
      <c r="I26" s="1"/>
      <c r="J26" s="1"/>
      <c r="K26" s="1"/>
      <c r="L26" s="1"/>
      <c r="M26" s="1"/>
      <c r="N26" s="1"/>
      <c r="O26" s="1"/>
    </row>
    <row r="27" spans="2:15" ht="12.75">
      <c r="B27" s="1"/>
      <c r="C27" s="1"/>
      <c r="E27" s="28"/>
      <c r="F27" s="28"/>
      <c r="G27" s="29"/>
      <c r="H27" s="30"/>
      <c r="I27" s="1"/>
      <c r="J27" s="1"/>
      <c r="K27" s="1"/>
      <c r="L27" s="1"/>
      <c r="M27" s="1"/>
      <c r="N27" s="1"/>
      <c r="O27" s="1"/>
    </row>
    <row r="28" spans="2:15" ht="12.75">
      <c r="B28" s="106"/>
      <c r="C28" s="58"/>
      <c r="D28" s="104"/>
      <c r="E28" s="105"/>
      <c r="F28" s="117" t="s">
        <v>6</v>
      </c>
      <c r="G28" s="114" t="s">
        <v>3</v>
      </c>
      <c r="H28" s="111"/>
      <c r="I28" s="1"/>
      <c r="J28" s="1"/>
      <c r="K28" s="1"/>
      <c r="L28" s="1"/>
      <c r="M28" s="1"/>
      <c r="N28" s="1"/>
      <c r="O28" s="1"/>
    </row>
    <row r="29" spans="2:15" ht="12.75">
      <c r="B29" s="120" t="s">
        <v>32</v>
      </c>
      <c r="C29" s="121"/>
      <c r="D29" s="122"/>
      <c r="E29" s="123"/>
      <c r="F29" s="124" t="s">
        <v>10</v>
      </c>
      <c r="G29" s="125" t="s">
        <v>33</v>
      </c>
      <c r="H29" s="126" t="s">
        <v>11</v>
      </c>
      <c r="I29" s="1"/>
      <c r="J29" s="1"/>
      <c r="K29" s="1"/>
      <c r="L29" s="1"/>
      <c r="M29" s="1"/>
      <c r="N29" s="1"/>
      <c r="O29" s="1"/>
    </row>
    <row r="30" spans="2:15" ht="12.75">
      <c r="B30" s="107" t="s">
        <v>34</v>
      </c>
      <c r="C30" s="32"/>
      <c r="D30" s="99"/>
      <c r="E30" s="28"/>
      <c r="F30" s="118" t="s">
        <v>35</v>
      </c>
      <c r="G30" s="115" t="s">
        <v>36</v>
      </c>
      <c r="H30" s="112">
        <v>0</v>
      </c>
      <c r="I30" s="1"/>
      <c r="J30" s="1"/>
      <c r="K30" s="1"/>
      <c r="L30" s="1"/>
      <c r="M30" s="1"/>
      <c r="N30" s="1"/>
      <c r="O30" s="1"/>
    </row>
    <row r="31" spans="2:15" ht="12.75">
      <c r="B31" s="108" t="s">
        <v>37</v>
      </c>
      <c r="C31" s="32"/>
      <c r="D31" s="27"/>
      <c r="E31" s="28"/>
      <c r="F31" s="118" t="s">
        <v>35</v>
      </c>
      <c r="G31" s="115" t="s">
        <v>38</v>
      </c>
      <c r="H31" s="112">
        <v>0</v>
      </c>
      <c r="I31" s="1"/>
      <c r="J31" s="1"/>
      <c r="K31" s="1"/>
      <c r="L31" s="1"/>
      <c r="M31" s="1"/>
      <c r="N31" s="1"/>
      <c r="O31" s="1"/>
    </row>
    <row r="32" spans="2:15" ht="12.75">
      <c r="B32" s="107" t="s">
        <v>83</v>
      </c>
      <c r="C32" s="32"/>
      <c r="D32" s="27"/>
      <c r="E32" s="28"/>
      <c r="F32" s="118" t="s">
        <v>35</v>
      </c>
      <c r="G32" s="115" t="s">
        <v>38</v>
      </c>
      <c r="H32" s="112">
        <v>0</v>
      </c>
      <c r="I32" s="1"/>
      <c r="J32" s="1"/>
      <c r="K32" s="1"/>
      <c r="L32" s="1"/>
      <c r="M32" s="1"/>
      <c r="N32" s="1"/>
      <c r="O32" s="1"/>
    </row>
    <row r="33" spans="2:15" ht="12.75">
      <c r="B33" s="96" t="s">
        <v>39</v>
      </c>
      <c r="C33" s="31"/>
      <c r="D33" s="109"/>
      <c r="E33" s="110"/>
      <c r="F33" s="127">
        <v>31017</v>
      </c>
      <c r="G33" s="116" t="s">
        <v>40</v>
      </c>
      <c r="H33" s="113">
        <v>1000</v>
      </c>
      <c r="I33" s="1"/>
      <c r="J33" s="1"/>
      <c r="K33" s="1"/>
      <c r="L33" s="1"/>
      <c r="M33" s="1"/>
      <c r="N33" s="1"/>
      <c r="O33" s="1"/>
    </row>
    <row r="34" spans="2:15" ht="12.75">
      <c r="B34" s="96" t="s">
        <v>30</v>
      </c>
      <c r="C34" s="31"/>
      <c r="D34" s="109"/>
      <c r="E34" s="110"/>
      <c r="F34" s="119"/>
      <c r="G34" s="116">
        <f>11575000+5000000+5000000+1000</f>
        <v>21576000</v>
      </c>
      <c r="H34" s="113">
        <f>SUM(H30:H33)</f>
        <v>1000</v>
      </c>
      <c r="I34" s="1"/>
      <c r="J34" s="1"/>
      <c r="K34" s="1"/>
      <c r="L34" s="1"/>
      <c r="M34" s="1"/>
      <c r="N34" s="1"/>
      <c r="O34" s="1"/>
    </row>
    <row r="35" spans="2:15" ht="12.75">
      <c r="B35" s="32"/>
      <c r="C35" s="32"/>
      <c r="D35" s="27"/>
      <c r="E35" s="28"/>
      <c r="F35" s="28"/>
      <c r="G35" s="101"/>
      <c r="H35" s="102"/>
      <c r="I35" s="1"/>
      <c r="J35" s="1"/>
      <c r="K35" s="1"/>
      <c r="L35" s="1"/>
      <c r="M35" s="1"/>
      <c r="N35" s="1"/>
      <c r="O35" s="1"/>
    </row>
    <row r="36" spans="2:15" ht="12.75">
      <c r="B36" s="32"/>
      <c r="C36" s="32"/>
      <c r="D36" s="27"/>
      <c r="E36" s="28"/>
      <c r="F36" s="28"/>
      <c r="G36" s="101"/>
      <c r="H36" s="102"/>
      <c r="I36" s="1"/>
      <c r="J36" s="1"/>
      <c r="K36" s="1"/>
      <c r="L36" s="1"/>
      <c r="M36" s="1"/>
      <c r="N36" s="1"/>
      <c r="O36" s="1"/>
    </row>
    <row r="37" spans="2:15" ht="12.75">
      <c r="B37" s="32"/>
      <c r="C37" s="32"/>
      <c r="D37" s="27"/>
      <c r="E37" s="28"/>
      <c r="F37" s="28"/>
      <c r="G37" s="101"/>
      <c r="H37" s="102"/>
      <c r="I37" s="1"/>
      <c r="J37" s="1"/>
      <c r="K37" s="1"/>
      <c r="L37" s="1"/>
      <c r="M37" s="1"/>
      <c r="N37" s="1"/>
      <c r="O37" s="1"/>
    </row>
    <row r="38" spans="3:15" ht="12.75">
      <c r="C38" s="1"/>
      <c r="D38" s="1"/>
      <c r="E38" s="37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98" t="s">
        <v>41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2"/>
      <c r="C53" s="2"/>
      <c r="D53" s="2"/>
      <c r="E53" s="2"/>
      <c r="F53" s="2"/>
      <c r="G53" s="2"/>
      <c r="H53" s="36"/>
      <c r="I53" s="1"/>
      <c r="J53" s="1"/>
      <c r="K53" s="1"/>
      <c r="L53" s="1"/>
      <c r="M53" s="1"/>
      <c r="N53" s="1"/>
      <c r="O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</sheetData>
  <printOptions horizontalCentered="1"/>
  <pageMargins left="0.5" right="0.5" top="1" bottom="0.5" header="0.5" footer="0.5"/>
  <pageSetup fitToHeight="1" fitToWidth="1" horizontalDpi="300" verticalDpi="300" orientation="portrait" scale="91" r:id="rId1"/>
  <headerFooter alignWithMargins="0">
    <oddFooter>&amp;L
&amp;C&amp;"Arial,Bold"Page 1 of 3&amp;R&amp;"Arial Black,Regular"Exhibit C</oddFooter>
  </headerFooter>
  <rowBreaks count="2" manualBreakCount="2">
    <brk id="44" max="65535" man="1"/>
    <brk id="4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workbookViewId="0" topLeftCell="A1">
      <selection activeCell="H22" sqref="H22"/>
    </sheetView>
  </sheetViews>
  <sheetFormatPr defaultColWidth="9.140625" defaultRowHeight="12.75"/>
  <cols>
    <col min="1" max="1" width="9.57421875" style="0" customWidth="1"/>
    <col min="2" max="3" width="9.8515625" style="0" customWidth="1"/>
    <col min="4" max="4" width="12.00390625" style="0" customWidth="1"/>
    <col min="5" max="5" width="19.28125" style="0" customWidth="1"/>
  </cols>
  <sheetData>
    <row r="1" spans="1:14" ht="19.5">
      <c r="A1" s="83" t="s">
        <v>0</v>
      </c>
      <c r="B1" s="2"/>
      <c r="C1" s="52"/>
      <c r="D1" s="2"/>
      <c r="E1" s="2"/>
      <c r="F1" s="2"/>
      <c r="G1" s="80"/>
      <c r="H1" s="1"/>
      <c r="I1" s="1"/>
      <c r="J1" s="1"/>
      <c r="K1" s="1"/>
      <c r="L1" s="1"/>
      <c r="M1" s="1"/>
      <c r="N1" s="1"/>
    </row>
    <row r="2" spans="1:7" ht="19.5">
      <c r="A2" s="82" t="s">
        <v>1</v>
      </c>
      <c r="B2" s="2"/>
      <c r="C2" s="2"/>
      <c r="D2" s="2"/>
      <c r="E2" s="2"/>
      <c r="F2" s="52"/>
      <c r="G2" s="81"/>
    </row>
    <row r="3" spans="1:7" ht="19.5">
      <c r="A3" s="82"/>
      <c r="B3" s="2"/>
      <c r="C3" s="2"/>
      <c r="D3" s="2"/>
      <c r="E3" s="2"/>
      <c r="F3" s="52"/>
      <c r="G3" s="81"/>
    </row>
    <row r="4" spans="1:5" ht="12.75">
      <c r="A4" s="1"/>
      <c r="B4" s="1"/>
      <c r="C4" s="1"/>
      <c r="D4" s="1"/>
      <c r="E4" s="1"/>
    </row>
    <row r="5" spans="2:5" ht="12.75">
      <c r="B5" s="38" t="s">
        <v>42</v>
      </c>
      <c r="C5" s="1"/>
      <c r="D5" s="1"/>
      <c r="E5" s="1"/>
    </row>
    <row r="6" spans="1:5" ht="12.75">
      <c r="A6" s="1"/>
      <c r="B6" s="1"/>
      <c r="C6" s="1"/>
      <c r="D6" s="1"/>
      <c r="E6" s="1"/>
    </row>
    <row r="7" spans="2:5" ht="12.75">
      <c r="B7" s="22"/>
      <c r="C7" s="22"/>
      <c r="D7" s="4"/>
      <c r="E7" s="4"/>
    </row>
    <row r="8" spans="2:5" ht="12.75">
      <c r="B8" s="24"/>
      <c r="C8" s="39" t="s">
        <v>6</v>
      </c>
      <c r="D8" s="5"/>
      <c r="E8" s="6" t="s">
        <v>43</v>
      </c>
    </row>
    <row r="9" spans="2:5" ht="12.75">
      <c r="B9" s="25" t="s">
        <v>9</v>
      </c>
      <c r="C9" s="25" t="s">
        <v>10</v>
      </c>
      <c r="D9" s="7" t="s">
        <v>44</v>
      </c>
      <c r="E9" s="7" t="s">
        <v>11</v>
      </c>
    </row>
    <row r="10" spans="2:5" ht="12.75">
      <c r="B10" s="40">
        <v>0.06625</v>
      </c>
      <c r="C10" s="41" t="s">
        <v>45</v>
      </c>
      <c r="D10" s="42">
        <f>DATE(3,2,1)</f>
        <v>1128</v>
      </c>
      <c r="E10" s="91">
        <v>100000000</v>
      </c>
    </row>
    <row r="11" spans="2:5" ht="12.75">
      <c r="B11" s="40">
        <v>0.0775</v>
      </c>
      <c r="C11" s="41" t="s">
        <v>45</v>
      </c>
      <c r="D11" s="42">
        <f>DATE(23,2,1)</f>
        <v>8433</v>
      </c>
      <c r="E11" s="91">
        <v>124555000</v>
      </c>
    </row>
    <row r="12" spans="2:5" ht="12.75">
      <c r="B12" s="43">
        <v>0.06875</v>
      </c>
      <c r="C12" s="41" t="s">
        <v>46</v>
      </c>
      <c r="D12" s="42">
        <f>DATE(4,4,1)</f>
        <v>1553</v>
      </c>
      <c r="E12" s="91">
        <v>125000000</v>
      </c>
    </row>
    <row r="13" spans="2:5" ht="12.75">
      <c r="B13" s="43">
        <v>0.073</v>
      </c>
      <c r="C13" s="41" t="s">
        <v>46</v>
      </c>
      <c r="D13" s="42">
        <f>DATE(16,4,1)</f>
        <v>5936</v>
      </c>
      <c r="E13" s="91">
        <v>225000000</v>
      </c>
    </row>
    <row r="14" spans="2:5" ht="12.75">
      <c r="B14" s="43">
        <v>0.07625</v>
      </c>
      <c r="C14" s="41" t="s">
        <v>26</v>
      </c>
      <c r="D14" s="42">
        <f>DATE(24,6,1)</f>
        <v>8919</v>
      </c>
      <c r="E14" s="91">
        <v>175000000</v>
      </c>
    </row>
    <row r="15" spans="2:5" ht="12.75">
      <c r="B15" s="43">
        <v>0.07</v>
      </c>
      <c r="C15" s="44" t="s">
        <v>28</v>
      </c>
      <c r="D15" s="45">
        <f>DATE(25,9,1)</f>
        <v>9376</v>
      </c>
      <c r="E15" s="91">
        <v>108800000</v>
      </c>
    </row>
    <row r="16" spans="2:6" ht="12.75">
      <c r="B16" s="43">
        <v>0.0705</v>
      </c>
      <c r="C16" s="46" t="s">
        <v>48</v>
      </c>
      <c r="D16" s="45">
        <f>DATE(26,12,1)</f>
        <v>9832</v>
      </c>
      <c r="E16" s="91">
        <v>107919000</v>
      </c>
      <c r="F16" s="139"/>
    </row>
    <row r="17" spans="2:5" ht="12.75">
      <c r="B17" s="136">
        <v>0.06</v>
      </c>
      <c r="C17" s="137" t="s">
        <v>49</v>
      </c>
      <c r="D17" s="138">
        <v>39600</v>
      </c>
      <c r="E17" s="91">
        <v>200000000</v>
      </c>
    </row>
    <row r="18" spans="2:5" ht="12.75">
      <c r="B18" s="136">
        <v>0.05875</v>
      </c>
      <c r="C18" s="137" t="s">
        <v>50</v>
      </c>
      <c r="D18" s="138" t="s">
        <v>51</v>
      </c>
      <c r="E18" s="91">
        <v>225000000</v>
      </c>
    </row>
    <row r="19" spans="2:5" ht="12.75">
      <c r="B19" s="96"/>
      <c r="C19" s="31"/>
      <c r="D19" s="95" t="s">
        <v>30</v>
      </c>
      <c r="E19" s="91">
        <f>SUM(E10:E18)</f>
        <v>1391274000</v>
      </c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2:5" ht="12.75">
      <c r="B23" s="38" t="s">
        <v>52</v>
      </c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2:5" ht="12.75">
      <c r="B25" s="22"/>
      <c r="C25" s="47" t="s">
        <v>6</v>
      </c>
      <c r="D25" s="4"/>
      <c r="E25" s="48" t="s">
        <v>43</v>
      </c>
    </row>
    <row r="26" spans="2:5" ht="12.75">
      <c r="B26" s="25" t="s">
        <v>9</v>
      </c>
      <c r="C26" s="25" t="s">
        <v>10</v>
      </c>
      <c r="D26" s="7" t="s">
        <v>44</v>
      </c>
      <c r="E26" s="7" t="s">
        <v>11</v>
      </c>
    </row>
    <row r="27" spans="2:5" ht="12.75">
      <c r="B27" s="9">
        <v>0.0579</v>
      </c>
      <c r="C27" s="49" t="s">
        <v>28</v>
      </c>
      <c r="D27" s="50">
        <f>DATE(3,9,15)</f>
        <v>1354</v>
      </c>
      <c r="E27" s="91">
        <v>70000000</v>
      </c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2"/>
      <c r="B31" s="2"/>
      <c r="C31" s="2"/>
      <c r="D31" s="2"/>
      <c r="E31" s="5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70" spans="12:13" ht="18">
      <c r="L70" s="140"/>
      <c r="M70" s="141"/>
    </row>
  </sheetData>
  <printOptions horizontalCentered="1"/>
  <pageMargins left="1.57" right="0.5" top="1" bottom="0.5" header="0.5" footer="0.5"/>
  <pageSetup fitToHeight="1" fitToWidth="1" horizontalDpi="300" verticalDpi="300" orientation="portrait" scale="86" r:id="rId1"/>
  <headerFooter alignWithMargins="0">
    <oddFooter>&amp;L
&amp;C&amp;"Arial,Bold"Page 2 of 3&amp;R&amp;"Arial Black,Regular"Exhibit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view="pageBreakPreview" zoomScale="75" zoomScaleSheetLayoutView="75" workbookViewId="0" topLeftCell="A30">
      <selection activeCell="J33" sqref="J33"/>
    </sheetView>
  </sheetViews>
  <sheetFormatPr defaultColWidth="9.140625" defaultRowHeight="12.75"/>
  <cols>
    <col min="2" max="3" width="7.421875" style="0" customWidth="1"/>
    <col min="4" max="4" width="15.7109375" style="0" customWidth="1"/>
    <col min="5" max="5" width="13.140625" style="0" customWidth="1"/>
    <col min="6" max="6" width="12.421875" style="0" customWidth="1"/>
    <col min="7" max="7" width="14.28125" style="0" customWidth="1"/>
    <col min="8" max="8" width="15.421875" style="0" customWidth="1"/>
    <col min="9" max="12" width="7.421875" style="0" customWidth="1"/>
  </cols>
  <sheetData>
    <row r="1" spans="1:15" ht="19.5">
      <c r="A1" s="83" t="s">
        <v>0</v>
      </c>
      <c r="B1" s="52"/>
      <c r="C1" s="52"/>
      <c r="D1" s="52"/>
      <c r="E1" s="2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2" ht="19.5">
      <c r="A2" s="103" t="s">
        <v>1</v>
      </c>
      <c r="B2" s="83"/>
      <c r="C2" s="52"/>
      <c r="D2" s="83"/>
      <c r="E2" s="84"/>
      <c r="F2" s="84"/>
      <c r="G2" s="84"/>
      <c r="H2" s="84"/>
      <c r="I2" s="2"/>
      <c r="J2" s="80"/>
      <c r="K2" s="81"/>
      <c r="L2" s="81"/>
    </row>
    <row r="3" spans="3:12" ht="19.5">
      <c r="C3" s="82"/>
      <c r="D3" s="83"/>
      <c r="E3" s="84"/>
      <c r="F3" s="84"/>
      <c r="G3" s="84"/>
      <c r="H3" s="84"/>
      <c r="I3" s="80"/>
      <c r="J3" s="2"/>
      <c r="K3" s="52"/>
      <c r="L3" s="52"/>
    </row>
    <row r="4" spans="2:12" ht="12.75">
      <c r="B4" s="1"/>
      <c r="C4" s="2"/>
      <c r="D4" s="38"/>
      <c r="E4" s="1"/>
      <c r="F4" s="2"/>
      <c r="G4" s="2"/>
      <c r="H4" s="2"/>
      <c r="I4" s="2"/>
      <c r="J4" s="2"/>
      <c r="K4" s="52"/>
      <c r="L4" s="52"/>
    </row>
    <row r="5" spans="2:12" ht="12.75">
      <c r="B5" s="1"/>
      <c r="C5" s="38" t="s">
        <v>79</v>
      </c>
      <c r="D5" s="1"/>
      <c r="E5" s="1"/>
      <c r="F5" s="1"/>
      <c r="G5" s="1"/>
      <c r="H5" s="1"/>
      <c r="I5" s="1"/>
      <c r="J5" s="1"/>
      <c r="K5" s="53"/>
      <c r="L5" s="53"/>
    </row>
    <row r="6" spans="2:12" ht="12.75">
      <c r="B6" s="1"/>
      <c r="C6" s="38" t="s">
        <v>80</v>
      </c>
      <c r="D6" s="1"/>
      <c r="E6" s="1"/>
      <c r="F6" s="1"/>
      <c r="G6" s="1"/>
      <c r="H6" s="1"/>
      <c r="I6" s="1"/>
      <c r="J6" s="1"/>
      <c r="K6" s="53"/>
      <c r="L6" s="53"/>
    </row>
    <row r="7" spans="2:12" ht="12.75">
      <c r="B7" s="1"/>
      <c r="C7" s="1"/>
      <c r="D7" s="1"/>
      <c r="E7" s="1"/>
      <c r="F7" s="1"/>
      <c r="G7" s="1"/>
      <c r="H7" s="1"/>
      <c r="I7" s="1"/>
      <c r="J7" s="1"/>
      <c r="K7" s="53"/>
      <c r="L7" s="53"/>
    </row>
    <row r="8" spans="2:12" ht="12.75">
      <c r="B8" s="1"/>
      <c r="C8" s="74"/>
      <c r="D8" s="58"/>
      <c r="E8" s="75" t="s">
        <v>6</v>
      </c>
      <c r="F8" s="76"/>
      <c r="G8" s="77" t="s">
        <v>43</v>
      </c>
      <c r="H8" s="1"/>
      <c r="I8" s="1"/>
      <c r="J8" s="1"/>
      <c r="K8" s="53"/>
      <c r="L8" s="53"/>
    </row>
    <row r="9" spans="2:12" ht="12.75">
      <c r="B9" s="1"/>
      <c r="C9" s="59" t="s">
        <v>9</v>
      </c>
      <c r="D9" s="73"/>
      <c r="E9" s="25" t="s">
        <v>10</v>
      </c>
      <c r="F9" s="7" t="s">
        <v>44</v>
      </c>
      <c r="G9" s="54" t="s">
        <v>11</v>
      </c>
      <c r="H9" s="1"/>
      <c r="I9" s="1"/>
      <c r="J9" s="1"/>
      <c r="K9" s="53"/>
      <c r="L9" s="53"/>
    </row>
    <row r="10" spans="2:12" ht="15" customHeight="1">
      <c r="B10" s="1"/>
      <c r="C10" s="78" t="s">
        <v>53</v>
      </c>
      <c r="D10" s="31"/>
      <c r="E10" s="85" t="s">
        <v>54</v>
      </c>
      <c r="F10" s="86">
        <f>DATE(20,7,1)</f>
        <v>7488</v>
      </c>
      <c r="G10" s="92">
        <v>76300000</v>
      </c>
      <c r="H10" s="156" t="s">
        <v>74</v>
      </c>
      <c r="I10" s="1"/>
      <c r="J10" s="1"/>
      <c r="K10" s="53"/>
      <c r="L10" s="53"/>
    </row>
    <row r="11" spans="2:12" ht="15" customHeight="1">
      <c r="B11" s="1"/>
      <c r="C11" s="78" t="s">
        <v>55</v>
      </c>
      <c r="D11" s="31"/>
      <c r="E11" s="85" t="s">
        <v>54</v>
      </c>
      <c r="F11" s="86">
        <f>DATE(20,7,1)</f>
        <v>7488</v>
      </c>
      <c r="G11" s="92">
        <v>9835000</v>
      </c>
      <c r="H11" s="156" t="s">
        <v>75</v>
      </c>
      <c r="I11" s="1"/>
      <c r="J11" s="1"/>
      <c r="K11" s="53"/>
      <c r="L11" s="53"/>
    </row>
    <row r="12" spans="2:12" ht="15" customHeight="1">
      <c r="B12" s="1"/>
      <c r="C12" s="78" t="s">
        <v>56</v>
      </c>
      <c r="D12" s="31"/>
      <c r="E12" s="85" t="s">
        <v>57</v>
      </c>
      <c r="F12" s="86">
        <f>DATE(23,2,1)</f>
        <v>8433</v>
      </c>
      <c r="G12" s="92">
        <v>15000000</v>
      </c>
      <c r="H12" s="1"/>
      <c r="I12" s="1"/>
      <c r="J12" s="1"/>
      <c r="K12" s="53"/>
      <c r="L12" s="53"/>
    </row>
    <row r="13" spans="2:12" ht="15" customHeight="1">
      <c r="B13" s="1"/>
      <c r="C13" s="78" t="s">
        <v>58</v>
      </c>
      <c r="D13" s="31"/>
      <c r="E13" s="85" t="s">
        <v>57</v>
      </c>
      <c r="F13" s="86">
        <f>DATE(23,2,1)</f>
        <v>8433</v>
      </c>
      <c r="G13" s="92">
        <v>16520000</v>
      </c>
      <c r="H13" s="1"/>
      <c r="I13" s="1"/>
      <c r="J13" s="1"/>
      <c r="K13" s="53"/>
      <c r="L13" s="53"/>
    </row>
    <row r="14" spans="2:12" ht="15" customHeight="1">
      <c r="B14" s="1"/>
      <c r="C14" s="78" t="s">
        <v>59</v>
      </c>
      <c r="D14" s="31"/>
      <c r="E14" s="85" t="s">
        <v>57</v>
      </c>
      <c r="F14" s="86">
        <f>DATE(23,2,1)</f>
        <v>8433</v>
      </c>
      <c r="G14" s="92">
        <v>4000000</v>
      </c>
      <c r="H14" s="1"/>
      <c r="I14" s="1"/>
      <c r="J14" s="1"/>
      <c r="K14" s="53"/>
      <c r="L14" s="53"/>
    </row>
    <row r="15" spans="2:12" ht="15" customHeight="1">
      <c r="B15" s="1"/>
      <c r="C15" s="55" t="s">
        <v>60</v>
      </c>
      <c r="D15" s="32"/>
      <c r="E15" s="56" t="s">
        <v>61</v>
      </c>
      <c r="F15" s="57">
        <f>DATE(27,5,1)</f>
        <v>9983</v>
      </c>
      <c r="G15" s="92">
        <v>5315000</v>
      </c>
      <c r="H15" s="1"/>
      <c r="I15" s="1"/>
      <c r="J15" s="1"/>
      <c r="K15" s="53"/>
      <c r="L15" s="53"/>
    </row>
    <row r="16" spans="2:12" ht="15" customHeight="1">
      <c r="B16" s="1"/>
      <c r="C16" s="26"/>
      <c r="D16" s="58"/>
      <c r="E16" s="26"/>
      <c r="F16" s="97" t="s">
        <v>30</v>
      </c>
      <c r="G16" s="93">
        <f>SUM(G10:G15)</f>
        <v>126970000</v>
      </c>
      <c r="H16" s="1"/>
      <c r="I16" s="1"/>
      <c r="J16" s="1"/>
      <c r="K16" s="53"/>
      <c r="L16" s="53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53"/>
      <c r="L17" s="53"/>
    </row>
    <row r="18" spans="2:12" ht="12.75">
      <c r="B18" s="1"/>
      <c r="C18" s="38" t="s">
        <v>81</v>
      </c>
      <c r="D18" s="1"/>
      <c r="E18" s="1"/>
      <c r="F18" s="1"/>
      <c r="G18" s="1"/>
      <c r="H18" s="1"/>
      <c r="I18" s="1"/>
      <c r="J18" s="1"/>
      <c r="K18" s="53"/>
      <c r="L18" s="53"/>
    </row>
    <row r="19" spans="2:12" ht="12.75">
      <c r="B19" s="1"/>
      <c r="C19" s="160" t="s">
        <v>78</v>
      </c>
      <c r="D19" s="1"/>
      <c r="E19" s="1"/>
      <c r="F19" s="1"/>
      <c r="G19" s="1"/>
      <c r="H19" s="1"/>
      <c r="I19" s="1"/>
      <c r="J19" s="1"/>
      <c r="K19" s="53"/>
      <c r="L19" s="53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53"/>
      <c r="L20" s="53"/>
    </row>
    <row r="21" spans="2:12" ht="12.75">
      <c r="B21" s="1"/>
      <c r="C21" s="22"/>
      <c r="D21" s="23"/>
      <c r="E21" s="23"/>
      <c r="F21" s="22"/>
      <c r="G21" s="4"/>
      <c r="H21" s="4"/>
      <c r="I21" s="1"/>
      <c r="J21" s="1"/>
      <c r="K21" s="53"/>
      <c r="L21" s="53"/>
    </row>
    <row r="22" spans="2:12" ht="12.75">
      <c r="B22" s="1"/>
      <c r="C22" s="24"/>
      <c r="D22" s="34"/>
      <c r="E22" s="34"/>
      <c r="F22" s="79" t="s">
        <v>6</v>
      </c>
      <c r="G22" s="39"/>
      <c r="H22" s="6" t="s">
        <v>43</v>
      </c>
      <c r="I22" s="1"/>
      <c r="J22" s="1"/>
      <c r="K22" s="53"/>
      <c r="L22" s="53"/>
    </row>
    <row r="23" spans="2:12" ht="12.75">
      <c r="B23" s="1"/>
      <c r="C23" s="59" t="s">
        <v>9</v>
      </c>
      <c r="D23" s="8"/>
      <c r="E23" s="8"/>
      <c r="F23" s="25" t="s">
        <v>10</v>
      </c>
      <c r="G23" s="7" t="s">
        <v>44</v>
      </c>
      <c r="H23" s="7" t="s">
        <v>11</v>
      </c>
      <c r="I23" s="1"/>
      <c r="J23" s="1"/>
      <c r="K23" s="53"/>
      <c r="L23" s="53"/>
    </row>
    <row r="24" spans="2:12" ht="15" customHeight="1">
      <c r="B24" s="1"/>
      <c r="C24" s="60" t="s">
        <v>62</v>
      </c>
      <c r="D24" s="61"/>
      <c r="E24" s="62"/>
      <c r="F24" s="63" t="s">
        <v>61</v>
      </c>
      <c r="G24" s="42">
        <f>DATE(27,5,1)</f>
        <v>9983</v>
      </c>
      <c r="H24" s="89">
        <v>49325000</v>
      </c>
      <c r="I24" s="1"/>
      <c r="J24" s="1"/>
      <c r="K24" s="53"/>
      <c r="L24" s="53"/>
    </row>
    <row r="25" spans="2:12" ht="15" customHeight="1">
      <c r="B25" s="1"/>
      <c r="C25" s="60" t="s">
        <v>63</v>
      </c>
      <c r="D25" s="61"/>
      <c r="E25" s="62"/>
      <c r="F25" s="63" t="s">
        <v>61</v>
      </c>
      <c r="G25" s="42">
        <f>DATE(27,5,1)</f>
        <v>9983</v>
      </c>
      <c r="H25" s="89">
        <v>28300000</v>
      </c>
      <c r="I25" s="1"/>
      <c r="J25" s="1"/>
      <c r="K25" s="53"/>
      <c r="L25" s="53"/>
    </row>
    <row r="26" spans="2:12" ht="15" customHeight="1">
      <c r="B26" s="1"/>
      <c r="C26" s="64" t="s">
        <v>62</v>
      </c>
      <c r="D26" s="65"/>
      <c r="E26" s="66"/>
      <c r="F26" s="67" t="s">
        <v>47</v>
      </c>
      <c r="G26" s="50">
        <f>DATE(26,1,1)</f>
        <v>9498</v>
      </c>
      <c r="H26" s="89">
        <v>56390000</v>
      </c>
      <c r="I26" s="1"/>
      <c r="J26" s="1"/>
      <c r="K26" s="53"/>
      <c r="L26" s="53"/>
    </row>
    <row r="27" spans="2:12" ht="15" customHeight="1">
      <c r="B27" s="1"/>
      <c r="C27" s="64" t="s">
        <v>64</v>
      </c>
      <c r="D27" s="65"/>
      <c r="E27" s="66"/>
      <c r="F27" s="67" t="s">
        <v>47</v>
      </c>
      <c r="G27" s="50">
        <f>DATE(27,1,1)</f>
        <v>9863</v>
      </c>
      <c r="H27" s="89">
        <v>4050000</v>
      </c>
      <c r="I27" s="1"/>
      <c r="J27" s="1"/>
      <c r="K27" s="53"/>
      <c r="L27" s="53"/>
    </row>
    <row r="28" spans="2:12" ht="15" customHeight="1">
      <c r="B28" s="1"/>
      <c r="C28" s="64" t="s">
        <v>62</v>
      </c>
      <c r="D28" s="65"/>
      <c r="E28" s="66"/>
      <c r="F28" s="67" t="s">
        <v>47</v>
      </c>
      <c r="G28" s="50">
        <f>DATE(27,1,1)</f>
        <v>9863</v>
      </c>
      <c r="H28" s="89">
        <v>15900000</v>
      </c>
      <c r="I28" s="156" t="s">
        <v>75</v>
      </c>
      <c r="J28" s="1"/>
      <c r="K28" s="53"/>
      <c r="L28" s="53"/>
    </row>
    <row r="29" spans="2:12" ht="15" customHeight="1">
      <c r="B29" s="1"/>
      <c r="C29" s="60" t="s">
        <v>65</v>
      </c>
      <c r="D29" s="33"/>
      <c r="E29" s="33"/>
      <c r="F29" s="67" t="s">
        <v>48</v>
      </c>
      <c r="G29" s="42">
        <f>DATE(21,6,1)</f>
        <v>7823</v>
      </c>
      <c r="H29" s="89">
        <v>45750000</v>
      </c>
      <c r="I29" s="157"/>
      <c r="J29" s="1"/>
      <c r="K29" s="53"/>
      <c r="L29" s="53"/>
    </row>
    <row r="30" spans="2:12" ht="15" customHeight="1">
      <c r="B30" s="1"/>
      <c r="C30" s="60" t="s">
        <v>63</v>
      </c>
      <c r="D30" s="35"/>
      <c r="E30" s="35"/>
      <c r="F30" s="67" t="s">
        <v>66</v>
      </c>
      <c r="G30" s="50">
        <f>DATE(24,9,1)</f>
        <v>9011</v>
      </c>
      <c r="H30" s="89">
        <v>45960000</v>
      </c>
      <c r="I30" s="157"/>
      <c r="J30" s="1"/>
      <c r="K30" s="53"/>
      <c r="L30" s="53"/>
    </row>
    <row r="31" spans="2:12" ht="15" customHeight="1">
      <c r="B31" s="1"/>
      <c r="C31" s="64" t="s">
        <v>64</v>
      </c>
      <c r="D31" s="65"/>
      <c r="E31" s="66"/>
      <c r="F31" s="67" t="s">
        <v>66</v>
      </c>
      <c r="G31" s="50">
        <f>DATE(24,9,1)</f>
        <v>9011</v>
      </c>
      <c r="H31" s="89">
        <v>19400000</v>
      </c>
      <c r="I31" s="156" t="s">
        <v>74</v>
      </c>
      <c r="J31" s="1"/>
      <c r="K31" s="53"/>
      <c r="L31" s="53"/>
    </row>
    <row r="32" spans="2:12" ht="15" customHeight="1">
      <c r="B32" s="1"/>
      <c r="C32" s="64" t="s">
        <v>67</v>
      </c>
      <c r="D32" s="65"/>
      <c r="E32" s="66"/>
      <c r="F32" s="67" t="s">
        <v>66</v>
      </c>
      <c r="G32" s="50">
        <f>DATE(24,9,1)</f>
        <v>9011</v>
      </c>
      <c r="H32" s="89">
        <v>16510000</v>
      </c>
      <c r="I32" s="1"/>
      <c r="J32" s="1"/>
      <c r="K32" s="53"/>
      <c r="L32" s="53"/>
    </row>
    <row r="33" spans="2:12" ht="15" customHeight="1">
      <c r="B33" s="1"/>
      <c r="C33" s="64" t="s">
        <v>68</v>
      </c>
      <c r="D33" s="65"/>
      <c r="E33" s="66"/>
      <c r="F33" s="67" t="s">
        <v>66</v>
      </c>
      <c r="G33" s="50">
        <f>DATE(24,9,1)</f>
        <v>9011</v>
      </c>
      <c r="H33" s="89">
        <v>4480000</v>
      </c>
      <c r="I33" s="1"/>
      <c r="J33" s="1"/>
      <c r="K33" s="53"/>
      <c r="L33" s="53"/>
    </row>
    <row r="34" spans="2:12" ht="15" customHeight="1">
      <c r="B34" s="1"/>
      <c r="C34" s="60" t="s">
        <v>62</v>
      </c>
      <c r="D34" s="68"/>
      <c r="E34" s="69"/>
      <c r="F34" s="63" t="s">
        <v>69</v>
      </c>
      <c r="G34" s="42">
        <f>DATE(29,7,1)</f>
        <v>10775</v>
      </c>
      <c r="H34" s="89">
        <v>57500000</v>
      </c>
      <c r="I34" s="1"/>
      <c r="J34" s="1"/>
      <c r="K34" s="53"/>
      <c r="L34" s="53"/>
    </row>
    <row r="35" spans="2:12" ht="15" customHeight="1">
      <c r="B35" s="1"/>
      <c r="C35" s="60" t="s">
        <v>62</v>
      </c>
      <c r="D35" s="68"/>
      <c r="E35" s="69"/>
      <c r="F35" s="63" t="s">
        <v>69</v>
      </c>
      <c r="G35" s="42">
        <f>DATE(29,7,1)</f>
        <v>10775</v>
      </c>
      <c r="H35" s="89">
        <v>29000000</v>
      </c>
      <c r="I35" s="1"/>
      <c r="J35" s="1"/>
      <c r="K35" s="53"/>
      <c r="L35" s="53"/>
    </row>
    <row r="36" spans="2:12" ht="15" customHeight="1">
      <c r="B36" s="1"/>
      <c r="C36" s="60" t="s">
        <v>62</v>
      </c>
      <c r="D36" s="70"/>
      <c r="E36" s="70"/>
      <c r="F36" s="67" t="s">
        <v>70</v>
      </c>
      <c r="G36" s="42">
        <f>DATE(27,3,1)</f>
        <v>9922</v>
      </c>
      <c r="H36" s="89">
        <v>49995000</v>
      </c>
      <c r="I36" s="1"/>
      <c r="J36" s="1"/>
      <c r="K36" s="53"/>
      <c r="L36" s="53"/>
    </row>
    <row r="37" spans="2:12" ht="15" customHeight="1">
      <c r="B37" s="1"/>
      <c r="C37" s="60" t="s">
        <v>65</v>
      </c>
      <c r="D37" s="33"/>
      <c r="E37" s="33"/>
      <c r="F37" s="67" t="s">
        <v>70</v>
      </c>
      <c r="G37" s="42">
        <f>DATE(20,4,1)</f>
        <v>7397</v>
      </c>
      <c r="H37" s="89">
        <v>8635000</v>
      </c>
      <c r="I37" s="1"/>
      <c r="J37" s="3"/>
      <c r="K37" s="71"/>
      <c r="L37" s="71"/>
    </row>
    <row r="38" spans="2:12" ht="15" customHeight="1">
      <c r="B38" s="1"/>
      <c r="C38" s="147" t="s">
        <v>63</v>
      </c>
      <c r="D38" s="35"/>
      <c r="E38" s="35"/>
      <c r="F38" s="148" t="s">
        <v>71</v>
      </c>
      <c r="G38" s="42">
        <f>DATE(29,5,1)</f>
        <v>10714</v>
      </c>
      <c r="H38" s="89">
        <v>51940000</v>
      </c>
      <c r="I38" s="1"/>
      <c r="J38" s="3"/>
      <c r="K38" s="71"/>
      <c r="L38" s="71"/>
    </row>
    <row r="39" spans="2:12" ht="15" customHeight="1">
      <c r="B39" s="1"/>
      <c r="C39" s="151" t="s">
        <v>64</v>
      </c>
      <c r="D39" s="152"/>
      <c r="E39" s="152"/>
      <c r="F39" s="148" t="s">
        <v>72</v>
      </c>
      <c r="G39" s="132">
        <v>44743</v>
      </c>
      <c r="H39" s="146">
        <v>95700000</v>
      </c>
      <c r="I39" s="156" t="s">
        <v>74</v>
      </c>
      <c r="J39" s="3"/>
      <c r="K39" s="71"/>
      <c r="L39" s="71"/>
    </row>
    <row r="40" spans="2:12" ht="15" customHeight="1">
      <c r="B40" s="1"/>
      <c r="C40" s="150" t="s">
        <v>62</v>
      </c>
      <c r="D40" s="149"/>
      <c r="E40" s="149"/>
      <c r="F40" s="67" t="s">
        <v>73</v>
      </c>
      <c r="G40" s="50">
        <v>45672</v>
      </c>
      <c r="H40" s="155">
        <v>48900000</v>
      </c>
      <c r="I40" s="161" t="s">
        <v>75</v>
      </c>
      <c r="J40" s="3"/>
      <c r="K40" s="71"/>
      <c r="L40" s="71"/>
    </row>
    <row r="41" spans="2:12" ht="15" customHeight="1">
      <c r="B41" s="1"/>
      <c r="C41" s="1"/>
      <c r="D41" s="1"/>
      <c r="E41" s="1"/>
      <c r="F41" s="1"/>
      <c r="G41" s="153" t="s">
        <v>30</v>
      </c>
      <c r="H41" s="154">
        <f>SUM(H24:H40)</f>
        <v>627735000</v>
      </c>
      <c r="I41" s="1"/>
      <c r="J41" s="32"/>
      <c r="K41" s="72"/>
      <c r="L41" s="72"/>
    </row>
    <row r="42" spans="2:12" ht="12.75">
      <c r="B42" s="32"/>
      <c r="C42" s="32"/>
      <c r="D42" s="32"/>
      <c r="E42" s="32"/>
      <c r="F42" s="32"/>
      <c r="G42" s="32"/>
      <c r="H42" s="32"/>
      <c r="I42" s="1"/>
      <c r="J42" s="32"/>
      <c r="K42" s="72"/>
      <c r="L42" s="72"/>
    </row>
    <row r="43" spans="2:12" ht="12.75">
      <c r="B43" s="32"/>
      <c r="C43" s="34"/>
      <c r="D43" s="32"/>
      <c r="E43" s="32"/>
      <c r="F43" s="32"/>
      <c r="G43" s="32"/>
      <c r="H43" s="32"/>
      <c r="I43" s="1"/>
      <c r="J43" s="32"/>
      <c r="K43" s="72"/>
      <c r="L43" s="72"/>
    </row>
    <row r="44" spans="1:12" ht="15.75">
      <c r="A44" s="158" t="s">
        <v>74</v>
      </c>
      <c r="B44" s="32" t="s">
        <v>82</v>
      </c>
      <c r="C44" s="145"/>
      <c r="D44" s="32"/>
      <c r="E44" s="32"/>
      <c r="F44" s="32"/>
      <c r="G44" s="32"/>
      <c r="H44" s="32"/>
      <c r="I44" s="1"/>
      <c r="J44" s="1"/>
      <c r="K44" s="53"/>
      <c r="L44" s="53"/>
    </row>
    <row r="45" spans="1:12" ht="14.25">
      <c r="A45" s="159"/>
      <c r="B45" s="32" t="s">
        <v>76</v>
      </c>
      <c r="C45" s="34"/>
      <c r="D45" s="34"/>
      <c r="E45" s="34"/>
      <c r="F45" s="34"/>
      <c r="G45" s="34"/>
      <c r="H45" s="34"/>
      <c r="I45" s="1"/>
      <c r="J45" s="1"/>
      <c r="K45" s="53"/>
      <c r="L45" s="53"/>
    </row>
    <row r="46" spans="1:12" ht="14.25">
      <c r="A46" s="159"/>
      <c r="B46" s="32" t="s">
        <v>77</v>
      </c>
      <c r="C46" s="34"/>
      <c r="D46" s="34"/>
      <c r="E46" s="34"/>
      <c r="F46" s="87"/>
      <c r="G46" s="128"/>
      <c r="H46" s="128"/>
      <c r="I46" s="1"/>
      <c r="J46" s="1"/>
      <c r="K46" s="53"/>
      <c r="L46" s="53"/>
    </row>
    <row r="47" spans="1:12" ht="14.25">
      <c r="A47" s="159"/>
      <c r="B47" s="32"/>
      <c r="C47" s="129"/>
      <c r="D47" s="129"/>
      <c r="E47" s="129"/>
      <c r="F47" s="128"/>
      <c r="G47" s="128"/>
      <c r="H47" s="128"/>
      <c r="I47" s="1"/>
      <c r="J47" s="1"/>
      <c r="K47" s="53"/>
      <c r="L47" s="53"/>
    </row>
    <row r="48" spans="1:12" ht="15.75">
      <c r="A48" s="158" t="s">
        <v>75</v>
      </c>
      <c r="B48" s="32" t="s">
        <v>84</v>
      </c>
      <c r="C48" s="130"/>
      <c r="D48" s="35"/>
      <c r="E48" s="35"/>
      <c r="F48" s="131"/>
      <c r="G48" s="132"/>
      <c r="H48" s="94"/>
      <c r="I48" s="100"/>
      <c r="J48" s="1"/>
      <c r="K48" s="53"/>
      <c r="L48" s="53"/>
    </row>
    <row r="49" spans="1:12" ht="14.25">
      <c r="A49" s="159"/>
      <c r="B49" s="32" t="s">
        <v>85</v>
      </c>
      <c r="C49" s="130"/>
      <c r="D49" s="35"/>
      <c r="E49" s="35"/>
      <c r="F49" s="131"/>
      <c r="G49" s="132"/>
      <c r="H49" s="133"/>
      <c r="I49" s="100"/>
      <c r="J49" s="1"/>
      <c r="K49" s="53"/>
      <c r="L49" s="53"/>
    </row>
    <row r="50" spans="1:12" ht="15.75">
      <c r="A50" s="158"/>
      <c r="B50" s="32" t="s">
        <v>86</v>
      </c>
      <c r="C50" s="32"/>
      <c r="D50" s="32"/>
      <c r="E50" s="32"/>
      <c r="F50" s="32"/>
      <c r="G50" s="28"/>
      <c r="H50" s="94"/>
      <c r="I50" s="1"/>
      <c r="J50" s="1"/>
      <c r="K50" s="53"/>
      <c r="L50" s="53"/>
    </row>
    <row r="51" spans="2:12" ht="12.75">
      <c r="B51" s="134"/>
      <c r="C51" s="32"/>
      <c r="D51" s="32"/>
      <c r="E51" s="32"/>
      <c r="F51" s="32"/>
      <c r="G51" s="32"/>
      <c r="H51" s="32"/>
      <c r="I51" s="1"/>
      <c r="J51" s="1"/>
      <c r="K51" s="53"/>
      <c r="L51" s="53"/>
    </row>
    <row r="52" spans="2:12" ht="12.75">
      <c r="B52" s="135"/>
      <c r="C52" s="32"/>
      <c r="D52" s="32"/>
      <c r="E52" s="32"/>
      <c r="F52" s="32"/>
      <c r="G52" s="32"/>
      <c r="H52" s="32"/>
      <c r="I52" s="1"/>
      <c r="J52" s="1"/>
      <c r="K52" s="53"/>
      <c r="L52" s="53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53"/>
      <c r="L53" s="53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53"/>
      <c r="L54" s="53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53"/>
      <c r="L55" s="53"/>
    </row>
    <row r="56" spans="2:12" ht="12.75">
      <c r="B56" s="1"/>
      <c r="C56" s="1"/>
      <c r="D56" s="1"/>
      <c r="E56" s="1"/>
      <c r="F56" s="1"/>
      <c r="G56" s="1"/>
      <c r="H56" s="1"/>
      <c r="I56" s="1"/>
      <c r="J56" s="1"/>
      <c r="K56" s="53"/>
      <c r="L56" s="53"/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53"/>
      <c r="L57" s="53"/>
    </row>
    <row r="58" spans="2:12" ht="12.75">
      <c r="B58" s="1"/>
      <c r="C58" s="1"/>
      <c r="D58" s="1"/>
      <c r="E58" s="1"/>
      <c r="F58" s="1"/>
      <c r="G58" s="1"/>
      <c r="H58" s="1"/>
      <c r="I58" s="1"/>
      <c r="J58" s="1"/>
      <c r="K58" s="53"/>
      <c r="L58" s="53"/>
    </row>
    <row r="59" spans="2:12" ht="12.75">
      <c r="B59" s="1"/>
      <c r="C59" s="1"/>
      <c r="D59" s="1"/>
      <c r="E59" s="1"/>
      <c r="F59" s="1"/>
      <c r="G59" s="1"/>
      <c r="H59" s="1"/>
      <c r="I59" s="1"/>
      <c r="J59" s="1"/>
      <c r="K59" s="53"/>
      <c r="L59" s="53"/>
    </row>
    <row r="60" spans="2:12" ht="12.75">
      <c r="B60" s="1"/>
      <c r="J60" s="1"/>
      <c r="K60" s="53"/>
      <c r="L60" s="53"/>
    </row>
    <row r="61" spans="2:12" ht="12.75">
      <c r="B61" s="1"/>
      <c r="J61" s="1"/>
      <c r="K61" s="53"/>
      <c r="L61" s="53"/>
    </row>
    <row r="62" spans="2:12" ht="12.75">
      <c r="B62" s="1"/>
      <c r="J62" s="1"/>
      <c r="K62" s="53"/>
      <c r="L62" s="53"/>
    </row>
    <row r="63" spans="2:12" ht="12.75">
      <c r="B63" s="1"/>
      <c r="J63" s="1"/>
      <c r="K63" s="53"/>
      <c r="L63" s="53"/>
    </row>
    <row r="64" spans="2:12" ht="12.75">
      <c r="B64" s="1"/>
      <c r="J64" s="1"/>
      <c r="K64" s="53"/>
      <c r="L64" s="53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53"/>
      <c r="L65" s="53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53"/>
      <c r="L66" s="53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53"/>
      <c r="L67" s="53"/>
    </row>
    <row r="68" spans="2:12" ht="12.75">
      <c r="B68" s="1"/>
      <c r="C68" s="1"/>
      <c r="D68" s="1"/>
      <c r="E68" s="1"/>
      <c r="F68" s="1"/>
      <c r="G68" s="1"/>
      <c r="H68" s="1"/>
      <c r="I68" s="1"/>
      <c r="J68" s="1"/>
      <c r="K68" s="53"/>
      <c r="L68" s="53"/>
    </row>
    <row r="69" spans="2:12" ht="12.75">
      <c r="B69" s="1"/>
      <c r="C69" s="1"/>
      <c r="D69" s="1"/>
      <c r="E69" s="1"/>
      <c r="F69" s="1"/>
      <c r="G69" s="1"/>
      <c r="H69" s="1"/>
      <c r="I69" s="1"/>
      <c r="J69" s="1"/>
      <c r="K69" s="53"/>
      <c r="L69" s="53"/>
    </row>
    <row r="70" spans="2:12" ht="12.75">
      <c r="B70" s="1"/>
      <c r="C70" s="1"/>
      <c r="D70" s="1"/>
      <c r="E70" s="1"/>
      <c r="F70" s="1"/>
      <c r="G70" s="1"/>
      <c r="H70" s="1"/>
      <c r="I70" s="1"/>
      <c r="J70" s="1"/>
      <c r="K70" s="53"/>
      <c r="L70" s="53"/>
    </row>
    <row r="71" spans="2:12" ht="12.75">
      <c r="B71" s="2"/>
      <c r="C71" s="2"/>
      <c r="D71" s="1"/>
      <c r="E71" s="1"/>
      <c r="F71" s="1"/>
      <c r="G71" s="1"/>
      <c r="H71" s="1"/>
      <c r="I71" s="1"/>
      <c r="J71" s="1"/>
      <c r="K71" s="2"/>
      <c r="L71" s="2"/>
    </row>
    <row r="72" spans="2:12" ht="12.75">
      <c r="B72" s="1"/>
      <c r="C72" s="1"/>
      <c r="D72" s="1"/>
      <c r="E72" s="1"/>
      <c r="F72" s="1"/>
      <c r="G72" s="1"/>
      <c r="H72" s="1"/>
      <c r="I72" s="1"/>
      <c r="J72" s="1"/>
      <c r="K72" s="53"/>
      <c r="L72" s="53"/>
    </row>
    <row r="73" spans="2:12" ht="12.75">
      <c r="B73" s="1"/>
      <c r="C73" s="1"/>
      <c r="D73" s="1"/>
      <c r="E73" s="1"/>
      <c r="F73" s="1"/>
      <c r="G73" s="1"/>
      <c r="H73" s="1"/>
      <c r="I73" s="1"/>
      <c r="J73" s="1"/>
      <c r="K73" s="53"/>
      <c r="L73" s="53"/>
    </row>
    <row r="74" spans="2:12" ht="12.75">
      <c r="B74" s="1"/>
      <c r="C74" s="1"/>
      <c r="D74" s="1"/>
      <c r="E74" s="1"/>
      <c r="F74" s="1"/>
      <c r="G74" s="1"/>
      <c r="H74" s="1"/>
      <c r="I74" s="1"/>
      <c r="J74" s="1"/>
      <c r="K74" s="53"/>
      <c r="L74" s="53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</sheetData>
  <printOptions horizontalCentered="1"/>
  <pageMargins left="0.5" right="0.5" top="1" bottom="0.5" header="0.5" footer="0.5"/>
  <pageSetup fitToHeight="1" fitToWidth="1" horizontalDpi="300" verticalDpi="300" orientation="portrait" scale="93" r:id="rId1"/>
  <headerFooter alignWithMargins="0">
    <oddFooter>&amp;L
&amp;C&amp;"Arial,Bold"Page 3 of 3&amp;R&amp;"Arial Black,Regular"Exhibit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FPL Logo Sheet</dc:title>
  <dc:subject/>
  <dc:creator>Alan Cook</dc:creator>
  <cp:keywords/>
  <dc:description/>
  <cp:lastModifiedBy>FPL Users</cp:lastModifiedBy>
  <cp:lastPrinted>2000-09-27T19:54:15Z</cp:lastPrinted>
  <dcterms:created xsi:type="dcterms:W3CDTF">1998-09-03T19:24:14Z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