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410" windowHeight="7965"/>
  </bookViews>
  <sheets>
    <sheet name="Table Staff-36" sheetId="1" r:id="rId1"/>
  </sheets>
  <definedNames>
    <definedName name="_ftn1" localSheetId="0">'Table Staff-36'!#REF!</definedName>
    <definedName name="_ftn2" localSheetId="0">'Table Staff-36'!#REF!</definedName>
    <definedName name="_ftnref1" localSheetId="0">'Table Staff-36'!#REF!</definedName>
    <definedName name="_ftnref2" localSheetId="0">'Table Staff-36'!#REF!</definedName>
    <definedName name="_xlnm.Print_Area" localSheetId="0">'Table Staff-36'!$A$1:$V$35</definedName>
    <definedName name="_xlnm.Print_Titles" localSheetId="0">'Table Staff-36'!$A:$E</definedName>
  </definedNames>
  <calcPr calcId="145621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4" i="1"/>
  <c r="J15" i="1"/>
  <c r="J16" i="1"/>
  <c r="J17" i="1"/>
  <c r="J13" i="1"/>
  <c r="G16" i="1" l="1"/>
  <c r="F16" i="1"/>
  <c r="G20" i="1"/>
  <c r="F20" i="1"/>
  <c r="G22" i="1"/>
  <c r="F22" i="1"/>
  <c r="G13" i="1"/>
  <c r="F13" i="1"/>
</calcChain>
</file>

<file path=xl/sharedStrings.xml><?xml version="1.0" encoding="utf-8"?>
<sst xmlns="http://schemas.openxmlformats.org/spreadsheetml/2006/main" count="156" uniqueCount="61">
  <si>
    <t>Site</t>
  </si>
  <si>
    <t>Mitsubishi</t>
  </si>
  <si>
    <t>J</t>
  </si>
  <si>
    <t>3x3x1</t>
  </si>
  <si>
    <t>Siemens</t>
  </si>
  <si>
    <t>H</t>
  </si>
  <si>
    <t>GE</t>
  </si>
  <si>
    <t>7HA.02</t>
  </si>
  <si>
    <t>7FA.05</t>
  </si>
  <si>
    <t>6x0x0</t>
  </si>
  <si>
    <t>4x4x1</t>
  </si>
  <si>
    <t>7x0x0</t>
  </si>
  <si>
    <t>5x0x0</t>
  </si>
  <si>
    <t>Manufacturer</t>
  </si>
  <si>
    <t>Okeechobee</t>
  </si>
  <si>
    <t>Putnam</t>
  </si>
  <si>
    <t>Planned Outage Factor (%)</t>
  </si>
  <si>
    <t>Primary Fuel</t>
  </si>
  <si>
    <t>Natural Gas</t>
  </si>
  <si>
    <t>Backup Fuel</t>
  </si>
  <si>
    <t>Light Fuel Oil</t>
  </si>
  <si>
    <t>Emission Rates</t>
  </si>
  <si>
    <t>NOx Emission Rates (lb/mmbtu)</t>
  </si>
  <si>
    <t>CO Emission Rates (lb/mmbtu)</t>
  </si>
  <si>
    <t>SO2 Emission Rates (lb/mmbtu)</t>
  </si>
  <si>
    <t>Model of CT</t>
  </si>
  <si>
    <t xml:space="preserve">Plant Specifications for Generation Options in Exhibit SRS-3 </t>
  </si>
  <si>
    <t>Notes:</t>
  </si>
  <si>
    <t xml:space="preserve">3x3x1 </t>
  </si>
  <si>
    <t>Forced Outage Factor (%)</t>
  </si>
  <si>
    <t>Equivalent Availability Factor (%)</t>
  </si>
  <si>
    <t>Resulting Capacity Factor (Approx. %)</t>
  </si>
  <si>
    <t>Table Staff-36</t>
  </si>
  <si>
    <r>
      <t>Generating Technology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</si>
  <si>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Heat Rate (Base @ 75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F, 100%) BTU/kWh</t>
    </r>
  </si>
  <si>
    <r>
      <t>Annual Fixed O&amp;M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(2019$)</t>
    </r>
  </si>
  <si>
    <r>
      <t>Annual Variable O&amp;M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($/MWh)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</si>
  <si>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Annual fixed O&amp;M value includes capital replacement costs and fixed O&amp;M presented as a levelized value in 2019 $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</si>
  <si>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Variable O&amp;M represents the value for 2019</t>
    </r>
  </si>
  <si>
    <t>Primary Water Source</t>
  </si>
  <si>
    <t>Linear Facilities</t>
  </si>
  <si>
    <t>Gas</t>
  </si>
  <si>
    <t>Transmission</t>
  </si>
  <si>
    <r>
      <t>Capacity Summer Peak (95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 xml:space="preserve">F) MW </t>
    </r>
  </si>
  <si>
    <r>
      <t>Capacity Winter Peak (35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F) MW</t>
    </r>
  </si>
  <si>
    <t xml:space="preserve"> New Pipeline Lateral</t>
  </si>
  <si>
    <t>Floridan Aquifer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</si>
  <si>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Generating technology provided describes the number of advanced combustion turbines followed by the number of heat recovery </t>
    </r>
  </si>
  <si>
    <t xml:space="preserve">   steam generators followed by the number of steam  turbines (e.g., Row 1 is an Okeechobee generating technology with three (3) </t>
  </si>
  <si>
    <t xml:space="preserve">   advanced combustion turbines, three (3) heat recovery steam generators, and a single (1) steam turbine)</t>
  </si>
  <si>
    <t>See Note 4</t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</si>
  <si>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No new linear transmission facilities</t>
    </r>
  </si>
  <si>
    <t>St. Johns River</t>
  </si>
  <si>
    <t>New Pipeline and Compression</t>
  </si>
  <si>
    <t>Plant Specifications for Generation Options in Exhibit SRS-3 (cont)</t>
  </si>
  <si>
    <t>Florida Power &amp; Light Company</t>
  </si>
  <si>
    <t>Docket No. 150196-EI</t>
  </si>
  <si>
    <t>Staff's Second Set of Interrogatories</t>
  </si>
  <si>
    <t>Interrogatory No. 36</t>
  </si>
  <si>
    <t xml:space="preserve">Attachment No. 1 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</si>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</sst>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0.000000"/>
    <numFmt numFmtId="166" formatCode="#,##0.000"/>
    <numFmt numFmtId="167" formatCode="#,##0.0"/>
  </numFmts>
  <fonts count="11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10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3" xfId="2"/>
    <cellStyle name="Percent 2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tabSelected="1" zoomScaleNormal="100" workbookViewId="0">
      <selection activeCell="AA4" sqref="AA4"/>
    </sheetView>
  </sheetViews>
  <sheetFormatPr defaultColWidth="9.140625" defaultRowHeight="12.75" x14ac:dyDescent="0.2"/>
  <cols>
    <col min="1" max="1" width="3" style="1" bestFit="1" customWidth="1"/>
    <col min="2" max="2" width="11.42578125" style="1" customWidth="1"/>
    <col min="3" max="3" width="11.7109375" style="1" bestFit="1" customWidth="1"/>
    <col min="4" max="4" width="7.42578125" style="1" customWidth="1"/>
    <col min="5" max="5" width="10.42578125" style="1" bestFit="1" customWidth="1"/>
    <col min="6" max="6" width="7.7109375" style="1" bestFit="1" customWidth="1"/>
    <col min="7" max="7" width="7.42578125" style="1" bestFit="1" customWidth="1"/>
    <col min="8" max="9" width="9.5703125" style="1" customWidth="1"/>
    <col min="10" max="10" width="9.42578125" style="1" customWidth="1"/>
    <col min="11" max="11" width="10" style="1" bestFit="1" customWidth="1"/>
    <col min="12" max="12" width="12.140625" style="1" customWidth="1"/>
    <col min="13" max="14" width="9.28515625" style="1" customWidth="1"/>
    <col min="15" max="15" width="12" style="1" customWidth="1"/>
    <col min="16" max="16" width="12.42578125" style="1" customWidth="1"/>
    <col min="17" max="17" width="10.28515625" style="1" bestFit="1" customWidth="1"/>
    <col min="18" max="18" width="10.42578125" style="1" bestFit="1" customWidth="1"/>
    <col min="19" max="19" width="10.28515625" style="1" bestFit="1" customWidth="1"/>
    <col min="20" max="20" width="16.5703125" style="1" customWidth="1"/>
    <col min="21" max="21" width="19.5703125" style="1" customWidth="1"/>
    <col min="22" max="22" width="11.5703125" style="1" customWidth="1"/>
    <col min="23" max="16384" width="9.140625" style="1"/>
  </cols>
  <sheetData>
    <row r="1" spans="1:22" x14ac:dyDescent="0.2">
      <c r="B1" s="27" t="s">
        <v>55</v>
      </c>
    </row>
    <row r="2" spans="1:22" x14ac:dyDescent="0.2">
      <c r="B2" s="27" t="s">
        <v>56</v>
      </c>
    </row>
    <row r="3" spans="1:22" x14ac:dyDescent="0.2">
      <c r="B3" s="27" t="s">
        <v>57</v>
      </c>
    </row>
    <row r="4" spans="1:22" x14ac:dyDescent="0.2">
      <c r="B4" s="27" t="s">
        <v>58</v>
      </c>
    </row>
    <row r="5" spans="1:22" x14ac:dyDescent="0.2">
      <c r="B5" s="27" t="s">
        <v>59</v>
      </c>
    </row>
    <row r="6" spans="1:22" x14ac:dyDescent="0.2">
      <c r="B6" s="27" t="s">
        <v>60</v>
      </c>
    </row>
    <row r="8" spans="1:22" ht="15.75" x14ac:dyDescent="0.25">
      <c r="B8" s="31" t="s">
        <v>32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2.7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2" ht="15.75" x14ac:dyDescent="0.25">
      <c r="B10" s="32" t="s">
        <v>26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 t="s">
        <v>54</v>
      </c>
      <c r="Q10" s="32"/>
      <c r="R10" s="32"/>
      <c r="S10" s="32"/>
      <c r="T10" s="32"/>
      <c r="U10" s="32"/>
      <c r="V10" s="32"/>
    </row>
    <row r="11" spans="1:22" x14ac:dyDescent="0.2">
      <c r="Q11" s="28" t="s">
        <v>21</v>
      </c>
      <c r="R11" s="29"/>
      <c r="S11" s="30"/>
      <c r="U11" s="28" t="s">
        <v>40</v>
      </c>
      <c r="V11" s="30"/>
    </row>
    <row r="12" spans="1:22" ht="66" x14ac:dyDescent="0.2">
      <c r="B12" s="3" t="s">
        <v>0</v>
      </c>
      <c r="C12" s="4" t="s">
        <v>13</v>
      </c>
      <c r="D12" s="4" t="s">
        <v>25</v>
      </c>
      <c r="E12" s="4" t="s">
        <v>33</v>
      </c>
      <c r="F12" s="4" t="s">
        <v>43</v>
      </c>
      <c r="G12" s="4" t="s">
        <v>44</v>
      </c>
      <c r="H12" s="24" t="s">
        <v>16</v>
      </c>
      <c r="I12" s="24" t="s">
        <v>29</v>
      </c>
      <c r="J12" s="24" t="s">
        <v>30</v>
      </c>
      <c r="K12" s="4" t="s">
        <v>31</v>
      </c>
      <c r="L12" s="4" t="s">
        <v>34</v>
      </c>
      <c r="M12" s="4" t="s">
        <v>35</v>
      </c>
      <c r="N12" s="4" t="s">
        <v>36</v>
      </c>
      <c r="O12" s="5" t="s">
        <v>17</v>
      </c>
      <c r="P12" s="5" t="s">
        <v>19</v>
      </c>
      <c r="Q12" s="5" t="s">
        <v>22</v>
      </c>
      <c r="R12" s="5" t="s">
        <v>23</v>
      </c>
      <c r="S12" s="5" t="s">
        <v>24</v>
      </c>
      <c r="T12" s="26" t="s">
        <v>39</v>
      </c>
      <c r="U12" s="26" t="s">
        <v>41</v>
      </c>
      <c r="V12" s="26" t="s">
        <v>42</v>
      </c>
    </row>
    <row r="13" spans="1:22" x14ac:dyDescent="0.2">
      <c r="A13" s="2">
        <v>1</v>
      </c>
      <c r="B13" s="6" t="s">
        <v>14</v>
      </c>
      <c r="C13" s="6" t="s">
        <v>6</v>
      </c>
      <c r="D13" s="6" t="s">
        <v>7</v>
      </c>
      <c r="E13" s="6" t="s">
        <v>3</v>
      </c>
      <c r="F13" s="15">
        <f>1417+106</f>
        <v>1523</v>
      </c>
      <c r="G13" s="15">
        <f>1471+106</f>
        <v>1577</v>
      </c>
      <c r="H13" s="25">
        <v>3.5</v>
      </c>
      <c r="I13" s="25">
        <v>1</v>
      </c>
      <c r="J13" s="25">
        <f>100-H13-I13</f>
        <v>95.5</v>
      </c>
      <c r="K13" s="15">
        <v>80</v>
      </c>
      <c r="L13" s="15">
        <v>6419</v>
      </c>
      <c r="M13" s="18">
        <v>22.266038325979586</v>
      </c>
      <c r="N13" s="18">
        <v>0.2645716137121874</v>
      </c>
      <c r="O13" s="23" t="s">
        <v>18</v>
      </c>
      <c r="P13" s="23" t="s">
        <v>20</v>
      </c>
      <c r="Q13" s="7">
        <v>0.01</v>
      </c>
      <c r="R13" s="8">
        <v>1.0999999999999999E-2</v>
      </c>
      <c r="S13" s="8">
        <v>6.0000000000000001E-3</v>
      </c>
      <c r="T13" s="16" t="s">
        <v>46</v>
      </c>
      <c r="U13" s="16" t="s">
        <v>45</v>
      </c>
      <c r="V13" s="15" t="s">
        <v>50</v>
      </c>
    </row>
    <row r="14" spans="1:22" x14ac:dyDescent="0.2">
      <c r="A14" s="2">
        <v>2</v>
      </c>
      <c r="B14" s="6" t="s">
        <v>14</v>
      </c>
      <c r="C14" s="6" t="s">
        <v>1</v>
      </c>
      <c r="D14" s="6" t="s">
        <v>2</v>
      </c>
      <c r="E14" s="6" t="s">
        <v>10</v>
      </c>
      <c r="F14" s="15">
        <v>1749</v>
      </c>
      <c r="G14" s="15">
        <v>1954</v>
      </c>
      <c r="H14" s="25">
        <v>3.5</v>
      </c>
      <c r="I14" s="25">
        <v>1</v>
      </c>
      <c r="J14" s="25">
        <f t="shared" ref="J14:J17" si="0">100-H14-I14</f>
        <v>95.5</v>
      </c>
      <c r="K14" s="15">
        <v>80</v>
      </c>
      <c r="L14" s="15">
        <v>6340</v>
      </c>
      <c r="M14" s="18">
        <v>25.409271511369038</v>
      </c>
      <c r="N14" s="18">
        <v>0.26827740826235652</v>
      </c>
      <c r="O14" s="23" t="s">
        <v>18</v>
      </c>
      <c r="P14" s="23" t="s">
        <v>20</v>
      </c>
      <c r="Q14" s="7">
        <v>0.01</v>
      </c>
      <c r="R14" s="8">
        <v>1.0999999999999999E-2</v>
      </c>
      <c r="S14" s="8">
        <v>6.0000000000000001E-3</v>
      </c>
      <c r="T14" s="16" t="s">
        <v>46</v>
      </c>
      <c r="U14" s="16" t="s">
        <v>45</v>
      </c>
      <c r="V14" s="15" t="s">
        <v>50</v>
      </c>
    </row>
    <row r="15" spans="1:22" x14ac:dyDescent="0.2">
      <c r="A15" s="2">
        <v>3</v>
      </c>
      <c r="B15" s="6" t="s">
        <v>14</v>
      </c>
      <c r="C15" s="6" t="s">
        <v>6</v>
      </c>
      <c r="D15" s="6" t="s">
        <v>7</v>
      </c>
      <c r="E15" s="6" t="s">
        <v>3</v>
      </c>
      <c r="F15" s="15">
        <v>1424</v>
      </c>
      <c r="G15" s="15">
        <v>1477</v>
      </c>
      <c r="H15" s="25">
        <v>3.5</v>
      </c>
      <c r="I15" s="25">
        <v>1</v>
      </c>
      <c r="J15" s="25">
        <f t="shared" si="0"/>
        <v>95.5</v>
      </c>
      <c r="K15" s="15">
        <v>80</v>
      </c>
      <c r="L15" s="15">
        <v>6391</v>
      </c>
      <c r="M15" s="18">
        <v>23.814028350046989</v>
      </c>
      <c r="N15" s="18">
        <v>0.28296528629470608</v>
      </c>
      <c r="O15" s="23" t="s">
        <v>18</v>
      </c>
      <c r="P15" s="23" t="s">
        <v>20</v>
      </c>
      <c r="Q15" s="7">
        <v>0.01</v>
      </c>
      <c r="R15" s="8">
        <v>1.0999999999999999E-2</v>
      </c>
      <c r="S15" s="8">
        <v>6.0000000000000001E-3</v>
      </c>
      <c r="T15" s="16" t="s">
        <v>46</v>
      </c>
      <c r="U15" s="16" t="s">
        <v>45</v>
      </c>
      <c r="V15" s="15" t="s">
        <v>50</v>
      </c>
    </row>
    <row r="16" spans="1:22" x14ac:dyDescent="0.2">
      <c r="A16" s="2">
        <v>4</v>
      </c>
      <c r="B16" s="6" t="s">
        <v>14</v>
      </c>
      <c r="C16" s="6" t="s">
        <v>1</v>
      </c>
      <c r="D16" s="6" t="s">
        <v>2</v>
      </c>
      <c r="E16" s="6" t="s">
        <v>3</v>
      </c>
      <c r="F16" s="15">
        <f>1305+106</f>
        <v>1411</v>
      </c>
      <c r="G16" s="15">
        <f>1459+102</f>
        <v>1561</v>
      </c>
      <c r="H16" s="25">
        <v>3.5</v>
      </c>
      <c r="I16" s="25">
        <v>1</v>
      </c>
      <c r="J16" s="25">
        <f t="shared" si="0"/>
        <v>95.5</v>
      </c>
      <c r="K16" s="15">
        <v>80</v>
      </c>
      <c r="L16" s="15">
        <v>6370</v>
      </c>
      <c r="M16" s="18">
        <v>24.850615945842904</v>
      </c>
      <c r="N16" s="18">
        <v>0.26153248855848937</v>
      </c>
      <c r="O16" s="23" t="s">
        <v>18</v>
      </c>
      <c r="P16" s="23" t="s">
        <v>20</v>
      </c>
      <c r="Q16" s="7">
        <v>0.01</v>
      </c>
      <c r="R16" s="8">
        <v>1.0999999999999999E-2</v>
      </c>
      <c r="S16" s="8">
        <v>6.0000000000000001E-3</v>
      </c>
      <c r="T16" s="16" t="s">
        <v>46</v>
      </c>
      <c r="U16" s="16" t="s">
        <v>45</v>
      </c>
      <c r="V16" s="15" t="s">
        <v>50</v>
      </c>
    </row>
    <row r="17" spans="1:22" x14ac:dyDescent="0.2">
      <c r="A17" s="2">
        <v>5</v>
      </c>
      <c r="B17" s="6" t="s">
        <v>14</v>
      </c>
      <c r="C17" s="6" t="s">
        <v>1</v>
      </c>
      <c r="D17" s="6" t="s">
        <v>2</v>
      </c>
      <c r="E17" s="6" t="s">
        <v>3</v>
      </c>
      <c r="F17" s="16">
        <v>1311</v>
      </c>
      <c r="G17" s="16">
        <v>1465</v>
      </c>
      <c r="H17" s="25">
        <v>3.5</v>
      </c>
      <c r="I17" s="25">
        <v>1</v>
      </c>
      <c r="J17" s="25">
        <f t="shared" si="0"/>
        <v>95.5</v>
      </c>
      <c r="K17" s="15">
        <v>80</v>
      </c>
      <c r="L17" s="16">
        <v>6342</v>
      </c>
      <c r="M17" s="19">
        <v>26.746162547356477</v>
      </c>
      <c r="N17" s="18">
        <v>0.28148157235395005</v>
      </c>
      <c r="O17" s="23" t="s">
        <v>18</v>
      </c>
      <c r="P17" s="23" t="s">
        <v>20</v>
      </c>
      <c r="Q17" s="9">
        <v>0.01</v>
      </c>
      <c r="R17" s="10">
        <v>1.0999999999999999E-2</v>
      </c>
      <c r="S17" s="10">
        <v>6.0000000000000001E-3</v>
      </c>
      <c r="T17" s="16" t="s">
        <v>46</v>
      </c>
      <c r="U17" s="16" t="s">
        <v>45</v>
      </c>
      <c r="V17" s="15" t="s">
        <v>50</v>
      </c>
    </row>
    <row r="18" spans="1:22" x14ac:dyDescent="0.2">
      <c r="A18" s="2">
        <v>6</v>
      </c>
      <c r="B18" s="6" t="s">
        <v>14</v>
      </c>
      <c r="C18" s="6" t="s">
        <v>6</v>
      </c>
      <c r="D18" s="6" t="s">
        <v>8</v>
      </c>
      <c r="E18" s="6" t="s">
        <v>11</v>
      </c>
      <c r="F18" s="15">
        <v>1419</v>
      </c>
      <c r="G18" s="15">
        <v>1557</v>
      </c>
      <c r="H18" s="25">
        <v>3</v>
      </c>
      <c r="I18" s="25">
        <v>1</v>
      </c>
      <c r="J18" s="25">
        <v>96</v>
      </c>
      <c r="K18" s="15">
        <v>5</v>
      </c>
      <c r="L18" s="15">
        <v>10071</v>
      </c>
      <c r="M18" s="18">
        <v>8.8140950014401298</v>
      </c>
      <c r="N18" s="18">
        <v>0.23061666897283337</v>
      </c>
      <c r="O18" s="23" t="s">
        <v>18</v>
      </c>
      <c r="P18" s="23" t="s">
        <v>20</v>
      </c>
      <c r="Q18" s="7">
        <v>0.01</v>
      </c>
      <c r="R18" s="8">
        <v>1.0999999999999999E-2</v>
      </c>
      <c r="S18" s="8">
        <v>6.0000000000000001E-3</v>
      </c>
      <c r="T18" s="16" t="s">
        <v>46</v>
      </c>
      <c r="U18" s="16" t="s">
        <v>45</v>
      </c>
      <c r="V18" s="15" t="s">
        <v>50</v>
      </c>
    </row>
    <row r="19" spans="1:22" x14ac:dyDescent="0.2">
      <c r="A19" s="2">
        <v>7</v>
      </c>
      <c r="B19" s="6" t="s">
        <v>14</v>
      </c>
      <c r="C19" s="6" t="s">
        <v>6</v>
      </c>
      <c r="D19" s="6" t="s">
        <v>8</v>
      </c>
      <c r="E19" s="6" t="s">
        <v>9</v>
      </c>
      <c r="F19" s="15">
        <v>1216</v>
      </c>
      <c r="G19" s="15">
        <v>1334</v>
      </c>
      <c r="H19" s="25">
        <v>3</v>
      </c>
      <c r="I19" s="25">
        <v>1</v>
      </c>
      <c r="J19" s="25">
        <v>96</v>
      </c>
      <c r="K19" s="15">
        <v>5</v>
      </c>
      <c r="L19" s="15">
        <v>10071</v>
      </c>
      <c r="M19" s="18">
        <v>8.498899751551086</v>
      </c>
      <c r="N19" s="18">
        <v>0.26285748618120647</v>
      </c>
      <c r="O19" s="23" t="s">
        <v>18</v>
      </c>
      <c r="P19" s="23" t="s">
        <v>20</v>
      </c>
      <c r="Q19" s="7">
        <v>0.01</v>
      </c>
      <c r="R19" s="8">
        <v>1.0999999999999999E-2</v>
      </c>
      <c r="S19" s="8">
        <v>6.0000000000000001E-3</v>
      </c>
      <c r="T19" s="16" t="s">
        <v>46</v>
      </c>
      <c r="U19" s="16" t="s">
        <v>45</v>
      </c>
      <c r="V19" s="15" t="s">
        <v>50</v>
      </c>
    </row>
    <row r="20" spans="1:22" ht="25.5" x14ac:dyDescent="0.2">
      <c r="A20" s="2">
        <v>8</v>
      </c>
      <c r="B20" s="6" t="s">
        <v>15</v>
      </c>
      <c r="C20" s="6" t="s">
        <v>6</v>
      </c>
      <c r="D20" s="6" t="s">
        <v>7</v>
      </c>
      <c r="E20" s="6" t="s">
        <v>3</v>
      </c>
      <c r="F20" s="15">
        <f>1418+106</f>
        <v>1524</v>
      </c>
      <c r="G20" s="15">
        <f>1472+105</f>
        <v>1577</v>
      </c>
      <c r="H20" s="25">
        <v>3.5</v>
      </c>
      <c r="I20" s="25">
        <v>1</v>
      </c>
      <c r="J20" s="25">
        <f t="shared" ref="J20:J24" si="1">100-H20-I20</f>
        <v>95.5</v>
      </c>
      <c r="K20" s="15">
        <v>80</v>
      </c>
      <c r="L20" s="15">
        <v>6419</v>
      </c>
      <c r="M20" s="18">
        <v>22.266038325979586</v>
      </c>
      <c r="N20" s="18">
        <v>0.20393859932403638</v>
      </c>
      <c r="O20" s="23" t="s">
        <v>18</v>
      </c>
      <c r="P20" s="23" t="s">
        <v>20</v>
      </c>
      <c r="Q20" s="7">
        <v>0.01</v>
      </c>
      <c r="R20" s="8">
        <v>1.0999999999999999E-2</v>
      </c>
      <c r="S20" s="8">
        <v>6.0000000000000001E-3</v>
      </c>
      <c r="T20" s="15" t="s">
        <v>52</v>
      </c>
      <c r="U20" s="16" t="s">
        <v>53</v>
      </c>
      <c r="V20" s="15" t="s">
        <v>50</v>
      </c>
    </row>
    <row r="21" spans="1:22" ht="25.5" x14ac:dyDescent="0.2">
      <c r="A21" s="2">
        <v>9</v>
      </c>
      <c r="B21" s="6" t="s">
        <v>15</v>
      </c>
      <c r="C21" s="6" t="s">
        <v>6</v>
      </c>
      <c r="D21" s="6" t="s">
        <v>7</v>
      </c>
      <c r="E21" s="6" t="s">
        <v>3</v>
      </c>
      <c r="F21" s="15">
        <v>1424</v>
      </c>
      <c r="G21" s="15">
        <v>1496</v>
      </c>
      <c r="H21" s="25">
        <v>3.5</v>
      </c>
      <c r="I21" s="25">
        <v>1</v>
      </c>
      <c r="J21" s="25">
        <f t="shared" si="1"/>
        <v>95.5</v>
      </c>
      <c r="K21" s="15">
        <v>80</v>
      </c>
      <c r="L21" s="15">
        <v>6391</v>
      </c>
      <c r="M21" s="18">
        <v>23.814028350046989</v>
      </c>
      <c r="N21" s="18">
        <v>0.21826013017544343</v>
      </c>
      <c r="O21" s="23" t="s">
        <v>18</v>
      </c>
      <c r="P21" s="23" t="s">
        <v>20</v>
      </c>
      <c r="Q21" s="7">
        <v>0.01</v>
      </c>
      <c r="R21" s="8">
        <v>1.0999999999999999E-2</v>
      </c>
      <c r="S21" s="8">
        <v>6.0000000000000001E-3</v>
      </c>
      <c r="T21" s="15" t="s">
        <v>52</v>
      </c>
      <c r="U21" s="16" t="s">
        <v>53</v>
      </c>
      <c r="V21" s="15" t="s">
        <v>50</v>
      </c>
    </row>
    <row r="22" spans="1:22" ht="25.5" x14ac:dyDescent="0.2">
      <c r="A22" s="2">
        <v>10</v>
      </c>
      <c r="B22" s="6" t="s">
        <v>15</v>
      </c>
      <c r="C22" s="6" t="s">
        <v>4</v>
      </c>
      <c r="D22" s="6" t="s">
        <v>5</v>
      </c>
      <c r="E22" s="6" t="s">
        <v>28</v>
      </c>
      <c r="F22" s="15">
        <f>1215+106</f>
        <v>1321</v>
      </c>
      <c r="G22" s="15">
        <f>1333+102</f>
        <v>1435</v>
      </c>
      <c r="H22" s="25">
        <v>3.5</v>
      </c>
      <c r="I22" s="25">
        <v>1</v>
      </c>
      <c r="J22" s="25">
        <f t="shared" si="1"/>
        <v>95.5</v>
      </c>
      <c r="K22" s="15">
        <v>80</v>
      </c>
      <c r="L22" s="15">
        <v>6501</v>
      </c>
      <c r="M22" s="18">
        <v>20.048773161191427</v>
      </c>
      <c r="N22" s="18">
        <v>0.23527814183938792</v>
      </c>
      <c r="O22" s="23" t="s">
        <v>18</v>
      </c>
      <c r="P22" s="23" t="s">
        <v>20</v>
      </c>
      <c r="Q22" s="7">
        <v>0.01</v>
      </c>
      <c r="R22" s="8">
        <v>1.0999999999999999E-2</v>
      </c>
      <c r="S22" s="8">
        <v>6.0000000000000001E-3</v>
      </c>
      <c r="T22" s="15" t="s">
        <v>52</v>
      </c>
      <c r="U22" s="16" t="s">
        <v>53</v>
      </c>
      <c r="V22" s="15" t="s">
        <v>50</v>
      </c>
    </row>
    <row r="23" spans="1:22" ht="25.5" x14ac:dyDescent="0.2">
      <c r="A23" s="2">
        <v>11</v>
      </c>
      <c r="B23" s="6" t="s">
        <v>15</v>
      </c>
      <c r="C23" s="6" t="s">
        <v>4</v>
      </c>
      <c r="D23" s="6" t="s">
        <v>5</v>
      </c>
      <c r="E23" s="6" t="s">
        <v>3</v>
      </c>
      <c r="F23" s="16">
        <v>1220</v>
      </c>
      <c r="G23" s="16">
        <v>1338</v>
      </c>
      <c r="H23" s="25">
        <v>3.5</v>
      </c>
      <c r="I23" s="25">
        <v>1</v>
      </c>
      <c r="J23" s="25">
        <f t="shared" si="1"/>
        <v>95.5</v>
      </c>
      <c r="K23" s="15">
        <v>80</v>
      </c>
      <c r="L23" s="16">
        <v>6473</v>
      </c>
      <c r="M23" s="19">
        <v>21.708548644208093</v>
      </c>
      <c r="N23" s="18">
        <v>0.25475608636871433</v>
      </c>
      <c r="O23" s="23" t="s">
        <v>18</v>
      </c>
      <c r="P23" s="23" t="s">
        <v>20</v>
      </c>
      <c r="Q23" s="9">
        <v>0.01</v>
      </c>
      <c r="R23" s="10">
        <v>1.0999999999999999E-2</v>
      </c>
      <c r="S23" s="10">
        <v>6.0000000000000001E-3</v>
      </c>
      <c r="T23" s="15" t="s">
        <v>52</v>
      </c>
      <c r="U23" s="16" t="s">
        <v>53</v>
      </c>
      <c r="V23" s="15" t="s">
        <v>50</v>
      </c>
    </row>
    <row r="24" spans="1:22" ht="25.5" x14ac:dyDescent="0.2">
      <c r="A24" s="2">
        <v>12</v>
      </c>
      <c r="B24" s="6" t="s">
        <v>15</v>
      </c>
      <c r="C24" s="6" t="s">
        <v>1</v>
      </c>
      <c r="D24" s="6" t="s">
        <v>2</v>
      </c>
      <c r="E24" s="6" t="s">
        <v>3</v>
      </c>
      <c r="F24" s="15">
        <v>1312</v>
      </c>
      <c r="G24" s="15">
        <v>1465</v>
      </c>
      <c r="H24" s="25">
        <v>3.5</v>
      </c>
      <c r="I24" s="25">
        <v>1</v>
      </c>
      <c r="J24" s="25">
        <f t="shared" si="1"/>
        <v>95.5</v>
      </c>
      <c r="K24" s="15">
        <v>80</v>
      </c>
      <c r="L24" s="15">
        <v>6342</v>
      </c>
      <c r="M24" s="18">
        <v>29.061379138502851</v>
      </c>
      <c r="N24" s="18">
        <v>0.23689209250749349</v>
      </c>
      <c r="O24" s="23" t="s">
        <v>18</v>
      </c>
      <c r="P24" s="23" t="s">
        <v>20</v>
      </c>
      <c r="Q24" s="7">
        <v>0.01</v>
      </c>
      <c r="R24" s="8">
        <v>1.0999999999999999E-2</v>
      </c>
      <c r="S24" s="8">
        <v>6.0000000000000001E-3</v>
      </c>
      <c r="T24" s="15" t="s">
        <v>52</v>
      </c>
      <c r="U24" s="16" t="s">
        <v>53</v>
      </c>
      <c r="V24" s="15" t="s">
        <v>50</v>
      </c>
    </row>
    <row r="25" spans="1:22" ht="25.5" x14ac:dyDescent="0.2">
      <c r="A25" s="2">
        <v>13</v>
      </c>
      <c r="B25" s="6" t="s">
        <v>15</v>
      </c>
      <c r="C25" s="6" t="s">
        <v>6</v>
      </c>
      <c r="D25" s="6" t="s">
        <v>8</v>
      </c>
      <c r="E25" s="6" t="s">
        <v>12</v>
      </c>
      <c r="F25" s="15">
        <v>1014</v>
      </c>
      <c r="G25" s="15">
        <v>1112</v>
      </c>
      <c r="H25" s="25">
        <v>3</v>
      </c>
      <c r="I25" s="25">
        <v>1</v>
      </c>
      <c r="J25" s="25">
        <v>96</v>
      </c>
      <c r="K25" s="15">
        <v>5</v>
      </c>
      <c r="L25" s="15">
        <v>10071</v>
      </c>
      <c r="M25" s="18">
        <v>8.6057856406709163</v>
      </c>
      <c r="N25" s="18">
        <v>7.5052762091750505E-2</v>
      </c>
      <c r="O25" s="23" t="s">
        <v>18</v>
      </c>
      <c r="P25" s="23" t="s">
        <v>20</v>
      </c>
      <c r="Q25" s="7">
        <v>0.01</v>
      </c>
      <c r="R25" s="8">
        <v>1.0999999999999999E-2</v>
      </c>
      <c r="S25" s="8">
        <v>6.0000000000000001E-3</v>
      </c>
      <c r="T25" s="15" t="s">
        <v>52</v>
      </c>
      <c r="U25" s="16" t="s">
        <v>53</v>
      </c>
      <c r="V25" s="15" t="s">
        <v>50</v>
      </c>
    </row>
    <row r="27" spans="1:22" x14ac:dyDescent="0.2">
      <c r="D27" s="11" t="s">
        <v>27</v>
      </c>
      <c r="O27" s="11"/>
    </row>
    <row r="28" spans="1:22" ht="15" x14ac:dyDescent="0.2">
      <c r="D28" s="11" t="s">
        <v>47</v>
      </c>
      <c r="O28" s="11"/>
    </row>
    <row r="29" spans="1:22" x14ac:dyDescent="0.2">
      <c r="D29" s="11" t="s">
        <v>48</v>
      </c>
      <c r="O29" s="11"/>
    </row>
    <row r="30" spans="1:22" x14ac:dyDescent="0.2">
      <c r="D30" s="11" t="s">
        <v>49</v>
      </c>
      <c r="O30" s="11"/>
    </row>
    <row r="31" spans="1:22" ht="15" x14ac:dyDescent="0.2">
      <c r="D31" s="11" t="s">
        <v>37</v>
      </c>
      <c r="O31" s="11"/>
    </row>
    <row r="32" spans="1:22" ht="15" x14ac:dyDescent="0.2">
      <c r="D32" s="11" t="s">
        <v>38</v>
      </c>
      <c r="J32" s="2"/>
      <c r="K32" s="17"/>
      <c r="L32" s="17"/>
      <c r="O32" s="11"/>
    </row>
    <row r="33" spans="2:15" ht="15" x14ac:dyDescent="0.2">
      <c r="C33" s="12"/>
      <c r="D33" s="11" t="s">
        <v>51</v>
      </c>
      <c r="J33" s="2"/>
      <c r="K33" s="17"/>
      <c r="L33" s="17"/>
      <c r="O33" s="11"/>
    </row>
    <row r="34" spans="2:15" ht="14.25" x14ac:dyDescent="0.2">
      <c r="C34" s="13"/>
      <c r="G34" s="14"/>
      <c r="K34" s="20"/>
      <c r="L34" s="21"/>
      <c r="M34" s="22"/>
      <c r="N34" s="22"/>
    </row>
    <row r="35" spans="2:15" x14ac:dyDescent="0.2">
      <c r="B35" s="11"/>
      <c r="C35" s="14"/>
      <c r="G35" s="14"/>
      <c r="L35" s="2"/>
      <c r="M35" s="17"/>
      <c r="N35" s="17"/>
    </row>
    <row r="36" spans="2:15" x14ac:dyDescent="0.2">
      <c r="G36" s="14"/>
      <c r="L36" s="2"/>
      <c r="M36" s="17"/>
      <c r="N36" s="17"/>
    </row>
    <row r="37" spans="2:15" x14ac:dyDescent="0.2">
      <c r="K37" s="20"/>
      <c r="L37" s="21"/>
      <c r="M37" s="22"/>
      <c r="N37" s="22"/>
    </row>
    <row r="38" spans="2:15" x14ac:dyDescent="0.2">
      <c r="L38" s="2"/>
      <c r="M38" s="17"/>
      <c r="N38" s="17"/>
    </row>
  </sheetData>
  <mergeCells count="5">
    <mergeCell ref="Q11:S11"/>
    <mergeCell ref="U11:V11"/>
    <mergeCell ref="B8:V8"/>
    <mergeCell ref="B10:O10"/>
    <mergeCell ref="P10:V10"/>
  </mergeCells>
  <pageMargins left="0.2" right="0.2" top="0.75" bottom="0.75" header="0.3" footer="0.3"/>
  <pageSetup scale="55" fitToWidth="2" orientation="landscape" r:id="rId1"/>
  <headerFooter>
    <oddFooter>&amp;R&amp;"Calibri,Regular"&amp;P of  &amp;N</oddFooter>
  </headerFooter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97A3A42EFDEA4A82F59D91F8C030D3" ma:contentTypeVersion="" ma:contentTypeDescription="Create a new document." ma:contentTypeScope="" ma:versionID="b059c5e581a0ec385d5ebc6bead15ef6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775128C-9D33-47ED-A80A-ACF9C1C08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4EBA8E-7566-464C-92C1-DBA01631D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9C509-747B-4FF6-9441-05F529B40336}">
  <ds:schemaRefs>
    <ds:schemaRef ds:uri="http://schemas.microsoft.com/office/2006/documentManagement/types"/>
    <ds:schemaRef ds:uri="http://purl.org/dc/terms/"/>
    <ds:schemaRef ds:uri="c85253b9-0a55-49a1-98ad-b5b6252d7079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Staff-36</vt:lpstr>
      <vt:lpstr>'Table Staff-36'!Print_Area</vt:lpstr>
      <vt:lpstr>'Table Staff-36'!Print_Titles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