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252" yWindow="648" windowWidth="20376" windowHeight="10488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Ret.'!$A$1:$U$69</definedName>
    <definedName name="_xlnm.Print_Titles" localSheetId="0">'Weighted NS-% of Total Ret.'!$1:$11</definedName>
  </definedNames>
  <calcPr calcId="145621"/>
</workbook>
</file>

<file path=xl/calcChain.xml><?xml version="1.0" encoding="utf-8"?>
<calcChain xmlns="http://schemas.openxmlformats.org/spreadsheetml/2006/main">
  <c r="E30" i="4" l="1"/>
  <c r="O26" i="4" l="1"/>
  <c r="O60" i="4"/>
  <c r="O63" i="4"/>
  <c r="O23" i="4"/>
  <c r="O61" i="4"/>
  <c r="O64" i="4"/>
  <c r="O18" i="4"/>
  <c r="O62" i="4"/>
  <c r="O59" i="4"/>
  <c r="O51" i="4"/>
  <c r="O24" i="4"/>
  <c r="O25" i="4"/>
  <c r="O16" i="4"/>
  <c r="O27" i="4"/>
  <c r="O19" i="4"/>
  <c r="O17" i="4"/>
  <c r="Q61" i="4" l="1"/>
  <c r="Q25" i="4"/>
  <c r="S39" i="4"/>
  <c r="Q26" i="4"/>
  <c r="Q24" i="4"/>
  <c r="Q62" i="4"/>
  <c r="Q59" i="4"/>
  <c r="Q27" i="4"/>
  <c r="E28" i="4"/>
  <c r="S23" i="4"/>
  <c r="Q23" i="4"/>
  <c r="O28" i="4"/>
  <c r="S25" i="4"/>
  <c r="S64" i="4"/>
  <c r="Q64" i="4"/>
  <c r="K28" i="4"/>
  <c r="S59" i="4"/>
  <c r="S62" i="4"/>
  <c r="K65" i="4"/>
  <c r="O58" i="4"/>
  <c r="S60" i="4"/>
  <c r="Q60" i="4"/>
  <c r="S24" i="4"/>
  <c r="E65" i="4"/>
  <c r="S61" i="4"/>
  <c r="S63" i="4"/>
  <c r="Q63" i="4"/>
  <c r="S58" i="4"/>
  <c r="S26" i="4"/>
  <c r="S27" i="4"/>
  <c r="Q18" i="4"/>
  <c r="Q17" i="4"/>
  <c r="S18" i="4"/>
  <c r="Q51" i="4"/>
  <c r="S51" i="4"/>
  <c r="S17" i="4"/>
  <c r="S19" i="4"/>
  <c r="Q19" i="4"/>
  <c r="Q16" i="4"/>
  <c r="S16" i="4"/>
  <c r="U60" i="4" l="1"/>
  <c r="U64" i="4"/>
  <c r="U63" i="4"/>
  <c r="G65" i="4"/>
  <c r="G28" i="4"/>
  <c r="S65" i="4"/>
  <c r="U27" i="4"/>
  <c r="U26" i="4"/>
  <c r="Q58" i="4"/>
  <c r="O65" i="4"/>
  <c r="U61" i="4"/>
  <c r="U24" i="4"/>
  <c r="Q28" i="4"/>
  <c r="U23" i="4"/>
  <c r="U62" i="4"/>
  <c r="U59" i="4"/>
  <c r="S28" i="4"/>
  <c r="U25" i="4"/>
  <c r="U18" i="4"/>
  <c r="U16" i="4"/>
  <c r="U51" i="4"/>
  <c r="U19" i="4"/>
  <c r="U17" i="4"/>
  <c r="Q65" i="4" l="1"/>
  <c r="U58" i="4"/>
  <c r="O49" i="4" l="1"/>
  <c r="O52" i="4"/>
  <c r="O53" i="4"/>
  <c r="O47" i="4"/>
  <c r="K20" i="4" l="1"/>
  <c r="K30" i="4" s="1"/>
  <c r="O15" i="4"/>
  <c r="E20" i="4"/>
  <c r="S15" i="4"/>
  <c r="E41" i="4"/>
  <c r="G41" i="4"/>
  <c r="S35" i="4"/>
  <c r="S49" i="4"/>
  <c r="G54" i="4"/>
  <c r="Q49" i="4"/>
  <c r="S47" i="4"/>
  <c r="S52" i="4"/>
  <c r="Q52" i="4"/>
  <c r="Q47" i="4"/>
  <c r="S48" i="4"/>
  <c r="S50" i="4"/>
  <c r="O50" i="4"/>
  <c r="Q50" i="4" s="1"/>
  <c r="K54" i="4"/>
  <c r="K67" i="4" s="1"/>
  <c r="S53" i="4"/>
  <c r="Q53" i="4"/>
  <c r="O48" i="4"/>
  <c r="Q48" i="4" s="1"/>
  <c r="E54" i="4"/>
  <c r="E67" i="4" s="1"/>
  <c r="G67" i="4" l="1"/>
  <c r="E69" i="4"/>
  <c r="G20" i="4"/>
  <c r="O20" i="4"/>
  <c r="O30" i="4" s="1"/>
  <c r="Q15" i="4"/>
  <c r="U53" i="4"/>
  <c r="U50" i="4"/>
  <c r="U49" i="4"/>
  <c r="U47" i="4"/>
  <c r="U48" i="4"/>
  <c r="U52" i="4"/>
  <c r="S20" i="4"/>
  <c r="S54" i="4"/>
  <c r="Q54" i="4"/>
  <c r="Q67" i="4" s="1"/>
  <c r="O54" i="4"/>
  <c r="O67" i="4" s="1"/>
  <c r="S67" i="4" l="1"/>
  <c r="S30" i="4"/>
  <c r="G30" i="4"/>
  <c r="G69" i="4" s="1"/>
  <c r="U15" i="4"/>
  <c r="Q20" i="4"/>
  <c r="Q30" i="4" s="1"/>
  <c r="O35" i="4"/>
  <c r="Q35" i="4" s="1"/>
  <c r="U35" i="4" s="1"/>
  <c r="O39" i="4" l="1"/>
  <c r="O37" i="4"/>
  <c r="O38" i="4" l="1"/>
  <c r="S37" i="4"/>
  <c r="S36" i="4"/>
  <c r="O36" i="4"/>
  <c r="S38" i="4" l="1"/>
  <c r="K41" i="4"/>
  <c r="K69" i="4" s="1"/>
  <c r="O41" i="4"/>
  <c r="O69" i="4" s="1"/>
  <c r="S41" i="4" l="1"/>
  <c r="S69" i="4" l="1"/>
  <c r="Q39" i="4"/>
  <c r="U39" i="4" s="1"/>
  <c r="Q38" i="4" l="1"/>
  <c r="U38" i="4" s="1"/>
  <c r="Q37" i="4" l="1"/>
  <c r="U37" i="4" s="1"/>
  <c r="Q36" i="4" l="1"/>
  <c r="U36" i="4" l="1"/>
  <c r="Q41" i="4"/>
  <c r="Q69" i="4" s="1"/>
</calcChain>
</file>

<file path=xl/sharedStrings.xml><?xml version="1.0" encoding="utf-8"?>
<sst xmlns="http://schemas.openxmlformats.org/spreadsheetml/2006/main" count="77" uniqueCount="45">
  <si>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</si>
  <si>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</si>
  <si>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</si>
  <si>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</si>
  <si>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</si>
  <si>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</si>
  <si>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</si>
  <si>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(4)=(3)/(2)</t>
  </si>
  <si>
    <t>Total</t>
  </si>
  <si>
    <t>($)</t>
  </si>
  <si>
    <t>Estimated</t>
  </si>
  <si>
    <t>GRAND TOTAL</t>
  </si>
  <si>
    <t>(8)=(3)+(7)</t>
  </si>
  <si>
    <t>(9)=(2)+(5)</t>
  </si>
  <si>
    <t>NUCLEAR PRODUCTION PLANT</t>
  </si>
  <si>
    <t>STEAM PRODUCTION PLANT</t>
  </si>
  <si>
    <t>OTHER PRODUCTION PLANT</t>
  </si>
  <si>
    <t>COAL</t>
  </si>
  <si>
    <t>COMBINED CYCLE</t>
  </si>
  <si>
    <t>TOTAL STEAM PRODUCTION PLANT</t>
  </si>
  <si>
    <t>TOTAL NUCLEAR PRODUCTION PLANT</t>
  </si>
  <si>
    <t>TOTAL COMBINED CYCLE</t>
  </si>
  <si>
    <t>TOTAL OTHER PRODUCTION PLANT</t>
  </si>
  <si>
    <t>BASED ON PRELIMINARY ESTIMATES USING DATA THROUGH 2014</t>
  </si>
  <si>
    <t>FLORIDA POWER AND LIGHT</t>
  </si>
  <si>
    <t>CALCULATION OF WEIGHTED NET SALVAGE PERCENT FOR GENERATION PLANT AS OF DECEMBER 31, 2017</t>
  </si>
  <si>
    <t>OIL AND GAS</t>
  </si>
  <si>
    <t>TOTAL OIL AND GAS</t>
  </si>
  <si>
    <t>TOTAL COAL</t>
  </si>
  <si>
    <t>SIMPLE CYCLE AND PEAKER PLANTS</t>
  </si>
  <si>
    <t>TOTAL SIMPLE CYCLE AND PEAKER PLANTS</t>
  </si>
  <si>
    <t>STRUCTURES AND IMPROVEMENTS</t>
  </si>
  <si>
    <t>BOILER PLANT EQUIPMENT</t>
  </si>
  <si>
    <t>TURBOGENERATOR UNITS</t>
  </si>
  <si>
    <t>ACCESSORY ELECTRIC EQUIPMENT</t>
  </si>
  <si>
    <t>MISCELLANEOUS EQUIPMENT</t>
  </si>
  <si>
    <t>REACTOR PLANT EQUIPMENT</t>
  </si>
  <si>
    <t>FUEL HOLDERS, PRODUCERS AND ACCESSORIES</t>
  </si>
  <si>
    <t>PRIME MOVERS - GENERAL</t>
  </si>
  <si>
    <t>PRIME MOVERS - CAPITALIZED SPARE PARTS</t>
  </si>
  <si>
    <t>GENERATORS</t>
  </si>
  <si>
    <t>MISCELLANEOUS POWER PLANT EQUIPMENT</t>
  </si>
  <si>
    <t>(7)=-(5)x(6)</t>
  </si>
  <si>
    <t>(10)=-(8)/(9)</t>
  </si>
  <si>
    <t>OPC 002096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</si>
</sst>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8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23" fillId="0" borderId="0"/>
    <xf numFmtId="7" fontId="23" fillId="0" borderId="0"/>
    <xf numFmtId="7" fontId="23" fillId="0" borderId="0"/>
    <xf numFmtId="7" fontId="23" fillId="0" borderId="0"/>
    <xf numFmtId="7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57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23" fillId="0" borderId="0" applyBorder="0"/>
    <xf numFmtId="175" fontId="23" fillId="0" borderId="0" applyBorder="0"/>
    <xf numFmtId="175" fontId="23" fillId="0" borderId="0" applyBorder="0"/>
    <xf numFmtId="175" fontId="83" fillId="0" borderId="0" applyBorder="0"/>
    <xf numFmtId="4" fontId="23" fillId="0" borderId="0"/>
    <xf numFmtId="4" fontId="23" fillId="0" borderId="0"/>
    <xf numFmtId="4" fontId="23" fillId="0" borderId="0"/>
    <xf numFmtId="4" fontId="83" fillId="0" borderId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171" fontId="24" fillId="41" borderId="12">
      <alignment horizontal="center" vertical="center"/>
    </xf>
    <xf numFmtId="173" fontId="55" fillId="41" borderId="12">
      <alignment horizontal="center" vertical="center"/>
    </xf>
    <xf numFmtId="3" fontId="59" fillId="0" borderId="13" applyFill="0" applyAlignment="0" applyProtection="0"/>
    <xf numFmtId="3" fontId="60" fillId="0" borderId="0" applyFill="0" applyBorder="0" applyProtection="0">
      <alignment horizontal="right"/>
    </xf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61" fillId="0" borderId="0" applyFont="0" applyFill="0" applyBorder="0" applyAlignment="0" applyProtection="0"/>
    <xf numFmtId="4" fontId="58" fillId="0" borderId="0">
      <alignment horizontal="center"/>
    </xf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61" fillId="0" borderId="0" applyFont="0" applyFill="0" applyBorder="0" applyAlignment="0" applyProtection="0"/>
    <xf numFmtId="6" fontId="29" fillId="0" borderId="0">
      <protection locked="0"/>
    </xf>
    <xf numFmtId="177" fontId="23" fillId="0" borderId="0"/>
    <xf numFmtId="177" fontId="23" fillId="0" borderId="0"/>
    <xf numFmtId="177" fontId="23" fillId="0" borderId="0"/>
    <xf numFmtId="177" fontId="83" fillId="0" borderId="0"/>
    <xf numFmtId="178" fontId="62" fillId="0" borderId="0">
      <alignment horizontal="right"/>
      <protection locked="0"/>
    </xf>
    <xf numFmtId="170" fontId="23" fillId="0" borderId="0">
      <protection locked="0"/>
    </xf>
    <xf numFmtId="170" fontId="23" fillId="0" borderId="0">
      <protection locked="0"/>
    </xf>
    <xf numFmtId="170" fontId="83" fillId="0" borderId="0">
      <protection locked="0"/>
    </xf>
    <xf numFmtId="3" fontId="63" fillId="0" borderId="0">
      <alignment horizontal="center"/>
    </xf>
    <xf numFmtId="0" fontId="23" fillId="0" borderId="0" applyFont="0" applyFill="0" applyBorder="0"/>
    <xf numFmtId="0" fontId="23" fillId="0" borderId="0" applyFont="0" applyFill="0" applyBorder="0"/>
    <xf numFmtId="0" fontId="23" fillId="0" borderId="0" applyFont="0" applyFill="0" applyBorder="0"/>
    <xf numFmtId="0" fontId="83" fillId="0" borderId="0" applyFont="0" applyFill="0" applyBorder="0"/>
    <xf numFmtId="38" fontId="30" fillId="43" borderId="0" applyNumberFormat="0" applyBorder="0" applyAlignment="0" applyProtection="0"/>
    <xf numFmtId="0" fontId="64" fillId="0" borderId="0"/>
    <xf numFmtId="0" fontId="31" fillId="0" borderId="0" applyNumberFormat="0" applyFill="0" applyBorder="0" applyAlignment="0" applyProtection="0"/>
    <xf numFmtId="38" fontId="65" fillId="0" borderId="0">
      <alignment horizontal="centerContinuous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79" fontId="58" fillId="0" borderId="0"/>
    <xf numFmtId="0" fontId="32" fillId="0" borderId="15" applyNumberFormat="0" applyFill="0" applyAlignment="0" applyProtection="0"/>
    <xf numFmtId="39" fontId="66" fillId="0" borderId="0">
      <protection locked="0"/>
    </xf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0" fontId="30" fillId="44" borderId="16" applyNumberFormat="0" applyBorder="0" applyAlignment="0" applyProtection="0"/>
    <xf numFmtId="10" fontId="67" fillId="0" borderId="0"/>
    <xf numFmtId="168" fontId="67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8" fillId="0" borderId="0"/>
    <xf numFmtId="37" fontId="33" fillId="0" borderId="0"/>
    <xf numFmtId="0" fontId="69" fillId="42" borderId="0"/>
    <xf numFmtId="172" fontId="34" fillId="0" borderId="0"/>
    <xf numFmtId="172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58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45" fillId="0" borderId="0" applyProtection="0"/>
    <xf numFmtId="10" fontId="58" fillId="0" borderId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7" fontId="60" fillId="0" borderId="0" applyFill="0" applyBorder="0" applyProtection="0">
      <alignment horizontal="right"/>
    </xf>
    <xf numFmtId="0" fontId="23" fillId="0" borderId="0"/>
    <xf numFmtId="4" fontId="26" fillId="45" borderId="17" applyNumberFormat="0" applyProtection="0">
      <alignment vertical="center"/>
    </xf>
    <xf numFmtId="4" fontId="70" fillId="46" borderId="18" applyNumberFormat="0" applyProtection="0">
      <alignment horizontal="right" vertical="center" wrapText="1"/>
    </xf>
    <xf numFmtId="4" fontId="35" fillId="47" borderId="17" applyNumberFormat="0" applyProtection="0">
      <alignment vertical="center"/>
    </xf>
    <xf numFmtId="4" fontId="36" fillId="48" borderId="14">
      <alignment vertical="center"/>
    </xf>
    <xf numFmtId="4" fontId="37" fillId="48" borderId="14">
      <alignment vertical="center"/>
    </xf>
    <xf numFmtId="4" fontId="36" fillId="49" borderId="14">
      <alignment vertical="center"/>
    </xf>
    <xf numFmtId="4" fontId="37" fillId="49" borderId="14">
      <alignment vertical="center"/>
    </xf>
    <xf numFmtId="4" fontId="26" fillId="47" borderId="17" applyNumberFormat="0" applyProtection="0">
      <alignment horizontal="left" vertical="center" indent="1"/>
    </xf>
    <xf numFmtId="4" fontId="70" fillId="46" borderId="16" applyNumberFormat="0" applyProtection="0">
      <alignment horizontal="left" vertical="center" indent="1"/>
    </xf>
    <xf numFmtId="0" fontId="26" fillId="47" borderId="17" applyNumberFormat="0" applyProtection="0">
      <alignment horizontal="left" vertical="top" indent="1"/>
    </xf>
    <xf numFmtId="4" fontId="26" fillId="50" borderId="16" applyNumberFormat="0" applyProtection="0">
      <alignment horizontal="center" vertical="center"/>
    </xf>
    <xf numFmtId="4" fontId="71" fillId="51" borderId="16" applyNumberFormat="0" applyProtection="0">
      <alignment horizontal="center" vertical="center"/>
    </xf>
    <xf numFmtId="4" fontId="72" fillId="52" borderId="0" applyNumberFormat="0" applyProtection="0">
      <alignment horizontal="left" vertical="center" indent="1"/>
    </xf>
    <xf numFmtId="4" fontId="38" fillId="53" borderId="16" applyNumberFormat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6" fillId="55" borderId="19" applyNumberFormat="0" applyProtection="0">
      <alignment horizontal="left" vertical="center" indent="1"/>
    </xf>
    <xf numFmtId="4" fontId="26" fillId="56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1" fillId="58" borderId="17" applyNumberFormat="0" applyProtection="0">
      <alignment horizontal="right" vertical="center"/>
    </xf>
    <xf numFmtId="4" fontId="39" fillId="59" borderId="2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8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top" indent="1"/>
    </xf>
    <xf numFmtId="0" fontId="23" fillId="57" borderId="17" applyNumberFormat="0" applyProtection="0">
      <alignment horizontal="left" vertical="top" indent="1"/>
    </xf>
    <xf numFmtId="0" fontId="83" fillId="57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top" indent="1"/>
    </xf>
    <xf numFmtId="0" fontId="23" fillId="60" borderId="17" applyNumberFormat="0" applyProtection="0">
      <alignment horizontal="left" vertical="top" indent="1"/>
    </xf>
    <xf numFmtId="0" fontId="83" fillId="60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top" indent="1"/>
    </xf>
    <xf numFmtId="0" fontId="23" fillId="41" borderId="17" applyNumberFormat="0" applyProtection="0">
      <alignment horizontal="left" vertical="top" indent="1"/>
    </xf>
    <xf numFmtId="0" fontId="83" fillId="41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top" indent="1"/>
    </xf>
    <xf numFmtId="0" fontId="23" fillId="61" borderId="17" applyNumberFormat="0" applyProtection="0">
      <alignment horizontal="left" vertical="top" indent="1"/>
    </xf>
    <xf numFmtId="0" fontId="83" fillId="61" borderId="17" applyNumberFormat="0" applyProtection="0">
      <alignment horizontal="left" vertical="top" indent="1"/>
    </xf>
    <xf numFmtId="4" fontId="21" fillId="44" borderId="17" applyNumberFormat="0" applyProtection="0">
      <alignment vertical="center"/>
    </xf>
    <xf numFmtId="4" fontId="21" fillId="44" borderId="17" applyNumberFormat="0" applyProtection="0">
      <alignment vertical="center"/>
    </xf>
    <xf numFmtId="4" fontId="42" fillId="44" borderId="17" applyNumberFormat="0" applyProtection="0">
      <alignment vertical="center"/>
    </xf>
    <xf numFmtId="4" fontId="43" fillId="48" borderId="20">
      <alignment vertical="center"/>
    </xf>
    <xf numFmtId="4" fontId="44" fillId="48" borderId="20">
      <alignment vertical="center"/>
    </xf>
    <xf numFmtId="4" fontId="43" fillId="49" borderId="20">
      <alignment vertical="center"/>
    </xf>
    <xf numFmtId="4" fontId="44" fillId="49" borderId="20">
      <alignment vertical="center"/>
    </xf>
    <xf numFmtId="4" fontId="21" fillId="44" borderId="17" applyNumberFormat="0" applyProtection="0">
      <alignment horizontal="left" vertical="center" indent="1"/>
    </xf>
    <xf numFmtId="0" fontId="21" fillId="44" borderId="17" applyNumberFormat="0" applyProtection="0">
      <alignment horizontal="left" vertical="top" indent="1"/>
    </xf>
    <xf numFmtId="0" fontId="21" fillId="44" borderId="17" applyNumberFormat="0" applyProtection="0">
      <alignment horizontal="left" vertical="top" indent="1"/>
    </xf>
    <xf numFmtId="0" fontId="38" fillId="53" borderId="16" applyNumberFormat="0">
      <alignment horizontal="left" vertical="center"/>
    </xf>
    <xf numFmtId="4" fontId="30" fillId="0" borderId="16" applyNumberFormat="0" applyProtection="0">
      <alignment horizontal="left" vertical="center" indent="1"/>
    </xf>
    <xf numFmtId="4" fontId="45" fillId="0" borderId="0" applyNumberFormat="0" applyProtection="0">
      <alignment horizontal="right" vertical="center" wrapText="1"/>
    </xf>
    <xf numFmtId="4" fontId="21" fillId="0" borderId="17" applyNumberFormat="0" applyProtection="0">
      <alignment horizontal="right" vertical="center"/>
    </xf>
    <xf numFmtId="4" fontId="45" fillId="0" borderId="0" applyNumberFormat="0" applyProtection="0">
      <alignment horizontal="right" vertical="center" wrapText="1"/>
    </xf>
    <xf numFmtId="4" fontId="42" fillId="62" borderId="17" applyNumberFormat="0" applyProtection="0">
      <alignment horizontal="right" vertical="center"/>
    </xf>
    <xf numFmtId="4" fontId="46" fillId="48" borderId="20">
      <alignment vertical="center"/>
    </xf>
    <xf numFmtId="4" fontId="47" fillId="48" borderId="20">
      <alignment vertical="center"/>
    </xf>
    <xf numFmtId="4" fontId="46" fillId="49" borderId="20">
      <alignment vertical="center"/>
    </xf>
    <xf numFmtId="4" fontId="47" fillId="63" borderId="20">
      <alignment vertical="center"/>
    </xf>
    <xf numFmtId="4" fontId="21" fillId="0" borderId="17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0" fontId="38" fillId="64" borderId="0" applyNumberFormat="0" applyProtection="0">
      <alignment horizontal="center" vertical="top" wrapText="1"/>
    </xf>
    <xf numFmtId="0" fontId="26" fillId="51" borderId="17" applyNumberFormat="0" applyProtection="0">
      <alignment horizontal="center" vertical="center" wrapText="1"/>
    </xf>
    <xf numFmtId="0" fontId="72" fillId="52" borderId="0" applyNumberFormat="0" applyProtection="0">
      <alignment horizontal="center" vertical="top" wrapText="1"/>
    </xf>
    <xf numFmtId="4" fontId="48" fillId="59" borderId="21">
      <alignment vertical="center"/>
    </xf>
    <xf numFmtId="4" fontId="49" fillId="59" borderId="21">
      <alignment vertical="center"/>
    </xf>
    <xf numFmtId="4" fontId="36" fillId="48" borderId="21">
      <alignment vertical="center"/>
    </xf>
    <xf numFmtId="4" fontId="37" fillId="48" borderId="21">
      <alignment vertical="center"/>
    </xf>
    <xf numFmtId="4" fontId="36" fillId="49" borderId="20">
      <alignment vertical="center"/>
    </xf>
    <xf numFmtId="4" fontId="37" fillId="49" borderId="20">
      <alignment vertical="center"/>
    </xf>
    <xf numFmtId="4" fontId="50" fillId="44" borderId="21">
      <alignment horizontal="left" vertical="center" indent="1"/>
    </xf>
    <xf numFmtId="4" fontId="51" fillId="0" borderId="1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52" fillId="62" borderId="17" applyNumberFormat="0" applyProtection="0">
      <alignment horizontal="right" vertic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83" fillId="0" borderId="22" applyFill="0" applyBorder="0">
      <alignment horizontal="center"/>
    </xf>
    <xf numFmtId="0" fontId="74" fillId="65" borderId="0"/>
    <xf numFmtId="49" fontId="75" fillId="65" borderId="0"/>
    <xf numFmtId="49" fontId="76" fillId="65" borderId="23"/>
    <xf numFmtId="49" fontId="76" fillId="65" borderId="0"/>
    <xf numFmtId="0" fontId="74" fillId="59" borderId="23">
      <protection locked="0"/>
    </xf>
    <xf numFmtId="0" fontId="74" fillId="65" borderId="0"/>
    <xf numFmtId="0" fontId="77" fillId="66" borderId="0"/>
    <xf numFmtId="0" fontId="77" fillId="67" borderId="0"/>
    <xf numFmtId="0" fontId="77" fillId="68" borderId="0"/>
    <xf numFmtId="180" fontId="78" fillId="0" borderId="24">
      <alignment horizontal="center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8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83" fillId="0" borderId="0" applyFont="0" applyFill="0" applyBorder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79" fillId="0" borderId="0" applyNumberFormat="0" applyFill="0" applyBorder="0" applyAlignment="0" applyProtection="0"/>
    <xf numFmtId="0" fontId="80" fillId="44" borderId="0">
      <alignment horizontal="right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83" fillId="0" borderId="25">
      <protection locked="0"/>
    </xf>
    <xf numFmtId="49" fontId="81" fillId="0" borderId="0"/>
    <xf numFmtId="37" fontId="30" fillId="47" borderId="0" applyNumberFormat="0" applyBorder="0" applyAlignment="0" applyProtection="0"/>
    <xf numFmtId="37" fontId="30" fillId="0" borderId="0"/>
    <xf numFmtId="37" fontId="30" fillId="0" borderId="0"/>
    <xf numFmtId="37" fontId="30" fillId="47" borderId="0" applyNumberFormat="0" applyBorder="0" applyAlignment="0" applyProtection="0"/>
    <xf numFmtId="3" fontId="53" fillId="0" borderId="15" applyProtection="0"/>
    <xf numFmtId="3" fontId="23" fillId="0" borderId="0">
      <protection locked="0"/>
    </xf>
    <xf numFmtId="3" fontId="23" fillId="0" borderId="0">
      <protection locked="0"/>
    </xf>
    <xf numFmtId="3" fontId="23" fillId="0" borderId="0">
      <protection locked="0"/>
    </xf>
    <xf numFmtId="3" fontId="83" fillId="0" borderId="0">
      <protection locked="0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83" fillId="0" borderId="0" applyFont="0" applyFill="0" applyBorder="0">
      <alignment horizontal="center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0" xfId="1" applyNumberFormat="1" applyFont="1" applyAlignment="1">
      <alignment horizontal="right"/>
    </xf>
    <xf numFmtId="0" fontId="0" fillId="0" borderId="0" xfId="0"/>
    <xf numFmtId="0" fontId="3" fillId="0" borderId="0" xfId="0" applyFont="1"/>
    <xf numFmtId="37" fontId="3" fillId="0" borderId="0" xfId="0" applyNumberFormat="1" applyFont="1" applyAlignment="1">
      <alignment horizontal="center"/>
    </xf>
    <xf numFmtId="164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20" fillId="0" borderId="0" xfId="0" applyFont="1"/>
    <xf numFmtId="164" fontId="20" fillId="0" borderId="0" xfId="1" applyNumberFormat="1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3" fillId="0" borderId="0" xfId="1" applyNumberFormat="1" applyFont="1" applyAlignment="1">
      <alignment horizontal="center"/>
    </xf>
    <xf numFmtId="0" fontId="3" fillId="0" borderId="0" xfId="0" applyFont="1"/>
    <xf numFmtId="37" fontId="3" fillId="0" borderId="0" xfId="0" applyNumberFormat="1" applyFont="1" applyAlignment="1">
      <alignment horizontal="center"/>
    </xf>
    <xf numFmtId="0" fontId="0" fillId="0" borderId="0" xfId="0"/>
    <xf numFmtId="164" fontId="20" fillId="0" borderId="26" xfId="1" applyNumberFormat="1" applyFont="1" applyBorder="1"/>
    <xf numFmtId="164" fontId="20" fillId="0" borderId="26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37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1" applyNumberFormat="1" applyFont="1" applyAlignment="1">
      <alignment horizontal="right"/>
    </xf>
    <xf numFmtId="164" fontId="20" fillId="0" borderId="1" xfId="1" applyNumberFormat="1" applyFont="1" applyBorder="1"/>
    <xf numFmtId="164" fontId="20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2" fillId="0" borderId="27" xfId="1" applyNumberFormat="1" applyFont="1" applyBorder="1"/>
    <xf numFmtId="43" fontId="3" fillId="0" borderId="0" xfId="1" applyFont="1" applyAlignment="1">
      <alignment horizontal="right"/>
    </xf>
    <xf numFmtId="43" fontId="3" fillId="0" borderId="1" xfId="1" applyFont="1" applyBorder="1" applyAlignment="1">
      <alignment horizontal="right"/>
    </xf>
    <xf numFmtId="0" fontId="2" fillId="0" borderId="0" xfId="0" applyFont="1" applyAlignment="1">
      <alignment horizontal="left" wrapText="1"/>
    </xf>
  </cellXfs>
  <cellStyles count="689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85" zoomScaleNormal="85" workbookViewId="0">
      <selection activeCell="C3" sqref="C3"/>
    </sheetView>
  </sheetViews>
  <sheetFormatPr defaultColWidth="9.109375" defaultRowHeight="13.2"/>
  <cols>
    <col min="1" max="1" width="11.88671875" style="2" customWidth="1"/>
    <col min="2" max="2" width="2.6640625" style="2" customWidth="1"/>
    <col min="3" max="3" width="46.6640625" style="2" customWidth="1"/>
    <col min="4" max="4" width="2.88671875" style="2" customWidth="1"/>
    <col min="5" max="5" width="20.109375" style="2" bestFit="1" customWidth="1"/>
    <col min="6" max="6" width="2" style="2" customWidth="1"/>
    <col min="7" max="7" width="24.44140625" style="2" customWidth="1"/>
    <col min="8" max="8" width="2.6640625" style="2" customWidth="1"/>
    <col min="9" max="9" width="12.88671875" style="2" customWidth="1"/>
    <col min="10" max="10" width="5.109375" style="2" customWidth="1"/>
    <col min="11" max="11" width="17" style="2" bestFit="1" customWidth="1"/>
    <col min="12" max="12" width="2.109375" style="2" customWidth="1"/>
    <col min="13" max="13" width="12.109375" style="2" customWidth="1"/>
    <col min="14" max="14" width="2.6640625" style="2" customWidth="1"/>
    <col min="15" max="15" width="17.332031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8671875" style="2" bestFit="1" customWidth="1"/>
    <col min="20" max="20" width="4.109375" style="2" customWidth="1"/>
    <col min="21" max="21" width="16" style="2" customWidth="1"/>
    <col min="22" max="22" width="14.5546875" style="2" customWidth="1"/>
    <col min="23" max="23" width="16.5546875" style="2" bestFit="1" customWidth="1"/>
    <col min="24" max="24" width="11.33203125" style="2" bestFit="1" customWidth="1"/>
    <col min="25" max="16384" width="9.109375" style="2"/>
  </cols>
  <sheetData>
    <row r="1" spans="1:2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>
      <c r="A2" s="6" t="s">
        <v>24</v>
      </c>
      <c r="B2" s="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6.4">
      <c r="A3" s="71" t="s">
        <v>44</v>
      </c>
      <c r="B3" s="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>
      <c r="A4" s="6" t="s">
        <v>25</v>
      </c>
      <c r="B4" s="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7" spans="1:21">
      <c r="E7" s="7" t="s">
        <v>0</v>
      </c>
      <c r="F7" s="7"/>
      <c r="G7" s="7"/>
      <c r="H7" s="19"/>
      <c r="I7" s="19"/>
      <c r="K7" s="7" t="s">
        <v>5</v>
      </c>
      <c r="L7" s="7"/>
      <c r="M7" s="7"/>
      <c r="N7" s="7"/>
      <c r="O7" s="7"/>
      <c r="Q7" s="12" t="s">
        <v>8</v>
      </c>
      <c r="T7" s="26"/>
      <c r="U7" s="12" t="s">
        <v>10</v>
      </c>
    </row>
    <row r="8" spans="1:21">
      <c r="A8" s="4"/>
      <c r="B8" s="4"/>
      <c r="C8" s="4"/>
      <c r="D8" s="4"/>
      <c r="E8" s="11" t="s">
        <v>2</v>
      </c>
      <c r="F8" s="5"/>
      <c r="G8" s="11" t="s">
        <v>4</v>
      </c>
      <c r="H8" s="12"/>
      <c r="I8" s="11" t="s">
        <v>4</v>
      </c>
      <c r="J8" s="4"/>
      <c r="K8" s="12" t="s">
        <v>2</v>
      </c>
      <c r="L8" s="5"/>
      <c r="M8" s="12" t="s">
        <v>4</v>
      </c>
      <c r="N8" s="12"/>
      <c r="O8" s="12" t="s">
        <v>4</v>
      </c>
      <c r="P8" s="4"/>
      <c r="Q8" s="12" t="s">
        <v>4</v>
      </c>
      <c r="R8" s="4"/>
      <c r="S8" s="12" t="s">
        <v>8</v>
      </c>
      <c r="T8" s="5"/>
      <c r="U8" s="12" t="s">
        <v>4</v>
      </c>
    </row>
    <row r="9" spans="1:21">
      <c r="A9" s="7" t="s">
        <v>1</v>
      </c>
      <c r="B9" s="7"/>
      <c r="C9" s="7"/>
      <c r="D9" s="4"/>
      <c r="E9" s="9" t="s">
        <v>9</v>
      </c>
      <c r="F9" s="12"/>
      <c r="G9" s="9" t="s">
        <v>9</v>
      </c>
      <c r="H9" s="12"/>
      <c r="I9" s="9" t="s">
        <v>3</v>
      </c>
      <c r="J9" s="4"/>
      <c r="K9" s="9" t="s">
        <v>9</v>
      </c>
      <c r="L9" s="12"/>
      <c r="M9" s="9" t="s">
        <v>3</v>
      </c>
      <c r="N9" s="12"/>
      <c r="O9" s="9" t="s">
        <v>9</v>
      </c>
      <c r="P9" s="4"/>
      <c r="Q9" s="9" t="s">
        <v>9</v>
      </c>
      <c r="R9" s="4"/>
      <c r="S9" s="9" t="s">
        <v>2</v>
      </c>
      <c r="T9" s="12"/>
      <c r="U9" s="9" t="s">
        <v>3</v>
      </c>
    </row>
    <row r="10" spans="1:21">
      <c r="A10" s="10" t="s">
        <v>6</v>
      </c>
      <c r="B10" s="10"/>
      <c r="C10" s="6"/>
      <c r="D10" s="1"/>
      <c r="E10" s="34">
        <v>-2</v>
      </c>
      <c r="F10" s="35"/>
      <c r="G10" s="34">
        <v>-3</v>
      </c>
      <c r="H10" s="34"/>
      <c r="I10" s="35" t="s">
        <v>7</v>
      </c>
      <c r="J10" s="35"/>
      <c r="K10" s="34">
        <v>-5</v>
      </c>
      <c r="L10" s="35"/>
      <c r="M10" s="34">
        <v>-6</v>
      </c>
      <c r="N10" s="34"/>
      <c r="O10" s="35" t="s">
        <v>42</v>
      </c>
      <c r="P10" s="35"/>
      <c r="Q10" s="35" t="s">
        <v>12</v>
      </c>
      <c r="R10" s="35"/>
      <c r="S10" s="35" t="s">
        <v>13</v>
      </c>
      <c r="T10" s="35"/>
      <c r="U10" s="35" t="s">
        <v>43</v>
      </c>
    </row>
    <row r="12" spans="1:21" s="52" customFormat="1">
      <c r="A12" s="16" t="s">
        <v>15</v>
      </c>
      <c r="B12" s="10"/>
      <c r="C12" s="6"/>
      <c r="G12" s="33"/>
    </row>
    <row r="13" spans="1:21" s="52" customFormat="1">
      <c r="A13" s="16"/>
      <c r="B13" s="10"/>
      <c r="C13" s="6"/>
      <c r="G13" s="33"/>
    </row>
    <row r="14" spans="1:21" s="52" customFormat="1">
      <c r="A14" s="24" t="s">
        <v>26</v>
      </c>
      <c r="B14" s="23"/>
      <c r="C14" s="3"/>
      <c r="E14" s="22"/>
      <c r="G14" s="53"/>
      <c r="H14" s="53"/>
      <c r="I14" s="53"/>
      <c r="K14" s="22"/>
      <c r="M14" s="53"/>
      <c r="N14" s="53"/>
      <c r="O14" s="53"/>
    </row>
    <row r="15" spans="1:21" s="52" customFormat="1">
      <c r="A15" s="14">
        <v>311</v>
      </c>
      <c r="B15" s="8"/>
      <c r="C15" s="3" t="s">
        <v>31</v>
      </c>
      <c r="E15" s="25">
        <v>383523327.59000015</v>
      </c>
      <c r="G15" s="69">
        <v>0</v>
      </c>
      <c r="H15" s="53"/>
      <c r="I15" s="53">
        <v>0</v>
      </c>
      <c r="J15" s="46"/>
      <c r="K15" s="25">
        <v>25705480.549999986</v>
      </c>
      <c r="M15" s="53">
        <v>-15</v>
      </c>
      <c r="N15" s="53"/>
      <c r="O15" s="51">
        <f>-K15*M15/100</f>
        <v>3855822.0824999977</v>
      </c>
      <c r="Q15" s="31">
        <f>-E15*I15/100+O15</f>
        <v>3855822.0824999977</v>
      </c>
      <c r="S15" s="44">
        <f>+E15+K15</f>
        <v>409228808.14000016</v>
      </c>
      <c r="U15" s="53">
        <f t="shared" ref="U15:U19" si="0">-ROUND(Q15/S15*100,0)</f>
        <v>-1</v>
      </c>
    </row>
    <row r="16" spans="1:21" s="52" customFormat="1">
      <c r="A16" s="14">
        <v>312</v>
      </c>
      <c r="B16" s="8"/>
      <c r="C16" s="3" t="s">
        <v>32</v>
      </c>
      <c r="E16" s="25">
        <v>766438712.17999995</v>
      </c>
      <c r="G16" s="69">
        <v>0</v>
      </c>
      <c r="H16" s="53"/>
      <c r="I16" s="53">
        <v>0</v>
      </c>
      <c r="J16" s="46"/>
      <c r="K16" s="25">
        <v>122329105.35999982</v>
      </c>
      <c r="M16" s="53">
        <v>-15</v>
      </c>
      <c r="N16" s="53"/>
      <c r="O16" s="51">
        <f t="shared" ref="O16:O19" si="1">-K16*M16/100</f>
        <v>18349365.803999972</v>
      </c>
      <c r="Q16" s="31">
        <f>-E16*I16/100+O16</f>
        <v>18349365.803999972</v>
      </c>
      <c r="S16" s="44">
        <f t="shared" ref="S16:S19" si="2">+E16+K16</f>
        <v>888767817.53999972</v>
      </c>
      <c r="U16" s="53">
        <f t="shared" si="0"/>
        <v>-2</v>
      </c>
    </row>
    <row r="17" spans="1:24" s="52" customFormat="1">
      <c r="A17" s="14">
        <v>314</v>
      </c>
      <c r="B17" s="8"/>
      <c r="C17" s="3" t="s">
        <v>33</v>
      </c>
      <c r="E17" s="25">
        <v>348651428.93999964</v>
      </c>
      <c r="G17" s="69">
        <v>0</v>
      </c>
      <c r="H17" s="53"/>
      <c r="I17" s="53">
        <v>0</v>
      </c>
      <c r="J17" s="46"/>
      <c r="K17" s="25">
        <v>46929641.669999987</v>
      </c>
      <c r="M17" s="53">
        <v>-5</v>
      </c>
      <c r="N17" s="53"/>
      <c r="O17" s="51">
        <f t="shared" si="1"/>
        <v>2346482.0834999993</v>
      </c>
      <c r="Q17" s="31">
        <f>-E17*I17/100+O17</f>
        <v>2346482.0834999993</v>
      </c>
      <c r="S17" s="44">
        <f t="shared" si="2"/>
        <v>395581070.60999966</v>
      </c>
      <c r="U17" s="53">
        <f t="shared" si="0"/>
        <v>-1</v>
      </c>
    </row>
    <row r="18" spans="1:24" s="52" customFormat="1">
      <c r="A18" s="14">
        <v>315</v>
      </c>
      <c r="B18" s="8"/>
      <c r="C18" s="3" t="s">
        <v>34</v>
      </c>
      <c r="E18" s="25">
        <v>96435098.779999986</v>
      </c>
      <c r="G18" s="69">
        <v>0</v>
      </c>
      <c r="H18" s="53"/>
      <c r="I18" s="53">
        <v>0</v>
      </c>
      <c r="J18" s="46"/>
      <c r="K18" s="25">
        <v>10125320.249999983</v>
      </c>
      <c r="M18" s="53">
        <v>-20</v>
      </c>
      <c r="N18" s="53"/>
      <c r="O18" s="51">
        <f t="shared" si="1"/>
        <v>2025064.0499999968</v>
      </c>
      <c r="Q18" s="31">
        <f>-E18*I18/100+O18</f>
        <v>2025064.0499999968</v>
      </c>
      <c r="S18" s="44">
        <f t="shared" si="2"/>
        <v>106560419.02999997</v>
      </c>
      <c r="U18" s="53">
        <f t="shared" si="0"/>
        <v>-2</v>
      </c>
    </row>
    <row r="19" spans="1:24" s="52" customFormat="1">
      <c r="A19" s="14">
        <v>316</v>
      </c>
      <c r="B19" s="8"/>
      <c r="C19" s="3" t="s">
        <v>35</v>
      </c>
      <c r="E19" s="30">
        <v>20914928.790000007</v>
      </c>
      <c r="G19" s="70">
        <v>0</v>
      </c>
      <c r="H19" s="53"/>
      <c r="I19" s="53">
        <v>0</v>
      </c>
      <c r="J19" s="46"/>
      <c r="K19" s="30">
        <v>2207288.9099999974</v>
      </c>
      <c r="M19" s="53">
        <v>-5</v>
      </c>
      <c r="N19" s="53"/>
      <c r="O19" s="29">
        <f t="shared" si="1"/>
        <v>110364.44549999986</v>
      </c>
      <c r="Q19" s="32">
        <f>-E19*I19/100+O19</f>
        <v>110364.44549999986</v>
      </c>
      <c r="S19" s="21">
        <f t="shared" si="2"/>
        <v>23122217.700000003</v>
      </c>
      <c r="U19" s="53">
        <f t="shared" si="0"/>
        <v>0</v>
      </c>
    </row>
    <row r="20" spans="1:24" s="52" customFormat="1">
      <c r="A20" s="24" t="s">
        <v>27</v>
      </c>
      <c r="B20" s="24"/>
      <c r="E20" s="48">
        <f>+SUBTOTAL(9,E15:E19)</f>
        <v>1615963496.2799995</v>
      </c>
      <c r="F20" s="47"/>
      <c r="G20" s="48">
        <f>+SUBTOTAL(9,G15:G19)</f>
        <v>0</v>
      </c>
      <c r="H20" s="48"/>
      <c r="I20" s="49"/>
      <c r="J20" s="50"/>
      <c r="K20" s="48">
        <f>+SUBTOTAL(9,K15:K19)</f>
        <v>207296836.73999977</v>
      </c>
      <c r="L20" s="47"/>
      <c r="M20" s="47"/>
      <c r="N20" s="47"/>
      <c r="O20" s="48">
        <f>+SUBTOTAL(9,O15:O19)</f>
        <v>26687098.465499967</v>
      </c>
      <c r="P20" s="47"/>
      <c r="Q20" s="40">
        <f>+SUBTOTAL(9,Q15:Q19)</f>
        <v>26687098.465499967</v>
      </c>
      <c r="R20" s="47"/>
      <c r="S20" s="48">
        <f>+SUBTOTAL(9,S15:S19)</f>
        <v>1823260333.0199995</v>
      </c>
      <c r="T20" s="47"/>
      <c r="U20" s="53"/>
    </row>
    <row r="21" spans="1:24" s="52" customFormat="1">
      <c r="A21" s="14"/>
      <c r="B21" s="24"/>
      <c r="E21" s="48"/>
      <c r="F21" s="47"/>
      <c r="G21" s="48"/>
      <c r="H21" s="48"/>
      <c r="I21" s="49"/>
      <c r="J21" s="50"/>
      <c r="K21" s="48"/>
      <c r="L21" s="47"/>
      <c r="M21" s="47"/>
      <c r="N21" s="47"/>
      <c r="O21" s="48"/>
      <c r="P21" s="47"/>
      <c r="Q21" s="40"/>
      <c r="R21" s="47"/>
      <c r="S21" s="48"/>
      <c r="T21" s="47"/>
      <c r="U21" s="53"/>
    </row>
    <row r="22" spans="1:24" s="52" customFormat="1">
      <c r="A22" s="24" t="s">
        <v>17</v>
      </c>
      <c r="B22" s="24"/>
      <c r="E22" s="48"/>
      <c r="F22" s="47"/>
      <c r="G22" s="48"/>
      <c r="H22" s="48"/>
      <c r="I22" s="49"/>
      <c r="J22" s="50"/>
      <c r="K22" s="48"/>
      <c r="L22" s="47"/>
      <c r="M22" s="47"/>
      <c r="N22" s="47"/>
      <c r="O22" s="48"/>
      <c r="P22" s="47"/>
      <c r="Q22" s="40"/>
      <c r="R22" s="47"/>
      <c r="S22" s="48"/>
      <c r="T22" s="47"/>
      <c r="U22" s="53"/>
    </row>
    <row r="23" spans="1:24" s="52" customFormat="1">
      <c r="A23" s="14">
        <v>311</v>
      </c>
      <c r="B23" s="8"/>
      <c r="C23" s="3" t="s">
        <v>31</v>
      </c>
      <c r="E23" s="25">
        <v>240197572.16999972</v>
      </c>
      <c r="G23" s="69">
        <v>0</v>
      </c>
      <c r="H23" s="53"/>
      <c r="I23" s="53">
        <v>0</v>
      </c>
      <c r="J23" s="46"/>
      <c r="K23" s="25">
        <v>19904435.800000101</v>
      </c>
      <c r="M23" s="53">
        <v>-15</v>
      </c>
      <c r="N23" s="53"/>
      <c r="O23" s="51">
        <f>-K23*M23/100</f>
        <v>2985665.3700000155</v>
      </c>
      <c r="Q23" s="31">
        <f>-E23*I23/100+O23</f>
        <v>2985665.3700000155</v>
      </c>
      <c r="S23" s="44">
        <f>+E23+K23</f>
        <v>260102007.96999982</v>
      </c>
      <c r="U23" s="53">
        <f t="shared" ref="U23:U27" si="3">-ROUND(Q23/S23*100,0)</f>
        <v>-1</v>
      </c>
    </row>
    <row r="24" spans="1:24" s="52" customFormat="1">
      <c r="A24" s="14">
        <v>312</v>
      </c>
      <c r="B24" s="8"/>
      <c r="C24" s="3" t="s">
        <v>32</v>
      </c>
      <c r="E24" s="25">
        <v>728509467.82000172</v>
      </c>
      <c r="G24" s="69">
        <v>0</v>
      </c>
      <c r="H24" s="53"/>
      <c r="I24" s="53">
        <v>0</v>
      </c>
      <c r="J24" s="46"/>
      <c r="K24" s="25">
        <v>244204816.0999997</v>
      </c>
      <c r="M24" s="53">
        <v>-15</v>
      </c>
      <c r="N24" s="53"/>
      <c r="O24" s="51">
        <f t="shared" ref="O24:O27" si="4">-K24*M24/100</f>
        <v>36630722.414999954</v>
      </c>
      <c r="Q24" s="31">
        <f>-E24*I24/100+O24</f>
        <v>36630722.414999954</v>
      </c>
      <c r="S24" s="44">
        <f t="shared" ref="S24:S27" si="5">+E24+K24</f>
        <v>972714283.92000139</v>
      </c>
      <c r="U24" s="53">
        <f t="shared" si="3"/>
        <v>-4</v>
      </c>
    </row>
    <row r="25" spans="1:24" s="52" customFormat="1">
      <c r="A25" s="14">
        <v>314</v>
      </c>
      <c r="B25" s="8"/>
      <c r="C25" s="3" t="s">
        <v>33</v>
      </c>
      <c r="E25" s="25">
        <v>150304222.72999996</v>
      </c>
      <c r="G25" s="69">
        <v>0</v>
      </c>
      <c r="H25" s="53"/>
      <c r="I25" s="53">
        <v>0</v>
      </c>
      <c r="J25" s="46"/>
      <c r="K25" s="25">
        <v>44298352.209999956</v>
      </c>
      <c r="M25" s="53">
        <v>-5</v>
      </c>
      <c r="N25" s="53"/>
      <c r="O25" s="51">
        <f t="shared" si="4"/>
        <v>2214917.6104999976</v>
      </c>
      <c r="Q25" s="31">
        <f>-E25*I25/100+O25</f>
        <v>2214917.6104999976</v>
      </c>
      <c r="S25" s="44">
        <f t="shared" si="5"/>
        <v>194602574.93999991</v>
      </c>
      <c r="U25" s="53">
        <f t="shared" si="3"/>
        <v>-1</v>
      </c>
    </row>
    <row r="26" spans="1:24" s="52" customFormat="1">
      <c r="A26" s="14">
        <v>315</v>
      </c>
      <c r="B26" s="8"/>
      <c r="C26" s="3" t="s">
        <v>34</v>
      </c>
      <c r="E26" s="25">
        <v>71439730.430000007</v>
      </c>
      <c r="G26" s="69">
        <v>0</v>
      </c>
      <c r="H26" s="53"/>
      <c r="I26" s="53">
        <v>0</v>
      </c>
      <c r="J26" s="46"/>
      <c r="K26" s="25">
        <v>15110045.160000011</v>
      </c>
      <c r="M26" s="53">
        <v>-20</v>
      </c>
      <c r="N26" s="53"/>
      <c r="O26" s="51">
        <f t="shared" si="4"/>
        <v>3022009.0320000025</v>
      </c>
      <c r="Q26" s="31">
        <f>-E26*I26/100+O26</f>
        <v>3022009.0320000025</v>
      </c>
      <c r="S26" s="44">
        <f t="shared" si="5"/>
        <v>86549775.590000018</v>
      </c>
      <c r="U26" s="53">
        <f t="shared" si="3"/>
        <v>-3</v>
      </c>
    </row>
    <row r="27" spans="1:24" s="52" customFormat="1">
      <c r="A27" s="14">
        <v>316</v>
      </c>
      <c r="B27" s="8"/>
      <c r="C27" s="3" t="s">
        <v>35</v>
      </c>
      <c r="E27" s="30">
        <v>12007590.589999976</v>
      </c>
      <c r="G27" s="70">
        <v>0</v>
      </c>
      <c r="H27" s="53"/>
      <c r="I27" s="53">
        <v>0</v>
      </c>
      <c r="J27" s="46"/>
      <c r="K27" s="30">
        <v>2585109.4599999995</v>
      </c>
      <c r="M27" s="53">
        <v>-5</v>
      </c>
      <c r="N27" s="53"/>
      <c r="O27" s="29">
        <f t="shared" si="4"/>
        <v>129255.47299999997</v>
      </c>
      <c r="Q27" s="32">
        <f>-E27*I27/100+O27</f>
        <v>129255.47299999997</v>
      </c>
      <c r="S27" s="21">
        <f t="shared" si="5"/>
        <v>14592700.049999975</v>
      </c>
      <c r="U27" s="53">
        <f t="shared" si="3"/>
        <v>-1</v>
      </c>
    </row>
    <row r="28" spans="1:24" s="52" customFormat="1">
      <c r="A28" s="24" t="s">
        <v>28</v>
      </c>
      <c r="B28" s="24"/>
      <c r="E28" s="55">
        <f>+SUBTOTAL(9,E23:E27)</f>
        <v>1202458583.7400014</v>
      </c>
      <c r="F28" s="47"/>
      <c r="G28" s="55">
        <f>+SUBTOTAL(9,G23:G27)</f>
        <v>0</v>
      </c>
      <c r="H28" s="48"/>
      <c r="I28" s="49"/>
      <c r="J28" s="50"/>
      <c r="K28" s="55">
        <f>+SUBTOTAL(9,K23:K27)</f>
        <v>326102758.72999978</v>
      </c>
      <c r="L28" s="47"/>
      <c r="M28" s="47"/>
      <c r="N28" s="47"/>
      <c r="O28" s="55">
        <f>+SUBTOTAL(9,O23:O27)</f>
        <v>44982569.90049997</v>
      </c>
      <c r="P28" s="47"/>
      <c r="Q28" s="56">
        <f>+SUBTOTAL(9,Q23:Q27)</f>
        <v>44982569.90049997</v>
      </c>
      <c r="R28" s="47"/>
      <c r="S28" s="55">
        <f>+SUBTOTAL(9,S23:S27)</f>
        <v>1528561342.470001</v>
      </c>
      <c r="T28" s="47"/>
      <c r="U28" s="53"/>
      <c r="X28" s="44"/>
    </row>
    <row r="29" spans="1:24" s="52" customFormat="1">
      <c r="A29" s="14"/>
      <c r="B29" s="24"/>
      <c r="E29" s="48"/>
      <c r="F29" s="47"/>
      <c r="G29" s="48"/>
      <c r="H29" s="48"/>
      <c r="I29" s="49"/>
      <c r="J29" s="50"/>
      <c r="K29" s="48"/>
      <c r="L29" s="47"/>
      <c r="M29" s="47"/>
      <c r="N29" s="47"/>
      <c r="O29" s="48"/>
      <c r="P29" s="47"/>
      <c r="Q29" s="40"/>
      <c r="R29" s="47"/>
      <c r="S29" s="48"/>
      <c r="T29" s="47"/>
      <c r="U29" s="53"/>
      <c r="W29" s="45"/>
    </row>
    <row r="30" spans="1:24" s="52" customFormat="1">
      <c r="A30" s="27" t="s">
        <v>19</v>
      </c>
      <c r="B30" s="24"/>
      <c r="E30" s="15">
        <f>+SUBTOTAL(9,E14:E29)</f>
        <v>2818422080.0200009</v>
      </c>
      <c r="F30" s="47"/>
      <c r="G30" s="15">
        <f>+SUBTOTAL(9,G14:G29)</f>
        <v>0</v>
      </c>
      <c r="H30" s="48"/>
      <c r="I30" s="49"/>
      <c r="J30" s="50"/>
      <c r="K30" s="15">
        <f>+SUBTOTAL(9,K14:K29)</f>
        <v>533399595.46999955</v>
      </c>
      <c r="L30" s="47"/>
      <c r="M30" s="47"/>
      <c r="N30" s="47"/>
      <c r="O30" s="15">
        <f>+SUBTOTAL(9,O14:O29)</f>
        <v>71669668.365999937</v>
      </c>
      <c r="P30" s="47"/>
      <c r="Q30" s="15">
        <f>+SUBTOTAL(9,Q14:Q29)</f>
        <v>71669668.365999937</v>
      </c>
      <c r="R30" s="47"/>
      <c r="S30" s="15">
        <f>+SUBTOTAL(9,S14:S29)</f>
        <v>3351821675.4900012</v>
      </c>
      <c r="T30" s="47"/>
      <c r="U30" s="53"/>
      <c r="W30" s="45"/>
    </row>
    <row r="31" spans="1:24" s="52" customFormat="1">
      <c r="A31" s="27"/>
      <c r="B31" s="24"/>
      <c r="E31" s="15"/>
      <c r="F31" s="47"/>
      <c r="G31" s="15"/>
      <c r="H31" s="48"/>
      <c r="I31" s="49"/>
      <c r="J31" s="50"/>
      <c r="K31" s="15"/>
      <c r="L31" s="47"/>
      <c r="M31" s="47"/>
      <c r="N31" s="47"/>
      <c r="O31" s="15"/>
      <c r="P31" s="47"/>
      <c r="Q31" s="15"/>
      <c r="R31" s="47"/>
      <c r="S31" s="15"/>
      <c r="T31" s="47"/>
      <c r="U31" s="53"/>
      <c r="W31" s="45"/>
    </row>
    <row r="32" spans="1:24" s="52" customFormat="1">
      <c r="A32" s="14"/>
      <c r="B32" s="24"/>
      <c r="E32" s="48"/>
      <c r="F32" s="47"/>
      <c r="G32" s="48"/>
      <c r="H32" s="48"/>
      <c r="I32" s="49"/>
      <c r="J32" s="50"/>
      <c r="K32" s="48"/>
      <c r="L32" s="47"/>
      <c r="M32" s="47"/>
      <c r="N32" s="47"/>
      <c r="O32" s="48"/>
      <c r="P32" s="47"/>
      <c r="Q32" s="40"/>
      <c r="R32" s="47"/>
      <c r="S32" s="48"/>
      <c r="T32" s="47"/>
      <c r="U32" s="53"/>
      <c r="W32" s="45"/>
    </row>
    <row r="33" spans="1:23">
      <c r="A33" s="16" t="s">
        <v>14</v>
      </c>
      <c r="B33" s="10"/>
      <c r="C33" s="6"/>
      <c r="G33" s="33"/>
      <c r="U33" s="52"/>
    </row>
    <row r="34" spans="1:23">
      <c r="A34" s="14"/>
      <c r="B34" s="23"/>
      <c r="C34" s="3"/>
      <c r="E34" s="22"/>
      <c r="G34" s="17"/>
      <c r="H34" s="17"/>
      <c r="I34" s="17"/>
      <c r="K34" s="22"/>
      <c r="M34" s="17"/>
      <c r="N34" s="17"/>
      <c r="O34" s="17"/>
      <c r="U34" s="52"/>
    </row>
    <row r="35" spans="1:23">
      <c r="A35" s="14">
        <v>321</v>
      </c>
      <c r="B35" s="8"/>
      <c r="C35" s="3" t="s">
        <v>31</v>
      </c>
      <c r="E35" s="25">
        <v>1477650909.7900007</v>
      </c>
      <c r="G35" s="69">
        <v>0</v>
      </c>
      <c r="H35" s="17"/>
      <c r="I35" s="17">
        <v>0</v>
      </c>
      <c r="J35" s="18"/>
      <c r="K35" s="25">
        <v>111222108.64000024</v>
      </c>
      <c r="M35" s="53">
        <v>-10</v>
      </c>
      <c r="N35" s="17"/>
      <c r="O35" s="28">
        <f>-K35*M35/100</f>
        <v>11122210.864000024</v>
      </c>
      <c r="Q35" s="31">
        <f>-E35*I35/100+O35</f>
        <v>11122210.864000024</v>
      </c>
      <c r="S35" s="20">
        <f>+E35+K35</f>
        <v>1588873018.430001</v>
      </c>
      <c r="U35" s="53">
        <f t="shared" ref="U35:U39" si="6">-ROUND(Q35/S35*100,0)</f>
        <v>-1</v>
      </c>
    </row>
    <row r="36" spans="1:23">
      <c r="A36" s="14">
        <v>322</v>
      </c>
      <c r="B36" s="8"/>
      <c r="C36" s="3" t="s">
        <v>36</v>
      </c>
      <c r="E36" s="25">
        <v>2709792705.1799989</v>
      </c>
      <c r="G36" s="69">
        <v>0</v>
      </c>
      <c r="H36" s="17"/>
      <c r="I36" s="53">
        <v>0</v>
      </c>
      <c r="J36" s="18"/>
      <c r="K36" s="25">
        <v>507504722.48000085</v>
      </c>
      <c r="M36" s="53">
        <v>-15</v>
      </c>
      <c r="N36" s="17"/>
      <c r="O36" s="28">
        <f t="shared" ref="O36:O39" si="7">-K36*M36/100</f>
        <v>76125708.372000128</v>
      </c>
      <c r="Q36" s="31">
        <f>-E36*I36/100+O36</f>
        <v>76125708.372000128</v>
      </c>
      <c r="S36" s="20">
        <f t="shared" ref="S36:S38" si="8">+E36+K36</f>
        <v>3217297427.6599998</v>
      </c>
      <c r="U36" s="53">
        <f t="shared" si="6"/>
        <v>-2</v>
      </c>
    </row>
    <row r="37" spans="1:23">
      <c r="A37" s="14">
        <v>323</v>
      </c>
      <c r="B37" s="8"/>
      <c r="C37" s="3" t="s">
        <v>33</v>
      </c>
      <c r="E37" s="25">
        <v>1747707708.1700001</v>
      </c>
      <c r="G37" s="69">
        <v>0</v>
      </c>
      <c r="H37" s="17"/>
      <c r="I37" s="53">
        <v>0</v>
      </c>
      <c r="J37" s="18"/>
      <c r="K37" s="25">
        <v>411571060.86999983</v>
      </c>
      <c r="M37" s="53">
        <v>0</v>
      </c>
      <c r="N37" s="17"/>
      <c r="O37" s="28">
        <f t="shared" si="7"/>
        <v>0</v>
      </c>
      <c r="Q37" s="31">
        <f>-E37*I37/100+O37</f>
        <v>0</v>
      </c>
      <c r="S37" s="20">
        <f t="shared" si="8"/>
        <v>2159278769.04</v>
      </c>
      <c r="U37" s="53">
        <f t="shared" si="6"/>
        <v>0</v>
      </c>
    </row>
    <row r="38" spans="1:23">
      <c r="A38" s="14">
        <v>324</v>
      </c>
      <c r="B38" s="8"/>
      <c r="C38" s="3" t="s">
        <v>34</v>
      </c>
      <c r="E38" s="25">
        <v>666606860.8900001</v>
      </c>
      <c r="G38" s="69">
        <v>0</v>
      </c>
      <c r="H38" s="17"/>
      <c r="I38" s="53">
        <v>0</v>
      </c>
      <c r="J38" s="18"/>
      <c r="K38" s="25">
        <v>66499596.850000076</v>
      </c>
      <c r="M38" s="53">
        <v>-10</v>
      </c>
      <c r="N38" s="17"/>
      <c r="O38" s="28">
        <f t="shared" si="7"/>
        <v>6649959.685000007</v>
      </c>
      <c r="Q38" s="31">
        <f>-E38*I38/100+O38</f>
        <v>6649959.685000007</v>
      </c>
      <c r="S38" s="20">
        <f t="shared" si="8"/>
        <v>733106457.74000013</v>
      </c>
      <c r="U38" s="53">
        <f t="shared" si="6"/>
        <v>-1</v>
      </c>
    </row>
    <row r="39" spans="1:23">
      <c r="A39" s="14">
        <v>325</v>
      </c>
      <c r="B39" s="8"/>
      <c r="C39" s="3" t="s">
        <v>35</v>
      </c>
      <c r="E39" s="30">
        <v>92010424.689999983</v>
      </c>
      <c r="G39" s="70">
        <v>0</v>
      </c>
      <c r="H39" s="17"/>
      <c r="I39" s="53">
        <v>0</v>
      </c>
      <c r="J39" s="18"/>
      <c r="K39" s="30">
        <v>31807829.550000004</v>
      </c>
      <c r="M39" s="53">
        <v>-10</v>
      </c>
      <c r="N39" s="17"/>
      <c r="O39" s="29">
        <f t="shared" si="7"/>
        <v>3180782.9550000005</v>
      </c>
      <c r="Q39" s="32">
        <f>-E39*I39/100+O39</f>
        <v>3180782.9550000005</v>
      </c>
      <c r="S39" s="21">
        <f>+E39+K39</f>
        <v>123818254.23999998</v>
      </c>
      <c r="U39" s="53">
        <f t="shared" si="6"/>
        <v>-3</v>
      </c>
    </row>
    <row r="40" spans="1:23" s="52" customFormat="1">
      <c r="A40" s="14"/>
      <c r="B40" s="8"/>
      <c r="C40" s="3"/>
      <c r="E40" s="57"/>
      <c r="G40" s="58"/>
      <c r="H40" s="53"/>
      <c r="I40" s="53"/>
      <c r="J40" s="46"/>
      <c r="K40" s="57"/>
      <c r="M40" s="53"/>
      <c r="N40" s="53"/>
      <c r="O40" s="59"/>
      <c r="Q40" s="60"/>
      <c r="S40" s="61"/>
      <c r="U40" s="53"/>
    </row>
    <row r="41" spans="1:23">
      <c r="A41" s="27" t="s">
        <v>20</v>
      </c>
      <c r="B41" s="24"/>
      <c r="E41" s="15">
        <f>+SUBTOTAL(9,E35:E39)</f>
        <v>6693768608.7199993</v>
      </c>
      <c r="F41" s="1"/>
      <c r="G41" s="15">
        <f>+SUBTOTAL(9,G35:G39)</f>
        <v>0</v>
      </c>
      <c r="H41" s="15"/>
      <c r="I41" s="62"/>
      <c r="J41" s="63"/>
      <c r="K41" s="15">
        <f>+SUBTOTAL(9,K35:K39)</f>
        <v>1128605318.3900011</v>
      </c>
      <c r="L41" s="1"/>
      <c r="M41" s="1"/>
      <c r="N41" s="1"/>
      <c r="O41" s="15">
        <f>+SUBTOTAL(9,O35:O39)</f>
        <v>97078661.876000151</v>
      </c>
      <c r="P41" s="1"/>
      <c r="Q41" s="64">
        <f>+SUBTOTAL(9,Q35:Q39)</f>
        <v>97078661.876000151</v>
      </c>
      <c r="R41" s="1"/>
      <c r="S41" s="15">
        <f>+SUBTOTAL(9,S35:S39)</f>
        <v>7822373927.1100006</v>
      </c>
      <c r="T41" s="37"/>
      <c r="U41" s="53"/>
    </row>
    <row r="42" spans="1:23" s="52" customFormat="1">
      <c r="A42" s="14"/>
      <c r="B42" s="24"/>
      <c r="E42" s="48"/>
      <c r="F42" s="47"/>
      <c r="G42" s="48"/>
      <c r="H42" s="48"/>
      <c r="I42" s="49"/>
      <c r="J42" s="50"/>
      <c r="K42" s="48"/>
      <c r="L42" s="47"/>
      <c r="M42" s="47"/>
      <c r="N42" s="47"/>
      <c r="O42" s="48"/>
      <c r="P42" s="47"/>
      <c r="Q42" s="40"/>
      <c r="R42" s="47"/>
      <c r="S42" s="48"/>
      <c r="T42" s="47"/>
      <c r="U42" s="53"/>
    </row>
    <row r="43" spans="1:23" s="52" customFormat="1">
      <c r="A43" s="14"/>
      <c r="B43" s="24"/>
      <c r="E43" s="48"/>
      <c r="F43" s="47"/>
      <c r="G43" s="48"/>
      <c r="H43" s="48"/>
      <c r="I43" s="49"/>
      <c r="J43" s="50"/>
      <c r="K43" s="48"/>
      <c r="L43" s="47"/>
      <c r="M43" s="47"/>
      <c r="N43" s="47"/>
      <c r="O43" s="48"/>
      <c r="P43" s="47"/>
      <c r="Q43" s="40"/>
      <c r="R43" s="47"/>
      <c r="S43" s="48"/>
      <c r="T43" s="47"/>
      <c r="U43" s="53"/>
    </row>
    <row r="44" spans="1:23">
      <c r="A44" s="16" t="s">
        <v>16</v>
      </c>
      <c r="U44" s="52"/>
    </row>
    <row r="45" spans="1:23" s="52" customFormat="1">
      <c r="A45" s="16"/>
    </row>
    <row r="46" spans="1:23">
      <c r="A46" s="24" t="s">
        <v>29</v>
      </c>
      <c r="B46" s="23"/>
      <c r="C46" s="3"/>
      <c r="E46" s="22"/>
      <c r="G46" s="17"/>
      <c r="H46" s="17"/>
      <c r="I46" s="17"/>
      <c r="K46" s="22"/>
      <c r="M46" s="17"/>
      <c r="N46" s="17"/>
      <c r="O46" s="17"/>
      <c r="U46" s="52"/>
    </row>
    <row r="47" spans="1:23" ht="14.4">
      <c r="A47" s="14">
        <v>341</v>
      </c>
      <c r="B47" s="8"/>
      <c r="C47" s="3" t="s">
        <v>31</v>
      </c>
      <c r="E47" s="25">
        <v>50744793.959999986</v>
      </c>
      <c r="G47" s="69">
        <v>0</v>
      </c>
      <c r="H47" s="17"/>
      <c r="I47" s="53">
        <v>0</v>
      </c>
      <c r="J47" s="18"/>
      <c r="K47" s="25">
        <v>5304283.9499999965</v>
      </c>
      <c r="M47" s="53">
        <v>-25</v>
      </c>
      <c r="N47" s="17"/>
      <c r="O47" s="28">
        <f>-K47*M47/100</f>
        <v>1326070.9874999991</v>
      </c>
      <c r="Q47" s="31">
        <f t="shared" ref="Q47:Q53" si="9">-E47*I47/100+O47</f>
        <v>1326070.9874999991</v>
      </c>
      <c r="S47" s="20">
        <f>+E47+K47</f>
        <v>56049077.909999982</v>
      </c>
      <c r="U47" s="53">
        <f t="shared" ref="U47:U53" si="10">-ROUND(Q47/S47*100,0)</f>
        <v>-2</v>
      </c>
      <c r="V47"/>
      <c r="W47"/>
    </row>
    <row r="48" spans="1:23" ht="14.4">
      <c r="A48" s="14">
        <v>342</v>
      </c>
      <c r="B48" s="8"/>
      <c r="C48" s="3" t="s">
        <v>37</v>
      </c>
      <c r="E48" s="25">
        <v>30542250.630000003</v>
      </c>
      <c r="G48" s="69">
        <v>0</v>
      </c>
      <c r="H48" s="17"/>
      <c r="I48" s="53">
        <v>0</v>
      </c>
      <c r="J48" s="18"/>
      <c r="K48" s="25">
        <v>10281015.239999993</v>
      </c>
      <c r="M48" s="53">
        <v>-10</v>
      </c>
      <c r="N48" s="17"/>
      <c r="O48" s="28">
        <f t="shared" ref="O48:O53" si="11">-K48*M48/100</f>
        <v>1028101.5239999993</v>
      </c>
      <c r="Q48" s="31">
        <f t="shared" si="9"/>
        <v>1028101.5239999993</v>
      </c>
      <c r="S48" s="20">
        <f t="shared" ref="S48:S53" si="12">+E48+K48</f>
        <v>40823265.869999997</v>
      </c>
      <c r="U48" s="53">
        <f t="shared" si="10"/>
        <v>-3</v>
      </c>
      <c r="V48"/>
      <c r="W48"/>
    </row>
    <row r="49" spans="1:23" s="42" customFormat="1" ht="14.4">
      <c r="A49" s="14">
        <v>343</v>
      </c>
      <c r="B49" s="8"/>
      <c r="C49" s="3" t="s">
        <v>38</v>
      </c>
      <c r="E49" s="25">
        <v>313561247.54000002</v>
      </c>
      <c r="G49" s="69">
        <v>0</v>
      </c>
      <c r="H49" s="43"/>
      <c r="I49" s="53">
        <v>0</v>
      </c>
      <c r="J49" s="46"/>
      <c r="K49" s="25">
        <v>106971493.07999994</v>
      </c>
      <c r="M49" s="53">
        <v>-10</v>
      </c>
      <c r="N49" s="43"/>
      <c r="O49" s="51">
        <f t="shared" ref="O49" si="13">-K49*M49/100</f>
        <v>10697149.307999993</v>
      </c>
      <c r="Q49" s="31">
        <f t="shared" si="9"/>
        <v>10697149.307999993</v>
      </c>
      <c r="S49" s="44">
        <f t="shared" ref="S49" si="14">+E49+K49</f>
        <v>420532740.61999995</v>
      </c>
      <c r="U49" s="53">
        <f t="shared" si="10"/>
        <v>-3</v>
      </c>
      <c r="V49" s="41"/>
      <c r="W49" s="41"/>
    </row>
    <row r="50" spans="1:23" ht="14.4">
      <c r="A50" s="14">
        <v>343.2</v>
      </c>
      <c r="B50" s="8"/>
      <c r="C50" s="3" t="s">
        <v>39</v>
      </c>
      <c r="E50" s="25">
        <v>19721414.859999999</v>
      </c>
      <c r="G50" s="69">
        <v>0</v>
      </c>
      <c r="H50" s="17"/>
      <c r="I50" s="53">
        <v>0</v>
      </c>
      <c r="J50" s="18"/>
      <c r="K50" s="25">
        <v>89092435.400000051</v>
      </c>
      <c r="M50" s="53">
        <v>35</v>
      </c>
      <c r="N50" s="17"/>
      <c r="O50" s="28">
        <f t="shared" si="11"/>
        <v>-31182352.390000019</v>
      </c>
      <c r="Q50" s="31">
        <f t="shared" si="9"/>
        <v>-31182352.390000019</v>
      </c>
      <c r="S50" s="20">
        <f t="shared" si="12"/>
        <v>108813850.26000005</v>
      </c>
      <c r="U50" s="53">
        <f t="shared" si="10"/>
        <v>29</v>
      </c>
      <c r="V50"/>
      <c r="W50"/>
    </row>
    <row r="51" spans="1:23" s="52" customFormat="1" ht="14.4">
      <c r="A51" s="14">
        <v>344</v>
      </c>
      <c r="B51" s="8"/>
      <c r="C51" s="3" t="s">
        <v>40</v>
      </c>
      <c r="E51" s="25">
        <v>80025931.789999992</v>
      </c>
      <c r="G51" s="69">
        <v>0</v>
      </c>
      <c r="H51" s="53"/>
      <c r="I51" s="53">
        <v>0</v>
      </c>
      <c r="J51" s="46"/>
      <c r="K51" s="25">
        <v>12620271.359999994</v>
      </c>
      <c r="M51" s="53">
        <v>-20</v>
      </c>
      <c r="N51" s="53"/>
      <c r="O51" s="51">
        <f t="shared" ref="O51" si="15">-K51*M51/100</f>
        <v>2524054.2719999985</v>
      </c>
      <c r="Q51" s="31">
        <f t="shared" ref="Q51" si="16">-E51*I51/100+O51</f>
        <v>2524054.2719999985</v>
      </c>
      <c r="S51" s="44">
        <f t="shared" ref="S51" si="17">+E51+K51</f>
        <v>92646203.149999991</v>
      </c>
      <c r="U51" s="53">
        <f t="shared" si="10"/>
        <v>-3</v>
      </c>
      <c r="V51" s="54"/>
      <c r="W51" s="54"/>
    </row>
    <row r="52" spans="1:23" ht="14.4">
      <c r="A52" s="14">
        <v>345</v>
      </c>
      <c r="B52" s="8"/>
      <c r="C52" s="3" t="s">
        <v>34</v>
      </c>
      <c r="E52" s="25">
        <v>79184947.409999996</v>
      </c>
      <c r="G52" s="69">
        <v>0</v>
      </c>
      <c r="H52" s="17"/>
      <c r="I52" s="53">
        <v>0</v>
      </c>
      <c r="J52" s="18"/>
      <c r="K52" s="25">
        <v>19151531.180000011</v>
      </c>
      <c r="M52" s="53">
        <v>-10</v>
      </c>
      <c r="N52" s="17"/>
      <c r="O52" s="28">
        <f t="shared" si="11"/>
        <v>1915153.1180000009</v>
      </c>
      <c r="Q52" s="31">
        <f t="shared" si="9"/>
        <v>1915153.1180000009</v>
      </c>
      <c r="S52" s="20">
        <f t="shared" si="12"/>
        <v>98336478.590000004</v>
      </c>
      <c r="U52" s="53">
        <f t="shared" si="10"/>
        <v>-2</v>
      </c>
      <c r="V52"/>
      <c r="W52"/>
    </row>
    <row r="53" spans="1:23" ht="14.4">
      <c r="A53" s="14">
        <v>346</v>
      </c>
      <c r="B53" s="8"/>
      <c r="C53" s="3" t="s">
        <v>41</v>
      </c>
      <c r="E53" s="30">
        <v>5196359.72</v>
      </c>
      <c r="G53" s="70">
        <v>0</v>
      </c>
      <c r="H53" s="17"/>
      <c r="I53" s="53">
        <v>0</v>
      </c>
      <c r="J53" s="18"/>
      <c r="K53" s="30">
        <v>2230719.569999997</v>
      </c>
      <c r="M53" s="53">
        <v>-5</v>
      </c>
      <c r="N53" s="17"/>
      <c r="O53" s="29">
        <f t="shared" si="11"/>
        <v>111535.97849999985</v>
      </c>
      <c r="Q53" s="32">
        <f t="shared" si="9"/>
        <v>111535.97849999985</v>
      </c>
      <c r="S53" s="21">
        <f t="shared" si="12"/>
        <v>7427079.2899999972</v>
      </c>
      <c r="U53" s="53">
        <f t="shared" si="10"/>
        <v>-2</v>
      </c>
      <c r="V53"/>
      <c r="W53"/>
    </row>
    <row r="54" spans="1:23" ht="14.4">
      <c r="A54" s="24" t="s">
        <v>30</v>
      </c>
      <c r="B54" s="24"/>
      <c r="E54" s="36">
        <f>+SUBTOTAL(9,E47:E53)</f>
        <v>578976945.90999997</v>
      </c>
      <c r="F54" s="37"/>
      <c r="G54" s="36">
        <f>+SUBTOTAL(9,G47:G53)</f>
        <v>0</v>
      </c>
      <c r="H54" s="36"/>
      <c r="I54" s="38"/>
      <c r="J54" s="39"/>
      <c r="K54" s="36">
        <f>+SUBTOTAL(9,K47:K53)</f>
        <v>245651749.77999994</v>
      </c>
      <c r="L54" s="37"/>
      <c r="M54" s="37"/>
      <c r="N54" s="37"/>
      <c r="O54" s="36">
        <f>+SUBTOTAL(9,O47:O53)</f>
        <v>-13580287.202000029</v>
      </c>
      <c r="P54" s="37"/>
      <c r="Q54" s="40">
        <f>+SUBTOTAL(9,Q47:Q53)</f>
        <v>-13580287.202000029</v>
      </c>
      <c r="R54" s="37"/>
      <c r="S54" s="36">
        <f>+SUBTOTAL(9,S47:S53)</f>
        <v>824628695.68999994</v>
      </c>
      <c r="T54" s="37"/>
      <c r="U54" s="53"/>
      <c r="V54"/>
      <c r="W54"/>
    </row>
    <row r="55" spans="1:23" s="52" customFormat="1" ht="14.4">
      <c r="A55" s="14"/>
      <c r="B55" s="24"/>
      <c r="E55" s="48"/>
      <c r="F55" s="47"/>
      <c r="G55" s="48"/>
      <c r="H55" s="48"/>
      <c r="I55" s="49"/>
      <c r="J55" s="50"/>
      <c r="K55" s="48"/>
      <c r="L55" s="47"/>
      <c r="M55" s="47"/>
      <c r="N55" s="47"/>
      <c r="O55" s="48"/>
      <c r="P55" s="47"/>
      <c r="Q55" s="40"/>
      <c r="R55" s="47"/>
      <c r="S55" s="48"/>
      <c r="T55" s="47"/>
      <c r="U55" s="53"/>
      <c r="V55" s="54"/>
      <c r="W55" s="54"/>
    </row>
    <row r="56" spans="1:23" s="52" customFormat="1" ht="14.4">
      <c r="A56" s="14"/>
      <c r="B56" s="24"/>
      <c r="E56" s="48"/>
      <c r="F56" s="47"/>
      <c r="G56" s="48"/>
      <c r="H56" s="48"/>
      <c r="I56" s="49"/>
      <c r="J56" s="50"/>
      <c r="K56" s="48"/>
      <c r="L56" s="47"/>
      <c r="M56" s="47"/>
      <c r="N56" s="47"/>
      <c r="O56" s="48"/>
      <c r="P56" s="47"/>
      <c r="Q56" s="40"/>
      <c r="R56" s="47"/>
      <c r="S56" s="48"/>
      <c r="T56" s="47"/>
      <c r="U56" s="53"/>
      <c r="V56" s="54"/>
      <c r="W56" s="54"/>
    </row>
    <row r="57" spans="1:23" s="52" customFormat="1" ht="14.4">
      <c r="A57" s="24" t="s">
        <v>18</v>
      </c>
      <c r="B57" s="24"/>
      <c r="E57" s="48"/>
      <c r="F57" s="47"/>
      <c r="G57" s="48"/>
      <c r="H57" s="48"/>
      <c r="I57" s="49"/>
      <c r="J57" s="50"/>
      <c r="K57" s="48"/>
      <c r="L57" s="47"/>
      <c r="M57" s="47"/>
      <c r="N57" s="47"/>
      <c r="O57" s="48"/>
      <c r="P57" s="47"/>
      <c r="Q57" s="40"/>
      <c r="R57" s="47"/>
      <c r="S57" s="48"/>
      <c r="T57" s="47"/>
      <c r="U57" s="53"/>
      <c r="V57" s="54"/>
      <c r="W57" s="54"/>
    </row>
    <row r="58" spans="1:23" s="52" customFormat="1" ht="14.4">
      <c r="A58" s="14">
        <v>341</v>
      </c>
      <c r="B58" s="8"/>
      <c r="C58" s="3" t="s">
        <v>31</v>
      </c>
      <c r="E58" s="25">
        <v>771105807.70999968</v>
      </c>
      <c r="G58" s="69">
        <v>0</v>
      </c>
      <c r="H58" s="53"/>
      <c r="I58" s="53">
        <v>0</v>
      </c>
      <c r="J58" s="46"/>
      <c r="K58" s="25">
        <v>78603389.760000065</v>
      </c>
      <c r="M58" s="53">
        <v>-25</v>
      </c>
      <c r="N58" s="53"/>
      <c r="O58" s="51">
        <f>-K58*M58/100</f>
        <v>19650847.440000016</v>
      </c>
      <c r="Q58" s="31">
        <f t="shared" ref="Q58:Q64" si="18">-E58*I58/100+O58</f>
        <v>19650847.440000016</v>
      </c>
      <c r="S58" s="44">
        <f>+E58+K58</f>
        <v>849709197.46999979</v>
      </c>
      <c r="U58" s="53">
        <f t="shared" ref="U58:U64" si="19">-ROUND(Q58/S58*100,0)</f>
        <v>-2</v>
      </c>
      <c r="V58" s="54"/>
      <c r="W58" s="54"/>
    </row>
    <row r="59" spans="1:23" s="52" customFormat="1" ht="14.4">
      <c r="A59" s="14">
        <v>342</v>
      </c>
      <c r="B59" s="8"/>
      <c r="C59" s="3" t="s">
        <v>37</v>
      </c>
      <c r="E59" s="25">
        <v>308994861.11999995</v>
      </c>
      <c r="G59" s="69">
        <v>0</v>
      </c>
      <c r="H59" s="53"/>
      <c r="I59" s="53">
        <v>0</v>
      </c>
      <c r="J59" s="46"/>
      <c r="K59" s="25">
        <v>120154800.3000001</v>
      </c>
      <c r="M59" s="53">
        <v>-10</v>
      </c>
      <c r="N59" s="53"/>
      <c r="O59" s="51">
        <f t="shared" ref="O59:O64" si="20">-K59*M59/100</f>
        <v>12015480.030000009</v>
      </c>
      <c r="Q59" s="31">
        <f t="shared" si="18"/>
        <v>12015480.030000009</v>
      </c>
      <c r="S59" s="44">
        <f t="shared" ref="S59:S64" si="21">+E59+K59</f>
        <v>429149661.42000008</v>
      </c>
      <c r="U59" s="53">
        <f t="shared" si="19"/>
        <v>-3</v>
      </c>
      <c r="V59" s="54"/>
      <c r="W59" s="54"/>
    </row>
    <row r="60" spans="1:23" s="52" customFormat="1" ht="14.4">
      <c r="A60" s="14">
        <v>343</v>
      </c>
      <c r="B60" s="8"/>
      <c r="C60" s="3" t="s">
        <v>38</v>
      </c>
      <c r="E60" s="25">
        <v>3624241499.9199996</v>
      </c>
      <c r="G60" s="69">
        <v>0</v>
      </c>
      <c r="H60" s="53"/>
      <c r="I60" s="53">
        <v>0</v>
      </c>
      <c r="J60" s="46"/>
      <c r="K60" s="25">
        <v>1315086885.9600008</v>
      </c>
      <c r="M60" s="53">
        <v>-10</v>
      </c>
      <c r="N60" s="53"/>
      <c r="O60" s="51">
        <f t="shared" si="20"/>
        <v>131508688.59600008</v>
      </c>
      <c r="Q60" s="31">
        <f t="shared" si="18"/>
        <v>131508688.59600008</v>
      </c>
      <c r="S60" s="44">
        <f t="shared" si="21"/>
        <v>4939328385.8800001</v>
      </c>
      <c r="U60" s="53">
        <f t="shared" si="19"/>
        <v>-3</v>
      </c>
      <c r="V60" s="54"/>
      <c r="W60" s="54"/>
    </row>
    <row r="61" spans="1:23" s="52" customFormat="1" ht="14.4">
      <c r="A61" s="14">
        <v>343.2</v>
      </c>
      <c r="B61" s="8"/>
      <c r="C61" s="3" t="s">
        <v>39</v>
      </c>
      <c r="E61" s="25">
        <v>22374064.510000017</v>
      </c>
      <c r="G61" s="69">
        <v>0</v>
      </c>
      <c r="H61" s="53"/>
      <c r="I61" s="53">
        <v>0</v>
      </c>
      <c r="J61" s="46"/>
      <c r="K61" s="25">
        <v>2517807389.7299953</v>
      </c>
      <c r="M61" s="53">
        <v>35</v>
      </c>
      <c r="N61" s="53"/>
      <c r="O61" s="51">
        <f t="shared" si="20"/>
        <v>-881232586.40549839</v>
      </c>
      <c r="Q61" s="31">
        <f t="shared" si="18"/>
        <v>-881232586.40549839</v>
      </c>
      <c r="S61" s="44">
        <f t="shared" si="21"/>
        <v>2540181454.2399955</v>
      </c>
      <c r="U61" s="53">
        <f t="shared" si="19"/>
        <v>35</v>
      </c>
      <c r="V61" s="54"/>
      <c r="W61" s="54"/>
    </row>
    <row r="62" spans="1:23" s="52" customFormat="1" ht="14.4">
      <c r="A62" s="14">
        <v>344</v>
      </c>
      <c r="B62" s="8"/>
      <c r="C62" s="3" t="s">
        <v>40</v>
      </c>
      <c r="E62" s="25">
        <v>662910224.09000015</v>
      </c>
      <c r="G62" s="69">
        <v>0</v>
      </c>
      <c r="H62" s="53"/>
      <c r="I62" s="53">
        <v>0</v>
      </c>
      <c r="J62" s="46"/>
      <c r="K62" s="25">
        <v>123712828.85999997</v>
      </c>
      <c r="M62" s="53">
        <v>-20</v>
      </c>
      <c r="N62" s="53"/>
      <c r="O62" s="51">
        <f t="shared" si="20"/>
        <v>24742565.771999992</v>
      </c>
      <c r="Q62" s="31">
        <f t="shared" si="18"/>
        <v>24742565.771999992</v>
      </c>
      <c r="S62" s="44">
        <f t="shared" si="21"/>
        <v>786623052.95000017</v>
      </c>
      <c r="U62" s="53">
        <f t="shared" si="19"/>
        <v>-3</v>
      </c>
      <c r="V62" s="54"/>
      <c r="W62" s="54"/>
    </row>
    <row r="63" spans="1:23" s="52" customFormat="1" ht="14.4">
      <c r="A63" s="14">
        <v>345</v>
      </c>
      <c r="B63" s="8"/>
      <c r="C63" s="3" t="s">
        <v>34</v>
      </c>
      <c r="E63" s="25">
        <v>717578043.81000006</v>
      </c>
      <c r="G63" s="69">
        <v>0</v>
      </c>
      <c r="H63" s="53"/>
      <c r="I63" s="53">
        <v>0</v>
      </c>
      <c r="J63" s="46"/>
      <c r="K63" s="25">
        <v>200917232.64999995</v>
      </c>
      <c r="M63" s="53">
        <v>-10</v>
      </c>
      <c r="N63" s="53"/>
      <c r="O63" s="51">
        <f t="shared" si="20"/>
        <v>20091723.264999997</v>
      </c>
      <c r="Q63" s="31">
        <f t="shared" si="18"/>
        <v>20091723.264999997</v>
      </c>
      <c r="S63" s="44">
        <f t="shared" si="21"/>
        <v>918495276.46000004</v>
      </c>
      <c r="U63" s="53">
        <f t="shared" si="19"/>
        <v>-2</v>
      </c>
      <c r="V63" s="54"/>
      <c r="W63" s="54"/>
    </row>
    <row r="64" spans="1:23" s="52" customFormat="1" ht="14.4">
      <c r="A64" s="14">
        <v>346</v>
      </c>
      <c r="B64" s="8"/>
      <c r="C64" s="3" t="s">
        <v>41</v>
      </c>
      <c r="E64" s="30">
        <v>86475957.89000003</v>
      </c>
      <c r="G64" s="70">
        <v>0</v>
      </c>
      <c r="H64" s="53"/>
      <c r="I64" s="53">
        <v>0</v>
      </c>
      <c r="J64" s="46"/>
      <c r="K64" s="30">
        <v>37513181.830000035</v>
      </c>
      <c r="M64" s="53">
        <v>-5</v>
      </c>
      <c r="N64" s="53"/>
      <c r="O64" s="29">
        <f t="shared" si="20"/>
        <v>1875659.091500002</v>
      </c>
      <c r="Q64" s="32">
        <f t="shared" si="18"/>
        <v>1875659.091500002</v>
      </c>
      <c r="S64" s="21">
        <f t="shared" si="21"/>
        <v>123989139.72000006</v>
      </c>
      <c r="U64" s="53">
        <f t="shared" si="19"/>
        <v>-2</v>
      </c>
      <c r="V64" s="54"/>
      <c r="W64" s="54"/>
    </row>
    <row r="65" spans="1:23" s="52" customFormat="1" ht="14.4">
      <c r="A65" s="24" t="s">
        <v>21</v>
      </c>
      <c r="B65" s="24"/>
      <c r="E65" s="65">
        <f>+SUBTOTAL(9,E58:E64)</f>
        <v>6193680459.0500002</v>
      </c>
      <c r="F65" s="47"/>
      <c r="G65" s="65">
        <f>+SUBTOTAL(9,G58:G64)</f>
        <v>0</v>
      </c>
      <c r="H65" s="48"/>
      <c r="I65" s="49"/>
      <c r="J65" s="50"/>
      <c r="K65" s="65">
        <f>+SUBTOTAL(9,K58:K64)</f>
        <v>4393795709.0899963</v>
      </c>
      <c r="L65" s="47"/>
      <c r="M65" s="47"/>
      <c r="N65" s="47"/>
      <c r="O65" s="65">
        <f>+SUBTOTAL(9,O58:O64)</f>
        <v>-671347622.2109983</v>
      </c>
      <c r="P65" s="47"/>
      <c r="Q65" s="66">
        <f>+SUBTOTAL(9,Q58:Q64)</f>
        <v>-671347622.2109983</v>
      </c>
      <c r="R65" s="47"/>
      <c r="S65" s="65">
        <f>+SUBTOTAL(9,S58:S64)</f>
        <v>10587476168.139997</v>
      </c>
      <c r="T65" s="47"/>
      <c r="U65" s="53"/>
      <c r="V65" s="54"/>
      <c r="W65" s="54"/>
    </row>
    <row r="66" spans="1:23" s="52" customFormat="1" ht="14.4">
      <c r="A66" s="14"/>
      <c r="B66" s="24"/>
      <c r="E66" s="48"/>
      <c r="F66" s="47"/>
      <c r="G66" s="48"/>
      <c r="H66" s="48"/>
      <c r="I66" s="49"/>
      <c r="J66" s="50"/>
      <c r="K66" s="48"/>
      <c r="L66" s="47"/>
      <c r="M66" s="47"/>
      <c r="N66" s="47"/>
      <c r="O66" s="48"/>
      <c r="P66" s="47"/>
      <c r="Q66" s="40"/>
      <c r="R66" s="47"/>
      <c r="S66" s="48"/>
      <c r="T66" s="47"/>
      <c r="U66" s="49"/>
      <c r="V66" s="54"/>
      <c r="W66" s="54"/>
    </row>
    <row r="67" spans="1:23" s="52" customFormat="1" ht="14.4">
      <c r="A67" s="27" t="s">
        <v>22</v>
      </c>
      <c r="B67" s="24"/>
      <c r="E67" s="67">
        <f>+SUBTOTAL(9,E46:E66)</f>
        <v>6772657404.96</v>
      </c>
      <c r="F67" s="47"/>
      <c r="G67" s="67">
        <f>+SUBTOTAL(9,G46:G66)</f>
        <v>0</v>
      </c>
      <c r="H67" s="48"/>
      <c r="I67" s="49"/>
      <c r="J67" s="50"/>
      <c r="K67" s="67">
        <f>+SUBTOTAL(9,K46:K66)</f>
        <v>4639447458.8699951</v>
      </c>
      <c r="L67" s="47"/>
      <c r="M67" s="47"/>
      <c r="N67" s="47"/>
      <c r="O67" s="67">
        <f>+SUBTOTAL(9,O46:O66)</f>
        <v>-684927909.41299832</v>
      </c>
      <c r="P67" s="47"/>
      <c r="Q67" s="67">
        <f>+SUBTOTAL(9,Q46:Q66)</f>
        <v>-684927909.41299832</v>
      </c>
      <c r="R67" s="47"/>
      <c r="S67" s="67">
        <f>+SUBTOTAL(9,S46:S66)</f>
        <v>11412104863.829996</v>
      </c>
      <c r="T67" s="47"/>
      <c r="U67" s="49"/>
      <c r="V67" s="54"/>
      <c r="W67" s="54"/>
    </row>
    <row r="68" spans="1:23" s="52" customFormat="1" ht="14.4">
      <c r="A68" s="14"/>
      <c r="B68" s="24"/>
      <c r="E68" s="48"/>
      <c r="F68" s="47"/>
      <c r="G68" s="48"/>
      <c r="H68" s="48"/>
      <c r="I68" s="49"/>
      <c r="J68" s="50"/>
      <c r="K68" s="48"/>
      <c r="L68" s="47"/>
      <c r="M68" s="47"/>
      <c r="N68" s="47"/>
      <c r="O68" s="48"/>
      <c r="P68" s="47"/>
      <c r="Q68" s="40"/>
      <c r="R68" s="47"/>
      <c r="S68" s="48"/>
      <c r="T68" s="47"/>
      <c r="U68" s="49"/>
      <c r="V68" s="54"/>
      <c r="W68" s="54"/>
    </row>
    <row r="69" spans="1:23" ht="13.8" thickBot="1">
      <c r="A69" s="27" t="s">
        <v>11</v>
      </c>
      <c r="B69" s="1"/>
      <c r="C69" s="1"/>
      <c r="D69" s="1"/>
      <c r="E69" s="68">
        <f>+SUBTOTAL(9,E15:E68)</f>
        <v>16284848093.699999</v>
      </c>
      <c r="F69" s="1"/>
      <c r="G69" s="68">
        <f>+SUBTOTAL(9,G15:G68)</f>
        <v>0</v>
      </c>
      <c r="H69" s="1"/>
      <c r="I69" s="1"/>
      <c r="J69" s="1"/>
      <c r="K69" s="68">
        <f>+SUBTOTAL(9,K15:K68)</f>
        <v>6301452372.7299967</v>
      </c>
      <c r="L69" s="1"/>
      <c r="M69" s="1"/>
      <c r="N69" s="1"/>
      <c r="O69" s="68">
        <f>+SUBTOTAL(9,O15:O68)</f>
        <v>-516179579.17099828</v>
      </c>
      <c r="P69" s="1"/>
      <c r="Q69" s="68">
        <f>+SUBTOTAL(9,Q15:Q68)</f>
        <v>-516179579.17099828</v>
      </c>
      <c r="R69" s="1"/>
      <c r="S69" s="68">
        <f>+SUBTOTAL(9,S15:S68)</f>
        <v>22586300466.43</v>
      </c>
      <c r="T69" s="1"/>
      <c r="U69" s="1"/>
    </row>
    <row r="70" spans="1:23" ht="13.8" thickTop="1">
      <c r="A70" s="14"/>
    </row>
    <row r="71" spans="1:23">
      <c r="A71" s="14"/>
    </row>
    <row r="72" spans="1:23">
      <c r="A72" s="14"/>
    </row>
    <row r="73" spans="1:23">
      <c r="A73" s="14"/>
    </row>
    <row r="74" spans="1:23">
      <c r="A74" s="14"/>
    </row>
    <row r="75" spans="1:23">
      <c r="A75" s="14"/>
    </row>
    <row r="76" spans="1:23">
      <c r="A76" s="14"/>
    </row>
    <row r="77" spans="1:23">
      <c r="A77" s="14"/>
    </row>
    <row r="78" spans="1:23">
      <c r="A78" s="14"/>
    </row>
    <row r="79" spans="1:23">
      <c r="A79" s="14"/>
    </row>
  </sheetData>
  <pageMargins left="0.7" right="0.7" top="1" bottom="0.75" header="0.3" footer="0.3"/>
  <pageSetup scale="4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2016-04-06T15:16:07Z</dcterms:created>
  <dcterms:modified xsi:type="dcterms:W3CDTF">2016-04-06T16:21:26Z</dcterms:modified>
</cp:coreProperties>
</file>