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92" windowWidth="15480" windowHeight="6000" tabRatio="944" activeTab="0"/>
  </bookViews>
  <sheets>
    <sheet name="BM 2013-2017" sheetId="1" r:id="rId1"/>
    <sheet name="2013 BM Detail" sheetId="2" r:id="rId2"/>
    <sheet name="2013 Filing Test Year BM" sheetId="3" r:id="rId3"/>
    <sheet name="2013 FO Adjustments" sheetId="4" r:id="rId4"/>
    <sheet name="KO 16 adj 2013 TY" sheetId="5" r:id="rId5"/>
    <sheet name="2013 Comp Adj" sheetId="6" r:id="rId6"/>
    <sheet name="2013 TY O&amp;M Exp(RIS)" sheetId="7" r:id="rId7"/>
    <sheet name="2017 TY Compound Multiplier" sheetId="8" r:id="rId8"/>
    <sheet name="2017 BM Detail" sheetId="9" r:id="rId9"/>
    <sheet name="2017 TY O&amp;M Exp" sheetId="10" r:id="rId10"/>
    <sheet name="2017 Misc Adj" sheetId="11" r:id="rId11"/>
  </sheets>
  <definedNames>
    <definedName name="_xlnm.Print_Area" localSheetId="1">'2013 BM Detail'!$A$1:$J$235</definedName>
    <definedName name="_xlnm.Print_Area" localSheetId="5">'2013 Comp Adj'!$A$1:$K$151</definedName>
    <definedName name="_xlnm.Print_Area" localSheetId="6">'2013 TY O&amp;M Exp(RIS)'!$A$1:$C$184</definedName>
    <definedName name="_xlnm.Print_Area" localSheetId="8">'2017 BM Detail'!$A$3:$G$207</definedName>
    <definedName name="_xlnm.Print_Area" localSheetId="4">'KO 16 adj 2013 TY'!$A$1:$V$66</definedName>
    <definedName name="_xlnm.Print_Titles" localSheetId="1">'2013 BM Detail'!$1:$4</definedName>
    <definedName name="_xlnm.Print_Titles" localSheetId="6">'2013 TY O&amp;M Exp(RIS)'!$1:$4</definedName>
    <definedName name="_xlnm.Print_Titles" localSheetId="8">'2017 BM Detail'!$3:$4</definedName>
    <definedName name="_xlnm.Print_Titles" localSheetId="9">'2017 TY O&amp;M Exp'!$4:$5</definedName>
    <definedName name="_xlnm.Print_Titles" localSheetId="4">'KO 16 adj 2013 TY'!$A:$D</definedName>
  </definedNames>
  <calcPr fullCalcOnLoad="1"/>
</workbook>
</file>

<file path=xl/sharedStrings.xml><?xml version="1.0" encoding="utf-8"?>
<sst xmlns="http://schemas.openxmlformats.org/spreadsheetml/2006/main" count="2362" uniqueCount="1166">
  <si>
    <t>COMM  ADJ PER BOOK</t>
  </si>
  <si>
    <t>ADJ UTILITY PER BOOK</t>
  </si>
  <si>
    <t>ADDITIONAL BM ADJUST *</t>
  </si>
  <si>
    <t>BENCHMARK   O&amp;M</t>
  </si>
  <si>
    <t>STEAM POWER</t>
  </si>
  <si>
    <t>INC101110 - STEAM POWER - FUEL - OIL, GAS &amp; COAL</t>
  </si>
  <si>
    <t>INC101210 - STEAM POWER - FUEL - NON RECV EXP</t>
  </si>
  <si>
    <t>INC102000 - STEAM POWER - STEAM EXPENSES</t>
  </si>
  <si>
    <t>INC105000 - STEAM POWER - ELECTRIC EXPENSES</t>
  </si>
  <si>
    <t>INC106100 - STEAM POWER - MISC STEAM POWER EXPENSES- ECRC -</t>
  </si>
  <si>
    <t>INC106310 - STEAM POWER - MISC - ADDITIONAL SECURITY</t>
  </si>
  <si>
    <t>INC107000 - STEAM POWER - RENTS</t>
  </si>
  <si>
    <t>INC109000 - STEAM POWER - EMISSION ALLOWANCES - ECRC -</t>
  </si>
  <si>
    <t>INC111000 - STEAM POWER - MAINTENANCE OF STRUCTURES</t>
  </si>
  <si>
    <t>INC111100 - STEAM POWER - MAINT OF STRUCTURES - ECRC -</t>
  </si>
  <si>
    <t>INC111880 - STEAM POWER - LOW GRAVITY FUEL OIL MOD</t>
  </si>
  <si>
    <t>INC112000 - STEAM POWER - MAINTENANCE OF BOILER PLANT</t>
  </si>
  <si>
    <t>INC112100 - STEAM POWER - MAINT OF BOILER PLANT - ECRC -</t>
  </si>
  <si>
    <t>INC113000 - STEAM POWER - MAINTENANCE OF ELECTRIC PLANT</t>
  </si>
  <si>
    <t>INC114100 - STEAM POWER - MAINT OF MISC STEAM PLT - ECRC -</t>
  </si>
  <si>
    <t xml:space="preserve">      SUBTOTAL STEAM POWER</t>
  </si>
  <si>
    <t>NUCLEAR POWER</t>
  </si>
  <si>
    <t>INC118160 - NUCLEAR POWER - MISC - ADDITIONAL SECURITY</t>
  </si>
  <si>
    <t>INC118165 - NUCLEAR POWER - NUC FUEL EXP - D&amp;D FUND - FPSC</t>
  </si>
  <si>
    <t>INC118166 - NUCLEAR POWER - NUC FUEL EXP - D&amp;D FUND - FERC</t>
  </si>
  <si>
    <t>INC118170 - NUCLEAR FUEL EXP-RECOVERABLE-AFUDC-FPSC</t>
  </si>
  <si>
    <t>INC118175 - NUCLEAR FUEL EXP - RECOVERABLE-D&amp;D ASSESS</t>
  </si>
  <si>
    <t>INC119000 - NUCLEAR POWER - COOLANTS AND WATER</t>
  </si>
  <si>
    <t>INC120000 - NUCLEAR POWER - STEAM EXPENSES</t>
  </si>
  <si>
    <t>INC120100 - NUCLEAR POWER - STEAM EXPENSES - ECRC -</t>
  </si>
  <si>
    <t>INC123000 - NUCLEAR POWER - ELECTRIC EXPENSES</t>
  </si>
  <si>
    <t>INC124100 - NUCLEAR POWER - MISC NUCLEAR POWER EXP - ECRC -</t>
  </si>
  <si>
    <t>INC125000 - NUCLEAR POWER - RENTS</t>
  </si>
  <si>
    <t>INC129000 - NUCLEAR POWER - MAINTENANCE OF STRUCTURES</t>
  </si>
  <si>
    <t>INC129100 - NUCLEAR POWER - MAINT OF STRUCTURES - ECRC -</t>
  </si>
  <si>
    <t>INC130000 - NUCLEAR POWER - MAINTENANCE OF REACTOR PLANT</t>
  </si>
  <si>
    <t>INC131000 - NUCLEAR POWER - MAINTENANCE OF ELECTRIC PLANT</t>
  </si>
  <si>
    <t>INC132100 - NUCLEAR POWER - MAINT OF MISC NUC PLT - ECRC -</t>
  </si>
  <si>
    <t xml:space="preserve">      SUBTOTAL NUCLEAR POWER</t>
  </si>
  <si>
    <t>OTHER PRODUCTION</t>
  </si>
  <si>
    <t>INC147110 - OTHER POWER - FUEL - OIL, GAS &amp; COAL</t>
  </si>
  <si>
    <t>INC148000 - OTHER POWER - GENERATION EXPENSES</t>
  </si>
  <si>
    <t>INC149100 - OTHER POWER - MISC OTHER POWER GEN EXP - ECRC -</t>
  </si>
  <si>
    <t>INC149900 - OTHER POWER - ADDITIONAL SECURITY</t>
  </si>
  <si>
    <t>INC152000 - OTHER POWER - MAINTENANCE OF STRUCTURES</t>
  </si>
  <si>
    <t>INC152100 - OTHER POWER - MAINT OF STRUCTURES - ECRC -</t>
  </si>
  <si>
    <t>INC153090 - OTHER POWER - GAS TURBINE MAINTENANCE FUEL</t>
  </si>
  <si>
    <t>INC153100 - OTHER POWER - MAINT GEN &amp; ELECT PLT - ECRC -</t>
  </si>
  <si>
    <t>INC154100 - OTHER POWER - MAINT MISC OTH PWR GEN - ECRC -</t>
  </si>
  <si>
    <t xml:space="preserve">      SUBTOTAL PRODUCTION</t>
  </si>
  <si>
    <t>OTHER POWER SUPPLY</t>
  </si>
  <si>
    <t>INC155210 - OTHER POWER - PURCHASED POWER - NON RECOVERABLE</t>
  </si>
  <si>
    <t>INC155250 - OTHER POWER - SJRPP - FPSC - 88TSR</t>
  </si>
  <si>
    <t>INC155410 - OTHER POWER - UPS CAPACITY CHGS -</t>
  </si>
  <si>
    <t>INC155431 - OTHER POWER - SJRPP CAP -   - 88TSR</t>
  </si>
  <si>
    <t>INC157000 - OTHER POWER - OTHER EXPENSES</t>
  </si>
  <si>
    <t>INC157944 - OTHER POWER - OTHER EXPENSES - DEFERRED CAPACITY</t>
  </si>
  <si>
    <t>INC157949 - OTHER POWER - OTHER EXPENSES - DEFERRED - ECRC</t>
  </si>
  <si>
    <t xml:space="preserve">      SUBTOTAL OTHER POWER SUPPLY</t>
  </si>
  <si>
    <t>TRANSMISSION</t>
  </si>
  <si>
    <t>INC260010 - TRANS EXP - OPERATION SUPERV &amp; ENGINEERING</t>
  </si>
  <si>
    <t>INC261000 - TRANS EXP - LOAD DISPATCHING</t>
  </si>
  <si>
    <t>INC262000 - TRANS EXP - STATION EXPENSES</t>
  </si>
  <si>
    <t>INC262005 - TRANS EXP - STATION EXPENSES - FPLNE</t>
  </si>
  <si>
    <t>INC263000 - TRANS EXP - OVERHEAD LINE EXPENSES</t>
  </si>
  <si>
    <t>INC264000 - TRANS EXP - UNDERGROUND LINE EXPENSES</t>
  </si>
  <si>
    <t>INC265120 - TRANS EXPENSE BY OTHERS FPL SALES -</t>
  </si>
  <si>
    <t>INC265130 - TRANS EXP - INTERCHANGE RECOVERABLE</t>
  </si>
  <si>
    <t>INC265200 - TRANS EXP - TRANSMISSION OF ELECTRICITY - RTO</t>
  </si>
  <si>
    <t>INC266000 - TRANS EXP - MISC TRANSMISSION EXPENSES</t>
  </si>
  <si>
    <t>INC267000 - TRANS EXP - RENTS</t>
  </si>
  <si>
    <t>INC268010 - TRANS EXP - MAINTENANCE SUPERV &amp; ENGINEERING</t>
  </si>
  <si>
    <t>INC269000 - TRANS EXP - MAINTENANCE OF STRUCTURES</t>
  </si>
  <si>
    <t>INC270000 - TRANS EXP - MAINTENANCE OF STATION EQUIPMENT</t>
  </si>
  <si>
    <t>INC270005 - TRANS EXP - MAINTENANCE OF STATION EQUIP - FPLNE</t>
  </si>
  <si>
    <t>INC270020 - TRANS EXP - MAINT OF STATION EQUIP - ECRC -</t>
  </si>
  <si>
    <t>INC271000 - TRANS EXP - MAINTENANCE OF OVERHEAD LINES</t>
  </si>
  <si>
    <t>INC272000 - TRANS EXP - MAINTENANCE OF UNDERGROUND LINES</t>
  </si>
  <si>
    <t>INC273000 - TRANS EXP - MAINTENANCE OF MISC TRANS PLANT</t>
  </si>
  <si>
    <t xml:space="preserve">      SUBTOTAL TRANSMISSION</t>
  </si>
  <si>
    <t>DISTRIBUTION</t>
  </si>
  <si>
    <t>INC380000 - DIST EXP - OPERATION SUPERVISION AND ENGINEERING</t>
  </si>
  <si>
    <t>INC381000 - DIST EXP - LOAD DISPATCHING</t>
  </si>
  <si>
    <t>INC382000 - DIST EXP - SUBSTATION EXPENSES</t>
  </si>
  <si>
    <t>INC383000 - DIST EXP - OVERHEAD LINE EXPENSES</t>
  </si>
  <si>
    <t>INC384000 - DIST EXP - UNDERGROUND LINE EXPENSES</t>
  </si>
  <si>
    <t>INC386000 - DIST EXP - METER EXPENSES</t>
  </si>
  <si>
    <t>INC387000 - DIST EXP - CUSTOMER INSTALLATIONS EXPENSES</t>
  </si>
  <si>
    <t>INC387010 - DIST EXP - LMS-LOAD CONTROL RECOVERABLE -ECCR</t>
  </si>
  <si>
    <t>INC388000 - DIST EXP - MISCELLANEOUS DISTRIBUTION EXPENSES</t>
  </si>
  <si>
    <t>INC389000 - DIST EXP - RENTS</t>
  </si>
  <si>
    <t>INC391000 - DIST EXP - MAINTENANCE OF STRUCTURES</t>
  </si>
  <si>
    <t>INC392000 - DIST EXP - MAINTENANCE OF STATION EQUIPMENT</t>
  </si>
  <si>
    <t>INC392010 - DIST EXP - MAINT OF STATION EQUIP - ECRC -</t>
  </si>
  <si>
    <t>INC393000 - DIST EXP - MAINTENANCE OF OVERHEAD LINES</t>
  </si>
  <si>
    <t>INC394000 - DIST EXP - MAINTENANCE OF UNDERGROUND LINES</t>
  </si>
  <si>
    <t>INC395000 - DIST EXP - MAINTENANCE OF LINE TRANSFORMERS</t>
  </si>
  <si>
    <t>INC397000 - DIST EXP - MAINTENANCE OF METERS</t>
  </si>
  <si>
    <t xml:space="preserve">      SUBTOTAL DISTRIBUTION</t>
  </si>
  <si>
    <t>CUSTOMER ACCOUNTS</t>
  </si>
  <si>
    <t>INC401000 - CUST ACCT EXP - SUPERVISION</t>
  </si>
  <si>
    <t>INC402000 - CUST ACCT EXP - METER READING EXPENSES</t>
  </si>
  <si>
    <t>INC404000 - CUST ACCT EXP - UNCOLLECTIBLE ACCOUNTS</t>
  </si>
  <si>
    <t>INC405000 - CUST ACCT EXP - MISC CUSTOMER ACCOUNTS EXPENSES</t>
  </si>
  <si>
    <t xml:space="preserve">      SUBTOTAL CUSTOMER ACCOUNTS</t>
  </si>
  <si>
    <t>CUSTOMER SERVICE</t>
  </si>
  <si>
    <t>INC407000 - CUST SERV &amp; INFO - SUPERVISION</t>
  </si>
  <si>
    <t>INC408000 - CUST SERV &amp; INFO - CUST ASSISTANCE EXP</t>
  </si>
  <si>
    <t>INC409000 - CUST SERV &amp; INFO - INFO &amp; INST ADV - GENERAL</t>
  </si>
  <si>
    <t>INC409100 - CUST SERV &amp; INFO - INFO &amp; INST ADV -ECCR RECOV</t>
  </si>
  <si>
    <t>INC410000 - CUST SERV &amp; INFO - MISC CUST SERV &amp; INFO EXP</t>
  </si>
  <si>
    <t xml:space="preserve">      SUBTOTAL CUSTOMER SERVICE</t>
  </si>
  <si>
    <t>SALES</t>
  </si>
  <si>
    <t>INC411000 - SUPERVISION-SALES EXPENSES</t>
  </si>
  <si>
    <t>INC510000 - DEMONSTRATING AND SELLING EXPENSES</t>
  </si>
  <si>
    <t>INC516000 - MISCELLANEOUS AND SELLING EXPENSES</t>
  </si>
  <si>
    <t xml:space="preserve">      SUBTOTAL SALES</t>
  </si>
  <si>
    <t>ADMINISTRATIVE AND GENERAL</t>
  </si>
  <si>
    <t>INC520010 - A&amp;G EXP - ADMINISTRATIVE &amp; GENERAL SALARIES</t>
  </si>
  <si>
    <t>INC521000 - A&amp;G EXP - OFFICE SUPPLIES AND EXPENSES</t>
  </si>
  <si>
    <t>INC521151 - A&amp;G EXP - ADMINISTRATION FEES - FREC</t>
  </si>
  <si>
    <t>INC522151 - A&amp;G EXP - EXPENSES TRANSFERRED - FREC</t>
  </si>
  <si>
    <t>INC522998 - A&amp;G EXP - PENSION &amp; WELFARE  CR. - FPLNE</t>
  </si>
  <si>
    <t>INC523000 - A&amp;G EXP - OUTSIDE SERVICES EMPLOYED</t>
  </si>
  <si>
    <t>INC523100 - A&amp;G EXP - LEGAL EXPENSES - SEABROOK</t>
  </si>
  <si>
    <t>INC523151 - A&amp;G EXP - SERVICING FEES  - FREC</t>
  </si>
  <si>
    <t>INC524000 - A&amp;G EXP - PROPERTY INSURANCE</t>
  </si>
  <si>
    <t>INC524100 - A&amp;G EXP - PROPERTY INSURANCE - NUCLEAR OUTAGE</t>
  </si>
  <si>
    <t>INC524121 - A&amp;G EXP - STORM DEFICIENCY RECOVERY</t>
  </si>
  <si>
    <t>INC524998 - A&amp;G EXP - PROPERTY INSURANCE - FPLNE</t>
  </si>
  <si>
    <t>INC525000 - A&amp;G EXP - INJURIES AND DAMAGES</t>
  </si>
  <si>
    <t>INC525100 - A&amp;G EXP - INJURIES &amp; DAMAGES - CPRC</t>
  </si>
  <si>
    <t>INC525998 - A&amp;G EXP - INJURIES AND DAMAGES - FPLNE</t>
  </si>
  <si>
    <t>INC526100 - A&amp;G EXP - EMP PENSIONS &amp; BENEFITS</t>
  </si>
  <si>
    <t>INC526110 - A&amp;G EXP - EMP PENSIONS &amp; BENEFITS - FUEL</t>
  </si>
  <si>
    <t>INC526120 - A&amp;G EXP - EMP PENSIONS &amp; BENEFITS - ECRC</t>
  </si>
  <si>
    <t>INC526211 - A&amp;G EXP - EMP PENSIONS &amp; BENEFITS - ECCR</t>
  </si>
  <si>
    <t>INC526998 - A&amp;G EXP - EMP PENSIONS &amp; BENEFITS - FPLNE</t>
  </si>
  <si>
    <t>INC528010 - A&amp;G EXP - REGULATORY COMMISSION EXPENSE - FPSC</t>
  </si>
  <si>
    <t>INC528020 - A&amp;G EXP - REGULATORY COMMISSION EXPENSE - FERC</t>
  </si>
  <si>
    <t>INC530000 - A&amp;G EXP - MISC GENERAL EXPENSES</t>
  </si>
  <si>
    <t>INC530151 - MISC GENERAL EXPENSES - FREC</t>
  </si>
  <si>
    <t>INC530300 - A&amp;G EXP - MISC GENERAL EXPENSES - EPRI</t>
  </si>
  <si>
    <t>INC531000 - A&amp;G EXP - RENTS</t>
  </si>
  <si>
    <t>INC531100 - A&amp;G EXP - RENTS - ECCR</t>
  </si>
  <si>
    <t>INC535000 - A&amp;G EXP - MAINTENANCE OF GENERAL PLANT</t>
  </si>
  <si>
    <t>Additional Benchmark Adjustments</t>
  </si>
  <si>
    <t>COMMISSION ADJUSTMENTS</t>
  </si>
  <si>
    <t>ADJUSTED BENCHMARK</t>
  </si>
  <si>
    <t>Adjustments</t>
  </si>
  <si>
    <t>Ref</t>
  </si>
  <si>
    <t>Juris</t>
  </si>
  <si>
    <t>Per Book</t>
  </si>
  <si>
    <t>Factor</t>
  </si>
  <si>
    <t>BM Adj.</t>
  </si>
  <si>
    <t>Comment</t>
  </si>
  <si>
    <t xml:space="preserve"> </t>
  </si>
  <si>
    <t>Customer Accounts</t>
  </si>
  <si>
    <t>Source</t>
  </si>
  <si>
    <t>KO-16</t>
  </si>
  <si>
    <t>Total Adjustments</t>
  </si>
  <si>
    <t>Functional O&amp;M</t>
  </si>
  <si>
    <t>Adjustments From Rate Case Order</t>
  </si>
  <si>
    <t>STEAM PRODUCTION</t>
  </si>
  <si>
    <t>NUCLEAR PRODUCTION</t>
  </si>
  <si>
    <t>ADMINISTRATIVE &amp; GENERAL</t>
  </si>
  <si>
    <t>TOTAL</t>
  </si>
  <si>
    <t>Average Annual Customers</t>
  </si>
  <si>
    <t>% Growth</t>
  </si>
  <si>
    <t>Customer Index</t>
  </si>
  <si>
    <t>Consumer Price Index (82-84)</t>
  </si>
  <si>
    <t>CPI Index</t>
  </si>
  <si>
    <t>Combined Factor</t>
  </si>
  <si>
    <t>Combined Cust / CPI Index</t>
  </si>
  <si>
    <t>No per book bench mark adjustment required.</t>
  </si>
  <si>
    <t>Compound Multiplier</t>
  </si>
  <si>
    <t>Avg Compound Growth %</t>
  </si>
  <si>
    <t>FERC 
ACCOUNT</t>
  </si>
  <si>
    <t>500</t>
  </si>
  <si>
    <t>501</t>
  </si>
  <si>
    <t>502</t>
  </si>
  <si>
    <t>505</t>
  </si>
  <si>
    <t>506</t>
  </si>
  <si>
    <t>FERC Acct</t>
  </si>
  <si>
    <t>3 (1+2)</t>
  </si>
  <si>
    <t>5 (3+4)</t>
  </si>
  <si>
    <t>COMPANY 
PER BOOK</t>
  </si>
  <si>
    <t>INC100000 - STEAM POWER - OPERATION SUPERVISION &amp; ENGINEERING</t>
  </si>
  <si>
    <t>INC106000 - STEAM POWER - MISCELLANEOUS STEAM POWER EXPENSES</t>
  </si>
  <si>
    <t>INC110000 - STEAM POWER - MAINTENANCE SUPERVISION &amp; ENGINEERING</t>
  </si>
  <si>
    <t>INC113100 - STEAM POWER - MAINTENANCE OF ELECTRIC PLANT - ECRC</t>
  </si>
  <si>
    <t>INC114000 - STEAM POWER - MAINTENANCE OF MISCELLANEOUS STEAM PLT</t>
  </si>
  <si>
    <t>INC117000 - NUCLEAR POWER - OPERATION SUPERVISION &amp; ENGINEERING</t>
  </si>
  <si>
    <t>INC118210 - NUCLEAR POWER - NUCL FUEL EXP - NON RECOV FUEL EXP</t>
  </si>
  <si>
    <t>INC124000 - NUCLEAR POWER - MISCELLANEOUS NUCLEAR POWER EXPENSES</t>
  </si>
  <si>
    <t>INC124500 - NUCLEAR POWER - COSTS RECOVERED IN NUC COST REC (NCRC)</t>
  </si>
  <si>
    <t>INC128000 - NUCLEAR POWER - MAINTENANCE SUPERVISION &amp; ENGINEERING</t>
  </si>
  <si>
    <t>INC132000 - NUCLEAR POWER - MAINTENANCE OF MISC NUCLEAR PLANT</t>
  </si>
  <si>
    <t>INC146000 - OTHER POWER - OPERATION SUPERVISION &amp; ENGINEERING</t>
  </si>
  <si>
    <t>INC146100 - OTHER POWER - OPERATION SUPERVISION &amp; ENGINEERING - ECRC</t>
  </si>
  <si>
    <t>INC147200 - OTHER POWER - FUEL -NON RECOV ANNUAL EMISSIONS FEE</t>
  </si>
  <si>
    <t>INC149000 - OTHER POWER - MISC OTHER POWER GENERATION EXPENSES</t>
  </si>
  <si>
    <t>INC151000 - OTHER POWER - MAINTENANCE SUPERVISION &amp; ENGINEERING</t>
  </si>
  <si>
    <t>INC151100 - OTHER POWER - MAINTENANCE SUPERVISION &amp; ENGINEERING - ECRC</t>
  </si>
  <si>
    <t>INC153000 - OTHER POWER - MAINTENANCE GENERATING &amp; ELECTRIC PLANT</t>
  </si>
  <si>
    <t>INC154000 - OTHER POWER - MAINTENANCE MISC OTHER POWER GENERATION</t>
  </si>
  <si>
    <t>INC155110 - OTHER POWER - PURCHASED POWER - INTERCHANGE RECOV</t>
  </si>
  <si>
    <t>INC156000 - OTHER POWER - SYSTEM CONTROL AND LOAD DISPATCHING</t>
  </si>
  <si>
    <t>INC157900 - OTHER POWER - OTHER EXPENSES - DEFERRED FUEL FPSC</t>
  </si>
  <si>
    <t>INC157980 - OTHER POWER - OTHER EXPENSES - DEFERRED FUEL FERC</t>
  </si>
  <si>
    <t>INC265000 - TRANS EXP - TRANSMISSION OF ELECTRICITY BY OTHERS</t>
  </si>
  <si>
    <t>INC385000 - DIST EXP - STREET LIGHTING AND SIGNAL SYSTEM EXPENSES</t>
  </si>
  <si>
    <t>INC390000 - DIST EXP - MAINTENANCE SUPERVISION AND ENGINEERING</t>
  </si>
  <si>
    <t>INC390010 - DIST EXP - MAINT-LMS-LOAD CONTROL RECOVERABLE -ECCR</t>
  </si>
  <si>
    <t>INC396000 - DIST EXP - MAINT OF STREET LIGHTING &amp; SIGNAL SYSTEMS</t>
  </si>
  <si>
    <t>INC398000 - DIST EXP - MAINTENANCE OF MISC DISTRIBUTION PLANT</t>
  </si>
  <si>
    <t>INC403000 - CUST ACCT EXP - CUSTOMER RECORDS AND COLLECTION EXP</t>
  </si>
  <si>
    <t>INC407100 - CUST SERV &amp; INFO - SUPERVISION - ECCR RECOVERABLE</t>
  </si>
  <si>
    <t>INC408100 - CUST SERV &amp; INFO - CUST ASSISTANCE EXP - ECCR RECOV</t>
  </si>
  <si>
    <t>INC410100 - CUST SERV &amp; INFO - MISC CUST SERV &amp; INFO EXP - ECCR</t>
  </si>
  <si>
    <t>INC522000 - A&amp;G EXP - ADMINISTRATIVE EXPENSES TRANSFERRED CR.</t>
  </si>
  <si>
    <t>INC529100 - A&amp;G EXP - DUPLICATE CHARGES CR - ECCR COSTS DEFERRED</t>
  </si>
  <si>
    <t>Grand Total</t>
  </si>
  <si>
    <t>Growth</t>
  </si>
  <si>
    <t>Index Changes</t>
  </si>
  <si>
    <t>2013 BENCHMARK O&amp;M</t>
  </si>
  <si>
    <t>COS_ID_DESC</t>
  </si>
  <si>
    <t>MFR_ACCT</t>
  </si>
  <si>
    <t>AMOUNT</t>
  </si>
  <si>
    <t>INC118110 - NUCLEAR POWER - NUCLEAR FUEL EXPENSE</t>
  </si>
  <si>
    <t>INC118151 - NUCLEAR POWER - NUCL FUEL EXP - FUEL DISPOSAL COSTS</t>
  </si>
  <si>
    <t>INC118180 - NUCLEAR FUEL - PLANT RECOVERABLE ADJUSTMENT</t>
  </si>
  <si>
    <t>INC124502 - NUCLEAR POWER - COSTS NOT RECOVERED IN NUC COST REC</t>
  </si>
  <si>
    <t>INC149111 - OTHER POWER - WC H20 RECLAMATION</t>
  </si>
  <si>
    <t>INC150000 - OTHER POWER - RENTS - GAS TURBINES ENGINE SERVCING</t>
  </si>
  <si>
    <t>INC404151 - CUST ACCT EXP - UNCOLL ACCTS - STORM SECURITIZATION</t>
  </si>
  <si>
    <t>INC520998 - A&amp;G EXP - ADMINISTRATIVE &amp; GENERAL SALARIES - FPLNE</t>
  </si>
  <si>
    <t>INC521005 - A&amp;G EXP - OFFICE SUPPLIES AND EXPENSES- FPLNE NED</t>
  </si>
  <si>
    <t>INC523500 - OUTSIDE SERVICES LEGAL - CAPACITY CLAUSE</t>
  </si>
  <si>
    <t>INC525101 - A&amp;G EXP - INJURIES &amp; DAMAGES - NUC</t>
  </si>
  <si>
    <t>INC525110 - A&amp;G EXP - INJURIES &amp; DAMAGES - ECCR</t>
  </si>
  <si>
    <t>INC525120 - A&amp;G EXP - INJURIES &amp; DAMAGES -  ECRC</t>
  </si>
  <si>
    <t>INC526130 - A&amp;G EXP - EMP PENSIONS &amp; BENEFITS - CAPACITY</t>
  </si>
  <si>
    <t>INC526131 - A&amp;G EXP - EMP PENSIONS &amp; BENEFITS - NUC</t>
  </si>
  <si>
    <t>INC526650 - A&amp;G EXP - EMP PENSIONS &amp; BENEFITS - DENTAL EXPENSES</t>
  </si>
  <si>
    <t>INC528100 - A&amp;G EXP - REGULATORY COMMISSION EXPENSE - FERC FEE</t>
  </si>
  <si>
    <t>INC535100 - A&amp;G EXP - MAINT GENERAL PLANT - ECRC</t>
  </si>
  <si>
    <t>CHECK</t>
  </si>
  <si>
    <t>Per 2013 BM Detail (tab 2 within workbook)</t>
  </si>
  <si>
    <t>Misc A&amp;G Commission Adjustments</t>
  </si>
  <si>
    <t>Financial Planning Services</t>
  </si>
  <si>
    <t>Executive Compensation</t>
  </si>
  <si>
    <t>INC520010</t>
  </si>
  <si>
    <t>INC521000</t>
  </si>
  <si>
    <t>Aviation Expenses</t>
  </si>
  <si>
    <t>Economic Development</t>
  </si>
  <si>
    <t>INC530000</t>
  </si>
  <si>
    <t>Industry Association Dues</t>
  </si>
  <si>
    <t>Interest On Tax Deficiencies</t>
  </si>
  <si>
    <t>INC524100</t>
  </si>
  <si>
    <t xml:space="preserve">   Total A&amp;G Adjustments</t>
  </si>
  <si>
    <t>EPU Nuclear Uprates Property Insurance</t>
  </si>
  <si>
    <t>Additional Adjustment</t>
  </si>
  <si>
    <t xml:space="preserve">  A.  Non Recoverable Fuel &amp; Transportation of Electricity by Others</t>
  </si>
  <si>
    <t>B.  Afiliates Payroll Loadings:  To exclude from operating expenses payroll loadings associated with Service Fees and nuclear direct charges in order to properly reflect the amounts charged to affiliates.</t>
  </si>
  <si>
    <t>FLORIDA POWER &amp; LIGHT COMPANY AND SUBSIDIARIES</t>
  </si>
  <si>
    <t>2013 RECALCULATED JURISDICTIONAL NET OPERATING INCOME (NOI)</t>
  </si>
  <si>
    <t>Revised MFR C-1 Backup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</si>
  <si>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</si>
  <si>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</si>
  <si>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</si>
  <si>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</si>
  <si>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</si>
  <si>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</si>
  <si>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</si>
  <si>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</si>
  <si>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</si>
  <si>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</si>
  <si>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</si>
  <si>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</si>
  <si>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</si>
  <si>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</si>
  <si>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</si>
  <si>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PENSION</t>
  </si>
  <si>
    <t>CAPE</t>
  </si>
  <si>
    <t>NON EXEC</t>
  </si>
  <si>
    <t>AMI PLANT</t>
  </si>
  <si>
    <t>RETAIL</t>
  </si>
  <si>
    <t>EXEC COMP</t>
  </si>
  <si>
    <t xml:space="preserve">CAPITAL </t>
  </si>
  <si>
    <t>SEPARATION</t>
  </si>
  <si>
    <t>FT. LAUDERDALE</t>
  </si>
  <si>
    <t xml:space="preserve">COST OF </t>
  </si>
  <si>
    <t xml:space="preserve"> EXPENSE</t>
  </si>
  <si>
    <t xml:space="preserve"> SEPARATION </t>
  </si>
  <si>
    <t>AMORTIZATION</t>
  </si>
  <si>
    <t xml:space="preserve"> CANAVERAL</t>
  </si>
  <si>
    <t xml:space="preserve"> COMP</t>
  </si>
  <si>
    <t xml:space="preserve"> AND DOE </t>
  </si>
  <si>
    <t xml:space="preserve"> UNBILLED</t>
  </si>
  <si>
    <t>AFFILIATE</t>
  </si>
  <si>
    <t xml:space="preserve">RECOVERY </t>
  </si>
  <si>
    <t>FACTOR ADJ</t>
  </si>
  <si>
    <t>COMBINED CYCLE</t>
  </si>
  <si>
    <t>TEST YEAR</t>
  </si>
  <si>
    <t>INTEREST</t>
  </si>
  <si>
    <t>CUST</t>
  </si>
  <si>
    <t>LONG</t>
  </si>
  <si>
    <t>REMOVAL AMI</t>
  </si>
  <si>
    <t>CREDIT</t>
  </si>
  <si>
    <t>FACTOR ADJ.</t>
  </si>
  <si>
    <t>OF GAINS</t>
  </si>
  <si>
    <t>ADJ</t>
  </si>
  <si>
    <t>COMM. ADJ</t>
  </si>
  <si>
    <t>CREDITS ADJ</t>
  </si>
  <si>
    <t>REVENUES ADJ</t>
  </si>
  <si>
    <t xml:space="preserve"> ALLOC. ADJ</t>
  </si>
  <si>
    <t>SCHEDULES ADJ</t>
  </si>
  <si>
    <t>SEMINOLE CREDITS</t>
  </si>
  <si>
    <t>FORECAST ADJ</t>
  </si>
  <si>
    <t>NOI ADJUSTMENTS</t>
  </si>
  <si>
    <t>SYNC. ADJ</t>
  </si>
  <si>
    <t>DEP</t>
  </si>
  <si>
    <t>TERM DBT</t>
  </si>
  <si>
    <t>Line No.</t>
  </si>
  <si>
    <t>JURISDICTIONAL NOI</t>
  </si>
  <si>
    <t>($000)</t>
  </si>
  <si>
    <t>(EXCL CAPE CANAVERAL)</t>
  </si>
  <si>
    <t>REVENUE FROM SALES</t>
  </si>
  <si>
    <t>OTHER OPERATING REVENUES</t>
  </si>
  <si>
    <t>TOTAL OPERATING REVENUES</t>
  </si>
  <si>
    <t>OPERATION AND MAINTENANCE EXPENSE</t>
  </si>
  <si>
    <t>OTHER</t>
  </si>
  <si>
    <t>FUEL &amp; INTERCHANGE</t>
  </si>
  <si>
    <t>PURCHASED POWER</t>
  </si>
  <si>
    <t>DEFERRED COSTS</t>
  </si>
  <si>
    <t xml:space="preserve">   SUBTOTAL O&amp;M EXPENSE</t>
  </si>
  <si>
    <t>DEPRECIATION &amp; AMORTIZATION</t>
  </si>
  <si>
    <t>TAXES OTHER THAN INCOME TAXES</t>
  </si>
  <si>
    <t>INCOME TAXES</t>
  </si>
  <si>
    <t>(GAIN)/LOSS ON DISPOSAL OF PLANT</t>
  </si>
  <si>
    <t>TOTAL OPERATING EXPENSES</t>
  </si>
  <si>
    <t>NET OPERATING INCOME</t>
  </si>
  <si>
    <t>REVENUE REQUIREMENTS</t>
  </si>
  <si>
    <t>REVENUE EXPANSION FACTOR</t>
  </si>
  <si>
    <t>KO-16 Reference</t>
  </si>
  <si>
    <t>Item 1</t>
  </si>
  <si>
    <t>Item 2</t>
  </si>
  <si>
    <t>Item 4</t>
  </si>
  <si>
    <t>Item 5</t>
  </si>
  <si>
    <t>Relates to the Step</t>
  </si>
  <si>
    <t>Item 15</t>
  </si>
  <si>
    <t>Item 7</t>
  </si>
  <si>
    <t>Item 9</t>
  </si>
  <si>
    <t>Item 14</t>
  </si>
  <si>
    <t>Item 17</t>
  </si>
  <si>
    <t>Item 10</t>
  </si>
  <si>
    <t>Item 11</t>
  </si>
  <si>
    <t xml:space="preserve">NOTES: </t>
  </si>
  <si>
    <t>Increase</t>
  </si>
  <si>
    <t>1.  Totals may not foot due to rounding</t>
  </si>
  <si>
    <t>Item 18</t>
  </si>
  <si>
    <t>2.  Revenue requirement for interest synchronization adjustments for rate base adjustments are included in the rate base revenue requirement amounts.</t>
  </si>
  <si>
    <t>Tab Number
Backup Book</t>
  </si>
  <si>
    <t xml:space="preserve">COMPANY </t>
  </si>
  <si>
    <t xml:space="preserve">JURISDICTIONAL </t>
  </si>
  <si>
    <t>COLUMN 
ABOVE</t>
  </si>
  <si>
    <t>ADJUSTMENT DETAIL</t>
  </si>
  <si>
    <t>REF</t>
  </si>
  <si>
    <t>PER BOOKS</t>
  </si>
  <si>
    <t>FACTOR</t>
  </si>
  <si>
    <t>UTILITY</t>
  </si>
  <si>
    <t>COST OF REMOVAL AMI - DEPR EXP</t>
  </si>
  <si>
    <t>PENSION EXPENSE CREDIT - OTHER O&amp;M</t>
  </si>
  <si>
    <t>SEPARATION FACTOR</t>
  </si>
  <si>
    <t>N/A</t>
  </si>
  <si>
    <t>SEPARATION FACTOR 2</t>
  </si>
  <si>
    <t>SEPARATION FACTOR TOTAL</t>
  </si>
  <si>
    <t>AMORTIZATION OF GAINS</t>
  </si>
  <si>
    <t>CAPE CANAVERAL DEPRECIATION EXP ADJ</t>
  </si>
  <si>
    <t>CAPE CANAVERAL TAXES OTHER THAN TAXES ADJ</t>
  </si>
  <si>
    <t>NON EXECUTIVE COMPENSATION OMMISSION ADJ</t>
  </si>
  <si>
    <t>AMI DEPRECIATION EXPENSE (ADJ DUE TO DOE CREDITS)</t>
  </si>
  <si>
    <t>RETAIL UNBILLED REVENUES CORRECTION</t>
  </si>
  <si>
    <t>9, p3</t>
  </si>
  <si>
    <t>EXEC COMPENSATION - AFFILLIATE ALLOCATION ADJ.</t>
  </si>
  <si>
    <t>CAPITAL RECOVERY SCHEDULES ADJ TO ACCUM DEPR.</t>
  </si>
  <si>
    <t>SEPARATION FACTOR ADJUSTMENT- SEMINOLE CREDITS</t>
  </si>
  <si>
    <t>FT. LAUDERDALE CC DEPR. EXP ADJ</t>
  </si>
  <si>
    <r>
      <rPr>
        <b/>
        <sz val="9"/>
        <rFont val="Arial"/>
        <family val="2"/>
      </rPr>
      <t>E,</t>
    </r>
    <r>
      <rPr>
        <sz val="9"/>
        <rFont val="Arial"/>
        <family val="2"/>
      </rPr>
      <t xml:space="preserve"> These pieces relate to the Canaveral Step Increase, </t>
    </r>
    <r>
      <rPr>
        <b/>
        <u val="single"/>
        <sz val="9"/>
        <rFont val="Arial"/>
        <family val="2"/>
      </rPr>
      <t xml:space="preserve">NOT </t>
    </r>
    <r>
      <rPr>
        <sz val="9"/>
        <rFont val="Arial"/>
        <family val="2"/>
      </rPr>
      <t>to the 2013 Test Year</t>
    </r>
  </si>
  <si>
    <t>INC526100</t>
  </si>
  <si>
    <t>Separation Factor Adjustment - Other O&amp;M</t>
  </si>
  <si>
    <t>Other O&amp;M and not benchmark Per Book O&amp;M.</t>
  </si>
  <si>
    <t>Administrative and General - Pension Exp. Credit</t>
  </si>
  <si>
    <t xml:space="preserve">2013 TY as such Pension Expense in A&amp;G was </t>
  </si>
  <si>
    <t>Various</t>
  </si>
  <si>
    <t xml:space="preserve">Pension Expense Credit </t>
  </si>
  <si>
    <t>Separation Factor Adjustment</t>
  </si>
  <si>
    <t xml:space="preserve">This adjustment affected jurisdictional </t>
  </si>
  <si>
    <t>Non Executive Compensation Ommission Adj.</t>
  </si>
  <si>
    <t>Administrative and General - Salaries</t>
  </si>
  <si>
    <t xml:space="preserve">Pension Expense Credit was inadvertently understated in the </t>
  </si>
  <si>
    <t xml:space="preserve">FPL inadvertently omitted the non-executive </t>
  </si>
  <si>
    <t xml:space="preserve">performance share amount from the </t>
  </si>
  <si>
    <t>Executive Compensation - Affilliate Alloc Adj.</t>
  </si>
  <si>
    <t xml:space="preserve">While responding to the Interrogatory associated </t>
  </si>
  <si>
    <t xml:space="preserve">with the Non Executive Compensation Ommission, </t>
  </si>
  <si>
    <t xml:space="preserve">FPL noted the files used to prepare the adjustment </t>
  </si>
  <si>
    <t xml:space="preserve">were based on preliminary affiliate allocation rates.       </t>
  </si>
  <si>
    <t>Seminole Credits Separation Factor Adj.</t>
  </si>
  <si>
    <t>Seminole Coop. (Wholesale Customer) network credits were assigned</t>
  </si>
  <si>
    <t>100% FERC factor when they should of received an 89.47%</t>
  </si>
  <si>
    <t xml:space="preserve">separation factor.  This KO-16 adjustment affected jurisdictional </t>
  </si>
  <si>
    <t>2013 Rate Case Filed Benchmark O&amp;M</t>
  </si>
  <si>
    <t>agrees to 2013 BM Detail</t>
  </si>
  <si>
    <t>Adjusted 2013 Rate Case Benchmark O&amp;M</t>
  </si>
  <si>
    <t xml:space="preserve">2017 Test Year O&amp;M Benchmark Calculation With Variance </t>
  </si>
  <si>
    <t>2017 Test Year Benchmark O&amp;M</t>
  </si>
  <si>
    <t>2017 Test Year O&amp;M</t>
  </si>
  <si>
    <t>Note: CPI is seasonally adjusted</t>
  </si>
  <si>
    <t>2013-2017</t>
  </si>
  <si>
    <t>2013-2017 cp growth</t>
  </si>
  <si>
    <t>2013 - 2017 Growth %</t>
  </si>
  <si>
    <t>2017 Test Year Variance</t>
  </si>
  <si>
    <t xml:space="preserve">Commission adjustment, which totaled -$742,191. </t>
  </si>
  <si>
    <t>overstated by $2,946,638.</t>
  </si>
  <si>
    <t xml:space="preserve">With the final affiliate allocation rates the commission </t>
  </si>
  <si>
    <t>adjustment increased by $964,129.</t>
  </si>
  <si>
    <t>RAF: Detailed COS ID Income Statement</t>
  </si>
  <si>
    <t>a-Jan - 2012</t>
  </si>
  <si>
    <t>a-Feb - 2012</t>
  </si>
  <si>
    <t>a-Mar - 2012</t>
  </si>
  <si>
    <t>a-Apr - 2012</t>
  </si>
  <si>
    <t>a-May - 2012</t>
  </si>
  <si>
    <t>a-Jun - 2012</t>
  </si>
  <si>
    <t>a-Jul - 2012</t>
  </si>
  <si>
    <t>a-Aug - 2012</t>
  </si>
  <si>
    <t>a-Sep - 2012</t>
  </si>
  <si>
    <t>a-Oct - 2012</t>
  </si>
  <si>
    <t>a-Nov - 2012</t>
  </si>
  <si>
    <t>a-Dec - 2012</t>
  </si>
  <si>
    <t>a-Jan - 2013</t>
  </si>
  <si>
    <t>a-Feb - 2013</t>
  </si>
  <si>
    <t>a-Mar - 2013</t>
  </si>
  <si>
    <t>a-Apr - 2013</t>
  </si>
  <si>
    <t>a-May - 2013</t>
  </si>
  <si>
    <t>a-Jun - 2013</t>
  </si>
  <si>
    <t>a-Jul - 2013</t>
  </si>
  <si>
    <t>a-Aug - 2013</t>
  </si>
  <si>
    <t>a-Sep - 2013</t>
  </si>
  <si>
    <t>a-Oct - 2013</t>
  </si>
  <si>
    <t>a-Nov - 2013</t>
  </si>
  <si>
    <t>a-Dec - 2013</t>
  </si>
  <si>
    <t>a-Jan - 2014</t>
  </si>
  <si>
    <t>a-Feb - 2014</t>
  </si>
  <si>
    <t>a-Mar - 2014</t>
  </si>
  <si>
    <t>a-Apr - 2014</t>
  </si>
  <si>
    <t>a-May - 2014</t>
  </si>
  <si>
    <t>a-Jun - 2014</t>
  </si>
  <si>
    <t>a-Jul - 2014</t>
  </si>
  <si>
    <t>a-Aug - 2014</t>
  </si>
  <si>
    <t>a-Sep - 2014</t>
  </si>
  <si>
    <t>a-Oct - 2014</t>
  </si>
  <si>
    <t>a-Nov - 2014</t>
  </si>
  <si>
    <t>a-Dec - 2014</t>
  </si>
  <si>
    <t>a-Jan - 2015</t>
  </si>
  <si>
    <t>a-Feb - 2015</t>
  </si>
  <si>
    <t>a-Mar - 2015</t>
  </si>
  <si>
    <t>a-Apr - 2015</t>
  </si>
  <si>
    <t>a-May - 2015</t>
  </si>
  <si>
    <t>a-Jun - 2015</t>
  </si>
  <si>
    <t>a-Jul - 2015</t>
  </si>
  <si>
    <t>a-Aug - 2015</t>
  </si>
  <si>
    <t>a-Sep - 2015</t>
  </si>
  <si>
    <t>Oct - 2015</t>
  </si>
  <si>
    <t>Nov - 2015</t>
  </si>
  <si>
    <t>Dec - 2015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</si>
  <si>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</si>
  <si>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</si>
  <si>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</si>
  <si>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</si>
  <si>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</si>
  <si>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</si>
  <si>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</si>
  <si>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</si>
  <si>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</si>
  <si>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</si>
  <si>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</si>
  <si>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</si>
  <si>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</si>
  <si>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</si>
  <si>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</si>
  <si>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</si>
  <si>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</si>
  <si>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</si>
  <si>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</si>
  <si>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</si>
  <si>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</si>
  <si>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</si>
  <si>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</si>
  <si>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</si>
  <si>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0: Monthly</t>
  </si>
  <si>
    <t>1: Annual</t>
  </si>
  <si>
    <t>TOTAL O&amp;M EXPENSE</t>
  </si>
  <si>
    <t>STEAM POWER GENERATION</t>
  </si>
  <si>
    <t>INC100000: INC100000: STEAM POWER - OPERATION SUPERVISION &amp; ENGINEERING</t>
  </si>
  <si>
    <t>INC101110: INC101110: STEAM POWER - FUEL - OIL, GAS &amp; COAL</t>
  </si>
  <si>
    <t>INC101210: INC101210: STEAM POWER - FUEL - NON RECV EXP</t>
  </si>
  <si>
    <t>INC102000: INC102000: STEAM POWER - STEAM EXPENSES</t>
  </si>
  <si>
    <t>INC105000: INC105000: STEAM POWER - ELECTRIC EXPENSES</t>
  </si>
  <si>
    <t>INC106000: INC106000: STEAM POWER - MISCELLANEOUS STEAM POWER EXPENSES</t>
  </si>
  <si>
    <t>INC106100: INC106100: STEAM POWER - MISC STEAM POWER EXPENSES- ECRC -</t>
  </si>
  <si>
    <t>INC106310: INC106310: STEAM POWER - MISC - ADDITIONAL SECURITY</t>
  </si>
  <si>
    <t>INC107000: INC107000: STEAM POWER - RENTS</t>
  </si>
  <si>
    <t>INC110000: INC110000: STEAM POWER - MAINTENANCE SUPERVISION &amp; ENGINEERING</t>
  </si>
  <si>
    <t>INC111000: INC111000: STEAM POWER - MAINTENANCE OF STRUCTURES</t>
  </si>
  <si>
    <t>INC111100: INC111100: STEAM POWER - MAINT OF STRUCTURES - ECRC -</t>
  </si>
  <si>
    <t>INC112000: INC112000: STEAM POWER - MAINTENANCE OF BOILER PLANT</t>
  </si>
  <si>
    <t>INC112100: INC112100: STEAM POWER - MAINT OF BOILER PLANT - ECRC -</t>
  </si>
  <si>
    <t>INC113000: INC113000: STEAM POWER - MAINTENANCE OF ELECTRIC PLANT</t>
  </si>
  <si>
    <t>INC113100: INC113100: STEAM POWER - MAINTENANCE OF ELECTRIC PLANT - ECRC</t>
  </si>
  <si>
    <t>INC114000: INC114000: STEAM POWER - MAINTENANCE OF MISCELLANEOUS STEAM PLT</t>
  </si>
  <si>
    <t>INC114100: INC114100: STEAM POWER - MAINT OF MISC STEAM PLT - ECRC -</t>
  </si>
  <si>
    <t>NUCLEAR POWER GENERATION</t>
  </si>
  <si>
    <t>INC117000: INC117000: NUCLEAR POWER - OPERATION SUPERVISION &amp; ENGINEERING</t>
  </si>
  <si>
    <t>INC118110: INC118110: NUCLEAR POWER - NUCLEAR FUEL EXPENSE</t>
  </si>
  <si>
    <t>INC118151: INC118151: NUCLEAR POWER - NUCL FUEL EXP - FUEL DISPOSAL COSTS</t>
  </si>
  <si>
    <t>INC118160: INC118160: NUCLEAR POWER - MISC - ADDITIONAL SECURITY</t>
  </si>
  <si>
    <t>INC118180: INC118180: NUCLEAR FUEL - PLANT RECOVERABLE ADJUSTMENT</t>
  </si>
  <si>
    <t>INC118210: INC118210: NUCLEAR POWER - NUCL FUEL EXP - NON RECOV FUEL EXP</t>
  </si>
  <si>
    <t>INC119000: INC119000: NUCLEAR POWER - COOLANTS AND WATER</t>
  </si>
  <si>
    <t>INC120000: INC120000: NUCLEAR POWER - STEAM EXPENSES</t>
  </si>
  <si>
    <t>INC123000: INC123000: NUCLEAR POWER - ELECTRIC EXPENSES</t>
  </si>
  <si>
    <t>INC124000: INC124000: NUCLEAR POWER - MISCELLANEOUS NUCLEAR POWER EXPENSES</t>
  </si>
  <si>
    <t>INC124100: INC124100: NUCLEAR POWER - MISC NUCLEAR POWER EXP - ECRC -</t>
  </si>
  <si>
    <t>INC124500: INC124500: NUCLEAR POWER - COSTS RECOVERED IN NUC COST REC (NCRC)</t>
  </si>
  <si>
    <t>INC124502: INC124502: NUCLEAR POWER - COSTS NOT RECOVERED IN NUC COST REC</t>
  </si>
  <si>
    <t>INC125000: INC125000: NUCLEAR POWER - RENTS</t>
  </si>
  <si>
    <t>INC128000: INC128000: NUCLEAR POWER - MAINTENANCE SUPERVISION &amp; ENGINEERING</t>
  </si>
  <si>
    <t>INC129000: INC129000: NUCLEAR POWER - MAINTENANCE OF STRUCTURES</t>
  </si>
  <si>
    <t>INC129100: INC129100: NUCLEAR POWER - MAINT OF STRUCTURES - ECRC -</t>
  </si>
  <si>
    <t>INC129900: INC129900: NUCLEAR POWER - MAINT OF STRUCTURES - CAPACITY</t>
  </si>
  <si>
    <t>INC130000: INC130000: NUCLEAR POWER - MAINTENANCE OF REACTOR PLANT</t>
  </si>
  <si>
    <t>INC131000: INC131000: NUCLEAR POWER - MAINTENANCE OF ELECTRIC PLANT</t>
  </si>
  <si>
    <t>INC131005: INC131005: NUCLEAR POWER - MAINT OF STRUCTURES - CAPACITY</t>
  </si>
  <si>
    <t>INC132000: INC132000: NUCLEAR POWER - MAINTENANCE OF MISC NUCLEAR PLANT</t>
  </si>
  <si>
    <t>INC132100: INC132100: NUCLEAR POWER - MAINT OF MISC NUC PLT - ECRC -</t>
  </si>
  <si>
    <t>OTHER POWER GENERATION</t>
  </si>
  <si>
    <t>INC146000: INC146000: OTHER POWER - OPERATION SUPERVISION &amp; ENGINEERING</t>
  </si>
  <si>
    <t>INC146100: INC146100: OTHER POWER - OPERATION SUPERVISION &amp; ENGINEERING - ECRC</t>
  </si>
  <si>
    <t>INC147110: INC147110: OTHER POWER - FUEL - OIL, GAS &amp; COAL</t>
  </si>
  <si>
    <t>INC147200: INC147200: OTHER POWER - FUEL -NON RECOV ANNUAL EMISSIONS FEE</t>
  </si>
  <si>
    <t>INC148000: INC148000: OTHER POWER - GENERATION EXPENSES</t>
  </si>
  <si>
    <t>INC149000: INC149000: OTHER POWER - MISC OTHER POWER GENERATION EXPENSES</t>
  </si>
  <si>
    <t>INC149100: INC149100: OTHER POWER - MISC OTHER POWER GEN EXP - ECRC -</t>
  </si>
  <si>
    <t>INC149111: INC149111: OTHER POWER - WC H20 RECLAMATION</t>
  </si>
  <si>
    <t>INC149900: INC149900: OTHER POWER - ADDITIONAL SECURITY</t>
  </si>
  <si>
    <t>INC151000: INC151000: OTHER POWER - MAINTENANCE SUPERVISION &amp; ENGINEERING</t>
  </si>
  <si>
    <t>INC151100: INC151100: OTHER POWER - MAINTENANCE SUPERVISION &amp; ENGINEERING - ECRC</t>
  </si>
  <si>
    <t>INC152000: INC152000: OTHER POWER - MAINTENANCE OF STRUCTURES</t>
  </si>
  <si>
    <t>INC152100: INC152100: OTHER POWER - MAINT OF STRUCTURES - ECRC -</t>
  </si>
  <si>
    <t>INC153000: INC153000: OTHER POWER - MAINTENANCE GENERATING &amp; ELECTRIC PLANT</t>
  </si>
  <si>
    <t>INC153100: INC153100: OTHER POWER - MAINT GEN &amp; ELECT PLT - ECRC -</t>
  </si>
  <si>
    <t>INC154000: INC154000: OTHER POWER - MAINTENANCE MISC OTHER POWER GENERATION</t>
  </si>
  <si>
    <t>INC154100: INC154100: OTHER POWER - MAINT MISC OTH PWR GEN - ECRC -</t>
  </si>
  <si>
    <t>INC155110: INC155110: OTHER POWER - PURCHASED POWER - INTERCHANGE RECOV</t>
  </si>
  <si>
    <t>INC155111: INC155111: OTHER POWER - PURCHASED POWER - SWAPC ECCR</t>
  </si>
  <si>
    <t>INC155112: INC155112: OTHER POWER - PURCHASED POWER - SWAPC ECCR OFFSET</t>
  </si>
  <si>
    <t>INC155410: INC155410: OTHER POWER - UPS CAPACITY CHGS -</t>
  </si>
  <si>
    <t>INC156000: INC156000: OTHER POWER - SYSTEM CONTROL AND LOAD DISPATCHING</t>
  </si>
  <si>
    <t>INC157000: INC157000: OTHER POWER - OTHER EXPENSES</t>
  </si>
  <si>
    <t>INC157900: INC157900: OTHER POWER - OTHER EXPENSES - DEFERRED FUEL FPSC</t>
  </si>
  <si>
    <t>INC157903: OTHER EXPENSES - DEFERRED CAPACITY - CEDAR BAY</t>
  </si>
  <si>
    <t>INC157944: INC157944: OTHER POWER - OTHER EXPENSES - DEFERRED CAPACITY</t>
  </si>
  <si>
    <t>INC157949: INC157949: OTHER POWER - OTHER EXPENSES - DEFERRED - ECRC</t>
  </si>
  <si>
    <t>INC157980: INC157980: OTHER POWER - OTHER EXPENSES - DEFERRED FUEL FERC</t>
  </si>
  <si>
    <t>INC158750: GAS RESERVES - OPERATION SUPERVISION &amp; ENGINEERING</t>
  </si>
  <si>
    <t>INC158751: GAS RESERVES - PRODUCTION MAPS &amp; RECORDS</t>
  </si>
  <si>
    <t>INC158752: GAS RESERVES - GAS WELLS EXPENSES</t>
  </si>
  <si>
    <t>INC158753: GAS RESERVES - FIELD LINES EXPENSES</t>
  </si>
  <si>
    <t>INC158754: GAS RESERVES - FIELD COMPRESSOR STATION EXPENSES</t>
  </si>
  <si>
    <t>INC158755: GAS RESERVES - FIELD COMPRESSOR STATION FUEL &amp; POWER</t>
  </si>
  <si>
    <t>INC158756: GAS RESERVES - FIELD MEASURING &amp; REGULATING STATION EXP</t>
  </si>
  <si>
    <t>INC158758: GAS RESERVES - GAS WELL ROYALTIES</t>
  </si>
  <si>
    <t>INC158759: GAS RESERVES - OTHER EXPENSES</t>
  </si>
  <si>
    <t>INC158760: GAS RESERVES – RENTS</t>
  </si>
  <si>
    <t>INC158761: GAS RESERVES - MAINT SUPERVISION &amp; ENGINEERING</t>
  </si>
  <si>
    <t>INC158763: GAS RESERVES - MAINT OF PRODUCING GAS WELLS</t>
  </si>
  <si>
    <t>INC158769: GAS RESERVES - MAINT OF OTHER EQUIPMENT</t>
  </si>
  <si>
    <t>INC158795: GAS RESERVES - DELAY RENTALS</t>
  </si>
  <si>
    <t>INC158796: GAS RESERVES - NONPRODUCTIVE WELL DRILLING</t>
  </si>
  <si>
    <t>INC158798: GAS RESERVES - OTHER EXPLORATION</t>
  </si>
  <si>
    <t>INC607303: OTHER EXP - DEFERRED EXPENSE - CEDAR BAY BASE</t>
  </si>
  <si>
    <t>TRANSMISSION EXPENSES</t>
  </si>
  <si>
    <t>INC260010: INC260010: TRANS EXP - OPERATION SUPERV &amp; ENGINEERING</t>
  </si>
  <si>
    <t>INC261000: INC261000: TRANS EXP - LOAD DISPATCHING</t>
  </si>
  <si>
    <t>INC262000: INC262000: TRANS EXP - STATION EXPENSES</t>
  </si>
  <si>
    <t>INC263000: INC263000: TRANS EXP - OVERHEAD LINE EXPENSES</t>
  </si>
  <si>
    <t>INC265000: INC265000: TRANS EXP - TRANSMISSION OF ELECTRICITY BY OTHERS</t>
  </si>
  <si>
    <t>INC265120: INC265120: TRANS EXPENSE BY OTHERS FPL SALES -</t>
  </si>
  <si>
    <t>INC265130: INC265130: TRANS EXP - INTERCHANGE RECOVERABLE</t>
  </si>
  <si>
    <t>INC266000: INC266000: TRANS EXP - MISC TRANSMISSION EXPENSES</t>
  </si>
  <si>
    <t>INC266050: INC266050: TRANS EXP - MISC TRANS EXP - SEMINOLE CREDIT</t>
  </si>
  <si>
    <t>INC267000: INC267000: TRANS EXP - RENTS</t>
  </si>
  <si>
    <t>INC268010: INC268010: TRANS EXP - MAINTENANCE SUPERV &amp; ENGINEERING</t>
  </si>
  <si>
    <t>INC269000: INC269000: TRANS EXP - MAINTENANCE OF STRUCTURES</t>
  </si>
  <si>
    <t>INC270000: INC270000: TRANS EXP - MAINTENANCE OF STATION EQUIPMENT</t>
  </si>
  <si>
    <t>INC270020: INC270020: TRANS EXP - MAINT OF STATION EQUIP - ECRC -</t>
  </si>
  <si>
    <t>INC271000: INC271000: TRANS EXP - MAINTENANCE OF OVERHEAD LINES</t>
  </si>
  <si>
    <t>INC272000: INC272000: TRANS EXP - MAINTENANCE OF UNDERGROUND LINES</t>
  </si>
  <si>
    <t>INC273000: INC273000: TRANS EXP - MAINTENANCE OF MISC TRANS PLANT</t>
  </si>
  <si>
    <t>DISTRIBUTION EXPENSES</t>
  </si>
  <si>
    <t>INC380000: INC380000: DIST EXP - OPERATION SUPERVISION AND ENGINEERING</t>
  </si>
  <si>
    <t>INC381000: INC381000: DIST EXP - LOAD DISPATCHING</t>
  </si>
  <si>
    <t>INC382000: INC382000: DIST EXP - SUBSTATION EXPENSES</t>
  </si>
  <si>
    <t>INC383000: INC383000: DIST EXP - OVERHEAD LINE EXPENSES</t>
  </si>
  <si>
    <t>INC384000: INC384000: DIST EXP - UNDERGROUND LINE EXPENSES</t>
  </si>
  <si>
    <t>INC385000: INC385000: DIST EXP - STREET LIGHTING AND SIGNAL SYSTEM EXPENSES</t>
  </si>
  <si>
    <t>INC386000: INC386000: DIST EXP - METER EXPENSES</t>
  </si>
  <si>
    <t>INC387000: INC387000: DIST EXP - CUSTOMER INSTALLATIONS EXPENSES</t>
  </si>
  <si>
    <t>INC387010: INC387010: DIST EXP - LMS-LOAD CONTROL RECOVERABLE -ECCR</t>
  </si>
  <si>
    <t>INC388000: INC388000: DIST EXP - MISCELLANEOUS DISTRIBUTION EXPENSES</t>
  </si>
  <si>
    <t>INC389000: INC389000: DIST EXP - RENTS</t>
  </si>
  <si>
    <t>INC390000: INC390000: DIST EXP - MAINTENANCE SUPERVISION AND ENGINEERING</t>
  </si>
  <si>
    <t>INC390010: INC390010: DIST EXP - MAINT-LMS-LOAD CONTROL RECOVERABLE -ECCR</t>
  </si>
  <si>
    <t>INC391000: INC391000: DIST EXP - MAINTENANCE OF STRUCTURES</t>
  </si>
  <si>
    <t>INC392000: INC392000: DIST EXP - MAINTENANCE OF STATION EQUIPMENT</t>
  </si>
  <si>
    <t>INC392010: INC392010: DIST EXP - MAINT OF STATION EQUIP - ECRC -</t>
  </si>
  <si>
    <t>INC393000: INC393000: DIST EXP - MAINTENANCE OF OVERHEAD LINES</t>
  </si>
  <si>
    <t>INC394000: INC394000: DIST EXP - MAINTENANCE OF UNDERGROUND LINES</t>
  </si>
  <si>
    <t>INC395000: INC395000: DIST EXP - MAINTENANCE OF LINE TRANSFORMERS</t>
  </si>
  <si>
    <t>INC396000: INC396000: DIST EXP - MAINT OF STREET LIGHTING &amp; SIGNAL SYSTEMS</t>
  </si>
  <si>
    <t>INC397000: INC397000: DIST EXP - MAINTENANCE OF METERS</t>
  </si>
  <si>
    <t>INC398000: INC398000: DIST EXP - MAINTENANCE OF MISC DISTRIBUTION PLANT</t>
  </si>
  <si>
    <t>CUSTOMER ACCOUNTS EXPENSES</t>
  </si>
  <si>
    <t>INC401000: INC401000: CUST ACCT EXP - SUPERVISION</t>
  </si>
  <si>
    <t>INC402000: INC402000: CUST ACCT EXP - METER READING EXPENSES</t>
  </si>
  <si>
    <t>INC403000: INC403000: CUST ACCT EXP - CUSTOMER RECORDS AND COLLECTION EXP</t>
  </si>
  <si>
    <t>INC404000: INC404000: CUST ACCT EXP - UNCOLLECTIBLE ACCOUNTS</t>
  </si>
  <si>
    <t>INC404151: INC404151: CUST ACCT EXP - UNCOLL ACCTS - STORM SECURITIZATION</t>
  </si>
  <si>
    <t>CUSTOMER SERVICE &amp; INFO EXPENSE</t>
  </si>
  <si>
    <t>INC407000: INC407000: CUST SERV &amp; INFO - SUPERVISION</t>
  </si>
  <si>
    <t>INC407100: INC407100: CUST SERV &amp; INFO - SUPERVISION - ECCR RECOVERABLE</t>
  </si>
  <si>
    <t>INC408000: INC408000: CUST SERV &amp; INFO - CUST ASSISTANCE EXP</t>
  </si>
  <si>
    <t>INC408100: INC408100: CUST SERV &amp; INFO - CUST ASSISTANCE EXP - ECCR RECOV</t>
  </si>
  <si>
    <t>INC409000: INC409000: CUST SERV &amp; INFO - INFO &amp; INST ADV - GENERAL</t>
  </si>
  <si>
    <t>INC409100: INC409100: CUST SERV &amp; INFO - INFO &amp; INST ADV -ECCR RECOV</t>
  </si>
  <si>
    <t>INC410000: INC410000: CUST SERV &amp; INFO - MISC CUST SERV &amp; INFO EXP</t>
  </si>
  <si>
    <t>INC410100: INC410100: CUST SERV &amp; INFO - MISC CUST SERV &amp; INFO EXP - ECCR</t>
  </si>
  <si>
    <t>DEMONSTRATING &amp; SELLING EXPENSES</t>
  </si>
  <si>
    <t>INC411000: INC411000: SUPERVISION-SALES EXPENSES</t>
  </si>
  <si>
    <t>INC516000: INC516000: MISCELLANEOUS AND SELLING EXPENSES</t>
  </si>
  <si>
    <t>ADMINISTRATIVE &amp; GENERAL EXPENSES</t>
  </si>
  <si>
    <t>INC520010: INC520010: A&amp;G EXP - ADMINISTRATIVE &amp; GENERAL SALARIES</t>
  </si>
  <si>
    <t>INC521000: INC521000: A&amp;G EXP - OFFICE SUPPLIES AND EXPENSES</t>
  </si>
  <si>
    <t>INC521151: INC521151: A&amp;G EXP - ADMINISTRATION FEES - FREC</t>
  </si>
  <si>
    <t>INC522000: INC522000: A&amp;G EXP - ADMINISTRATIVE EXPENSES TRANSFERRED CR.</t>
  </si>
  <si>
    <t>INC522151: INC522151: A&amp;G EXP - EXPENSES TRANSFERRED - FREC</t>
  </si>
  <si>
    <t>INC523000: INC523000: A&amp;G EXP - OUTSIDE SERVICES EMPLOYED</t>
  </si>
  <si>
    <t>INC523900: OUTSIDE SERVICES - GAS RESERVES</t>
  </si>
  <si>
    <t>INC524000: INC524000: A&amp;G EXP - PROPERTY INSURANCE</t>
  </si>
  <si>
    <t>INC524100: INC524100: A&amp;G EXP - PROPERTY INSURANCE - NUCLEAR OUTAGE</t>
  </si>
  <si>
    <t>INC524121: INC524121: A&amp;G EXP - STORM DEFICIENCY RECOVERY</t>
  </si>
  <si>
    <t>INC524900: A&amp;G EXP - PROPERTY INSURANCE - GAS RESERVES</t>
  </si>
  <si>
    <t>INC525000: INC525000: A&amp;G EXP - INJURIES AND DAMAGES</t>
  </si>
  <si>
    <t>INC525100: INC525100: A&amp;G EXP - INJURIES &amp; DAMAGES - CPRC</t>
  </si>
  <si>
    <t>INC525101: INC525101: A&amp;G EXP - INJURIES &amp; DAMAGES - NUC</t>
  </si>
  <si>
    <t>INC525106: INC525106: A&amp;G EXP - INJURIES &amp; DAMAGES - FUEL</t>
  </si>
  <si>
    <t>INC525110: INC525110: A&amp;G EXP - INJURIES &amp; DAMAGES - ECCR</t>
  </si>
  <si>
    <t>INC525120: INC525120: A&amp;G EXP - INJURIES &amp; DAMAGES -  ECRC</t>
  </si>
  <si>
    <t>INC526100: INC526100: A&amp;G EXP - EMP PENSIONS &amp; BENEFITS</t>
  </si>
  <si>
    <t>INC526110: INC526110: A&amp;G EXP - EMP PENSIONS &amp; BENEFITS - FUEL</t>
  </si>
  <si>
    <t>INC526120: INC526120: A&amp;G EXP - EMP PENSIONS &amp; BENEFITS - ECRC</t>
  </si>
  <si>
    <t>INC526130: INC526130: A&amp;G EXP - EMP PENSIONS &amp; BENEFITS - CAPACITY</t>
  </si>
  <si>
    <t>INC526131: INC526131: A&amp;G EXP - EMP PENSIONS &amp; BENEFITS - NUC</t>
  </si>
  <si>
    <t>INC526211: INC526211: A&amp;G EXP - EMP PENSIONS &amp; BENEFITS - ECCR</t>
  </si>
  <si>
    <t>INC526650: INC526650: A&amp;G EXP - EMP PENSIONS &amp; BENEFITS - DENTAL EXPENSES</t>
  </si>
  <si>
    <t>INC528010: INC528010: A&amp;G EXP - REGULATORY COMMISSION EXPENSE - FPSC</t>
  </si>
  <si>
    <t>INC528020: INC528020: A&amp;G EXP - REGULATORY COMMISSION EXPENSE - FERC</t>
  </si>
  <si>
    <t>INC528100: INC528100: A&amp;G EXP - REGULATORY COMMISSION EXPENSE - FERC FEE</t>
  </si>
  <si>
    <t>INC529100: INC529100: A&amp;G EXP - DUPLICATE CHARGES CR - ECCR COSTS DEFERRED</t>
  </si>
  <si>
    <t>INC530000: INC530000: A&amp;G EXP - MISC GENERAL EXPENSES</t>
  </si>
  <si>
    <t>INC530002: A&amp;G EXP - MISC GENERAL EXPENSES - WHOLESALE</t>
  </si>
  <si>
    <t>INC531000: INC531000: A&amp;G EXP - RENTS</t>
  </si>
  <si>
    <t>INC535000: INC535000: A&amp;G EXP - MAINTENANCE OF GENERAL PLANT</t>
  </si>
  <si>
    <t>NOI_AVIATION: AVIATION - EXPENSES</t>
  </si>
  <si>
    <t>NOI_ECON_DEVELOP: ECONOMIC DEVELOPMENT 5%</t>
  </si>
  <si>
    <t>NOI_EXEC_COMP: EXECUTIVE COMPENSATION</t>
  </si>
  <si>
    <t>NOI_FIN_PLANNING_SERVICES: FINANCIAL  PLANNING SERVICES</t>
  </si>
  <si>
    <t>NOI_IND_ASSOC_DUES: INDUSTRY ASSOCIATION DUES</t>
  </si>
  <si>
    <t>NOI_INTEREST_TAX_DEFICIENCIES: INTEREST TAX DEFICIENCIES</t>
  </si>
  <si>
    <t>2017 BENCHMARK O&amp;M</t>
  </si>
  <si>
    <t>AJI520010</t>
  </si>
  <si>
    <t>AJI221200</t>
  </si>
  <si>
    <t>AJI520020</t>
  </si>
  <si>
    <t>AJI230310</t>
  </si>
  <si>
    <t>AJI230205</t>
  </si>
  <si>
    <t>AJI431000</t>
  </si>
  <si>
    <t>COS ID: RA - MFR Account</t>
  </si>
  <si>
    <t/>
  </si>
  <si>
    <t>500: OPR SUPV &amp; ENG-STEAM POWER GENERATION</t>
  </si>
  <si>
    <t>501: FUEL-STEAM POWER GENERATION</t>
  </si>
  <si>
    <t>502: STEAM EXP-STEAM POWER GENERATION</t>
  </si>
  <si>
    <t>505: ELECTRIC EXPENSES-STEAM POWER GENER</t>
  </si>
  <si>
    <t>506: MISCELL STEAM POW EXP-STEAM POWER GENER</t>
  </si>
  <si>
    <t>507: RENTS-STEAM POWER GENERATION</t>
  </si>
  <si>
    <t>511: MTCE OF STRUCTURE-STEAM POWER GENERATION</t>
  </si>
  <si>
    <t>512: MTCE OF BOILER PLT-STEAM POWER GENER</t>
  </si>
  <si>
    <t>513: MTCE OF ELEC PLANT-STEAM POWER GENER</t>
  </si>
  <si>
    <t>514: MTCE MISC STEAM PLANT-STEAM POWER GENER</t>
  </si>
  <si>
    <t>517: OPER SUPV &amp; ENG-NUCLEAR POWER GENER</t>
  </si>
  <si>
    <t>518: NUCLEAR FUEL EXPENSE-NUCLEAR POWER GENER</t>
  </si>
  <si>
    <t>519: COOLANTS &amp; WATER-NUCLEAR POWER GENER</t>
  </si>
  <si>
    <t>520: STEAM EXPENSES-NUCLEAR POWER GENERATION</t>
  </si>
  <si>
    <t>523: ELECTRIC EXPENSES-NUCLEAR POWER GENER</t>
  </si>
  <si>
    <t>524: MISC NUC PWR EXP-NUCLEAR POWER GENER</t>
  </si>
  <si>
    <t>525: RENTS-NUCLEAR POWER GENERATION</t>
  </si>
  <si>
    <t>528: MTCE SUPV &amp; ENG-NUCLEAR POWER GENER</t>
  </si>
  <si>
    <t>529: MTCE OF STRUCTURE-NUCLEAR POWER GENER</t>
  </si>
  <si>
    <t>530: MTCE OF REACTOR PLT EQP-NUCLEAR POW GEN</t>
  </si>
  <si>
    <t>531: MTCE OF ELECTRIC PLT-NUCL POW GENER</t>
  </si>
  <si>
    <t>532: MTCE MISC NUC PLANT-NUCLEAR POWER GENER</t>
  </si>
  <si>
    <t>546: OP SUPV &amp; ENG-OTHER POWER GENERATION</t>
  </si>
  <si>
    <t>552: MTCE OF STRUCTURES-OTHER POWER GENER</t>
  </si>
  <si>
    <t>547: FUEL-OTHER POWER GENERATION</t>
  </si>
  <si>
    <t>548: GENERATION EXPENSES-OTHER POWER GENERATI</t>
  </si>
  <si>
    <t>549: MISC OTHER PWR GEN EXP-OTHER POWER GENER</t>
  </si>
  <si>
    <t>551: MTCE SUPV &amp; ENG-OTHER POWER GENERATION</t>
  </si>
  <si>
    <t>553: MTCE GEN &amp; ELEC PLT-OTHER POWER GENER</t>
  </si>
  <si>
    <t>554: MTCE MISC OTHER PWR GEN-OTHER POWER GEN</t>
  </si>
  <si>
    <t>555: PURCHASED POWER-OTHER POWER SUPPLY EXP</t>
  </si>
  <si>
    <t>556: SYS CONTR &amp; LOAD DISPATCH-OTH POW SUP</t>
  </si>
  <si>
    <t>557: OTHER EXPENSES-OTHER POWER SUPPLY EXP</t>
  </si>
  <si>
    <t>NA  : Not Applicable</t>
  </si>
  <si>
    <t>560: OPER SUPERV &amp; ENG-TRANSMISSION</t>
  </si>
  <si>
    <t>561: LOAD DISPATCHING-TRANSMISSION</t>
  </si>
  <si>
    <t>562: STATION EXPENSES-TRANSMISSION</t>
  </si>
  <si>
    <t>563: OVERHEAD LINE EXPENSES-TRANSMISSION</t>
  </si>
  <si>
    <t>565: TRANSMISSION OF ELECTRICITY BY OTHERS</t>
  </si>
  <si>
    <t>566: MISCELLANEOUS EXPENSES-TRANSMISSION</t>
  </si>
  <si>
    <t>567: RENTS-TRANSMISSION</t>
  </si>
  <si>
    <t>568: MTCE SUPERVISION AND ENGIN-TRANSMISSION</t>
  </si>
  <si>
    <t>569: MAINTENANCE OF STRUCTURES-TRANSMISSION</t>
  </si>
  <si>
    <t>570: MTCE OF STATION EQUIPMENT-TRANSMISSION</t>
  </si>
  <si>
    <t>571: MTCE OF OVERHEAD LINES-TRANSMISSION</t>
  </si>
  <si>
    <t>572: MTCE OF UNDERGROUND LINES-TRANSMISSION</t>
  </si>
  <si>
    <t>573: MTCE OF MISC PLANT-TRANSMISSION</t>
  </si>
  <si>
    <t>580: OPERATION SUPERV AND ENGIN-DISTRIBUTION</t>
  </si>
  <si>
    <t>581: LOAD DISPATCHING-DISTRIBUTION</t>
  </si>
  <si>
    <t>582: STATION EXPENSES-DISTRIBUTION</t>
  </si>
  <si>
    <t>583: OVERHEAD LINE EXPENSES-DISTRIBUTION</t>
  </si>
  <si>
    <t>584: UNDERGROUND LINE EXPENSES-DISTRIBUTION</t>
  </si>
  <si>
    <t>585: ST LIGHTING AND SIGNAL SYST EXP-DISTRIB</t>
  </si>
  <si>
    <t>586: METER EXPENSES-DISTRIBUTION</t>
  </si>
  <si>
    <t>587: CUSTOMER INSTALLATIONS EXP-DISTRIBUTION</t>
  </si>
  <si>
    <t>588: MISCELLANEOUS EXPENSES-DISTRIBUTION</t>
  </si>
  <si>
    <t>589: RENTS-DISTRIBUTION</t>
  </si>
  <si>
    <t>590: MTCE SUPERVISION AND ENGINEERING-DISTRIB</t>
  </si>
  <si>
    <t>591: MAINTENANCE OF STRUCTURES-DISTRIBUTION</t>
  </si>
  <si>
    <t>592: MTCE STATION EQUIPMENT-DISTRIBUTION</t>
  </si>
  <si>
    <t>593: MAINTENANCE OF OVERHEAD LINES-DISTRIB</t>
  </si>
  <si>
    <t>594: MAINTENANCE OF UNDERGROUND LINES-DISTRIB</t>
  </si>
  <si>
    <t>595: MAINTENANCE OF LINE TRANSFORMERS-DISTRIB</t>
  </si>
  <si>
    <t>596: MTCE ST LIGHTING &amp; SIGNAL SYST-DISTRIB</t>
  </si>
  <si>
    <t>597: MAINTENANCE OF METERS-DISTRIBUTION</t>
  </si>
  <si>
    <t>598: MAINTENANCE OF MISC PLANT-DISTRIBUTION</t>
  </si>
  <si>
    <t>901: SUPERVISION-CUSTOMER ACCOUNTS</t>
  </si>
  <si>
    <t>902: METER READING EXPENSES-CUSTOMER ACCOUNTS</t>
  </si>
  <si>
    <t>903: RECORDS AND COLLECTION EXP-CUSTOMER ACCT</t>
  </si>
  <si>
    <t>904: UNCOLLECTIBLE ACCOUNTS-CUSTOMER ACCOUNTS</t>
  </si>
  <si>
    <t>907: SUPERVISION-CUSTOMER SERVICE &amp; INFORMAT</t>
  </si>
  <si>
    <t>908: ASSISTANCE EXPENSES-CUSTMR SERV &amp; INFORM</t>
  </si>
  <si>
    <t>909: INFORMAT &amp; INSTRCTL ADVTG-CUST SERV &amp; IN</t>
  </si>
  <si>
    <t>910: MISC EXPENSES-CUSTOMER SERVICE &amp; INFORM</t>
  </si>
  <si>
    <t>911: SUPERVISION-SALES</t>
  </si>
  <si>
    <t>916: MISCELLANEOUS EXPENSES-SALES</t>
  </si>
  <si>
    <t>920: SALARIES-ADMINISTRATIVE &amp; GENERAL</t>
  </si>
  <si>
    <t>921: OFFICE SUPPL AND EXP-ADMIN &amp; GENERAL</t>
  </si>
  <si>
    <t>922: EXPENSES TRANSFERRED-CR-ADMIN &amp; GENERAL</t>
  </si>
  <si>
    <t>923: OUTSIDE SERVICES EMPLOYED-ADMIN &amp; GENER</t>
  </si>
  <si>
    <t>924: PROPERTY INSURANCE-ADMIN &amp; GENERAL</t>
  </si>
  <si>
    <t>925: INJURIES AND DAMAGES-ADMIN &amp; GENERAL</t>
  </si>
  <si>
    <t>926: EMPLY PENSIONS AND BENEFITS-ADMIN &amp; GEN</t>
  </si>
  <si>
    <t>928: REGULATORY COMMISSION EXP-ADMIN &amp; GEN</t>
  </si>
  <si>
    <t>929: DUPLICATE CHARGES-CREDIT-ADMIN &amp; GENER</t>
  </si>
  <si>
    <t>930: MISCELLANEOUS GENERAL EXPENSES</t>
  </si>
  <si>
    <t>931: RENTS-ADMIN &amp; GENERAL</t>
  </si>
  <si>
    <t>935: MAINTENANCE OF GENERAL PLANT(PRIOR TO 12</t>
  </si>
  <si>
    <t>COMPANY ADJUSTMENTS</t>
  </si>
  <si>
    <t>#</t>
  </si>
  <si>
    <t>COSID</t>
  </si>
  <si>
    <t>DESCRIPTION</t>
  </si>
  <si>
    <t>PRIOR YEAR</t>
  </si>
  <si>
    <t>SOURCE</t>
  </si>
  <si>
    <t>SIGN</t>
  </si>
  <si>
    <t>Responsible</t>
  </si>
  <si>
    <t>FPSC ADJUSTMENTS - RATE BASE</t>
  </si>
  <si>
    <t>ADJ101251</t>
  </si>
  <si>
    <t>PLT IN SERV-NUCLEAR RECOVERY - UPRATES</t>
  </si>
  <si>
    <t>MANUAL</t>
  </si>
  <si>
    <t>Barry Fisher</t>
  </si>
  <si>
    <t>ADJ101252</t>
  </si>
  <si>
    <t>PLT IN SERV-NUCLEAR RECOVERY - UPRATES - TRANS</t>
  </si>
  <si>
    <t>ADJ101386</t>
  </si>
  <si>
    <t>SOLAR ECRC CONVERTIBLE ITC - SPECIFIC</t>
  </si>
  <si>
    <t>FFM BAL</t>
  </si>
  <si>
    <t>Tom Kelliher</t>
  </si>
  <si>
    <t>ADJ107188</t>
  </si>
  <si>
    <t>CWIP - ENVIRONMENTAL PROJECTS (STEAM)</t>
  </si>
  <si>
    <t>ADJ107100</t>
  </si>
  <si>
    <t>CWIP ELIGIBLE FOR AFUDC -STEAM</t>
  </si>
  <si>
    <t>ADJ107200</t>
  </si>
  <si>
    <t>CWIP ELIGIBLE FOR AFUDC -NUC</t>
  </si>
  <si>
    <t>ADJ107210</t>
  </si>
  <si>
    <t xml:space="preserve">CWIP ELIG FOR AFUDC -NUC RECOV </t>
  </si>
  <si>
    <t>ADJ107288</t>
  </si>
  <si>
    <t>CWIP - ENVIRONMENTAL PROJECTS (NUCLEAR)</t>
  </si>
  <si>
    <t>ADJ107300</t>
  </si>
  <si>
    <t>CWIP ELIGIBLE FOR AFUDC -OTH</t>
  </si>
  <si>
    <t>ADJ107388</t>
  </si>
  <si>
    <t>CWIP - ENVIRONMENTAL PROJECTS (OTHER)</t>
  </si>
  <si>
    <t>ADJ107400</t>
  </si>
  <si>
    <t>CWIP ELIGIBLE FOR AFUDC -TRANS</t>
  </si>
  <si>
    <t>ADJ107410</t>
  </si>
  <si>
    <t>CWIP ELIGIBLE FOR AFUDC -TRANS - NUC RECOVERY</t>
  </si>
  <si>
    <t>ADJ107488</t>
  </si>
  <si>
    <t>CWIP - ENVIRONMENTAL PROJECTS (TRANS)</t>
  </si>
  <si>
    <t>ADJ108251</t>
  </si>
  <si>
    <t>ACC PROV DEPR-NUCLEAR RECOVERY - UPRATES</t>
  </si>
  <si>
    <t>ADJ108252</t>
  </si>
  <si>
    <t>ACC PROV DEPR-NUCLEAR RECOVERY - TRANS</t>
  </si>
  <si>
    <t>ADJ143124</t>
  </si>
  <si>
    <t>ACCTS RECEIV - NON FPL MEDICAL REIMB</t>
  </si>
  <si>
    <t>ADJ172000</t>
  </si>
  <si>
    <t>POLE ATTACHMENTS RENT RECEIVABLE</t>
  </si>
  <si>
    <t>ADJ174100</t>
  </si>
  <si>
    <t>JOBBING ACCOUNTS</t>
  </si>
  <si>
    <t>ADJ186928</t>
  </si>
  <si>
    <t>WORKING CAPITAL - DEFERRED RATE CASE EXPENSE</t>
  </si>
  <si>
    <t>Loretta Duran</t>
  </si>
  <si>
    <t>ADJ228101</t>
  </si>
  <si>
    <t>ACCUM PROV FOR PROP INSURANCE - STORM DEF TAX</t>
  </si>
  <si>
    <t>ADJ228450</t>
  </si>
  <si>
    <t>ACC MISC OPER PROV - ACCUM DEF RETIREMENT BENEFITS</t>
  </si>
  <si>
    <t>ADJ253102</t>
  </si>
  <si>
    <t>OTHER DEF CREDITS - FLAGAMI SETTLEMENT</t>
  </si>
  <si>
    <t>ADJ853249</t>
  </si>
  <si>
    <t>OTHER REG LIAB - SJRPP ACCELERATED RECOVERY</t>
  </si>
  <si>
    <t>ADJ101024</t>
  </si>
  <si>
    <t>PLT IN SERV - MARTIN &amp; MANATEE - ESP</t>
  </si>
  <si>
    <t>ADJ108024</t>
  </si>
  <si>
    <t>ACC PROV DEPR - MARTIN &amp; MANATEE - ESP</t>
  </si>
  <si>
    <t>FPSC ADJUSTMENTS - NOI</t>
  </si>
  <si>
    <t>AJI018010</t>
  </si>
  <si>
    <t>OPERATING REVENUES - EPU NUCLEAR UPRATES</t>
  </si>
  <si>
    <t>AJI018015</t>
  </si>
  <si>
    <t>O&amp;M EXPENSE - INCREMENTAL EPU O&amp;M</t>
  </si>
  <si>
    <t>AJI018016</t>
  </si>
  <si>
    <t>BAD EXPENSE - NUCLEAR UPRATES</t>
  </si>
  <si>
    <t>AJI018020</t>
  </si>
  <si>
    <t>PROPERTY INSURANCE - EPU NUCLEAR UPRATES</t>
  </si>
  <si>
    <t>AJI018030</t>
  </si>
  <si>
    <t>DEPRECIATION EXPENSE - EPU NUCLEAR UPRATES</t>
  </si>
  <si>
    <t>AJI018032</t>
  </si>
  <si>
    <t>DEPRECIATION EXPENSE - EPU UPRATES - TRANS</t>
  </si>
  <si>
    <t>AJI018040</t>
  </si>
  <si>
    <t>PROPERTY TAXES - EPU NUCLEAR UPRATES</t>
  </si>
  <si>
    <t>AJI018050</t>
  </si>
  <si>
    <t>REGULATORY ASSESSMENT FEE - EPU NUCLEAR UPRATES</t>
  </si>
  <si>
    <t>AJI018051</t>
  </si>
  <si>
    <t>EPU NUCLEAR UPRATES - FIT</t>
  </si>
  <si>
    <t>CALC</t>
  </si>
  <si>
    <t>AJI018052</t>
  </si>
  <si>
    <t>EPU NUCLEAR UPRATES - SIT</t>
  </si>
  <si>
    <t>FINANCIAL PLANNING SERVICE</t>
  </si>
  <si>
    <t>HIST</t>
  </si>
  <si>
    <t>INDUSTRY ASSOCIATION DUES</t>
  </si>
  <si>
    <t>ECONOMIC DEVELOPMENT</t>
  </si>
  <si>
    <t>INTEREST ON TAX DEFICIENCIES</t>
  </si>
  <si>
    <t>FFM INC</t>
  </si>
  <si>
    <t>AJI432101</t>
  </si>
  <si>
    <t>AFUDC DEBT - FED DEFERRED TAXES</t>
  </si>
  <si>
    <t>Dave Huss</t>
  </si>
  <si>
    <t>AJI432102</t>
  </si>
  <si>
    <t>AFUDC DEBT - STATE DEFERRED TAXES</t>
  </si>
  <si>
    <t>EXECUTIVE COMPENSATION</t>
  </si>
  <si>
    <t>HR</t>
  </si>
  <si>
    <t>AVIATION EXPENSES</t>
  </si>
  <si>
    <t>HR / HIST</t>
  </si>
  <si>
    <t>AJI020004</t>
  </si>
  <si>
    <t>DEPRECIATION EXPENSE - MARTIN &amp; MANATEE ESP</t>
  </si>
  <si>
    <t>AJI020051</t>
  </si>
  <si>
    <t>MARTIN &amp; MANATEE ESP - FIT</t>
  </si>
  <si>
    <t>Calc - TTK</t>
  </si>
  <si>
    <t>AJC026052</t>
  </si>
  <si>
    <t>MARTIN &amp; MANATEE ESP - SIT</t>
  </si>
  <si>
    <t>ADJUSTMENTS - TAX</t>
  </si>
  <si>
    <t>TAX100105</t>
  </si>
  <si>
    <t>STATE PERM DIFF TOTAL -Opp sign</t>
  </si>
  <si>
    <t>TAX100110</t>
  </si>
  <si>
    <t>STATE NORMALZD DIFF -Opp sign</t>
  </si>
  <si>
    <t>TAX400105</t>
  </si>
  <si>
    <t>FEDRL PERM DIFF TOTAL -Opp sign</t>
  </si>
  <si>
    <t>TAX400110</t>
  </si>
  <si>
    <t>FEDRL NORMALZD DIFF -Opp sign</t>
  </si>
  <si>
    <t>TAX900000</t>
  </si>
  <si>
    <t>STATE INCOME TAX RATE</t>
  </si>
  <si>
    <t>TAX900100</t>
  </si>
  <si>
    <t>FEDERAL INCOME TAX RATE</t>
  </si>
  <si>
    <t>TAX990110</t>
  </si>
  <si>
    <t>EFFECTIVE INCOME TAX RATE</t>
  </si>
  <si>
    <t>TAX990120</t>
  </si>
  <si>
    <t>EFFECTIVE FEDERAL TAX RATE</t>
  </si>
  <si>
    <t>TAX990130</t>
  </si>
  <si>
    <t>GROSS RECEIPTS TAX RATE</t>
  </si>
  <si>
    <t>TAX990140</t>
  </si>
  <si>
    <t>REGULATORY ASSESSMENT FEE RATE</t>
  </si>
  <si>
    <t xml:space="preserve">COMPANY ADJUSTMENTS - NOI </t>
  </si>
  <si>
    <t>AJC020020</t>
  </si>
  <si>
    <t>Rate Case Expense Amort</t>
  </si>
  <si>
    <t>AJC020021</t>
  </si>
  <si>
    <t>Rate Case Expense Offset</t>
  </si>
  <si>
    <t>AJC020051</t>
  </si>
  <si>
    <t>Rate Case Expense - FIT</t>
  </si>
  <si>
    <t>AJC020052</t>
  </si>
  <si>
    <t>Rate Case Expense - SIT</t>
  </si>
  <si>
    <t>AJC021002</t>
  </si>
  <si>
    <t>O&amp;M EXPENSE - CAPE CANAVERAL INCR O&amp;M</t>
  </si>
  <si>
    <t>AJC021003</t>
  </si>
  <si>
    <t>PROPERTY INSURANCE - CAPE CANAVERAL</t>
  </si>
  <si>
    <t>AJC021004</t>
  </si>
  <si>
    <t>DEPRECIATION EXPENSE - CAPE CANAVERAL</t>
  </si>
  <si>
    <t>AJC021005</t>
  </si>
  <si>
    <t>PROPERTY TAXES - CAPE CANAVERAL</t>
  </si>
  <si>
    <t>AJC021006</t>
  </si>
  <si>
    <t xml:space="preserve">CAPE CANAVERAL TAXES OTHER </t>
  </si>
  <si>
    <t>AJC021007</t>
  </si>
  <si>
    <t>DEPRECIATION EXPENSE - CAPE CANAVERAL TRANS</t>
  </si>
  <si>
    <t>AJC021051</t>
  </si>
  <si>
    <t>CAPE CANAVERAL - FIT</t>
  </si>
  <si>
    <t>AJC021052</t>
  </si>
  <si>
    <t>CAPE CANAVERAL - SIT</t>
  </si>
  <si>
    <t>AJC022004</t>
  </si>
  <si>
    <t>AMORTIZATION EXPENSE - CAPITAL RECOVERY</t>
  </si>
  <si>
    <t>Liz Fuentes</t>
  </si>
  <si>
    <t>AJC022051</t>
  </si>
  <si>
    <t>CAPITAL RECOVERY - FIT</t>
  </si>
  <si>
    <t>AJC022052</t>
  </si>
  <si>
    <t>CAPITAL RECOVERY - SIT</t>
  </si>
  <si>
    <t>AJC023004</t>
  </si>
  <si>
    <t>DEPRECIATION EXPENSE - SAP 20 YEAR AMORT</t>
  </si>
  <si>
    <t>AJC023051</t>
  </si>
  <si>
    <t>SAP 20 YEAR AMORT - FIT</t>
  </si>
  <si>
    <t>AJC023052</t>
  </si>
  <si>
    <t>SAP 20 YEAR AMORT - SIT</t>
  </si>
  <si>
    <t>AJC015010</t>
  </si>
  <si>
    <t>CONSERVATION BASE O&amp;M</t>
  </si>
  <si>
    <t>AJC015051</t>
  </si>
  <si>
    <t>CONSERVATION BASE O&amp;M - FIT</t>
  </si>
  <si>
    <t>AJC015052</t>
  </si>
  <si>
    <t>CONSERVATION BASE O&amp;M - SIT</t>
  </si>
  <si>
    <t>AJC024002</t>
  </si>
  <si>
    <t>PAYROLL LOADINGS - INCREMENTAL SECURITY</t>
  </si>
  <si>
    <t>AJC024005</t>
  </si>
  <si>
    <t>PAYROLL LOADINGS - TOIT  - INCREMENTAL SECURITY</t>
  </si>
  <si>
    <t>AJC024051</t>
  </si>
  <si>
    <t>PAYROLL LOADINGS - FIT</t>
  </si>
  <si>
    <t>AJC024052</t>
  </si>
  <si>
    <t>PAYROLL LOADINGS - SIT</t>
  </si>
  <si>
    <t>AJC027002</t>
  </si>
  <si>
    <t>ECRC BASE TO CLAUSE</t>
  </si>
  <si>
    <t>AJC027051</t>
  </si>
  <si>
    <t>ECRC BASE TO CLAUSE - FIT</t>
  </si>
  <si>
    <t>AJC027052</t>
  </si>
  <si>
    <t>ECRC BASE TO CLAUSE - SIT</t>
  </si>
  <si>
    <t>RATE BASE COMPANY ADJUSTMENTS</t>
  </si>
  <si>
    <t>ADC021001</t>
  </si>
  <si>
    <t>PLT IN SERV-CAPE CANAVERAL</t>
  </si>
  <si>
    <t>ADC021003</t>
  </si>
  <si>
    <t>PLT IN SERV-CAPE CANAVERAL - TRANS</t>
  </si>
  <si>
    <t>ADC021002</t>
  </si>
  <si>
    <t>ACC PROV DEPR - CAPE CANAVERAL</t>
  </si>
  <si>
    <t>ADC021004</t>
  </si>
  <si>
    <t>ACC PROV DEPR - CAPE CANAVERAL - TRANS</t>
  </si>
  <si>
    <t>ADC022001</t>
  </si>
  <si>
    <t>PLT IN SERV - PORT EVERGLADES - ESP</t>
  </si>
  <si>
    <t>ADC022002</t>
  </si>
  <si>
    <t>ACC PROV DEPR - PORT EVERGLADES - ESP</t>
  </si>
  <si>
    <t>ADC023002</t>
  </si>
  <si>
    <t xml:space="preserve">ACC PROV DEPR - SAP AMORT - 20 YR </t>
  </si>
  <si>
    <t>ADC026001</t>
  </si>
  <si>
    <t>PLT IN SERV - CAPITALIZED EXEC COMPENSATION</t>
  </si>
  <si>
    <t>ADC025002</t>
  </si>
  <si>
    <t>ACC PROC DEPR - CAPITAL RECOVERY</t>
  </si>
  <si>
    <t>ADC010050</t>
  </si>
  <si>
    <t>WORKING CAPITAL - RATE CASE EXPENSE</t>
  </si>
  <si>
    <t>STATISTICS</t>
  </si>
  <si>
    <t>STACPRC20</t>
  </si>
  <si>
    <t>CPRC YEARLY FACTOR</t>
  </si>
  <si>
    <t>STAECCR10</t>
  </si>
  <si>
    <t>CONSERVATION FACTOR</t>
  </si>
  <si>
    <t>STAECRC20</t>
  </si>
  <si>
    <t>ECRC YEARLY FACTOR</t>
  </si>
  <si>
    <t>STAFUEL20</t>
  </si>
  <si>
    <t>FUEL YEARLY FACTOR</t>
  </si>
  <si>
    <t>STAKWH020</t>
  </si>
  <si>
    <t>RETAIL ENERGY</t>
  </si>
  <si>
    <t>STAKWH030</t>
  </si>
  <si>
    <t>WHOLESALE ENERGY</t>
  </si>
  <si>
    <t>STAKWH050</t>
  </si>
  <si>
    <t>CUSTOMERS</t>
  </si>
  <si>
    <t>CSACAPADJ</t>
  </si>
  <si>
    <t>S&amp;P BALANCE SHEET ADJ</t>
  </si>
  <si>
    <t>CSACAPCOM</t>
  </si>
  <si>
    <t>FPSC S&amp;P MAX EQUITY RATIO</t>
  </si>
  <si>
    <t>CSACOMCRT</t>
  </si>
  <si>
    <t>COMMON EQUITY COST RATE</t>
  </si>
  <si>
    <t>ADDITIONAL FORECAST DETAIL</t>
  </si>
  <si>
    <t>INC051010</t>
  </si>
  <si>
    <t>MISC SERVICE REVENUES - INITIAL CONNECTION</t>
  </si>
  <si>
    <t>INC051020</t>
  </si>
  <si>
    <t>MISC SERVICE REVENUES - RECONNECT</t>
  </si>
  <si>
    <t>INC051030</t>
  </si>
  <si>
    <t>MISC SERVICE REVENUES - CONNECT - DISCONNECT</t>
  </si>
  <si>
    <t>INC051040</t>
  </si>
  <si>
    <t>MISC SERVICE REVENUES - RETURNED CHECKS</t>
  </si>
  <si>
    <t>INC051050</t>
  </si>
  <si>
    <t>MISC SERVICE REVENUES - CURRENT DIVESION PENALTY</t>
  </si>
  <si>
    <t>INC051060</t>
  </si>
  <si>
    <t>MISC SERVICE REVENUES - OTHER BILLINGS</t>
  </si>
  <si>
    <t>INC051100</t>
  </si>
  <si>
    <t>MISC SERVICE REVENUES - OTHER</t>
  </si>
  <si>
    <t>INC056211</t>
  </si>
  <si>
    <t>TRANSMISSION REV - LONG TERM FIRM</t>
  </si>
  <si>
    <t>INC056213</t>
  </si>
  <si>
    <t>TRANSMISSION REV - SHORT TERM NON FIRM</t>
  </si>
  <si>
    <t>INC056222</t>
  </si>
  <si>
    <t>TRANSMISSION REV - ANCIL SERVICES ( REAC )</t>
  </si>
  <si>
    <t>INC056224</t>
  </si>
  <si>
    <t>TRANSMISSION REV - ANCIL SERVICES ( REG, SPIN )</t>
  </si>
  <si>
    <t>INC056249</t>
  </si>
  <si>
    <t>TRANSMISSION REV - WHOLESALE DISTRIBUTION</t>
  </si>
  <si>
    <t>INC608101</t>
  </si>
  <si>
    <t>TAX OTH INC TAX - PAYROLL - CAPACITY</t>
  </si>
  <si>
    <t>LORETTA</t>
  </si>
  <si>
    <t>INC608100</t>
  </si>
  <si>
    <t>TAX OTH INC TAX - PAYROLL - BASE</t>
  </si>
  <si>
    <t>INC521151</t>
  </si>
  <si>
    <t>FREC O&amp;M -  A&amp;G ADMINISTRATION FEES</t>
  </si>
  <si>
    <t>TTK</t>
  </si>
  <si>
    <t>INC523151</t>
  </si>
  <si>
    <t>FREC O&amp;M -  A&amp;G SERVICE FEES</t>
  </si>
  <si>
    <t>A&amp;G EXP - MISC GENERAL EXPENSES</t>
  </si>
  <si>
    <t>RAF: NOI &amp; Rate Base Adjustment Trend</t>
  </si>
  <si>
    <t>AJI520020: AJI520020: AVIATION - EXPENSES</t>
  </si>
  <si>
    <t>AJI520021: AJI520021: AVIATION - FEDERAL INCOME TAXES</t>
  </si>
  <si>
    <t>AJI520022: AJI520022: AVIATION - STATE INCOME TAXES</t>
  </si>
  <si>
    <t>AJI230310: AJI230310: ECONOMIC DEVELOPMENT  5%</t>
  </si>
  <si>
    <t>AJI230311: AJI230311: ECONOMIC DEVELOPMENT  5% - FEDERAL INCOME TAXES</t>
  </si>
  <si>
    <t>AJI230312: AJI230312: ECONOMIC DEVELOPMENT   5% - STATE INCOME TAXES</t>
  </si>
  <si>
    <t>AJI520010: AJI520010: EXECUTIVE COMPENSATION</t>
  </si>
  <si>
    <t>AJI520011: AJI520011: EXECUTIVE COMPENSATION - FEDERAL INCOME TAXES</t>
  </si>
  <si>
    <t>AJI520012: AJI520012: EXECUTIVE COMPENSATION - STATE INCOME TAXES</t>
  </si>
  <si>
    <t>AJI221200: AJI221200: FINANCIAL PLANNING SERVICES - OFFICERS,EXEC,OTH EMP</t>
  </si>
  <si>
    <t>AJI221201: AJI221201: FINANCIAL PLANNING SERVICES - FEDERAL INCOME TAXES</t>
  </si>
  <si>
    <t>AJI221202: AJI221202: FINANCIAL PLANNING SERVICES - STATE INCOME TAXES</t>
  </si>
  <si>
    <t>AJI230205: AJI230205: INDUSTRY ASSOCIATION DUES</t>
  </si>
  <si>
    <t>AJI230206: AJI230206: INDUSTRY ASSOCIATION DUES - FEDERAL INCOME TAXES</t>
  </si>
  <si>
    <t>AJI230207: AJI230207: INDUSTRY ASSOCIATION DUES - STATE INCOME TAXES</t>
  </si>
  <si>
    <t>AJI431000: AJI431000: INTEREST ON TAX DEFICIENCIES</t>
  </si>
  <si>
    <t>AJI431001: AJI431001: INTEREST ON TAX DEFICIENCIES - FEDERAL INCOME TAXES</t>
  </si>
  <si>
    <t>AJI431002: AJI431002: INTEREST ON TAX DEFICIENCIES - STATE INCOME TAXES</t>
  </si>
  <si>
    <t>507</t>
  </si>
  <si>
    <t>511</t>
  </si>
  <si>
    <t>512</t>
  </si>
  <si>
    <t>513</t>
  </si>
  <si>
    <t>514</t>
  </si>
  <si>
    <t>517</t>
  </si>
  <si>
    <t>518</t>
  </si>
  <si>
    <t>519</t>
  </si>
  <si>
    <t>520</t>
  </si>
  <si>
    <t>523</t>
  </si>
  <si>
    <t>524</t>
  </si>
  <si>
    <t>525</t>
  </si>
  <si>
    <t>528</t>
  </si>
  <si>
    <t>529</t>
  </si>
  <si>
    <t>530</t>
  </si>
  <si>
    <t>531</t>
  </si>
  <si>
    <t>532</t>
  </si>
  <si>
    <t>546</t>
  </si>
  <si>
    <t>552</t>
  </si>
  <si>
    <t>547</t>
  </si>
  <si>
    <t>548</t>
  </si>
  <si>
    <t>549</t>
  </si>
  <si>
    <t>551</t>
  </si>
  <si>
    <t>553</t>
  </si>
  <si>
    <t>554</t>
  </si>
  <si>
    <t>557</t>
  </si>
  <si>
    <t>555</t>
  </si>
  <si>
    <t>556</t>
  </si>
  <si>
    <t>560</t>
  </si>
  <si>
    <t>561</t>
  </si>
  <si>
    <t>562</t>
  </si>
  <si>
    <t>563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</si>
  <si>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</si>
  <si>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</si>
  <si>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</si>
  <si>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</si>
  <si>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</si>
  <si>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</si>
  <si>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</si>
  <si>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</si>
  <si>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</si>
  <si>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</si>
  <si>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</si>
  <si>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</si>
  <si>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</si>
  <si>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</si>
  <si>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</si>
  <si>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</si>
  <si>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</si>
  <si>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</si>
  <si>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</si>
  <si>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</si>
  <si>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</si>
  <si>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</si>
  <si>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</si>
  <si>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</si>
  <si>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</si>
  <si>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</si>
  <si>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</si>
  <si>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</si>
  <si>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901</t>
  </si>
  <si>
    <t>902</t>
  </si>
  <si>
    <t>903</t>
  </si>
  <si>
    <t>904</t>
  </si>
  <si>
    <t>907</t>
  </si>
  <si>
    <t>908</t>
  </si>
  <si>
    <t>909</t>
  </si>
  <si>
    <t>910</t>
  </si>
  <si>
    <t>911</t>
  </si>
  <si>
    <t>916</t>
  </si>
  <si>
    <t>920</t>
  </si>
  <si>
    <t>921</t>
  </si>
  <si>
    <t>922</t>
  </si>
  <si>
    <t>923</t>
  </si>
  <si>
    <t>924</t>
  </si>
  <si>
    <t>925</t>
  </si>
  <si>
    <t>926</t>
  </si>
  <si>
    <t>928</t>
  </si>
  <si>
    <t>929</t>
  </si>
  <si>
    <t>930</t>
  </si>
  <si>
    <t>931</t>
  </si>
  <si>
    <t>935</t>
  </si>
  <si>
    <t>OPC 012704</t>
  </si>
  <si>
    <t>FPL RC-16</t>
  </si>
  <si>
    <t>OPC 012705</t>
  </si>
  <si>
    <t>OPC 012706</t>
  </si>
  <si>
    <t>OPC 012707</t>
  </si>
  <si>
    <t>OPC 012709</t>
  </si>
  <si>
    <t>OPC 012708</t>
  </si>
  <si>
    <t>OPC 012710</t>
  </si>
  <si>
    <t>OPC 012711</t>
  </si>
  <si>
    <t>OPC 012712</t>
  </si>
  <si>
    <t>OPC 012713</t>
  </si>
  <si>
    <t>OPC 012714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</si>
</sst>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00000"/>
    <numFmt numFmtId="166" formatCode="0.0"/>
    <numFmt numFmtId="167" formatCode="0.0000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\(#,##0.0\)"/>
    <numFmt numFmtId="175" formatCode="0.00000"/>
    <numFmt numFmtId="176" formatCode="_(* #,##0.000_);_(* \(#,##0.000\);_(* &quot;-&quot;??_);_(@_)"/>
    <numFmt numFmtId="177" formatCode="#,##0.000"/>
    <numFmt numFmtId="178" formatCode="0.00000000"/>
    <numFmt numFmtId="179" formatCode="#,##0_);[Red]\(#,##0\);&quot; &quot;"/>
    <numFmt numFmtId="180" formatCode="#,##0.000_);\(#,##0.000\)"/>
    <numFmt numFmtId="181" formatCode="#,##0.0;\(#,##0.0\)"/>
    <numFmt numFmtId="182" formatCode="#,##0.00;\(#,##0.00\)"/>
    <numFmt numFmtId="183" formatCode="_(* #,##0.0_);_(* \(#,##0.0\);_(* &quot;-&quot;??_);_(@_)"/>
    <numFmt numFmtId="184" formatCode="_(* #,##0_);_(* \(#,##0\);_(* &quot;-&quot;??_);_(@_)"/>
    <numFmt numFmtId="185" formatCode="[$-409]mmm\-yy;@"/>
    <numFmt numFmtId="186" formatCode="#,##0.00000_);\(#,##0.00000\)"/>
    <numFmt numFmtId="187" formatCode="#,##0.000000_);\(#,##0.000000\)"/>
    <numFmt numFmtId="188" formatCode="#,##0.00000"/>
    <numFmt numFmtId="189" formatCode="0.00000%"/>
    <numFmt numFmtId="190" formatCode="0.000000%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Book Antiqua"/>
      <family val="1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Tahoma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15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4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7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1" fillId="0" borderId="0" xfId="0" applyFont="1" applyAlignment="1">
      <alignment/>
    </xf>
    <xf numFmtId="37" fontId="2" fillId="0" borderId="11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11" xfId="0" applyNumberFormat="1" applyFont="1" applyBorder="1" applyAlignment="1">
      <alignment horizontal="center" wrapTex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37" fontId="1" fillId="0" borderId="1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37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 wrapText="1"/>
    </xf>
    <xf numFmtId="3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37" fontId="2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 horizontal="center"/>
    </xf>
    <xf numFmtId="164" fontId="1" fillId="36" borderId="0" xfId="0" applyNumberFormat="1" applyFont="1" applyFill="1" applyBorder="1" applyAlignment="1">
      <alignment/>
    </xf>
    <xf numFmtId="16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164" fontId="1" fillId="37" borderId="0" xfId="0" applyNumberFormat="1" applyFont="1" applyFill="1" applyBorder="1" applyAlignment="1">
      <alignment horizontal="center"/>
    </xf>
    <xf numFmtId="164" fontId="1" fillId="37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62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0" fontId="1" fillId="38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38" borderId="0" xfId="62" applyFont="1" applyFill="1" applyBorder="1" applyAlignment="1">
      <alignment horizontal="center"/>
      <protection/>
    </xf>
    <xf numFmtId="3" fontId="2" fillId="0" borderId="12" xfId="0" applyNumberFormat="1" applyFont="1" applyFill="1" applyBorder="1" applyAlignment="1">
      <alignment horizontal="center"/>
    </xf>
    <xf numFmtId="3" fontId="2" fillId="39" borderId="12" xfId="0" applyNumberFormat="1" applyFont="1" applyFill="1" applyBorder="1" applyAlignment="1">
      <alignment horizontal="center"/>
    </xf>
    <xf numFmtId="3" fontId="2" fillId="4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39" borderId="13" xfId="0" applyNumberFormat="1" applyFont="1" applyFill="1" applyBorder="1" applyAlignment="1">
      <alignment horizontal="center"/>
    </xf>
    <xf numFmtId="3" fontId="2" fillId="4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14" xfId="0" applyNumberFormat="1" applyFont="1" applyFill="1" applyBorder="1" applyAlignment="1" quotePrefix="1">
      <alignment horizontal="center"/>
    </xf>
    <xf numFmtId="0" fontId="1" fillId="0" borderId="14" xfId="62" applyFont="1" applyFill="1" applyBorder="1" applyAlignment="1" quotePrefix="1">
      <alignment horizontal="center"/>
      <protection/>
    </xf>
    <xf numFmtId="0" fontId="1" fillId="38" borderId="14" xfId="62" applyFont="1" applyFill="1" applyBorder="1" applyAlignment="1" quotePrefix="1">
      <alignment horizontal="center"/>
      <protection/>
    </xf>
    <xf numFmtId="3" fontId="1" fillId="0" borderId="15" xfId="0" applyNumberFormat="1" applyFont="1" applyFill="1" applyBorder="1" applyAlignment="1" quotePrefix="1">
      <alignment horizontal="center"/>
    </xf>
    <xf numFmtId="3" fontId="2" fillId="39" borderId="15" xfId="0" applyNumberFormat="1" applyFont="1" applyFill="1" applyBorder="1" applyAlignment="1">
      <alignment horizontal="center"/>
    </xf>
    <xf numFmtId="3" fontId="2" fillId="40" borderId="15" xfId="0" applyNumberFormat="1" applyFont="1" applyFill="1" applyBorder="1" applyAlignment="1" quotePrefix="1">
      <alignment horizontal="center"/>
    </xf>
    <xf numFmtId="3" fontId="1" fillId="38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 locked="0"/>
    </xf>
    <xf numFmtId="37" fontId="1" fillId="38" borderId="0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37" fontId="2" fillId="0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 horizontal="center"/>
    </xf>
    <xf numFmtId="37" fontId="1" fillId="38" borderId="14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center"/>
    </xf>
    <xf numFmtId="37" fontId="2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174" fontId="1" fillId="38" borderId="0" xfId="0" applyNumberFormat="1" applyFont="1" applyFill="1" applyBorder="1" applyAlignment="1">
      <alignment horizontal="center"/>
    </xf>
    <xf numFmtId="37" fontId="2" fillId="41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5" fontId="1" fillId="38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7" fontId="1" fillId="42" borderId="17" xfId="0" applyNumberFormat="1" applyFont="1" applyFill="1" applyBorder="1" applyAlignment="1">
      <alignment horizontal="center"/>
    </xf>
    <xf numFmtId="37" fontId="1" fillId="38" borderId="17" xfId="0" applyNumberFormat="1" applyFont="1" applyFill="1" applyBorder="1" applyAlignment="1">
      <alignment horizontal="center"/>
    </xf>
    <xf numFmtId="37" fontId="1" fillId="42" borderId="18" xfId="0" applyNumberFormat="1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0" fontId="1" fillId="0" borderId="0" xfId="62" applyFont="1" applyFill="1" applyBorder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1" fillId="0" borderId="0" xfId="62" applyFont="1" applyFill="1" applyBorder="1">
      <alignment/>
      <protection/>
    </xf>
    <xf numFmtId="37" fontId="1" fillId="0" borderId="0" xfId="62" applyNumberFormat="1" applyFont="1" applyFill="1" applyBorder="1" applyAlignment="1">
      <alignment horizontal="center"/>
      <protection/>
    </xf>
    <xf numFmtId="165" fontId="1" fillId="0" borderId="0" xfId="62" applyNumberFormat="1" applyFont="1" applyFill="1" applyBorder="1" applyAlignment="1">
      <alignment horizontal="center"/>
      <protection/>
    </xf>
    <xf numFmtId="37" fontId="1" fillId="43" borderId="0" xfId="0" applyNumberFormat="1" applyFont="1" applyFill="1" applyBorder="1" applyAlignment="1">
      <alignment horizontal="center"/>
    </xf>
    <xf numFmtId="165" fontId="1" fillId="4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0" xfId="0" applyNumberFormat="1" applyFont="1" applyFill="1" applyBorder="1" applyAlignment="1">
      <alignment/>
    </xf>
    <xf numFmtId="0" fontId="1" fillId="13" borderId="0" xfId="0" applyFont="1" applyFill="1" applyBorder="1" applyAlignment="1">
      <alignment/>
    </xf>
    <xf numFmtId="37" fontId="1" fillId="13" borderId="0" xfId="0" applyNumberFormat="1" applyFont="1" applyFill="1" applyBorder="1" applyAlignment="1">
      <alignment horizontal="center"/>
    </xf>
    <xf numFmtId="37" fontId="1" fillId="44" borderId="0" xfId="0" applyNumberFormat="1" applyFont="1" applyFill="1" applyBorder="1" applyAlignment="1">
      <alignment horizontal="center"/>
    </xf>
    <xf numFmtId="37" fontId="1" fillId="13" borderId="13" xfId="0" applyNumberFormat="1" applyFont="1" applyFill="1" applyBorder="1" applyAlignment="1">
      <alignment horizontal="center"/>
    </xf>
    <xf numFmtId="37" fontId="2" fillId="13" borderId="13" xfId="0" applyNumberFormat="1" applyFont="1" applyFill="1" applyBorder="1" applyAlignment="1">
      <alignment horizontal="center"/>
    </xf>
    <xf numFmtId="0" fontId="1" fillId="13" borderId="0" xfId="0" applyNumberFormat="1" applyFont="1" applyFill="1" applyBorder="1" applyAlignment="1" applyProtection="1">
      <alignment/>
      <protection locked="0"/>
    </xf>
    <xf numFmtId="37" fontId="1" fillId="13" borderId="19" xfId="0" applyNumberFormat="1" applyFont="1" applyFill="1" applyBorder="1" applyAlignment="1">
      <alignment horizontal="center"/>
    </xf>
    <xf numFmtId="37" fontId="1" fillId="44" borderId="19" xfId="0" applyNumberFormat="1" applyFont="1" applyFill="1" applyBorder="1" applyAlignment="1">
      <alignment horizontal="center"/>
    </xf>
    <xf numFmtId="37" fontId="1" fillId="13" borderId="12" xfId="0" applyNumberFormat="1" applyFont="1" applyFill="1" applyBorder="1" applyAlignment="1">
      <alignment horizontal="center"/>
    </xf>
    <xf numFmtId="37" fontId="2" fillId="13" borderId="12" xfId="0" applyNumberFormat="1" applyFont="1" applyFill="1" applyBorder="1" applyAlignment="1">
      <alignment horizontal="center"/>
    </xf>
    <xf numFmtId="37" fontId="1" fillId="45" borderId="0" xfId="0" applyNumberFormat="1" applyFont="1" applyFill="1" applyBorder="1" applyAlignment="1">
      <alignment horizontal="center"/>
    </xf>
    <xf numFmtId="37" fontId="1" fillId="45" borderId="0" xfId="0" applyNumberFormat="1" applyFont="1" applyFill="1" applyBorder="1" applyAlignment="1">
      <alignment/>
    </xf>
    <xf numFmtId="0" fontId="1" fillId="45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37" fontId="2" fillId="0" borderId="19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0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>
      <alignment horizontal="center"/>
    </xf>
    <xf numFmtId="176" fontId="1" fillId="0" borderId="0" xfId="42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0" fontId="1" fillId="0" borderId="0" xfId="66" applyNumberFormat="1" applyFont="1" applyAlignment="1">
      <alignment/>
    </xf>
    <xf numFmtId="169" fontId="1" fillId="0" borderId="0" xfId="66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66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 applyProtection="1">
      <alignment horizontal="center"/>
      <protection/>
    </xf>
    <xf numFmtId="167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0" fontId="31" fillId="0" borderId="0" xfId="57">
      <alignment/>
      <protection/>
    </xf>
    <xf numFmtId="0" fontId="0" fillId="0" borderId="20" xfId="57" applyFont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37" fontId="2" fillId="0" borderId="11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Alignment="1">
      <alignment horizontal="center"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 applyProtection="1">
      <alignment horizontal="center"/>
      <protection/>
    </xf>
    <xf numFmtId="0" fontId="55" fillId="0" borderId="0" xfId="0" applyFont="1" applyAlignment="1">
      <alignment/>
    </xf>
    <xf numFmtId="0" fontId="1" fillId="0" borderId="0" xfId="61" applyFont="1" applyFill="1" applyAlignment="1">
      <alignment horizontal="center"/>
      <protection/>
    </xf>
    <xf numFmtId="164" fontId="55" fillId="0" borderId="0" xfId="0" applyNumberFormat="1" applyFont="1" applyFill="1" applyBorder="1" applyAlignment="1">
      <alignment/>
    </xf>
    <xf numFmtId="37" fontId="55" fillId="0" borderId="0" xfId="0" applyNumberFormat="1" applyFont="1" applyAlignment="1">
      <alignment/>
    </xf>
    <xf numFmtId="0" fontId="0" fillId="0" borderId="0" xfId="57" applyFont="1" applyFill="1" applyAlignment="1">
      <alignment horizontal="left" indent="2"/>
      <protection/>
    </xf>
    <xf numFmtId="0" fontId="0" fillId="0" borderId="0" xfId="57" applyFont="1" applyFill="1" applyAlignment="1">
      <alignment horizontal="left" indent="3"/>
      <protection/>
    </xf>
    <xf numFmtId="0" fontId="0" fillId="0" borderId="0" xfId="57" applyFont="1" applyFill="1" applyAlignment="1">
      <alignment horizontal="left" indent="4"/>
      <protection/>
    </xf>
    <xf numFmtId="0" fontId="31" fillId="0" borderId="0" xfId="57" applyFill="1">
      <alignment/>
      <protection/>
    </xf>
    <xf numFmtId="0" fontId="31" fillId="0" borderId="0" xfId="57" applyFill="1" applyAlignment="1">
      <alignment horizontal="left"/>
      <protection/>
    </xf>
    <xf numFmtId="184" fontId="1" fillId="0" borderId="0" xfId="42" applyNumberFormat="1" applyFont="1" applyFill="1" applyBorder="1" applyAlignment="1">
      <alignment/>
    </xf>
    <xf numFmtId="185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39" fontId="1" fillId="0" borderId="0" xfId="0" applyNumberFormat="1" applyFont="1" applyAlignment="1">
      <alignment/>
    </xf>
    <xf numFmtId="0" fontId="2" fillId="46" borderId="0" xfId="0" applyFont="1" applyFill="1" applyAlignment="1">
      <alignment horizontal="center"/>
    </xf>
    <xf numFmtId="39" fontId="1" fillId="0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39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47" borderId="0" xfId="0" applyFont="1" applyFill="1" applyAlignment="1">
      <alignment/>
    </xf>
    <xf numFmtId="39" fontId="1" fillId="47" borderId="0" xfId="0" applyNumberFormat="1" applyFont="1" applyFill="1" applyAlignment="1">
      <alignment/>
    </xf>
    <xf numFmtId="0" fontId="1" fillId="47" borderId="0" xfId="0" applyFont="1" applyFill="1" applyAlignment="1">
      <alignment horizontal="center"/>
    </xf>
    <xf numFmtId="0" fontId="1" fillId="48" borderId="0" xfId="0" applyFont="1" applyFill="1" applyAlignment="1">
      <alignment horizontal="center"/>
    </xf>
    <xf numFmtId="37" fontId="1" fillId="47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37" fontId="1" fillId="48" borderId="0" xfId="0" applyNumberFormat="1" applyFont="1" applyFill="1" applyAlignment="1">
      <alignment/>
    </xf>
    <xf numFmtId="187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9" fontId="1" fillId="49" borderId="0" xfId="0" applyNumberFormat="1" applyFont="1" applyFill="1" applyAlignment="1">
      <alignment/>
    </xf>
    <xf numFmtId="0" fontId="31" fillId="0" borderId="0" xfId="58">
      <alignment/>
      <protection/>
    </xf>
    <xf numFmtId="0" fontId="0" fillId="0" borderId="0" xfId="61" applyFill="1" applyAlignment="1">
      <alignment horizontal="left"/>
      <protection/>
    </xf>
    <xf numFmtId="179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 indent="2"/>
      <protection/>
    </xf>
    <xf numFmtId="0" fontId="0" fillId="0" borderId="0" xfId="58" applyFont="1" applyAlignment="1">
      <alignment horizontal="left" indent="3"/>
      <protection/>
    </xf>
    <xf numFmtId="0" fontId="0" fillId="0" borderId="0" xfId="58" applyFont="1" applyAlignment="1">
      <alignment horizontal="left" indent="4"/>
      <protection/>
    </xf>
    <xf numFmtId="179" fontId="0" fillId="0" borderId="21" xfId="58" applyNumberFormat="1" applyFont="1" applyBorder="1" applyAlignment="1">
      <alignment horizontal="right"/>
      <protection/>
    </xf>
    <xf numFmtId="164" fontId="1" fillId="5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79" fontId="0" fillId="0" borderId="0" xfId="0" applyNumberFormat="1" applyAlignment="1">
      <alignment/>
    </xf>
    <xf numFmtId="0" fontId="0" fillId="0" borderId="20" xfId="57" applyFont="1" applyBorder="1" applyAlignment="1">
      <alignment horizontal="center" vertical="center" wrapText="1"/>
      <protection/>
    </xf>
    <xf numFmtId="179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left" indent="1"/>
      <protection/>
    </xf>
    <xf numFmtId="0" fontId="0" fillId="0" borderId="0" xfId="57" applyFont="1" applyAlignment="1">
      <alignment horizontal="left" indent="2"/>
      <protection/>
    </xf>
    <xf numFmtId="0" fontId="13" fillId="0" borderId="0" xfId="57" applyFont="1" applyAlignment="1">
      <alignment horizontal="left" indent="1"/>
      <protection/>
    </xf>
    <xf numFmtId="179" fontId="13" fillId="0" borderId="22" xfId="57" applyNumberFormat="1" applyFont="1" applyBorder="1" applyAlignment="1">
      <alignment horizontal="right"/>
      <protection/>
    </xf>
    <xf numFmtId="0" fontId="8" fillId="0" borderId="0" xfId="62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31" fillId="0" borderId="24" xfId="57" applyNumberFormat="1" applyFont="1" applyFill="1" applyBorder="1">
      <alignment/>
      <protection/>
    </xf>
    <xf numFmtId="0" fontId="0" fillId="0" borderId="20" xfId="57" applyFont="1" applyBorder="1" applyAlignment="1">
      <alignment horizontal="left" vertical="center" wrapText="1"/>
      <protection/>
    </xf>
    <xf numFmtId="37" fontId="2" fillId="0" borderId="0" xfId="0" applyNumberFormat="1" applyFont="1" applyFill="1" applyAlignment="1">
      <alignment/>
    </xf>
    <xf numFmtId="0" fontId="37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_~3893713" xfId="62"/>
    <cellStyle name="Note" xfId="63"/>
    <cellStyle name="Note 2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22.7109375" style="20" customWidth="1"/>
    <col min="2" max="2" width="14.7109375" style="24" customWidth="1"/>
    <col min="3" max="3" width="14.7109375" style="20" customWidth="1"/>
    <col min="4" max="4" width="14.7109375" style="24" customWidth="1"/>
    <col min="5" max="5" width="14.7109375" style="188" customWidth="1"/>
    <col min="6" max="6" width="14.7109375" style="24" customWidth="1"/>
    <col min="7" max="16384" width="9.140625" style="20" customWidth="1"/>
  </cols>
  <sheetData>
    <row r="1" spans="1:6" s="8" customFormat="1" ht="15">
      <c r="A1" s="264" t="s">
        <v>1154</v>
      </c>
      <c r="B1" s="7"/>
      <c r="D1" s="7"/>
      <c r="E1" s="263"/>
      <c r="F1" s="7"/>
    </row>
    <row r="2" spans="1:6" s="8" customFormat="1" ht="15">
      <c r="A2" s="264" t="s">
        <v>1155</v>
      </c>
      <c r="B2" s="7"/>
      <c r="D2" s="7"/>
      <c r="E2" s="263"/>
      <c r="F2" s="7"/>
    </row>
    <row r="3" spans="2:6" s="8" customFormat="1" ht="9.75">
      <c r="B3" s="7"/>
      <c r="D3" s="7"/>
      <c r="E3" s="263"/>
      <c r="F3" s="7"/>
    </row>
    <row r="4" ht="9.75">
      <c r="A4" s="8" t="s">
        <v>416</v>
      </c>
    </row>
    <row r="5" spans="1:6" ht="9.75">
      <c r="A5" s="20" t="s">
        <v>156</v>
      </c>
      <c r="B5" s="22"/>
      <c r="D5" s="22"/>
      <c r="E5" s="189"/>
      <c r="F5" s="22"/>
    </row>
    <row r="6" spans="1:6" ht="30.75" thickBot="1">
      <c r="A6" s="21" t="s">
        <v>161</v>
      </c>
      <c r="B6" s="21" t="s">
        <v>415</v>
      </c>
      <c r="C6" s="21" t="s">
        <v>175</v>
      </c>
      <c r="D6" s="21" t="s">
        <v>417</v>
      </c>
      <c r="E6" s="190" t="s">
        <v>418</v>
      </c>
      <c r="F6" s="21" t="s">
        <v>423</v>
      </c>
    </row>
    <row r="7" spans="2:6" ht="9.75">
      <c r="B7" s="23"/>
      <c r="D7" s="23"/>
      <c r="E7" s="191"/>
      <c r="F7" s="23"/>
    </row>
    <row r="8" spans="1:6" ht="9.75">
      <c r="A8" s="20" t="s">
        <v>163</v>
      </c>
      <c r="B8" s="22">
        <f>'2013 BM Detail'!J27/1000</f>
        <v>85366.025</v>
      </c>
      <c r="C8" s="35">
        <f>'2017 TY Compound Multiplier'!$E$41</f>
        <v>1.0633999906927836</v>
      </c>
      <c r="D8" s="22">
        <f>B8*C8</f>
        <v>90778.23019047992</v>
      </c>
      <c r="E8" s="189">
        <f>'2017 BM Detail'!G25/1000</f>
        <v>68881.62101999999</v>
      </c>
      <c r="F8" s="10">
        <f>E8-D8</f>
        <v>-21896.609170479933</v>
      </c>
    </row>
    <row r="9" spans="2:6" ht="9.75">
      <c r="B9" s="22"/>
      <c r="C9" s="30"/>
      <c r="D9" s="22"/>
      <c r="E9" s="189"/>
      <c r="F9" s="10"/>
    </row>
    <row r="10" spans="1:6" ht="9.75">
      <c r="A10" s="20" t="s">
        <v>164</v>
      </c>
      <c r="B10" s="22">
        <f>'2013 BM Detail'!J57/1000</f>
        <v>406556.71379000007</v>
      </c>
      <c r="C10" s="35">
        <f>'2017 TY Compound Multiplier'!$E$41</f>
        <v>1.0633999906927836</v>
      </c>
      <c r="D10" s="22">
        <f>B10*C10</f>
        <v>432332.40566037473</v>
      </c>
      <c r="E10" s="189">
        <f>'2017 BM Detail'!G50/1000</f>
        <v>363888.11992</v>
      </c>
      <c r="F10" s="10">
        <f>E10-D10</f>
        <v>-68444.2857403747</v>
      </c>
    </row>
    <row r="11" spans="2:6" ht="9.75">
      <c r="B11" s="22"/>
      <c r="C11" s="30"/>
      <c r="D11" s="22"/>
      <c r="E11" s="189"/>
      <c r="F11" s="10"/>
    </row>
    <row r="12" spans="1:6" ht="9.75">
      <c r="A12" s="20" t="s">
        <v>39</v>
      </c>
      <c r="B12" s="22">
        <f>'2013 BM Detail'!J81/1000</f>
        <v>161143.40494</v>
      </c>
      <c r="C12" s="35">
        <f>'2017 TY Compound Multiplier'!$E$41</f>
        <v>1.0633999906927836</v>
      </c>
      <c r="D12" s="22">
        <f>B12*C12</f>
        <v>171359.89531339947</v>
      </c>
      <c r="E12" s="189">
        <f>'2017 BM Detail'!G75/1000</f>
        <v>165581.40603500002</v>
      </c>
      <c r="F12" s="10">
        <f>E12-D12</f>
        <v>-5778.489278399444</v>
      </c>
    </row>
    <row r="13" spans="2:6" ht="9.75">
      <c r="B13" s="22"/>
      <c r="C13" s="30"/>
      <c r="D13" s="22"/>
      <c r="E13" s="189"/>
      <c r="F13" s="10"/>
    </row>
    <row r="14" spans="1:6" ht="9.75">
      <c r="A14" s="20" t="s">
        <v>50</v>
      </c>
      <c r="B14" s="22">
        <f>'2013 BM Detail'!J93/1000</f>
        <v>6299.19356</v>
      </c>
      <c r="C14" s="35">
        <f>'2017 TY Compound Multiplier'!$E$41</f>
        <v>1.0633999906927836</v>
      </c>
      <c r="D14" s="22">
        <f>B14*C14</f>
        <v>6698.562373076042</v>
      </c>
      <c r="E14" s="189">
        <f>'2017 BM Detail'!G84/1000</f>
        <v>6523.44568</v>
      </c>
      <c r="F14" s="10">
        <f>E14-D14</f>
        <v>-175.11669307604188</v>
      </c>
    </row>
    <row r="15" spans="2:6" ht="9.75">
      <c r="B15" s="22"/>
      <c r="C15" s="30"/>
      <c r="D15" s="22"/>
      <c r="E15" s="189"/>
      <c r="F15" s="10"/>
    </row>
    <row r="16" spans="1:6" ht="9.75">
      <c r="A16" s="20" t="s">
        <v>59</v>
      </c>
      <c r="B16" s="22">
        <f>'2013 BM Detail'!J117/1000</f>
        <v>47189.46297000001</v>
      </c>
      <c r="C16" s="35">
        <f>'2017 TY Compound Multiplier'!$I$41</f>
        <v>1.1300736160567846</v>
      </c>
      <c r="D16" s="22">
        <f>B16*C16</f>
        <v>53327.56705828564</v>
      </c>
      <c r="E16" s="189">
        <f>'2017 BM Detail'!G104/1000</f>
        <v>48308.93144</v>
      </c>
      <c r="F16" s="10">
        <f>E16-D16</f>
        <v>-5018.63561828564</v>
      </c>
    </row>
    <row r="17" spans="2:6" ht="9.75">
      <c r="B17" s="22"/>
      <c r="C17" s="30"/>
      <c r="D17" s="22"/>
      <c r="E17" s="189"/>
      <c r="F17" s="10"/>
    </row>
    <row r="18" spans="1:6" ht="9.75">
      <c r="A18" s="20" t="s">
        <v>80</v>
      </c>
      <c r="B18" s="22">
        <f>'2013 BM Detail'!J142/1000</f>
        <v>286102.48292999994</v>
      </c>
      <c r="C18" s="35">
        <f>'2017 TY Compound Multiplier'!$I$41</f>
        <v>1.1300736160567846</v>
      </c>
      <c r="D18" s="22">
        <f>B18*C18</f>
        <v>323316.8674475295</v>
      </c>
      <c r="E18" s="189">
        <f>'2017 BM Detail'!G129/1000</f>
        <v>294259.7169900001</v>
      </c>
      <c r="F18" s="10">
        <f>E18-D18</f>
        <v>-29057.15045752941</v>
      </c>
    </row>
    <row r="19" spans="2:6" ht="9.75">
      <c r="B19" s="22"/>
      <c r="C19" s="30"/>
      <c r="D19" s="22"/>
      <c r="E19" s="189"/>
      <c r="F19" s="10"/>
    </row>
    <row r="20" spans="1:6" ht="9.75">
      <c r="A20" s="20" t="s">
        <v>99</v>
      </c>
      <c r="B20" s="22">
        <f>'2013 BM Detail'!J152/1000</f>
        <v>149953.77086000002</v>
      </c>
      <c r="C20" s="35">
        <f>'2017 TY Compound Multiplier'!$I$41</f>
        <v>1.1300736160567846</v>
      </c>
      <c r="D20" s="22">
        <f>B20*C20</f>
        <v>169458.8000771107</v>
      </c>
      <c r="E20" s="189">
        <f>'2017 BM Detail'!G138/1000</f>
        <v>108616.25192000001</v>
      </c>
      <c r="F20" s="10">
        <f>E20-D20</f>
        <v>-60842.548157110694</v>
      </c>
    </row>
    <row r="21" spans="2:6" ht="9.75">
      <c r="B21" s="22"/>
      <c r="C21" s="30"/>
      <c r="D21" s="22"/>
      <c r="E21" s="189"/>
      <c r="F21" s="10"/>
    </row>
    <row r="22" spans="1:6" ht="9.75">
      <c r="A22" s="20" t="s">
        <v>105</v>
      </c>
      <c r="B22" s="22">
        <f>'2013 BM Detail'!J164/1000</f>
        <v>12851.16955</v>
      </c>
      <c r="C22" s="35">
        <f>'2017 TY Compound Multiplier'!$I$41</f>
        <v>1.1300736160567846</v>
      </c>
      <c r="D22" s="22">
        <f>B22*C22</f>
        <v>14522.767643927342</v>
      </c>
      <c r="E22" s="189">
        <f>'2017 BM Detail'!G150/1000</f>
        <v>13937.620949999999</v>
      </c>
      <c r="F22" s="10">
        <f>E22-D22</f>
        <v>-585.1466939273432</v>
      </c>
    </row>
    <row r="23" spans="2:6" ht="9.75">
      <c r="B23" s="22"/>
      <c r="C23" s="30"/>
      <c r="D23" s="22"/>
      <c r="E23" s="189"/>
      <c r="F23" s="10"/>
    </row>
    <row r="24" spans="1:6" ht="9.75">
      <c r="A24" s="20" t="s">
        <v>112</v>
      </c>
      <c r="B24" s="22">
        <f>'2013 BM Detail'!J170/1000</f>
        <v>15169.93861</v>
      </c>
      <c r="C24" s="35">
        <f>'2017 TY Compound Multiplier'!$I$41</f>
        <v>1.1300736160567846</v>
      </c>
      <c r="D24" s="22">
        <f>B24*C24</f>
        <v>17143.14738036213</v>
      </c>
      <c r="E24" s="189">
        <f>'2017 BM Detail'!G155/1000</f>
        <v>14241.782479999998</v>
      </c>
      <c r="F24" s="10">
        <f>E24-D24</f>
        <v>-2901.364900362132</v>
      </c>
    </row>
    <row r="25" spans="2:6" ht="9.75">
      <c r="B25" s="22"/>
      <c r="C25" s="30"/>
      <c r="D25" s="22"/>
      <c r="E25" s="189"/>
      <c r="F25" s="10"/>
    </row>
    <row r="26" spans="1:6" ht="10.5" thickBot="1">
      <c r="A26" s="20" t="s">
        <v>165</v>
      </c>
      <c r="B26" s="44">
        <f>'2013 BM Detail'!J215/1000</f>
        <v>388309.13271032856</v>
      </c>
      <c r="C26" s="35">
        <f>'2017 TY Compound Multiplier'!$I$41</f>
        <v>1.1300736160567846</v>
      </c>
      <c r="D26" s="44">
        <f>B26*C26</f>
        <v>438817.90574983484</v>
      </c>
      <c r="E26" s="192">
        <f>'2017 BM Detail'!G189/1000</f>
        <v>312006.44912166905</v>
      </c>
      <c r="F26" s="58">
        <f>E26-D26</f>
        <v>-126811.45662816579</v>
      </c>
    </row>
    <row r="27" spans="2:6" ht="9.75">
      <c r="B27" s="45"/>
      <c r="C27" s="30"/>
      <c r="D27" s="45"/>
      <c r="E27" s="193"/>
      <c r="F27" s="45"/>
    </row>
    <row r="28" spans="1:6" ht="9.75">
      <c r="A28" s="20" t="s">
        <v>166</v>
      </c>
      <c r="B28" s="45">
        <f>SUM(B8:B27)</f>
        <v>1558941.2949203288</v>
      </c>
      <c r="C28" s="30"/>
      <c r="D28" s="46">
        <f>SUM(D8:D27)</f>
        <v>1717756.1488943803</v>
      </c>
      <c r="E28" s="194">
        <f>SUM(E8:E27)</f>
        <v>1396245.345556669</v>
      </c>
      <c r="F28" s="46">
        <f>SUM(F8:F27)</f>
        <v>-321510.80333771114</v>
      </c>
    </row>
    <row r="30" spans="1:6" ht="9.75">
      <c r="A30" s="8" t="s">
        <v>422</v>
      </c>
      <c r="D30" s="184">
        <f>D28/B28-1</f>
        <v>0.10187353076830763</v>
      </c>
      <c r="E30" s="195"/>
      <c r="F30" s="42"/>
    </row>
    <row r="31" spans="1:6" ht="9.75">
      <c r="A31" s="8" t="s">
        <v>176</v>
      </c>
      <c r="D31" s="184">
        <f>(1+D30)^(1/4)-1</f>
        <v>0.024549480956427505</v>
      </c>
      <c r="E31" s="195"/>
      <c r="F31" s="42"/>
    </row>
    <row r="35" spans="2:6" ht="9.75">
      <c r="B35" s="22"/>
      <c r="D35" s="22"/>
      <c r="E35" s="189"/>
      <c r="F35" s="22"/>
    </row>
    <row r="36" spans="2:6" ht="9.75">
      <c r="B36" s="22"/>
      <c r="D36" s="22"/>
      <c r="E36" s="189"/>
      <c r="F36" s="22"/>
    </row>
    <row r="37" spans="2:6" ht="9.75">
      <c r="B37" s="23"/>
      <c r="D37" s="23"/>
      <c r="E37" s="191"/>
      <c r="F37" s="23"/>
    </row>
    <row r="38" spans="2:6" ht="9.75">
      <c r="B38" s="27"/>
      <c r="D38" s="27"/>
      <c r="E38" s="196"/>
      <c r="F38" s="27"/>
    </row>
    <row r="42" spans="1:6" ht="12.75">
      <c r="A42"/>
      <c r="B42"/>
      <c r="C42"/>
      <c r="D42"/>
      <c r="E42" s="197"/>
      <c r="F42"/>
    </row>
    <row r="43" spans="1:6" ht="12.75">
      <c r="A43"/>
      <c r="B43"/>
      <c r="C43"/>
      <c r="D43"/>
      <c r="E43" s="197"/>
      <c r="F43"/>
    </row>
    <row r="44" spans="1:6" ht="12.75">
      <c r="A44"/>
      <c r="B44"/>
      <c r="C44"/>
      <c r="D44"/>
      <c r="E44" s="197"/>
      <c r="F44"/>
    </row>
    <row r="45" spans="1:6" ht="12.75">
      <c r="A45"/>
      <c r="B45"/>
      <c r="C45"/>
      <c r="D45"/>
      <c r="E45" s="197"/>
      <c r="F45"/>
    </row>
    <row r="46" spans="1:6" ht="12.75">
      <c r="A46"/>
      <c r="B46"/>
      <c r="C46"/>
      <c r="D46"/>
      <c r="E46" s="197"/>
      <c r="F46"/>
    </row>
    <row r="47" spans="1:6" ht="12.75">
      <c r="A47"/>
      <c r="B47"/>
      <c r="C47"/>
      <c r="D47"/>
      <c r="E47" s="197"/>
      <c r="F47"/>
    </row>
    <row r="48" spans="1:6" ht="12.75">
      <c r="A48"/>
      <c r="B48"/>
      <c r="C48"/>
      <c r="D48"/>
      <c r="E48" s="197"/>
      <c r="F48"/>
    </row>
    <row r="49" spans="1:6" ht="12.75">
      <c r="A49"/>
      <c r="B49"/>
      <c r="C49"/>
      <c r="D49"/>
      <c r="E49" s="197"/>
      <c r="F49"/>
    </row>
    <row r="50" spans="1:6" ht="12.75">
      <c r="A50"/>
      <c r="B50"/>
      <c r="C50"/>
      <c r="D50"/>
      <c r="E50" s="197"/>
      <c r="F50"/>
    </row>
    <row r="51" ht="9.75">
      <c r="F51" s="7"/>
    </row>
    <row r="52" ht="9.75">
      <c r="F52" s="7"/>
    </row>
    <row r="53" ht="9.75">
      <c r="F53" s="7"/>
    </row>
    <row r="54" ht="9.75">
      <c r="F54" s="7"/>
    </row>
    <row r="55" ht="9.75">
      <c r="F55" s="7"/>
    </row>
    <row r="56" ht="9.75">
      <c r="F56" s="7"/>
    </row>
    <row r="57" ht="9.75">
      <c r="F57" s="7"/>
    </row>
    <row r="58" ht="9.75">
      <c r="F58" s="7"/>
    </row>
    <row r="59" ht="9.75">
      <c r="F59" s="7"/>
    </row>
    <row r="60" ht="9.75">
      <c r="F60" s="7"/>
    </row>
    <row r="61" ht="9.75">
      <c r="F61" s="7"/>
    </row>
    <row r="62" spans="1:9" ht="12.75">
      <c r="A62"/>
      <c r="B62"/>
      <c r="C62"/>
      <c r="D62"/>
      <c r="E62" s="197"/>
      <c r="F62"/>
      <c r="G62"/>
      <c r="H62"/>
      <c r="I62"/>
    </row>
    <row r="63" spans="1:9" ht="12.75">
      <c r="A63"/>
      <c r="B63"/>
      <c r="C63"/>
      <c r="D63"/>
      <c r="E63" s="197"/>
      <c r="F63"/>
      <c r="G63"/>
      <c r="H63"/>
      <c r="I63"/>
    </row>
    <row r="64" spans="1:9" ht="12.75">
      <c r="A64"/>
      <c r="B64"/>
      <c r="C64"/>
      <c r="D64"/>
      <c r="E64" s="197"/>
      <c r="F64"/>
      <c r="G64"/>
      <c r="H64"/>
      <c r="I64"/>
    </row>
    <row r="65" spans="1:9" ht="12.75">
      <c r="A65"/>
      <c r="B65"/>
      <c r="C65"/>
      <c r="D65"/>
      <c r="E65" s="197"/>
      <c r="F65"/>
      <c r="G65"/>
      <c r="H65"/>
      <c r="I65"/>
    </row>
    <row r="66" spans="1:9" ht="12.75">
      <c r="A66"/>
      <c r="B66"/>
      <c r="C66"/>
      <c r="D66"/>
      <c r="E66" s="197"/>
      <c r="F66"/>
      <c r="G66"/>
      <c r="H66"/>
      <c r="I66"/>
    </row>
    <row r="67" spans="1:9" ht="12.75">
      <c r="A67"/>
      <c r="B67"/>
      <c r="C67"/>
      <c r="D67"/>
      <c r="E67" s="197"/>
      <c r="F67"/>
      <c r="G67"/>
      <c r="H67"/>
      <c r="I67"/>
    </row>
    <row r="68" spans="1:9" ht="12.75">
      <c r="A68"/>
      <c r="B68"/>
      <c r="C68"/>
      <c r="D68"/>
      <c r="E68" s="197"/>
      <c r="F68"/>
      <c r="G68"/>
      <c r="H68"/>
      <c r="I68"/>
    </row>
    <row r="69" spans="1:9" ht="12.75">
      <c r="A69"/>
      <c r="B69"/>
      <c r="C69"/>
      <c r="D69"/>
      <c r="E69" s="197"/>
      <c r="F69"/>
      <c r="G69"/>
      <c r="H69"/>
      <c r="I69"/>
    </row>
    <row r="70" spans="1:9" ht="12.75">
      <c r="A70"/>
      <c r="B70"/>
      <c r="C70"/>
      <c r="D70"/>
      <c r="E70" s="197"/>
      <c r="F70"/>
      <c r="G70"/>
      <c r="H70"/>
      <c r="I70"/>
    </row>
    <row r="71" spans="4:6" ht="409.5">
      <c r="D71" s="42"/>
      <c r="E71" s="195"/>
      <c r="F71" s="42"/>
    </row>
    <row r="72" spans="2:6" ht="409.5">
      <c r="B72" s="20"/>
      <c r="D72" s="20"/>
      <c r="E72" s="198"/>
      <c r="F72" s="20"/>
    </row>
    <row r="76" spans="2:6" ht="409.5">
      <c r="B76" s="29"/>
      <c r="D76" s="29"/>
      <c r="E76" s="199"/>
      <c r="F76" s="29"/>
    </row>
    <row r="77" spans="2:6" ht="409.5">
      <c r="B77" s="29"/>
      <c r="D77" s="29"/>
      <c r="E77" s="199"/>
      <c r="F77" s="29"/>
    </row>
    <row r="78" spans="2:6" ht="9.75">
      <c r="B78" s="29"/>
      <c r="D78" s="29"/>
      <c r="E78" s="199"/>
      <c r="F78" s="2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Y207"/>
  <sheetViews>
    <sheetView showGridLines="0" workbookViewId="0" topLeftCell="A1">
      <selection activeCell="A2" sqref="A1:A2"/>
    </sheetView>
  </sheetViews>
  <sheetFormatPr defaultColWidth="9.140625" defaultRowHeight="12.75"/>
  <cols>
    <col min="1" max="1" width="10.7109375" style="0" customWidth="1"/>
    <col min="2" max="2" width="106.28125" style="197" bestFit="1" customWidth="1"/>
    <col min="3" max="3" width="21.8515625" style="197" customWidth="1"/>
    <col min="4" max="4" width="12.28125" style="0" customWidth="1"/>
    <col min="5" max="5" width="15.00390625" style="0" customWidth="1"/>
    <col min="6" max="6" width="12.28125" style="0" customWidth="1"/>
    <col min="7" max="7" width="15.00390625" style="0" customWidth="1"/>
    <col min="8" max="8" width="12.28125" style="0" customWidth="1"/>
    <col min="9" max="9" width="15.00390625" style="0" customWidth="1"/>
    <col min="10" max="10" width="12.28125" style="0" customWidth="1"/>
    <col min="11" max="11" width="15.00390625" style="0" customWidth="1"/>
    <col min="12" max="12" width="12.28125" style="0" customWidth="1"/>
    <col min="13" max="13" width="15.00390625" style="0" customWidth="1"/>
    <col min="14" max="14" width="12.28125" style="0" customWidth="1"/>
    <col min="15" max="15" width="15.00390625" style="0" customWidth="1"/>
    <col min="16" max="16" width="12.28125" style="0" customWidth="1"/>
    <col min="17" max="17" width="15.00390625" style="0" customWidth="1"/>
    <col min="18" max="18" width="14.00390625" style="0" customWidth="1"/>
    <col min="19" max="19" width="15.00390625" style="0" customWidth="1"/>
    <col min="20" max="20" width="12.28125" style="0" customWidth="1"/>
    <col min="21" max="21" width="15.00390625" style="0" customWidth="1"/>
    <col min="22" max="22" width="12.28125" style="0" customWidth="1"/>
    <col min="23" max="23" width="15.00390625" style="0" customWidth="1"/>
    <col min="24" max="24" width="12.28125" style="0" customWidth="1"/>
    <col min="25" max="25" width="15.00390625" style="0" customWidth="1"/>
    <col min="26" max="26" width="12.28125" style="0" customWidth="1"/>
    <col min="27" max="27" width="15.00390625" style="0" customWidth="1"/>
    <col min="28" max="28" width="12.28125" style="0" customWidth="1"/>
    <col min="29" max="29" width="15.00390625" style="0" customWidth="1"/>
    <col min="30" max="30" width="12.28125" style="0" customWidth="1"/>
    <col min="31" max="31" width="15.00390625" style="0" customWidth="1"/>
    <col min="32" max="32" width="12.28125" style="0" customWidth="1"/>
    <col min="33" max="33" width="15.00390625" style="0" customWidth="1"/>
    <col min="34" max="34" width="12.28125" style="0" customWidth="1"/>
    <col min="35" max="35" width="15.00390625" style="0" customWidth="1"/>
    <col min="36" max="36" width="12.28125" style="0" customWidth="1"/>
    <col min="37" max="37" width="15.00390625" style="0" customWidth="1"/>
    <col min="38" max="38" width="12.28125" style="0" customWidth="1"/>
    <col min="39" max="39" width="15.00390625" style="0" customWidth="1"/>
    <col min="40" max="40" width="12.28125" style="0" customWidth="1"/>
    <col min="41" max="41" width="15.00390625" style="0" customWidth="1"/>
    <col min="42" max="42" width="14.00390625" style="0" customWidth="1"/>
    <col min="43" max="43" width="15.00390625" style="0" customWidth="1"/>
    <col min="44" max="44" width="12.28125" style="0" customWidth="1"/>
    <col min="45" max="45" width="15.00390625" style="0" customWidth="1"/>
    <col min="46" max="46" width="12.28125" style="0" customWidth="1"/>
    <col min="47" max="47" width="15.00390625" style="0" customWidth="1"/>
    <col min="48" max="48" width="12.28125" style="0" customWidth="1"/>
    <col min="49" max="49" width="15.00390625" style="0" customWidth="1"/>
    <col min="50" max="50" width="12.28125" style="0" customWidth="1"/>
    <col min="51" max="51" width="15.00390625" style="0" customWidth="1"/>
    <col min="52" max="52" width="12.28125" style="0" customWidth="1"/>
    <col min="53" max="53" width="15.00390625" style="0" customWidth="1"/>
    <col min="54" max="54" width="12.28125" style="0" customWidth="1"/>
    <col min="55" max="55" width="15.00390625" style="0" customWidth="1"/>
    <col min="56" max="56" width="12.28125" style="0" customWidth="1"/>
    <col min="57" max="57" width="15.00390625" style="0" customWidth="1"/>
    <col min="58" max="58" width="12.28125" style="0" customWidth="1"/>
    <col min="59" max="59" width="15.00390625" style="0" customWidth="1"/>
    <col min="60" max="60" width="12.28125" style="0" customWidth="1"/>
    <col min="61" max="61" width="15.00390625" style="0" customWidth="1"/>
    <col min="62" max="62" width="14.00390625" style="0" customWidth="1"/>
    <col min="63" max="63" width="15.00390625" style="0" customWidth="1"/>
    <col min="64" max="64" width="14.00390625" style="0" customWidth="1"/>
    <col min="65" max="65" width="15.00390625" style="0" customWidth="1"/>
    <col min="66" max="66" width="14.00390625" style="0" customWidth="1"/>
    <col min="67" max="67" width="15.00390625" style="0" customWidth="1"/>
    <col min="68" max="68" width="14.00390625" style="0" customWidth="1"/>
    <col min="69" max="69" width="15.00390625" style="0" customWidth="1"/>
    <col min="70" max="70" width="12.28125" style="0" customWidth="1"/>
    <col min="71" max="71" width="15.00390625" style="0" customWidth="1"/>
    <col min="72" max="72" width="12.28125" style="0" customWidth="1"/>
    <col min="73" max="73" width="15.00390625" style="0" customWidth="1"/>
    <col min="74" max="74" width="12.28125" style="0" customWidth="1"/>
    <col min="75" max="75" width="15.00390625" style="0" customWidth="1"/>
    <col min="76" max="76" width="12.28125" style="0" customWidth="1"/>
    <col min="77" max="77" width="15.00390625" style="0" customWidth="1"/>
    <col min="78" max="78" width="12.28125" style="0" customWidth="1"/>
    <col min="79" max="79" width="15.00390625" style="0" customWidth="1"/>
    <col min="80" max="80" width="12.28125" style="0" customWidth="1"/>
    <col min="81" max="81" width="15.00390625" style="0" customWidth="1"/>
    <col min="82" max="82" width="12.28125" style="0" customWidth="1"/>
    <col min="83" max="83" width="15.00390625" style="0" customWidth="1"/>
    <col min="84" max="84" width="12.28125" style="0" customWidth="1"/>
    <col min="85" max="85" width="15.00390625" style="0" customWidth="1"/>
    <col min="86" max="86" width="14.00390625" style="0" customWidth="1"/>
    <col min="87" max="87" width="15.00390625" style="0" customWidth="1"/>
    <col min="88" max="88" width="14.00390625" style="0" customWidth="1"/>
    <col min="89" max="89" width="15.00390625" style="0" customWidth="1"/>
    <col min="90" max="90" width="14.00390625" style="0" customWidth="1"/>
    <col min="91" max="91" width="15.00390625" style="0" customWidth="1"/>
    <col min="92" max="92" width="14.00390625" style="0" customWidth="1"/>
    <col min="93" max="93" width="15.00390625" style="0" customWidth="1"/>
    <col min="94" max="94" width="12.28125" style="0" customWidth="1"/>
    <col min="95" max="95" width="15.00390625" style="0" customWidth="1"/>
    <col min="96" max="96" width="14.00390625" style="0" customWidth="1"/>
    <col min="97" max="97" width="15.00390625" style="0" customWidth="1"/>
    <col min="98" max="98" width="12.28125" style="0" customWidth="1"/>
    <col min="99" max="99" width="15.00390625" style="0" customWidth="1"/>
    <col min="100" max="100" width="12.28125" style="0" customWidth="1"/>
    <col min="101" max="101" width="15.00390625" style="0" customWidth="1"/>
    <col min="102" max="102" width="12.28125" style="0" customWidth="1"/>
    <col min="103" max="103" width="15.00390625" style="0" customWidth="1"/>
    <col min="104" max="104" width="12.28125" style="0" customWidth="1"/>
    <col min="105" max="105" width="15.00390625" style="0" customWidth="1"/>
    <col min="106" max="106" width="12.28125" style="0" customWidth="1"/>
    <col min="107" max="107" width="15.00390625" style="0" customWidth="1"/>
    <col min="108" max="108" width="12.28125" style="0" customWidth="1"/>
    <col min="109" max="109" width="15.00390625" style="0" customWidth="1"/>
    <col min="110" max="110" width="12.28125" style="0" customWidth="1"/>
    <col min="111" max="111" width="15.00390625" style="0" customWidth="1"/>
    <col min="112" max="112" width="14.00390625" style="0" customWidth="1"/>
    <col min="113" max="113" width="15.00390625" style="0" customWidth="1"/>
    <col min="114" max="114" width="14.00390625" style="0" customWidth="1"/>
    <col min="115" max="115" width="15.00390625" style="0" customWidth="1"/>
    <col min="116" max="116" width="14.00390625" style="0" customWidth="1"/>
    <col min="117" max="117" width="15.00390625" style="0" customWidth="1"/>
    <col min="118" max="118" width="12.28125" style="0" customWidth="1"/>
    <col min="119" max="119" width="15.00390625" style="0" customWidth="1"/>
    <col min="120" max="120" width="12.28125" style="0" customWidth="1"/>
    <col min="121" max="121" width="15.00390625" style="0" customWidth="1"/>
    <col min="122" max="122" width="12.28125" style="0" customWidth="1"/>
    <col min="123" max="123" width="15.00390625" style="0" customWidth="1"/>
    <col min="124" max="124" width="12.28125" style="0" customWidth="1"/>
    <col min="125" max="125" width="15.00390625" style="0" customWidth="1"/>
    <col min="126" max="126" width="12.28125" style="0" customWidth="1"/>
    <col min="127" max="127" width="15.00390625" style="0" customWidth="1"/>
    <col min="128" max="128" width="12.28125" style="0" customWidth="1"/>
    <col min="129" max="129" width="15.00390625" style="0" customWidth="1"/>
    <col min="130" max="130" width="12.28125" style="0" customWidth="1"/>
    <col min="131" max="131" width="15.00390625" style="0" customWidth="1"/>
    <col min="132" max="132" width="12.28125" style="0" customWidth="1"/>
    <col min="133" max="133" width="15.00390625" style="0" customWidth="1"/>
    <col min="134" max="134" width="14.00390625" style="0" customWidth="1"/>
    <col min="135" max="135" width="15.00390625" style="0" customWidth="1"/>
    <col min="136" max="136" width="14.00390625" style="0" customWidth="1"/>
    <col min="137" max="137" width="15.00390625" style="0" customWidth="1"/>
    <col min="138" max="138" width="14.00390625" style="0" customWidth="1"/>
    <col min="139" max="139" width="15.00390625" style="0" customWidth="1"/>
    <col min="140" max="140" width="14.00390625" style="0" customWidth="1"/>
    <col min="141" max="141" width="15.00390625" style="0" customWidth="1"/>
    <col min="142" max="142" width="12.28125" style="0" customWidth="1"/>
    <col min="143" max="143" width="15.00390625" style="0" customWidth="1"/>
    <col min="144" max="144" width="12.28125" style="0" customWidth="1"/>
    <col min="145" max="145" width="15.00390625" style="0" customWidth="1"/>
    <col min="146" max="146" width="12.28125" style="0" customWidth="1"/>
    <col min="147" max="147" width="15.00390625" style="0" bestFit="1" customWidth="1"/>
    <col min="148" max="154" width="9.140625" style="0" customWidth="1"/>
    <col min="155" max="155" width="95.140625" style="0" customWidth="1"/>
  </cols>
  <sheetData>
    <row r="1" ht="15">
      <c r="A1" s="264" t="s">
        <v>1164</v>
      </c>
    </row>
    <row r="2" ht="15">
      <c r="A2" s="264" t="s">
        <v>1155</v>
      </c>
    </row>
    <row r="3" ht="13.5" thickBot="1"/>
    <row r="4" spans="2:147" ht="15" thickBot="1">
      <c r="B4" s="260" t="s">
        <v>428</v>
      </c>
      <c r="C4" s="262" t="s">
        <v>698</v>
      </c>
      <c r="D4" s="258" t="s">
        <v>429</v>
      </c>
      <c r="E4" s="259"/>
      <c r="F4" s="258" t="s">
        <v>430</v>
      </c>
      <c r="G4" s="259"/>
      <c r="H4" s="258" t="s">
        <v>431</v>
      </c>
      <c r="I4" s="259"/>
      <c r="J4" s="258" t="s">
        <v>432</v>
      </c>
      <c r="K4" s="259"/>
      <c r="L4" s="258" t="s">
        <v>433</v>
      </c>
      <c r="M4" s="259"/>
      <c r="N4" s="258" t="s">
        <v>434</v>
      </c>
      <c r="O4" s="259"/>
      <c r="P4" s="258" t="s">
        <v>435</v>
      </c>
      <c r="Q4" s="259"/>
      <c r="R4" s="258" t="s">
        <v>436</v>
      </c>
      <c r="S4" s="259"/>
      <c r="T4" s="258" t="s">
        <v>437</v>
      </c>
      <c r="U4" s="259"/>
      <c r="V4" s="258" t="s">
        <v>438</v>
      </c>
      <c r="W4" s="259"/>
      <c r="X4" s="258" t="s">
        <v>439</v>
      </c>
      <c r="Y4" s="259"/>
      <c r="Z4" s="258" t="s">
        <v>440</v>
      </c>
      <c r="AA4" s="259"/>
      <c r="AB4" s="258" t="s">
        <v>441</v>
      </c>
      <c r="AC4" s="259"/>
      <c r="AD4" s="258" t="s">
        <v>442</v>
      </c>
      <c r="AE4" s="259"/>
      <c r="AF4" s="258" t="s">
        <v>443</v>
      </c>
      <c r="AG4" s="259"/>
      <c r="AH4" s="258" t="s">
        <v>444</v>
      </c>
      <c r="AI4" s="259"/>
      <c r="AJ4" s="258" t="s">
        <v>445</v>
      </c>
      <c r="AK4" s="259"/>
      <c r="AL4" s="258" t="s">
        <v>446</v>
      </c>
      <c r="AM4" s="259"/>
      <c r="AN4" s="258" t="s">
        <v>447</v>
      </c>
      <c r="AO4" s="259"/>
      <c r="AP4" s="258" t="s">
        <v>448</v>
      </c>
      <c r="AQ4" s="259"/>
      <c r="AR4" s="258" t="s">
        <v>449</v>
      </c>
      <c r="AS4" s="259"/>
      <c r="AT4" s="258" t="s">
        <v>450</v>
      </c>
      <c r="AU4" s="259"/>
      <c r="AV4" s="258" t="s">
        <v>451</v>
      </c>
      <c r="AW4" s="259"/>
      <c r="AX4" s="258" t="s">
        <v>452</v>
      </c>
      <c r="AY4" s="259"/>
      <c r="AZ4" s="258" t="s">
        <v>453</v>
      </c>
      <c r="BA4" s="259"/>
      <c r="BB4" s="258" t="s">
        <v>454</v>
      </c>
      <c r="BC4" s="259"/>
      <c r="BD4" s="258" t="s">
        <v>455</v>
      </c>
      <c r="BE4" s="259"/>
      <c r="BF4" s="258" t="s">
        <v>456</v>
      </c>
      <c r="BG4" s="259"/>
      <c r="BH4" s="258" t="s">
        <v>457</v>
      </c>
      <c r="BI4" s="259"/>
      <c r="BJ4" s="258" t="s">
        <v>458</v>
      </c>
      <c r="BK4" s="259"/>
      <c r="BL4" s="258" t="s">
        <v>459</v>
      </c>
      <c r="BM4" s="259"/>
      <c r="BN4" s="258" t="s">
        <v>460</v>
      </c>
      <c r="BO4" s="259"/>
      <c r="BP4" s="258" t="s">
        <v>461</v>
      </c>
      <c r="BQ4" s="259"/>
      <c r="BR4" s="258" t="s">
        <v>462</v>
      </c>
      <c r="BS4" s="259"/>
      <c r="BT4" s="258" t="s">
        <v>463</v>
      </c>
      <c r="BU4" s="259"/>
      <c r="BV4" s="258" t="s">
        <v>464</v>
      </c>
      <c r="BW4" s="259"/>
      <c r="BX4" s="258" t="s">
        <v>465</v>
      </c>
      <c r="BY4" s="259"/>
      <c r="BZ4" s="258" t="s">
        <v>466</v>
      </c>
      <c r="CA4" s="259"/>
      <c r="CB4" s="258" t="s">
        <v>467</v>
      </c>
      <c r="CC4" s="259"/>
      <c r="CD4" s="258" t="s">
        <v>468</v>
      </c>
      <c r="CE4" s="259"/>
      <c r="CF4" s="258" t="s">
        <v>469</v>
      </c>
      <c r="CG4" s="259"/>
      <c r="CH4" s="258" t="s">
        <v>470</v>
      </c>
      <c r="CI4" s="259"/>
      <c r="CJ4" s="258" t="s">
        <v>471</v>
      </c>
      <c r="CK4" s="259"/>
      <c r="CL4" s="258" t="s">
        <v>472</v>
      </c>
      <c r="CM4" s="259"/>
      <c r="CN4" s="258" t="s">
        <v>473</v>
      </c>
      <c r="CO4" s="259"/>
      <c r="CP4" s="258" t="s">
        <v>474</v>
      </c>
      <c r="CQ4" s="259"/>
      <c r="CR4" s="258" t="s">
        <v>475</v>
      </c>
      <c r="CS4" s="259"/>
      <c r="CT4" s="258" t="s">
        <v>476</v>
      </c>
      <c r="CU4" s="259"/>
      <c r="CV4" s="258" t="s">
        <v>477</v>
      </c>
      <c r="CW4" s="259"/>
      <c r="CX4" s="258" t="s">
        <v>478</v>
      </c>
      <c r="CY4" s="259"/>
      <c r="CZ4" s="258" t="s">
        <v>479</v>
      </c>
      <c r="DA4" s="259"/>
      <c r="DB4" s="258" t="s">
        <v>480</v>
      </c>
      <c r="DC4" s="259"/>
      <c r="DD4" s="258" t="s">
        <v>481</v>
      </c>
      <c r="DE4" s="259"/>
      <c r="DF4" s="258" t="s">
        <v>482</v>
      </c>
      <c r="DG4" s="259"/>
      <c r="DH4" s="258" t="s">
        <v>483</v>
      </c>
      <c r="DI4" s="259"/>
      <c r="DJ4" s="258" t="s">
        <v>484</v>
      </c>
      <c r="DK4" s="259"/>
      <c r="DL4" s="258" t="s">
        <v>485</v>
      </c>
      <c r="DM4" s="259"/>
      <c r="DN4" s="258" t="s">
        <v>486</v>
      </c>
      <c r="DO4" s="259"/>
      <c r="DP4" s="258" t="s">
        <v>487</v>
      </c>
      <c r="DQ4" s="259"/>
      <c r="DR4" s="258" t="s">
        <v>488</v>
      </c>
      <c r="DS4" s="259"/>
      <c r="DT4" s="258" t="s">
        <v>489</v>
      </c>
      <c r="DU4" s="259"/>
      <c r="DV4" s="258" t="s">
        <v>490</v>
      </c>
      <c r="DW4" s="259"/>
      <c r="DX4" s="258" t="s">
        <v>491</v>
      </c>
      <c r="DY4" s="259"/>
      <c r="DZ4" s="258" t="s">
        <v>492</v>
      </c>
      <c r="EA4" s="259"/>
      <c r="EB4" s="258" t="s">
        <v>493</v>
      </c>
      <c r="EC4" s="259"/>
      <c r="ED4" s="258" t="s">
        <v>494</v>
      </c>
      <c r="EE4" s="259"/>
      <c r="EF4" s="258" t="s">
        <v>495</v>
      </c>
      <c r="EG4" s="259"/>
      <c r="EH4" s="258" t="s">
        <v>496</v>
      </c>
      <c r="EI4" s="259"/>
      <c r="EJ4" s="258" t="s">
        <v>497</v>
      </c>
      <c r="EK4" s="259"/>
      <c r="EL4" s="258" t="s">
        <v>498</v>
      </c>
      <c r="EM4" s="259"/>
      <c r="EN4" s="258" t="s">
        <v>499</v>
      </c>
      <c r="EO4" s="259"/>
      <c r="EP4" s="258" t="s">
        <v>500</v>
      </c>
      <c r="EQ4" s="261"/>
    </row>
    <row r="5" spans="2:147" ht="13.5" thickBot="1">
      <c r="B5" s="260"/>
      <c r="C5" s="262"/>
      <c r="D5" s="186" t="s">
        <v>501</v>
      </c>
      <c r="E5" s="186" t="s">
        <v>502</v>
      </c>
      <c r="F5" s="186" t="s">
        <v>501</v>
      </c>
      <c r="G5" s="186" t="s">
        <v>502</v>
      </c>
      <c r="H5" s="186" t="s">
        <v>501</v>
      </c>
      <c r="I5" s="186" t="s">
        <v>502</v>
      </c>
      <c r="J5" s="186" t="s">
        <v>501</v>
      </c>
      <c r="K5" s="186" t="s">
        <v>502</v>
      </c>
      <c r="L5" s="186" t="s">
        <v>501</v>
      </c>
      <c r="M5" s="186" t="s">
        <v>502</v>
      </c>
      <c r="N5" s="186" t="s">
        <v>501</v>
      </c>
      <c r="O5" s="186" t="s">
        <v>502</v>
      </c>
      <c r="P5" s="186" t="s">
        <v>501</v>
      </c>
      <c r="Q5" s="186" t="s">
        <v>502</v>
      </c>
      <c r="R5" s="186" t="s">
        <v>501</v>
      </c>
      <c r="S5" s="186" t="s">
        <v>502</v>
      </c>
      <c r="T5" s="186" t="s">
        <v>501</v>
      </c>
      <c r="U5" s="186" t="s">
        <v>502</v>
      </c>
      <c r="V5" s="186" t="s">
        <v>501</v>
      </c>
      <c r="W5" s="186" t="s">
        <v>502</v>
      </c>
      <c r="X5" s="186" t="s">
        <v>501</v>
      </c>
      <c r="Y5" s="186" t="s">
        <v>502</v>
      </c>
      <c r="Z5" s="186" t="s">
        <v>501</v>
      </c>
      <c r="AA5" s="186" t="s">
        <v>502</v>
      </c>
      <c r="AB5" s="186" t="s">
        <v>501</v>
      </c>
      <c r="AC5" s="186" t="s">
        <v>502</v>
      </c>
      <c r="AD5" s="186" t="s">
        <v>501</v>
      </c>
      <c r="AE5" s="186" t="s">
        <v>502</v>
      </c>
      <c r="AF5" s="186" t="s">
        <v>501</v>
      </c>
      <c r="AG5" s="186" t="s">
        <v>502</v>
      </c>
      <c r="AH5" s="186" t="s">
        <v>501</v>
      </c>
      <c r="AI5" s="186" t="s">
        <v>502</v>
      </c>
      <c r="AJ5" s="186" t="s">
        <v>501</v>
      </c>
      <c r="AK5" s="186" t="s">
        <v>502</v>
      </c>
      <c r="AL5" s="186" t="s">
        <v>501</v>
      </c>
      <c r="AM5" s="186" t="s">
        <v>502</v>
      </c>
      <c r="AN5" s="186" t="s">
        <v>501</v>
      </c>
      <c r="AO5" s="186" t="s">
        <v>502</v>
      </c>
      <c r="AP5" s="186" t="s">
        <v>501</v>
      </c>
      <c r="AQ5" s="186" t="s">
        <v>502</v>
      </c>
      <c r="AR5" s="186" t="s">
        <v>501</v>
      </c>
      <c r="AS5" s="186" t="s">
        <v>502</v>
      </c>
      <c r="AT5" s="186" t="s">
        <v>501</v>
      </c>
      <c r="AU5" s="186" t="s">
        <v>502</v>
      </c>
      <c r="AV5" s="186" t="s">
        <v>501</v>
      </c>
      <c r="AW5" s="186" t="s">
        <v>502</v>
      </c>
      <c r="AX5" s="186" t="s">
        <v>501</v>
      </c>
      <c r="AY5" s="186" t="s">
        <v>502</v>
      </c>
      <c r="AZ5" s="186" t="s">
        <v>501</v>
      </c>
      <c r="BA5" s="186" t="s">
        <v>502</v>
      </c>
      <c r="BB5" s="186" t="s">
        <v>501</v>
      </c>
      <c r="BC5" s="186" t="s">
        <v>502</v>
      </c>
      <c r="BD5" s="186" t="s">
        <v>501</v>
      </c>
      <c r="BE5" s="186" t="s">
        <v>502</v>
      </c>
      <c r="BF5" s="186" t="s">
        <v>501</v>
      </c>
      <c r="BG5" s="186" t="s">
        <v>502</v>
      </c>
      <c r="BH5" s="186" t="s">
        <v>501</v>
      </c>
      <c r="BI5" s="186" t="s">
        <v>502</v>
      </c>
      <c r="BJ5" s="186" t="s">
        <v>501</v>
      </c>
      <c r="BK5" s="186" t="s">
        <v>502</v>
      </c>
      <c r="BL5" s="186" t="s">
        <v>501</v>
      </c>
      <c r="BM5" s="186" t="s">
        <v>502</v>
      </c>
      <c r="BN5" s="186" t="s">
        <v>501</v>
      </c>
      <c r="BO5" s="186" t="s">
        <v>502</v>
      </c>
      <c r="BP5" s="186" t="s">
        <v>501</v>
      </c>
      <c r="BQ5" s="186" t="s">
        <v>502</v>
      </c>
      <c r="BR5" s="186" t="s">
        <v>501</v>
      </c>
      <c r="BS5" s="186" t="s">
        <v>502</v>
      </c>
      <c r="BT5" s="186" t="s">
        <v>501</v>
      </c>
      <c r="BU5" s="186" t="s">
        <v>502</v>
      </c>
      <c r="BV5" s="186" t="s">
        <v>501</v>
      </c>
      <c r="BW5" s="186" t="s">
        <v>502</v>
      </c>
      <c r="BX5" s="186" t="s">
        <v>501</v>
      </c>
      <c r="BY5" s="186" t="s">
        <v>502</v>
      </c>
      <c r="BZ5" s="186" t="s">
        <v>501</v>
      </c>
      <c r="CA5" s="186" t="s">
        <v>502</v>
      </c>
      <c r="CB5" s="186" t="s">
        <v>501</v>
      </c>
      <c r="CC5" s="186" t="s">
        <v>502</v>
      </c>
      <c r="CD5" s="186" t="s">
        <v>501</v>
      </c>
      <c r="CE5" s="186" t="s">
        <v>502</v>
      </c>
      <c r="CF5" s="186" t="s">
        <v>501</v>
      </c>
      <c r="CG5" s="186" t="s">
        <v>502</v>
      </c>
      <c r="CH5" s="186" t="s">
        <v>501</v>
      </c>
      <c r="CI5" s="186" t="s">
        <v>502</v>
      </c>
      <c r="CJ5" s="186" t="s">
        <v>501</v>
      </c>
      <c r="CK5" s="186" t="s">
        <v>502</v>
      </c>
      <c r="CL5" s="186" t="s">
        <v>501</v>
      </c>
      <c r="CM5" s="186" t="s">
        <v>502</v>
      </c>
      <c r="CN5" s="186" t="s">
        <v>501</v>
      </c>
      <c r="CO5" s="186" t="s">
        <v>502</v>
      </c>
      <c r="CP5" s="186" t="s">
        <v>501</v>
      </c>
      <c r="CQ5" s="186" t="s">
        <v>502</v>
      </c>
      <c r="CR5" s="186" t="s">
        <v>501</v>
      </c>
      <c r="CS5" s="186" t="s">
        <v>502</v>
      </c>
      <c r="CT5" s="186" t="s">
        <v>501</v>
      </c>
      <c r="CU5" s="186" t="s">
        <v>502</v>
      </c>
      <c r="CV5" s="186" t="s">
        <v>501</v>
      </c>
      <c r="CW5" s="186" t="s">
        <v>502</v>
      </c>
      <c r="CX5" s="186" t="s">
        <v>501</v>
      </c>
      <c r="CY5" s="186" t="s">
        <v>502</v>
      </c>
      <c r="CZ5" s="186" t="s">
        <v>501</v>
      </c>
      <c r="DA5" s="186" t="s">
        <v>502</v>
      </c>
      <c r="DB5" s="186" t="s">
        <v>501</v>
      </c>
      <c r="DC5" s="186" t="s">
        <v>502</v>
      </c>
      <c r="DD5" s="186" t="s">
        <v>501</v>
      </c>
      <c r="DE5" s="186" t="s">
        <v>502</v>
      </c>
      <c r="DF5" s="186" t="s">
        <v>501</v>
      </c>
      <c r="DG5" s="186" t="s">
        <v>502</v>
      </c>
      <c r="DH5" s="186" t="s">
        <v>501</v>
      </c>
      <c r="DI5" s="186" t="s">
        <v>502</v>
      </c>
      <c r="DJ5" s="186" t="s">
        <v>501</v>
      </c>
      <c r="DK5" s="186" t="s">
        <v>502</v>
      </c>
      <c r="DL5" s="186" t="s">
        <v>501</v>
      </c>
      <c r="DM5" s="186" t="s">
        <v>502</v>
      </c>
      <c r="DN5" s="186" t="s">
        <v>501</v>
      </c>
      <c r="DO5" s="186" t="s">
        <v>502</v>
      </c>
      <c r="DP5" s="186" t="s">
        <v>501</v>
      </c>
      <c r="DQ5" s="186" t="s">
        <v>502</v>
      </c>
      <c r="DR5" s="186" t="s">
        <v>501</v>
      </c>
      <c r="DS5" s="186" t="s">
        <v>502</v>
      </c>
      <c r="DT5" s="186" t="s">
        <v>501</v>
      </c>
      <c r="DU5" s="186" t="s">
        <v>502</v>
      </c>
      <c r="DV5" s="186" t="s">
        <v>501</v>
      </c>
      <c r="DW5" s="186" t="s">
        <v>502</v>
      </c>
      <c r="DX5" s="186" t="s">
        <v>501</v>
      </c>
      <c r="DY5" s="186" t="s">
        <v>502</v>
      </c>
      <c r="DZ5" s="186" t="s">
        <v>501</v>
      </c>
      <c r="EA5" s="186" t="s">
        <v>502</v>
      </c>
      <c r="EB5" s="186" t="s">
        <v>501</v>
      </c>
      <c r="EC5" s="186" t="s">
        <v>502</v>
      </c>
      <c r="ED5" s="186" t="s">
        <v>501</v>
      </c>
      <c r="EE5" s="186" t="s">
        <v>502</v>
      </c>
      <c r="EF5" s="186" t="s">
        <v>501</v>
      </c>
      <c r="EG5" s="186" t="s">
        <v>502</v>
      </c>
      <c r="EH5" s="186" t="s">
        <v>501</v>
      </c>
      <c r="EI5" s="186" t="s">
        <v>502</v>
      </c>
      <c r="EJ5" s="186" t="s">
        <v>501</v>
      </c>
      <c r="EK5" s="186" t="s">
        <v>502</v>
      </c>
      <c r="EL5" s="186" t="s">
        <v>501</v>
      </c>
      <c r="EM5" s="186" t="s">
        <v>502</v>
      </c>
      <c r="EN5" s="186" t="s">
        <v>501</v>
      </c>
      <c r="EO5" s="186" t="s">
        <v>502</v>
      </c>
      <c r="EP5" s="186" t="s">
        <v>501</v>
      </c>
      <c r="EQ5" s="186" t="s">
        <v>502</v>
      </c>
    </row>
    <row r="6" spans="2:155" ht="12.75">
      <c r="B6" s="239" t="s">
        <v>503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X6" t="b">
        <f aca="true" t="shared" si="0" ref="EX6:EX69">EY6=B6</f>
        <v>1</v>
      </c>
      <c r="EY6" s="204" t="s">
        <v>503</v>
      </c>
    </row>
    <row r="7" spans="2:155" ht="12.75">
      <c r="B7" s="240" t="s">
        <v>504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X7" t="b">
        <f t="shared" si="0"/>
        <v>1</v>
      </c>
      <c r="EY7" s="205" t="s">
        <v>504</v>
      </c>
    </row>
    <row r="8" spans="1:155" ht="12.75">
      <c r="A8" t="str">
        <f>LEFT(B8,9)</f>
        <v>INC100000</v>
      </c>
      <c r="B8" s="241" t="s">
        <v>505</v>
      </c>
      <c r="C8" s="238" t="s">
        <v>700</v>
      </c>
      <c r="D8" s="238">
        <v>330167.75</v>
      </c>
      <c r="E8" s="238">
        <v>6588587.86</v>
      </c>
      <c r="F8" s="238">
        <v>294162.29</v>
      </c>
      <c r="G8" s="238">
        <v>6313654.39</v>
      </c>
      <c r="H8" s="238">
        <v>374448.08</v>
      </c>
      <c r="I8" s="238">
        <v>5212886.91</v>
      </c>
      <c r="J8" s="238">
        <v>337659.22</v>
      </c>
      <c r="K8" s="238">
        <v>4996791.24</v>
      </c>
      <c r="L8" s="238">
        <v>338148.52</v>
      </c>
      <c r="M8" s="238">
        <v>4788294.6</v>
      </c>
      <c r="N8" s="238">
        <v>313941.84</v>
      </c>
      <c r="O8" s="238">
        <v>5328225.93</v>
      </c>
      <c r="P8" s="238">
        <v>329925</v>
      </c>
      <c r="Q8" s="238">
        <v>4398948.13</v>
      </c>
      <c r="R8" s="238">
        <v>331778.04</v>
      </c>
      <c r="S8" s="238">
        <v>4338200.29</v>
      </c>
      <c r="T8" s="238">
        <v>330246.4</v>
      </c>
      <c r="U8" s="238">
        <v>4259490.79</v>
      </c>
      <c r="V8" s="238">
        <v>317314.7</v>
      </c>
      <c r="W8" s="238">
        <v>4153884.59</v>
      </c>
      <c r="X8" s="238">
        <v>375786.35</v>
      </c>
      <c r="Y8" s="238">
        <v>4133550.5</v>
      </c>
      <c r="Z8" s="238">
        <v>-75085.71</v>
      </c>
      <c r="AA8" s="238">
        <v>3598492.48</v>
      </c>
      <c r="AB8" s="238">
        <v>687690.44</v>
      </c>
      <c r="AC8" s="238">
        <v>3956015.17</v>
      </c>
      <c r="AD8" s="238">
        <v>647639.22</v>
      </c>
      <c r="AE8" s="238">
        <v>4309492.1</v>
      </c>
      <c r="AF8" s="238">
        <v>609174.02</v>
      </c>
      <c r="AG8" s="238">
        <v>4544218.04</v>
      </c>
      <c r="AH8" s="238">
        <v>610455.49</v>
      </c>
      <c r="AI8" s="238">
        <v>4817014.31</v>
      </c>
      <c r="AJ8" s="238">
        <v>600830.34</v>
      </c>
      <c r="AK8" s="238">
        <v>5079696.13</v>
      </c>
      <c r="AL8" s="238">
        <v>576079.68</v>
      </c>
      <c r="AM8" s="238">
        <v>5341833.97</v>
      </c>
      <c r="AN8" s="238">
        <v>607876.61</v>
      </c>
      <c r="AO8" s="238">
        <v>5619785.58</v>
      </c>
      <c r="AP8" s="238">
        <v>581488.71</v>
      </c>
      <c r="AQ8" s="238">
        <v>5869496.25</v>
      </c>
      <c r="AR8" s="238">
        <v>486549.96</v>
      </c>
      <c r="AS8" s="238">
        <v>6025799.81</v>
      </c>
      <c r="AT8" s="238">
        <v>468669.14</v>
      </c>
      <c r="AU8" s="238">
        <v>6177154.25</v>
      </c>
      <c r="AV8" s="238">
        <v>653200.36</v>
      </c>
      <c r="AW8" s="238">
        <v>6454568.26</v>
      </c>
      <c r="AX8" s="238">
        <v>638195.83</v>
      </c>
      <c r="AY8" s="238">
        <v>7167849.8</v>
      </c>
      <c r="AZ8" s="238">
        <v>477178.31</v>
      </c>
      <c r="BA8" s="238">
        <v>6957337.67</v>
      </c>
      <c r="BB8" s="238">
        <v>441242.87</v>
      </c>
      <c r="BC8" s="238">
        <v>6750941.32</v>
      </c>
      <c r="BD8" s="238">
        <v>403859.82</v>
      </c>
      <c r="BE8" s="238">
        <v>6545627.12</v>
      </c>
      <c r="BF8" s="238">
        <v>262512.37</v>
      </c>
      <c r="BG8" s="238">
        <v>6197684</v>
      </c>
      <c r="BH8" s="238">
        <v>248044.17</v>
      </c>
      <c r="BI8" s="238">
        <v>5844897.83</v>
      </c>
      <c r="BJ8" s="238">
        <v>79009.76</v>
      </c>
      <c r="BK8" s="238">
        <v>5347827.91</v>
      </c>
      <c r="BL8" s="238">
        <v>358310.56</v>
      </c>
      <c r="BM8" s="238">
        <v>5098261.86</v>
      </c>
      <c r="BN8" s="238">
        <v>288788.83</v>
      </c>
      <c r="BO8" s="238">
        <v>4805561.9799999995</v>
      </c>
      <c r="BP8" s="238">
        <v>75160.49</v>
      </c>
      <c r="BQ8" s="238">
        <v>4394172.51</v>
      </c>
      <c r="BR8" s="238">
        <v>295953.27</v>
      </c>
      <c r="BS8" s="238">
        <v>4221456.640000001</v>
      </c>
      <c r="BT8" s="238">
        <v>267995.07</v>
      </c>
      <c r="BU8" s="238">
        <v>3836251.35</v>
      </c>
      <c r="BV8" s="238">
        <v>461043.38</v>
      </c>
      <c r="BW8" s="238">
        <v>3659098.9</v>
      </c>
      <c r="BX8" s="238">
        <v>572357.8</v>
      </c>
      <c r="BY8" s="238">
        <v>3754278.3899999997</v>
      </c>
      <c r="BZ8" s="238">
        <v>689663.32</v>
      </c>
      <c r="CA8" s="238">
        <v>4002698.84</v>
      </c>
      <c r="CB8" s="238">
        <v>603903.59</v>
      </c>
      <c r="CC8" s="238">
        <v>4202742.609999999</v>
      </c>
      <c r="CD8" s="238">
        <v>608962.78</v>
      </c>
      <c r="CE8" s="238">
        <v>4549193.02</v>
      </c>
      <c r="CF8" s="238">
        <v>590779.76</v>
      </c>
      <c r="CG8" s="238">
        <v>4891928.609999999</v>
      </c>
      <c r="CH8" s="238">
        <v>218050.31</v>
      </c>
      <c r="CI8" s="238">
        <v>5030969.159999999</v>
      </c>
      <c r="CJ8" s="238">
        <v>599838.99</v>
      </c>
      <c r="CK8" s="238">
        <v>5272497.59</v>
      </c>
      <c r="CL8" s="238">
        <v>625151.84</v>
      </c>
      <c r="CM8" s="238">
        <v>5608860.6</v>
      </c>
      <c r="CN8" s="238">
        <v>701940.45</v>
      </c>
      <c r="CO8" s="238">
        <v>6235640.5600000005</v>
      </c>
      <c r="CP8" s="238">
        <v>556787.69</v>
      </c>
      <c r="CQ8" s="238">
        <v>6496474.98</v>
      </c>
      <c r="CR8" s="238">
        <v>902059.85</v>
      </c>
      <c r="CS8" s="238">
        <v>7130539.760000001</v>
      </c>
      <c r="CT8" s="238">
        <v>502635.0399999998</v>
      </c>
      <c r="CU8" s="238">
        <v>7172131.42</v>
      </c>
      <c r="CV8" s="238">
        <v>366418.36</v>
      </c>
      <c r="CW8" s="238">
        <v>6966191.9799999995</v>
      </c>
      <c r="CX8" s="238">
        <v>376724.35999999975</v>
      </c>
      <c r="CY8" s="238">
        <v>6653253.019999999</v>
      </c>
      <c r="CZ8" s="238">
        <v>422156.96</v>
      </c>
      <c r="DA8" s="238">
        <v>6471506.389999999</v>
      </c>
      <c r="DB8" s="238">
        <v>386798.1399999999</v>
      </c>
      <c r="DC8" s="238">
        <v>6249341.749999998</v>
      </c>
      <c r="DD8" s="238">
        <v>387094.3599999998</v>
      </c>
      <c r="DE8" s="238">
        <v>6045656.349999999</v>
      </c>
      <c r="DF8" s="238">
        <v>391181.8499999998</v>
      </c>
      <c r="DG8" s="238">
        <v>6218787.89</v>
      </c>
      <c r="DH8" s="238">
        <v>378504.2499999998</v>
      </c>
      <c r="DI8" s="238">
        <v>5997453.1499999985</v>
      </c>
      <c r="DJ8" s="238">
        <v>387521.2099999999</v>
      </c>
      <c r="DK8" s="238">
        <v>5759822.519999999</v>
      </c>
      <c r="DL8" s="238">
        <v>451535.05999999976</v>
      </c>
      <c r="DM8" s="238">
        <v>5509417.129999999</v>
      </c>
      <c r="DN8" s="238">
        <v>419555.35999999987</v>
      </c>
      <c r="DO8" s="238">
        <v>5372184.799999998</v>
      </c>
      <c r="DP8" s="238">
        <v>438917.7199999998</v>
      </c>
      <c r="DQ8" s="238">
        <v>4909042.669999998</v>
      </c>
      <c r="DR8" s="238">
        <v>441840.3399999998</v>
      </c>
      <c r="DS8" s="238">
        <v>4848247.969999998</v>
      </c>
      <c r="DT8" s="238">
        <v>1053150.7500000002</v>
      </c>
      <c r="DU8" s="238">
        <v>5534980.359999998</v>
      </c>
      <c r="DV8" s="238">
        <v>540703.7100000002</v>
      </c>
      <c r="DW8" s="238">
        <v>5698959.709999998</v>
      </c>
      <c r="DX8" s="238">
        <v>549328.1700000002</v>
      </c>
      <c r="DY8" s="238">
        <v>5826130.919999998</v>
      </c>
      <c r="DZ8" s="238">
        <v>539218.56</v>
      </c>
      <c r="EA8" s="238">
        <v>5978551.339999999</v>
      </c>
      <c r="EB8" s="238">
        <v>553099.9000000001</v>
      </c>
      <c r="EC8" s="238">
        <v>6144556.879999999</v>
      </c>
      <c r="ED8" s="238">
        <v>522076.83</v>
      </c>
      <c r="EE8" s="238">
        <v>6275451.859999999</v>
      </c>
      <c r="EF8" s="238">
        <v>538759.4600000002</v>
      </c>
      <c r="EG8" s="238">
        <v>6435707.07</v>
      </c>
      <c r="EH8" s="238">
        <v>544249.7000000002</v>
      </c>
      <c r="EI8" s="238">
        <v>6592435.56</v>
      </c>
      <c r="EJ8" s="238">
        <v>536498.3</v>
      </c>
      <c r="EK8" s="238">
        <v>6677398.800000001</v>
      </c>
      <c r="EL8" s="238">
        <v>536470.0000000001</v>
      </c>
      <c r="EM8" s="238">
        <v>6794313.440000001</v>
      </c>
      <c r="EN8" s="238">
        <v>553645.8300000003</v>
      </c>
      <c r="EO8" s="238">
        <v>6909041.550000002</v>
      </c>
      <c r="EP8" s="238">
        <v>540517.8100000003</v>
      </c>
      <c r="EQ8" s="238">
        <v>7007719.0200000005</v>
      </c>
      <c r="ES8" t="str">
        <f aca="true" t="shared" si="1" ref="ES8:ES39">LEFT(C8,3)</f>
        <v>500</v>
      </c>
      <c r="EX8" t="b">
        <f t="shared" si="0"/>
        <v>1</v>
      </c>
      <c r="EY8" s="206" t="s">
        <v>505</v>
      </c>
    </row>
    <row r="9" spans="1:155" ht="12.75">
      <c r="A9" t="str">
        <f aca="true" t="shared" si="2" ref="A9:A72">LEFT(B9,9)</f>
        <v>INC101110</v>
      </c>
      <c r="B9" s="241" t="s">
        <v>506</v>
      </c>
      <c r="C9" s="238" t="s">
        <v>701</v>
      </c>
      <c r="D9" s="238">
        <v>10809551.14</v>
      </c>
      <c r="E9" s="238">
        <v>603676672.85</v>
      </c>
      <c r="F9" s="238">
        <v>10207421.8</v>
      </c>
      <c r="G9" s="238">
        <v>591151776.83</v>
      </c>
      <c r="H9" s="238">
        <v>30471776.04</v>
      </c>
      <c r="I9" s="238">
        <v>577946765.98</v>
      </c>
      <c r="J9" s="238">
        <v>34280429.26</v>
      </c>
      <c r="K9" s="238">
        <v>508485640.31</v>
      </c>
      <c r="L9" s="238">
        <v>46999824.59</v>
      </c>
      <c r="M9" s="238">
        <v>458803613.72</v>
      </c>
      <c r="N9" s="238">
        <v>72130565.22</v>
      </c>
      <c r="O9" s="238">
        <v>466656302.74</v>
      </c>
      <c r="P9" s="238">
        <v>77695891.41</v>
      </c>
      <c r="Q9" s="238">
        <v>479574663.64</v>
      </c>
      <c r="R9" s="238">
        <v>71016805.18</v>
      </c>
      <c r="S9" s="238">
        <v>485115949.85</v>
      </c>
      <c r="T9" s="238">
        <v>58087639.81</v>
      </c>
      <c r="U9" s="238">
        <v>482751880.4</v>
      </c>
      <c r="V9" s="238">
        <v>50367745.59</v>
      </c>
      <c r="W9" s="238">
        <v>499466001.79</v>
      </c>
      <c r="X9" s="238">
        <v>28116963.68</v>
      </c>
      <c r="Y9" s="238">
        <v>502355865.74</v>
      </c>
      <c r="Z9" s="238">
        <v>22646577.81</v>
      </c>
      <c r="AA9" s="238">
        <v>512831191.53</v>
      </c>
      <c r="AB9" s="238">
        <v>17341619.84</v>
      </c>
      <c r="AC9" s="238">
        <v>519363260.23</v>
      </c>
      <c r="AD9" s="238">
        <v>18391192.21</v>
      </c>
      <c r="AE9" s="238">
        <v>527547030.64</v>
      </c>
      <c r="AF9" s="238">
        <v>27402380.51</v>
      </c>
      <c r="AG9" s="238">
        <v>524477635.11</v>
      </c>
      <c r="AH9" s="238">
        <v>52594207.74</v>
      </c>
      <c r="AI9" s="238">
        <v>542791413.59</v>
      </c>
      <c r="AJ9" s="238">
        <v>55707361.5</v>
      </c>
      <c r="AK9" s="238">
        <v>551498950.5</v>
      </c>
      <c r="AL9" s="238">
        <v>58441062.01</v>
      </c>
      <c r="AM9" s="238">
        <v>537809447.29</v>
      </c>
      <c r="AN9" s="238">
        <v>54669775.73</v>
      </c>
      <c r="AO9" s="238">
        <v>514783331.61</v>
      </c>
      <c r="AP9" s="238">
        <v>57211470.32</v>
      </c>
      <c r="AQ9" s="238">
        <v>500977996.75</v>
      </c>
      <c r="AR9" s="238">
        <v>51397591.71</v>
      </c>
      <c r="AS9" s="238">
        <v>494287948.65</v>
      </c>
      <c r="AT9" s="238">
        <v>53986500.55</v>
      </c>
      <c r="AU9" s="238">
        <v>497906703.61</v>
      </c>
      <c r="AV9" s="238">
        <v>32196104.4</v>
      </c>
      <c r="AW9" s="238">
        <v>501985844.33</v>
      </c>
      <c r="AX9" s="238">
        <v>38994441.35</v>
      </c>
      <c r="AY9" s="238">
        <v>518333707.87</v>
      </c>
      <c r="AZ9" s="238">
        <v>40583034</v>
      </c>
      <c r="BA9" s="238">
        <v>541575122.03</v>
      </c>
      <c r="BB9" s="238">
        <v>47789331.39</v>
      </c>
      <c r="BC9" s="238">
        <v>570973261.21</v>
      </c>
      <c r="BD9" s="238">
        <v>-40722249.27</v>
      </c>
      <c r="BE9" s="238">
        <v>502848631.43</v>
      </c>
      <c r="BF9" s="238">
        <v>30946907.22</v>
      </c>
      <c r="BG9" s="238">
        <v>481201330.91</v>
      </c>
      <c r="BH9" s="238">
        <v>31449573.06</v>
      </c>
      <c r="BI9" s="238">
        <v>456943542.47</v>
      </c>
      <c r="BJ9" s="238">
        <v>45877966.01</v>
      </c>
      <c r="BK9" s="238">
        <v>444380446.47</v>
      </c>
      <c r="BL9" s="238">
        <v>33707514.82</v>
      </c>
      <c r="BM9" s="238">
        <v>423418185.56</v>
      </c>
      <c r="BN9" s="238">
        <v>33771376.84</v>
      </c>
      <c r="BO9" s="238">
        <v>399978092.08</v>
      </c>
      <c r="BP9" s="238">
        <v>22556630.59</v>
      </c>
      <c r="BQ9" s="238">
        <v>371137130.96</v>
      </c>
      <c r="BR9" s="238">
        <v>24225177.76</v>
      </c>
      <c r="BS9" s="238">
        <v>341375808.16999996</v>
      </c>
      <c r="BT9" s="238">
        <v>24225279.4</v>
      </c>
      <c r="BU9" s="238">
        <v>333404983.17</v>
      </c>
      <c r="BV9" s="238">
        <v>16972025.81</v>
      </c>
      <c r="BW9" s="238">
        <v>311382567.63</v>
      </c>
      <c r="BX9" s="238">
        <v>25547938.94</v>
      </c>
      <c r="BY9" s="238">
        <v>296347472.57</v>
      </c>
      <c r="BZ9" s="238">
        <v>19909867.56</v>
      </c>
      <c r="CA9" s="238">
        <v>268468008.74</v>
      </c>
      <c r="CB9" s="238">
        <v>23075689.92</v>
      </c>
      <c r="CC9" s="238">
        <v>332265947.92999995</v>
      </c>
      <c r="CD9" s="238">
        <v>32184343.45</v>
      </c>
      <c r="CE9" s="238">
        <v>333503384.16</v>
      </c>
      <c r="CF9" s="238">
        <v>36768869.91</v>
      </c>
      <c r="CG9" s="238">
        <v>338822681.01</v>
      </c>
      <c r="CH9" s="238">
        <v>46057960.76</v>
      </c>
      <c r="CI9" s="238">
        <v>339002675.75999993</v>
      </c>
      <c r="CJ9" s="238">
        <v>41523534.11</v>
      </c>
      <c r="CK9" s="238">
        <v>346818695.04999995</v>
      </c>
      <c r="CL9" s="238">
        <v>45106329.09</v>
      </c>
      <c r="CM9" s="238">
        <v>358153647.29999995</v>
      </c>
      <c r="CN9" s="238">
        <v>46430534.2</v>
      </c>
      <c r="CO9" s="238">
        <v>382027550.90999997</v>
      </c>
      <c r="CP9" s="238">
        <v>32861697.76999999</v>
      </c>
      <c r="CQ9" s="238">
        <v>390664070.92</v>
      </c>
      <c r="CR9" s="238">
        <v>24437474.19999999</v>
      </c>
      <c r="CS9" s="238">
        <v>390876265.71999997</v>
      </c>
      <c r="CT9" s="238">
        <v>25607682.04</v>
      </c>
      <c r="CU9" s="238">
        <v>399511921.95000005</v>
      </c>
      <c r="CV9" s="238">
        <v>22911086.270000003</v>
      </c>
      <c r="CW9" s="238">
        <v>396875069.2799999</v>
      </c>
      <c r="CX9" s="238">
        <v>20845405.26</v>
      </c>
      <c r="CY9" s="238">
        <v>397810606.9799999</v>
      </c>
      <c r="CZ9" s="238">
        <v>21390342.97</v>
      </c>
      <c r="DA9" s="238">
        <v>396125260.0299999</v>
      </c>
      <c r="DB9" s="238">
        <v>17993221.590000004</v>
      </c>
      <c r="DC9" s="238">
        <v>381934138.16999996</v>
      </c>
      <c r="DD9" s="238">
        <v>27379394.320000004</v>
      </c>
      <c r="DE9" s="238">
        <v>372544662.58000004</v>
      </c>
      <c r="DF9" s="238">
        <v>31075959.92</v>
      </c>
      <c r="DG9" s="238">
        <v>357562661.74</v>
      </c>
      <c r="DH9" s="238">
        <v>35937799.7</v>
      </c>
      <c r="DI9" s="238">
        <v>351976927.33000004</v>
      </c>
      <c r="DJ9" s="238">
        <v>36467566.22</v>
      </c>
      <c r="DK9" s="238">
        <v>343338164.46</v>
      </c>
      <c r="DL9" s="238">
        <v>31769551.76</v>
      </c>
      <c r="DM9" s="238">
        <v>328677182.02</v>
      </c>
      <c r="DN9" s="238">
        <v>33722346.39</v>
      </c>
      <c r="DO9" s="238">
        <v>329537830.64</v>
      </c>
      <c r="DP9" s="238">
        <v>29026220.52</v>
      </c>
      <c r="DQ9" s="238">
        <v>334126576.96</v>
      </c>
      <c r="DR9" s="238">
        <v>28214713.990000002</v>
      </c>
      <c r="DS9" s="238">
        <v>336733608.90999997</v>
      </c>
      <c r="DT9" s="238">
        <v>23948705.849999998</v>
      </c>
      <c r="DU9" s="238">
        <v>337771228.49</v>
      </c>
      <c r="DV9" s="238">
        <v>22432442.970000003</v>
      </c>
      <c r="DW9" s="238">
        <v>339358266.20000005</v>
      </c>
      <c r="DX9" s="238">
        <v>28099859.490000002</v>
      </c>
      <c r="DY9" s="238">
        <v>346067782.72</v>
      </c>
      <c r="DZ9" s="238">
        <v>30100854.57</v>
      </c>
      <c r="EA9" s="238">
        <v>358175415.70000005</v>
      </c>
      <c r="EB9" s="238">
        <v>30734531.4</v>
      </c>
      <c r="EC9" s="238">
        <v>361530552.78</v>
      </c>
      <c r="ED9" s="238">
        <v>30858086.270000003</v>
      </c>
      <c r="EE9" s="238">
        <v>361312679.13000005</v>
      </c>
      <c r="EF9" s="238">
        <v>33910799.29000001</v>
      </c>
      <c r="EG9" s="238">
        <v>359285678.72</v>
      </c>
      <c r="EH9" s="238">
        <v>34207003.32000001</v>
      </c>
      <c r="EI9" s="238">
        <v>357025115.82</v>
      </c>
      <c r="EJ9" s="238">
        <v>30742730.979999997</v>
      </c>
      <c r="EK9" s="238">
        <v>355998295.03999996</v>
      </c>
      <c r="EL9" s="238">
        <v>33709930.96000001</v>
      </c>
      <c r="EM9" s="238">
        <v>355985879.6100001</v>
      </c>
      <c r="EN9" s="238">
        <v>27570003.83</v>
      </c>
      <c r="EO9" s="238">
        <v>354529662.9200001</v>
      </c>
      <c r="EP9" s="238">
        <v>27843493.1</v>
      </c>
      <c r="EQ9" s="238">
        <v>354158442.0300001</v>
      </c>
      <c r="ES9" t="str">
        <f t="shared" si="1"/>
        <v>501</v>
      </c>
      <c r="EX9" t="b">
        <f t="shared" si="0"/>
        <v>1</v>
      </c>
      <c r="EY9" s="206" t="s">
        <v>506</v>
      </c>
    </row>
    <row r="10" spans="1:155" ht="12.75">
      <c r="A10" t="str">
        <f t="shared" si="2"/>
        <v>INC101210</v>
      </c>
      <c r="B10" s="241" t="s">
        <v>507</v>
      </c>
      <c r="C10" s="238" t="s">
        <v>701</v>
      </c>
      <c r="D10" s="238">
        <v>707546.11</v>
      </c>
      <c r="E10" s="238">
        <v>9949244.67</v>
      </c>
      <c r="F10" s="238">
        <v>630911</v>
      </c>
      <c r="G10" s="238">
        <v>9882893.06</v>
      </c>
      <c r="H10" s="238">
        <v>662840.31</v>
      </c>
      <c r="I10" s="238">
        <v>11092294</v>
      </c>
      <c r="J10" s="238">
        <v>909983.9</v>
      </c>
      <c r="K10" s="238">
        <v>10072950.2</v>
      </c>
      <c r="L10" s="238">
        <v>950336.89</v>
      </c>
      <c r="M10" s="238">
        <v>10025116.28</v>
      </c>
      <c r="N10" s="238">
        <v>755897.24</v>
      </c>
      <c r="O10" s="238">
        <v>9711003.48</v>
      </c>
      <c r="P10" s="238">
        <v>877850.01</v>
      </c>
      <c r="Q10" s="238">
        <v>9877667.58</v>
      </c>
      <c r="R10" s="238">
        <v>886019.52</v>
      </c>
      <c r="S10" s="238">
        <v>9813631.68</v>
      </c>
      <c r="T10" s="238">
        <v>860950.01</v>
      </c>
      <c r="U10" s="238">
        <v>9736517.9</v>
      </c>
      <c r="V10" s="238">
        <v>900027.32</v>
      </c>
      <c r="W10" s="238">
        <v>9670076.34</v>
      </c>
      <c r="X10" s="238">
        <v>1109646.97</v>
      </c>
      <c r="Y10" s="238">
        <v>9938268.87</v>
      </c>
      <c r="Z10" s="238">
        <v>334268.18</v>
      </c>
      <c r="AA10" s="238">
        <v>9586277.46</v>
      </c>
      <c r="AB10" s="238">
        <v>657845.29</v>
      </c>
      <c r="AC10" s="238">
        <v>9536576.64</v>
      </c>
      <c r="AD10" s="238">
        <v>632675.3</v>
      </c>
      <c r="AE10" s="238">
        <v>9538340.94</v>
      </c>
      <c r="AF10" s="238">
        <v>597112.75</v>
      </c>
      <c r="AG10" s="238">
        <v>9472613.38</v>
      </c>
      <c r="AH10" s="238">
        <v>881662.34</v>
      </c>
      <c r="AI10" s="238">
        <v>9444291.82</v>
      </c>
      <c r="AJ10" s="238">
        <v>933304.8</v>
      </c>
      <c r="AK10" s="238">
        <v>9427259.73</v>
      </c>
      <c r="AL10" s="238">
        <v>888663.91</v>
      </c>
      <c r="AM10" s="238">
        <v>9560026.4</v>
      </c>
      <c r="AN10" s="238">
        <v>889736.44</v>
      </c>
      <c r="AO10" s="238">
        <v>9571912.83</v>
      </c>
      <c r="AP10" s="238">
        <v>736945.17</v>
      </c>
      <c r="AQ10" s="238">
        <v>9422838.48</v>
      </c>
      <c r="AR10" s="238">
        <v>1246651.34</v>
      </c>
      <c r="AS10" s="238">
        <v>9808539.81</v>
      </c>
      <c r="AT10" s="238">
        <v>1070445.69</v>
      </c>
      <c r="AU10" s="238">
        <v>9978958.18</v>
      </c>
      <c r="AV10" s="238">
        <v>1180401.65</v>
      </c>
      <c r="AW10" s="238">
        <v>10049712.86</v>
      </c>
      <c r="AX10" s="238">
        <v>728349.29</v>
      </c>
      <c r="AY10" s="238">
        <v>10443793.97</v>
      </c>
      <c r="AZ10" s="238">
        <v>1080518.09</v>
      </c>
      <c r="BA10" s="238">
        <v>10866466.77</v>
      </c>
      <c r="BB10" s="238">
        <v>846097.51</v>
      </c>
      <c r="BC10" s="238">
        <v>11079888.98</v>
      </c>
      <c r="BD10" s="238">
        <v>579604.8</v>
      </c>
      <c r="BE10" s="238">
        <v>11062381.03</v>
      </c>
      <c r="BF10" s="238">
        <v>403386.53</v>
      </c>
      <c r="BG10" s="238">
        <v>10584105.22</v>
      </c>
      <c r="BH10" s="238">
        <v>740210.6</v>
      </c>
      <c r="BI10" s="238">
        <v>10391011.02</v>
      </c>
      <c r="BJ10" s="238">
        <v>550592.77</v>
      </c>
      <c r="BK10" s="238">
        <v>10052939.88</v>
      </c>
      <c r="BL10" s="238">
        <v>544914.09</v>
      </c>
      <c r="BM10" s="238">
        <v>9708117.53</v>
      </c>
      <c r="BN10" s="238">
        <v>539799.08</v>
      </c>
      <c r="BO10" s="238">
        <v>9510971.44</v>
      </c>
      <c r="BP10" s="238">
        <v>669007.91</v>
      </c>
      <c r="BQ10" s="238">
        <v>8933328.01</v>
      </c>
      <c r="BR10" s="238">
        <v>605067.97</v>
      </c>
      <c r="BS10" s="238">
        <v>8467950.29</v>
      </c>
      <c r="BT10" s="238">
        <v>423352.23</v>
      </c>
      <c r="BU10" s="238">
        <v>7710900.869999999</v>
      </c>
      <c r="BV10" s="238">
        <v>704341.51</v>
      </c>
      <c r="BW10" s="238">
        <v>7686893.09</v>
      </c>
      <c r="BX10" s="238">
        <v>869677.71</v>
      </c>
      <c r="BY10" s="238">
        <v>7476052.709999999</v>
      </c>
      <c r="BZ10" s="238">
        <v>778762.64</v>
      </c>
      <c r="CA10" s="238">
        <v>7408717.84</v>
      </c>
      <c r="CB10" s="238">
        <v>578659.83</v>
      </c>
      <c r="CC10" s="238">
        <v>7407772.87</v>
      </c>
      <c r="CD10" s="238">
        <v>787136.35</v>
      </c>
      <c r="CE10" s="238">
        <v>7791522.6899999995</v>
      </c>
      <c r="CF10" s="238">
        <v>701835.18</v>
      </c>
      <c r="CG10" s="238">
        <v>7753147.27</v>
      </c>
      <c r="CH10" s="238">
        <v>784974.63</v>
      </c>
      <c r="CI10" s="238">
        <v>7987529.13</v>
      </c>
      <c r="CJ10" s="238">
        <v>730596.87</v>
      </c>
      <c r="CK10" s="238">
        <v>8173211.909999999</v>
      </c>
      <c r="CL10" s="238">
        <v>1059074.64</v>
      </c>
      <c r="CM10" s="238">
        <v>8692487.469999999</v>
      </c>
      <c r="CN10" s="238">
        <v>756340.79</v>
      </c>
      <c r="CO10" s="238">
        <v>8779820.35</v>
      </c>
      <c r="CP10" s="238">
        <v>609556.9400000002</v>
      </c>
      <c r="CQ10" s="238">
        <v>8784309.319999998</v>
      </c>
      <c r="CR10" s="238">
        <v>1083144.9700000004</v>
      </c>
      <c r="CS10" s="238">
        <v>9444102.06</v>
      </c>
      <c r="CT10" s="238">
        <v>608550.8000000002</v>
      </c>
      <c r="CU10" s="238">
        <v>9348311.350000001</v>
      </c>
      <c r="CV10" s="238">
        <v>757452.43</v>
      </c>
      <c r="CW10" s="238">
        <v>9236086.07</v>
      </c>
      <c r="CX10" s="238">
        <v>735445.2899999999</v>
      </c>
      <c r="CY10" s="238">
        <v>9192768.72</v>
      </c>
      <c r="CZ10" s="238">
        <v>771596.4299999996</v>
      </c>
      <c r="DA10" s="238">
        <v>9385705.32</v>
      </c>
      <c r="DB10" s="238">
        <v>771714.2899999998</v>
      </c>
      <c r="DC10" s="238">
        <v>9370283.26</v>
      </c>
      <c r="DD10" s="238">
        <v>802518.8599999998</v>
      </c>
      <c r="DE10" s="238">
        <v>9470966.940000001</v>
      </c>
      <c r="DF10" s="238">
        <v>756133.1699999998</v>
      </c>
      <c r="DG10" s="238">
        <v>9442125.479999999</v>
      </c>
      <c r="DH10" s="238">
        <v>766835.2899999999</v>
      </c>
      <c r="DI10" s="238">
        <v>9478363.9</v>
      </c>
      <c r="DJ10" s="238">
        <v>778048.9299999996</v>
      </c>
      <c r="DK10" s="238">
        <v>9197338.189999998</v>
      </c>
      <c r="DL10" s="238">
        <v>791086.6699999998</v>
      </c>
      <c r="DM10" s="238">
        <v>9232084.069999998</v>
      </c>
      <c r="DN10" s="238">
        <v>832817.2899999999</v>
      </c>
      <c r="DO10" s="238">
        <v>9455344.419999998</v>
      </c>
      <c r="DP10" s="238">
        <v>744859.6399999998</v>
      </c>
      <c r="DQ10" s="238">
        <v>9117059.09</v>
      </c>
      <c r="DR10" s="238">
        <v>993535.1199999998</v>
      </c>
      <c r="DS10" s="238">
        <v>9502043.409999996</v>
      </c>
      <c r="DT10" s="238">
        <v>2572378.0299999984</v>
      </c>
      <c r="DU10" s="238">
        <v>11316969.009999996</v>
      </c>
      <c r="DV10" s="238">
        <v>603067.5699999998</v>
      </c>
      <c r="DW10" s="238">
        <v>11184591.289999995</v>
      </c>
      <c r="DX10" s="238">
        <v>642456.3200000001</v>
      </c>
      <c r="DY10" s="238">
        <v>11055451.179999996</v>
      </c>
      <c r="DZ10" s="238">
        <v>604193.5699999998</v>
      </c>
      <c r="EA10" s="238">
        <v>10887930.459999995</v>
      </c>
      <c r="EB10" s="238">
        <v>671938.15</v>
      </c>
      <c r="EC10" s="238">
        <v>10757349.749999996</v>
      </c>
      <c r="ED10" s="238">
        <v>627716.87</v>
      </c>
      <c r="EE10" s="238">
        <v>10628933.449999996</v>
      </c>
      <c r="EF10" s="238">
        <v>644412.2000000001</v>
      </c>
      <c r="EG10" s="238">
        <v>10506510.359999998</v>
      </c>
      <c r="EH10" s="238">
        <v>636828.3200000001</v>
      </c>
      <c r="EI10" s="238">
        <v>10365289.749999998</v>
      </c>
      <c r="EJ10" s="238">
        <v>616357.25</v>
      </c>
      <c r="EK10" s="238">
        <v>10190560.329999998</v>
      </c>
      <c r="EL10" s="238">
        <v>616782.82</v>
      </c>
      <c r="EM10" s="238">
        <v>9974525.86</v>
      </c>
      <c r="EN10" s="238">
        <v>624704.3600000001</v>
      </c>
      <c r="EO10" s="238">
        <v>9854370.58</v>
      </c>
      <c r="EP10" s="238">
        <v>780306.0500000002</v>
      </c>
      <c r="EQ10" s="238">
        <v>9641141.509999998</v>
      </c>
      <c r="ES10" t="str">
        <f t="shared" si="1"/>
        <v>501</v>
      </c>
      <c r="EX10" t="b">
        <f t="shared" si="0"/>
        <v>1</v>
      </c>
      <c r="EY10" s="206" t="s">
        <v>507</v>
      </c>
    </row>
    <row r="11" spans="1:155" ht="12.75">
      <c r="A11" t="str">
        <f t="shared" si="2"/>
        <v>INC102000</v>
      </c>
      <c r="B11" s="241" t="s">
        <v>508</v>
      </c>
      <c r="C11" s="238" t="s">
        <v>702</v>
      </c>
      <c r="D11" s="238">
        <v>569892.34</v>
      </c>
      <c r="E11" s="238">
        <v>5889911.68</v>
      </c>
      <c r="F11" s="238">
        <v>458071.36</v>
      </c>
      <c r="G11" s="238">
        <v>5876306.99</v>
      </c>
      <c r="H11" s="238">
        <v>481480.83</v>
      </c>
      <c r="I11" s="238">
        <v>5943268.46</v>
      </c>
      <c r="J11" s="238">
        <v>483662.47</v>
      </c>
      <c r="K11" s="238">
        <v>5970719.65</v>
      </c>
      <c r="L11" s="238">
        <v>482225.82</v>
      </c>
      <c r="M11" s="238">
        <v>5990826.5</v>
      </c>
      <c r="N11" s="238">
        <v>473608.33</v>
      </c>
      <c r="O11" s="238">
        <v>5979701.75</v>
      </c>
      <c r="P11" s="238">
        <v>502278.61</v>
      </c>
      <c r="Q11" s="238">
        <v>6005187.79</v>
      </c>
      <c r="R11" s="238">
        <v>508544.83</v>
      </c>
      <c r="S11" s="238">
        <v>6044652.37</v>
      </c>
      <c r="T11" s="238">
        <v>505040.15</v>
      </c>
      <c r="U11" s="238">
        <v>6018896.56</v>
      </c>
      <c r="V11" s="238">
        <v>410343.43</v>
      </c>
      <c r="W11" s="238">
        <v>5897498.57</v>
      </c>
      <c r="X11" s="238">
        <v>542425.02</v>
      </c>
      <c r="Y11" s="238">
        <v>5973994.17</v>
      </c>
      <c r="Z11" s="238">
        <v>-86056.37</v>
      </c>
      <c r="AA11" s="238">
        <v>5331516.82</v>
      </c>
      <c r="AB11" s="238">
        <v>503351.52</v>
      </c>
      <c r="AC11" s="238">
        <v>5264976</v>
      </c>
      <c r="AD11" s="238">
        <v>536144.12</v>
      </c>
      <c r="AE11" s="238">
        <v>5343048.76</v>
      </c>
      <c r="AF11" s="238">
        <v>404830.85</v>
      </c>
      <c r="AG11" s="238">
        <v>5266398.78</v>
      </c>
      <c r="AH11" s="238">
        <v>449967.14</v>
      </c>
      <c r="AI11" s="238">
        <v>5232703.45</v>
      </c>
      <c r="AJ11" s="238">
        <v>510361.26</v>
      </c>
      <c r="AK11" s="238">
        <v>5260838.89</v>
      </c>
      <c r="AL11" s="238">
        <v>386300.74</v>
      </c>
      <c r="AM11" s="238">
        <v>5173531.3</v>
      </c>
      <c r="AN11" s="238">
        <v>480393.9</v>
      </c>
      <c r="AO11" s="238">
        <v>5151646.59</v>
      </c>
      <c r="AP11" s="238">
        <v>413958.58</v>
      </c>
      <c r="AQ11" s="238">
        <v>5057060.34</v>
      </c>
      <c r="AR11" s="238">
        <v>414080.25</v>
      </c>
      <c r="AS11" s="238">
        <v>4966100.44</v>
      </c>
      <c r="AT11" s="238">
        <v>426165.24</v>
      </c>
      <c r="AU11" s="238">
        <v>4981922.25</v>
      </c>
      <c r="AV11" s="238">
        <v>417373.25</v>
      </c>
      <c r="AW11" s="238">
        <v>4856870.48</v>
      </c>
      <c r="AX11" s="238">
        <v>446017.02</v>
      </c>
      <c r="AY11" s="238">
        <v>5388943.87</v>
      </c>
      <c r="AZ11" s="238">
        <v>505037.26</v>
      </c>
      <c r="BA11" s="238">
        <v>5390629.61</v>
      </c>
      <c r="BB11" s="238">
        <v>493452.71</v>
      </c>
      <c r="BC11" s="238">
        <v>5347938.2</v>
      </c>
      <c r="BD11" s="238">
        <v>398965.67</v>
      </c>
      <c r="BE11" s="238">
        <v>5342073.02</v>
      </c>
      <c r="BF11" s="238">
        <v>426574.75</v>
      </c>
      <c r="BG11" s="238">
        <v>5318680.63</v>
      </c>
      <c r="BH11" s="238">
        <v>412236.15</v>
      </c>
      <c r="BI11" s="238">
        <v>5220555.52</v>
      </c>
      <c r="BJ11" s="238">
        <v>456779.36</v>
      </c>
      <c r="BK11" s="238">
        <v>5291034.14</v>
      </c>
      <c r="BL11" s="238">
        <v>436671.65</v>
      </c>
      <c r="BM11" s="238">
        <v>5247311.89</v>
      </c>
      <c r="BN11" s="238">
        <v>407581.07</v>
      </c>
      <c r="BO11" s="238">
        <v>5240934.380000001</v>
      </c>
      <c r="BP11" s="238">
        <v>433692.34</v>
      </c>
      <c r="BQ11" s="238">
        <v>5260546.470000001</v>
      </c>
      <c r="BR11" s="238">
        <v>479409.3</v>
      </c>
      <c r="BS11" s="238">
        <v>5313790.529999999</v>
      </c>
      <c r="BT11" s="238">
        <v>499676.25</v>
      </c>
      <c r="BU11" s="238">
        <v>5396093.529999999</v>
      </c>
      <c r="BV11" s="238">
        <v>510779.62</v>
      </c>
      <c r="BW11" s="238">
        <v>5460856.13</v>
      </c>
      <c r="BX11" s="238">
        <v>479786.15</v>
      </c>
      <c r="BY11" s="238">
        <v>5435605.02</v>
      </c>
      <c r="BZ11" s="238">
        <v>395360.97</v>
      </c>
      <c r="CA11" s="238">
        <v>5337513.279999999</v>
      </c>
      <c r="CB11" s="238">
        <v>401205.5</v>
      </c>
      <c r="CC11" s="238">
        <v>5339753.11</v>
      </c>
      <c r="CD11" s="238">
        <v>399205.89</v>
      </c>
      <c r="CE11" s="238">
        <v>5312384.25</v>
      </c>
      <c r="CF11" s="238">
        <v>381294.32</v>
      </c>
      <c r="CG11" s="238">
        <v>5281442.420000001</v>
      </c>
      <c r="CH11" s="238">
        <v>433486.04</v>
      </c>
      <c r="CI11" s="238">
        <v>5258149.100000001</v>
      </c>
      <c r="CJ11" s="238">
        <v>416532.43</v>
      </c>
      <c r="CK11" s="238">
        <v>5238009.880000001</v>
      </c>
      <c r="CL11" s="238">
        <v>441312</v>
      </c>
      <c r="CM11" s="238">
        <v>5271740.81</v>
      </c>
      <c r="CN11" s="238">
        <v>594208.58</v>
      </c>
      <c r="CO11" s="238">
        <v>5432257.05</v>
      </c>
      <c r="CP11" s="238">
        <v>465146.8499999999</v>
      </c>
      <c r="CQ11" s="238">
        <v>5417994.600000001</v>
      </c>
      <c r="CR11" s="238">
        <v>411806.88999999996</v>
      </c>
      <c r="CS11" s="238">
        <v>5330125.24</v>
      </c>
      <c r="CT11" s="238">
        <v>450817.2100000001</v>
      </c>
      <c r="CU11" s="238">
        <v>5270162.83</v>
      </c>
      <c r="CV11" s="238">
        <v>695719.2900000004</v>
      </c>
      <c r="CW11" s="238">
        <v>5486095.97</v>
      </c>
      <c r="CX11" s="238">
        <v>678712.4700000003</v>
      </c>
      <c r="CY11" s="238">
        <v>5769447.470000001</v>
      </c>
      <c r="CZ11" s="238">
        <v>740042.15</v>
      </c>
      <c r="DA11" s="238">
        <v>6108284.120000001</v>
      </c>
      <c r="DB11" s="238">
        <v>683209.6100000001</v>
      </c>
      <c r="DC11" s="238">
        <v>6392287.840000001</v>
      </c>
      <c r="DD11" s="238">
        <v>683008.96</v>
      </c>
      <c r="DE11" s="238">
        <v>6694002.48</v>
      </c>
      <c r="DF11" s="238">
        <v>693415.35</v>
      </c>
      <c r="DG11" s="238">
        <v>6953931.79</v>
      </c>
      <c r="DH11" s="238">
        <v>683785.3000000003</v>
      </c>
      <c r="DI11" s="238">
        <v>7221184.66</v>
      </c>
      <c r="DJ11" s="238">
        <v>704302.1999999998</v>
      </c>
      <c r="DK11" s="238">
        <v>7484174.859999999</v>
      </c>
      <c r="DL11" s="238">
        <v>750472.7100000002</v>
      </c>
      <c r="DM11" s="238">
        <v>7640438.990000001</v>
      </c>
      <c r="DN11" s="238">
        <v>673829.6400000002</v>
      </c>
      <c r="DO11" s="238">
        <v>7849121.780000001</v>
      </c>
      <c r="DP11" s="238">
        <v>691200.4900000001</v>
      </c>
      <c r="DQ11" s="238">
        <v>8128515.380000002</v>
      </c>
      <c r="DR11" s="238">
        <v>983257.9400000005</v>
      </c>
      <c r="DS11" s="238">
        <v>8660956.110000003</v>
      </c>
      <c r="DT11" s="238">
        <v>2527046.68</v>
      </c>
      <c r="DU11" s="238">
        <v>10492283.5</v>
      </c>
      <c r="DV11" s="238">
        <v>308179.07999999996</v>
      </c>
      <c r="DW11" s="238">
        <v>10121750.110000001</v>
      </c>
      <c r="DX11" s="238">
        <v>306295.8999999999</v>
      </c>
      <c r="DY11" s="238">
        <v>9688003.86</v>
      </c>
      <c r="DZ11" s="238">
        <v>300743.56</v>
      </c>
      <c r="EA11" s="238">
        <v>9305537.810000002</v>
      </c>
      <c r="EB11" s="238">
        <v>306645.9799999999</v>
      </c>
      <c r="EC11" s="238">
        <v>8929174.830000002</v>
      </c>
      <c r="ED11" s="238">
        <v>314935.90999999986</v>
      </c>
      <c r="EE11" s="238">
        <v>8550695.390000002</v>
      </c>
      <c r="EF11" s="238">
        <v>300678.1899999999</v>
      </c>
      <c r="EG11" s="238">
        <v>8167588.280000001</v>
      </c>
      <c r="EH11" s="238">
        <v>306297.6099999999</v>
      </c>
      <c r="EI11" s="238">
        <v>7769583.690000001</v>
      </c>
      <c r="EJ11" s="238">
        <v>297368.8199999999</v>
      </c>
      <c r="EK11" s="238">
        <v>7316479.800000002</v>
      </c>
      <c r="EL11" s="238">
        <v>296888.73999999993</v>
      </c>
      <c r="EM11" s="238">
        <v>6939538.9</v>
      </c>
      <c r="EN11" s="238">
        <v>321645.0599999999</v>
      </c>
      <c r="EO11" s="238">
        <v>6569983.47</v>
      </c>
      <c r="EP11" s="238">
        <v>296582.61999999994</v>
      </c>
      <c r="EQ11" s="238">
        <v>5883308.149999999</v>
      </c>
      <c r="ES11" t="str">
        <f t="shared" si="1"/>
        <v>502</v>
      </c>
      <c r="EX11" t="b">
        <f t="shared" si="0"/>
        <v>1</v>
      </c>
      <c r="EY11" s="206" t="s">
        <v>508</v>
      </c>
    </row>
    <row r="12" spans="1:155" ht="12.75">
      <c r="A12" t="str">
        <f t="shared" si="2"/>
        <v>INC105000</v>
      </c>
      <c r="B12" s="241" t="s">
        <v>509</v>
      </c>
      <c r="C12" s="238" t="s">
        <v>703</v>
      </c>
      <c r="D12" s="238">
        <v>210622.82</v>
      </c>
      <c r="E12" s="238">
        <v>2291683.95</v>
      </c>
      <c r="F12" s="238">
        <v>176379.53</v>
      </c>
      <c r="G12" s="238">
        <v>2298690.61</v>
      </c>
      <c r="H12" s="238">
        <v>222298.47</v>
      </c>
      <c r="I12" s="238">
        <v>2343691.28</v>
      </c>
      <c r="J12" s="238">
        <v>211661.57</v>
      </c>
      <c r="K12" s="238">
        <v>2361359.33</v>
      </c>
      <c r="L12" s="238">
        <v>202107.84</v>
      </c>
      <c r="M12" s="238">
        <v>2378678.02</v>
      </c>
      <c r="N12" s="238">
        <v>192370.35</v>
      </c>
      <c r="O12" s="238">
        <v>2365603.77</v>
      </c>
      <c r="P12" s="238">
        <v>194736.72</v>
      </c>
      <c r="Q12" s="238">
        <v>2377294.81</v>
      </c>
      <c r="R12" s="238">
        <v>200781.11</v>
      </c>
      <c r="S12" s="238">
        <v>2408553.58</v>
      </c>
      <c r="T12" s="238">
        <v>197962.59</v>
      </c>
      <c r="U12" s="238">
        <v>2415972.29</v>
      </c>
      <c r="V12" s="238">
        <v>177235.8</v>
      </c>
      <c r="W12" s="238">
        <v>2387763.78</v>
      </c>
      <c r="X12" s="238">
        <v>231974.06</v>
      </c>
      <c r="Y12" s="238">
        <v>2443938.31</v>
      </c>
      <c r="Z12" s="238">
        <v>-132713.66</v>
      </c>
      <c r="AA12" s="238">
        <v>2085417.2</v>
      </c>
      <c r="AB12" s="238">
        <v>203008.37</v>
      </c>
      <c r="AC12" s="238">
        <v>2077802.75</v>
      </c>
      <c r="AD12" s="238">
        <v>192699.46</v>
      </c>
      <c r="AE12" s="238">
        <v>2094122.68</v>
      </c>
      <c r="AF12" s="238">
        <v>154753.62</v>
      </c>
      <c r="AG12" s="238">
        <v>2026577.83</v>
      </c>
      <c r="AH12" s="238">
        <v>183935.38</v>
      </c>
      <c r="AI12" s="238">
        <v>1998851.64</v>
      </c>
      <c r="AJ12" s="238">
        <v>162436.04</v>
      </c>
      <c r="AK12" s="238">
        <v>1959179.84</v>
      </c>
      <c r="AL12" s="238">
        <v>150843.73</v>
      </c>
      <c r="AM12" s="238">
        <v>1917653.22</v>
      </c>
      <c r="AN12" s="238">
        <v>172927.63</v>
      </c>
      <c r="AO12" s="238">
        <v>1895844.13</v>
      </c>
      <c r="AP12" s="238">
        <v>153983.99</v>
      </c>
      <c r="AQ12" s="238">
        <v>1849047.01</v>
      </c>
      <c r="AR12" s="238">
        <v>160906.51</v>
      </c>
      <c r="AS12" s="238">
        <v>1811990.93</v>
      </c>
      <c r="AT12" s="238">
        <v>150514.63</v>
      </c>
      <c r="AU12" s="238">
        <v>1785269.76</v>
      </c>
      <c r="AV12" s="238">
        <v>166664.63</v>
      </c>
      <c r="AW12" s="238">
        <v>1719960.33</v>
      </c>
      <c r="AX12" s="238">
        <v>180275.38</v>
      </c>
      <c r="AY12" s="238">
        <v>2032949.37</v>
      </c>
      <c r="AZ12" s="238">
        <v>189734.68</v>
      </c>
      <c r="BA12" s="238">
        <v>2019675.68</v>
      </c>
      <c r="BB12" s="238">
        <v>175179.73</v>
      </c>
      <c r="BC12" s="238">
        <v>2002155.95</v>
      </c>
      <c r="BD12" s="238">
        <v>145524.13</v>
      </c>
      <c r="BE12" s="238">
        <v>1992926.46</v>
      </c>
      <c r="BF12" s="238">
        <v>159005.7</v>
      </c>
      <c r="BG12" s="238">
        <v>1967996.78</v>
      </c>
      <c r="BH12" s="238">
        <v>150454.71</v>
      </c>
      <c r="BI12" s="238">
        <v>1956015.45</v>
      </c>
      <c r="BJ12" s="238">
        <v>155252.73</v>
      </c>
      <c r="BK12" s="238">
        <v>1960424.45</v>
      </c>
      <c r="BL12" s="238">
        <v>170407.87</v>
      </c>
      <c r="BM12" s="238">
        <v>1957904.69</v>
      </c>
      <c r="BN12" s="238">
        <v>151379.31</v>
      </c>
      <c r="BO12" s="238">
        <v>1955300.01</v>
      </c>
      <c r="BP12" s="238">
        <v>177255.82</v>
      </c>
      <c r="BQ12" s="238">
        <v>1971649.3199999998</v>
      </c>
      <c r="BR12" s="238">
        <v>161078.31</v>
      </c>
      <c r="BS12" s="238">
        <v>1982213</v>
      </c>
      <c r="BT12" s="238">
        <v>161321.12</v>
      </c>
      <c r="BU12" s="238">
        <v>1976869.4900000002</v>
      </c>
      <c r="BV12" s="238">
        <v>196985.59</v>
      </c>
      <c r="BW12" s="238">
        <v>1993579.7</v>
      </c>
      <c r="BX12" s="238">
        <v>175199.1</v>
      </c>
      <c r="BY12" s="238">
        <v>1979044.12</v>
      </c>
      <c r="BZ12" s="238">
        <v>159939.93</v>
      </c>
      <c r="CA12" s="238">
        <v>1963804.3200000003</v>
      </c>
      <c r="CB12" s="238">
        <v>144799.35</v>
      </c>
      <c r="CC12" s="238">
        <v>1963079.5399999998</v>
      </c>
      <c r="CD12" s="238">
        <v>165790.76</v>
      </c>
      <c r="CE12" s="238">
        <v>1969864.6</v>
      </c>
      <c r="CF12" s="238">
        <v>150985.72</v>
      </c>
      <c r="CG12" s="238">
        <v>1970395.6099999999</v>
      </c>
      <c r="CH12" s="238">
        <v>171252.79</v>
      </c>
      <c r="CI12" s="238">
        <v>1986395.67</v>
      </c>
      <c r="CJ12" s="238">
        <v>147893.77</v>
      </c>
      <c r="CK12" s="238">
        <v>1963881.5700000005</v>
      </c>
      <c r="CL12" s="238">
        <v>169320.75</v>
      </c>
      <c r="CM12" s="238">
        <v>1981823.0100000005</v>
      </c>
      <c r="CN12" s="238">
        <v>161254.52</v>
      </c>
      <c r="CO12" s="238">
        <v>1965821.7100000004</v>
      </c>
      <c r="CP12" s="238">
        <v>162842.23999999987</v>
      </c>
      <c r="CQ12" s="238">
        <v>1967585.6400000001</v>
      </c>
      <c r="CR12" s="238">
        <v>151163.31999999992</v>
      </c>
      <c r="CS12" s="238">
        <v>1957427.84</v>
      </c>
      <c r="CT12" s="238">
        <v>165359.83999999997</v>
      </c>
      <c r="CU12" s="238">
        <v>1925802.0899999999</v>
      </c>
      <c r="CV12" s="238">
        <v>161023.59000000003</v>
      </c>
      <c r="CW12" s="238">
        <v>1911626.5799999998</v>
      </c>
      <c r="CX12" s="238">
        <v>154303.35000000003</v>
      </c>
      <c r="CY12" s="238">
        <v>1905990</v>
      </c>
      <c r="CZ12" s="238">
        <v>176374.04000000004</v>
      </c>
      <c r="DA12" s="238">
        <v>1937564.69</v>
      </c>
      <c r="DB12" s="238">
        <v>159045.87000000002</v>
      </c>
      <c r="DC12" s="238">
        <v>1930819.8</v>
      </c>
      <c r="DD12" s="238">
        <v>154107.60000000003</v>
      </c>
      <c r="DE12" s="238">
        <v>1933941.6800000002</v>
      </c>
      <c r="DF12" s="238">
        <v>156557.53000000003</v>
      </c>
      <c r="DG12" s="238">
        <v>1919246.42</v>
      </c>
      <c r="DH12" s="238">
        <v>154305.79000000004</v>
      </c>
      <c r="DI12" s="238">
        <v>1925658.44</v>
      </c>
      <c r="DJ12" s="238">
        <v>159570.32000000007</v>
      </c>
      <c r="DK12" s="238">
        <v>1915908.0099999998</v>
      </c>
      <c r="DL12" s="238">
        <v>164209.21</v>
      </c>
      <c r="DM12" s="238">
        <v>1918862.7000000002</v>
      </c>
      <c r="DN12" s="238">
        <v>148449.93000000002</v>
      </c>
      <c r="DO12" s="238">
        <v>1904470.3900000001</v>
      </c>
      <c r="DP12" s="238">
        <v>161318.95000000004</v>
      </c>
      <c r="DQ12" s="238">
        <v>1914626.0200000005</v>
      </c>
      <c r="DR12" s="238">
        <v>155511.17000000007</v>
      </c>
      <c r="DS12" s="238">
        <v>1904777.3500000008</v>
      </c>
      <c r="DT12" s="238">
        <v>418668.97</v>
      </c>
      <c r="DU12" s="238">
        <v>2162422.7300000004</v>
      </c>
      <c r="DV12" s="238">
        <v>118732.84999999998</v>
      </c>
      <c r="DW12" s="238">
        <v>2126852.2300000004</v>
      </c>
      <c r="DX12" s="238">
        <v>117881.30999999995</v>
      </c>
      <c r="DY12" s="238">
        <v>2068359.5000000002</v>
      </c>
      <c r="DZ12" s="238">
        <v>114979.04999999997</v>
      </c>
      <c r="EA12" s="238">
        <v>2024292.6800000002</v>
      </c>
      <c r="EB12" s="238">
        <v>118079.43999999997</v>
      </c>
      <c r="EC12" s="238">
        <v>1988264.52</v>
      </c>
      <c r="ED12" s="238">
        <v>122334.98999999999</v>
      </c>
      <c r="EE12" s="238">
        <v>1954041.98</v>
      </c>
      <c r="EF12" s="238">
        <v>114986.21999999999</v>
      </c>
      <c r="EG12" s="238">
        <v>1914722.41</v>
      </c>
      <c r="EH12" s="238">
        <v>117882.20999999996</v>
      </c>
      <c r="EI12" s="238">
        <v>1873034.2999999996</v>
      </c>
      <c r="EJ12" s="238">
        <v>113311.76999999999</v>
      </c>
      <c r="EK12" s="238">
        <v>1822136.8599999996</v>
      </c>
      <c r="EL12" s="238">
        <v>113050.38</v>
      </c>
      <c r="EM12" s="238">
        <v>1786737.3099999998</v>
      </c>
      <c r="EN12" s="238">
        <v>125748.09</v>
      </c>
      <c r="EO12" s="238">
        <v>1751166.4499999997</v>
      </c>
      <c r="EP12" s="238">
        <v>112907.11000000002</v>
      </c>
      <c r="EQ12" s="238">
        <v>1708562.39</v>
      </c>
      <c r="ES12" t="str">
        <f t="shared" si="1"/>
        <v>505</v>
      </c>
      <c r="EX12" t="b">
        <f t="shared" si="0"/>
        <v>1</v>
      </c>
      <c r="EY12" s="206" t="s">
        <v>509</v>
      </c>
    </row>
    <row r="13" spans="1:155" ht="12.75">
      <c r="A13" t="str">
        <f t="shared" si="2"/>
        <v>INC106000</v>
      </c>
      <c r="B13" s="241" t="s">
        <v>510</v>
      </c>
      <c r="C13" s="238" t="s">
        <v>704</v>
      </c>
      <c r="D13" s="238">
        <v>2378162.69</v>
      </c>
      <c r="E13" s="238">
        <v>23016032.74</v>
      </c>
      <c r="F13" s="238">
        <v>3720612.46</v>
      </c>
      <c r="G13" s="238">
        <v>25513568.56</v>
      </c>
      <c r="H13" s="238">
        <v>-891244.28</v>
      </c>
      <c r="I13" s="238">
        <v>20701557.91</v>
      </c>
      <c r="J13" s="238">
        <v>1710109.33</v>
      </c>
      <c r="K13" s="238">
        <v>20225547.21</v>
      </c>
      <c r="L13" s="238">
        <v>2480841.97</v>
      </c>
      <c r="M13" s="238">
        <v>21386853.28</v>
      </c>
      <c r="N13" s="238">
        <v>1667035.92</v>
      </c>
      <c r="O13" s="238">
        <v>20307316.15</v>
      </c>
      <c r="P13" s="238">
        <v>1692674.64</v>
      </c>
      <c r="Q13" s="238">
        <v>21656738.09</v>
      </c>
      <c r="R13" s="238">
        <v>1947082.37</v>
      </c>
      <c r="S13" s="238">
        <v>22276812.84</v>
      </c>
      <c r="T13" s="238">
        <v>1447697.66</v>
      </c>
      <c r="U13" s="238">
        <v>21786397.56</v>
      </c>
      <c r="V13" s="238">
        <v>2143240.8</v>
      </c>
      <c r="W13" s="238">
        <v>22422984.11</v>
      </c>
      <c r="X13" s="238">
        <v>2202345.09</v>
      </c>
      <c r="Y13" s="238">
        <v>22445633.92</v>
      </c>
      <c r="Z13" s="238">
        <v>1869588.19</v>
      </c>
      <c r="AA13" s="238">
        <v>22368146.84</v>
      </c>
      <c r="AB13" s="238">
        <v>2011604.53</v>
      </c>
      <c r="AC13" s="238">
        <v>22001588.68</v>
      </c>
      <c r="AD13" s="238">
        <v>1538507.73</v>
      </c>
      <c r="AE13" s="238">
        <v>19819483.95</v>
      </c>
      <c r="AF13" s="238">
        <v>2010043.38</v>
      </c>
      <c r="AG13" s="238">
        <v>22720771.61</v>
      </c>
      <c r="AH13" s="238">
        <v>1239991.29</v>
      </c>
      <c r="AI13" s="238">
        <v>22250653.57</v>
      </c>
      <c r="AJ13" s="238">
        <v>1520555.01</v>
      </c>
      <c r="AK13" s="238">
        <v>21290366.61</v>
      </c>
      <c r="AL13" s="238">
        <v>1442713.67</v>
      </c>
      <c r="AM13" s="238">
        <v>21066044.36</v>
      </c>
      <c r="AN13" s="238">
        <v>1474940.9</v>
      </c>
      <c r="AO13" s="238">
        <v>20848310.62</v>
      </c>
      <c r="AP13" s="238">
        <v>1610959.12</v>
      </c>
      <c r="AQ13" s="238">
        <v>20512187.37</v>
      </c>
      <c r="AR13" s="238">
        <v>1529611.39</v>
      </c>
      <c r="AS13" s="238">
        <v>20594101.1</v>
      </c>
      <c r="AT13" s="238">
        <v>1368183.14</v>
      </c>
      <c r="AU13" s="238">
        <v>19819043.44</v>
      </c>
      <c r="AV13" s="238">
        <v>2139051.38</v>
      </c>
      <c r="AW13" s="238">
        <v>19755749.73</v>
      </c>
      <c r="AX13" s="238">
        <v>2476646.27</v>
      </c>
      <c r="AY13" s="238">
        <v>20362807.81</v>
      </c>
      <c r="AZ13" s="238">
        <v>1558447.4</v>
      </c>
      <c r="BA13" s="238">
        <v>19909650.68</v>
      </c>
      <c r="BB13" s="238">
        <v>2320538.38</v>
      </c>
      <c r="BC13" s="238">
        <v>20691681.33</v>
      </c>
      <c r="BD13" s="238">
        <v>1877644.39</v>
      </c>
      <c r="BE13" s="238">
        <v>20559282.34</v>
      </c>
      <c r="BF13" s="238">
        <v>-152930.73</v>
      </c>
      <c r="BG13" s="238">
        <v>19166360.32</v>
      </c>
      <c r="BH13" s="238">
        <v>2808587.52</v>
      </c>
      <c r="BI13" s="238">
        <v>20454392.83</v>
      </c>
      <c r="BJ13" s="238">
        <v>-969525.86</v>
      </c>
      <c r="BK13" s="238">
        <v>18042153.3</v>
      </c>
      <c r="BL13" s="238">
        <v>1496605.14</v>
      </c>
      <c r="BM13" s="238">
        <v>18063817.54</v>
      </c>
      <c r="BN13" s="238">
        <v>1598082.1</v>
      </c>
      <c r="BO13" s="238">
        <v>18050940.52</v>
      </c>
      <c r="BP13" s="238">
        <v>1296389.55</v>
      </c>
      <c r="BQ13" s="238">
        <v>17817718.68</v>
      </c>
      <c r="BR13" s="238">
        <v>1622673.23</v>
      </c>
      <c r="BS13" s="238">
        <v>18072208.77</v>
      </c>
      <c r="BT13" s="238">
        <v>1606837.41</v>
      </c>
      <c r="BU13" s="238">
        <v>17539994.8</v>
      </c>
      <c r="BV13" s="238">
        <v>3438106.29</v>
      </c>
      <c r="BW13" s="238">
        <v>18501454.82</v>
      </c>
      <c r="BX13" s="238">
        <v>1803114.39</v>
      </c>
      <c r="BY13" s="238">
        <v>18746121.810000002</v>
      </c>
      <c r="BZ13" s="238">
        <v>1026256.09</v>
      </c>
      <c r="CA13" s="238">
        <v>17451839.52</v>
      </c>
      <c r="CB13" s="238">
        <v>1641053.87</v>
      </c>
      <c r="CC13" s="238">
        <v>17215249</v>
      </c>
      <c r="CD13" s="238">
        <v>1517299.83</v>
      </c>
      <c r="CE13" s="238">
        <v>18885479.56</v>
      </c>
      <c r="CF13" s="238">
        <v>1242485.49</v>
      </c>
      <c r="CG13" s="238">
        <v>17319377.530000005</v>
      </c>
      <c r="CH13" s="238">
        <v>1790623.09</v>
      </c>
      <c r="CI13" s="238">
        <v>20079526.480000004</v>
      </c>
      <c r="CJ13" s="238">
        <v>1635054.54</v>
      </c>
      <c r="CK13" s="238">
        <v>20217975.880000003</v>
      </c>
      <c r="CL13" s="238">
        <v>1332490.6</v>
      </c>
      <c r="CM13" s="238">
        <v>19952384.380000003</v>
      </c>
      <c r="CN13" s="238">
        <v>2402855.53</v>
      </c>
      <c r="CO13" s="238">
        <v>21058850.36</v>
      </c>
      <c r="CP13" s="238">
        <v>1477810.7299999997</v>
      </c>
      <c r="CQ13" s="238">
        <v>20913987.86</v>
      </c>
      <c r="CR13" s="238">
        <v>1364388.1199999992</v>
      </c>
      <c r="CS13" s="238">
        <v>20671538.57</v>
      </c>
      <c r="CT13" s="238">
        <v>1449390.9599999997</v>
      </c>
      <c r="CU13" s="238">
        <v>18682823.24</v>
      </c>
      <c r="CV13" s="238">
        <v>2331225.039999999</v>
      </c>
      <c r="CW13" s="238">
        <v>19210933.889999997</v>
      </c>
      <c r="CX13" s="238">
        <v>2268957.6200000015</v>
      </c>
      <c r="CY13" s="238">
        <v>20453635.419999998</v>
      </c>
      <c r="CZ13" s="238">
        <v>2598435.9399999995</v>
      </c>
      <c r="DA13" s="238">
        <v>21411017.489999995</v>
      </c>
      <c r="DB13" s="238">
        <v>2309738.0500000003</v>
      </c>
      <c r="DC13" s="238">
        <v>22203455.709999997</v>
      </c>
      <c r="DD13" s="238">
        <v>2344010.02</v>
      </c>
      <c r="DE13" s="238">
        <v>23304980.24</v>
      </c>
      <c r="DF13" s="238">
        <v>2576899.48</v>
      </c>
      <c r="DG13" s="238">
        <v>24091256.63</v>
      </c>
      <c r="DH13" s="238">
        <v>2355897.27</v>
      </c>
      <c r="DI13" s="238">
        <v>24812099.360000003</v>
      </c>
      <c r="DJ13" s="238">
        <v>2416556.05</v>
      </c>
      <c r="DK13" s="238">
        <v>25896164.810000006</v>
      </c>
      <c r="DL13" s="238">
        <v>2546870.4400000013</v>
      </c>
      <c r="DM13" s="238">
        <v>26040179.720000003</v>
      </c>
      <c r="DN13" s="238">
        <v>2321946.79</v>
      </c>
      <c r="DO13" s="238">
        <v>26884315.78</v>
      </c>
      <c r="DP13" s="238">
        <v>2309341.1299999994</v>
      </c>
      <c r="DQ13" s="238">
        <v>27829268.790000003</v>
      </c>
      <c r="DR13" s="238">
        <v>3554116.269999998</v>
      </c>
      <c r="DS13" s="238">
        <v>29933994.099999998</v>
      </c>
      <c r="DT13" s="238">
        <v>3689655.9500000007</v>
      </c>
      <c r="DU13" s="238">
        <v>31292425.01</v>
      </c>
      <c r="DV13" s="238">
        <v>1215876.5499999989</v>
      </c>
      <c r="DW13" s="238">
        <v>30239343.939999998</v>
      </c>
      <c r="DX13" s="238">
        <v>1313651.119999999</v>
      </c>
      <c r="DY13" s="238">
        <v>28954559.119999997</v>
      </c>
      <c r="DZ13" s="238">
        <v>1184272.0199999993</v>
      </c>
      <c r="EA13" s="238">
        <v>27829093.089999996</v>
      </c>
      <c r="EB13" s="238">
        <v>1238603.1399999987</v>
      </c>
      <c r="EC13" s="238">
        <v>26723686.209999997</v>
      </c>
      <c r="ED13" s="238">
        <v>1300469.4699999986</v>
      </c>
      <c r="EE13" s="238">
        <v>25447256.199999996</v>
      </c>
      <c r="EF13" s="238">
        <v>1184739.6099999994</v>
      </c>
      <c r="EG13" s="238">
        <v>24276098.539999995</v>
      </c>
      <c r="EH13" s="238">
        <v>1251340.3599999992</v>
      </c>
      <c r="EI13" s="238">
        <v>23110882.849999994</v>
      </c>
      <c r="EJ13" s="238">
        <v>1313346.649999999</v>
      </c>
      <c r="EK13" s="238">
        <v>21877359.05999999</v>
      </c>
      <c r="EL13" s="238">
        <v>1199425.5799999996</v>
      </c>
      <c r="EM13" s="238">
        <v>20754837.84999999</v>
      </c>
      <c r="EN13" s="238">
        <v>1240742.8699999985</v>
      </c>
      <c r="EO13" s="238">
        <v>19686239.58999999</v>
      </c>
      <c r="EP13" s="238">
        <v>1280434.3299999994</v>
      </c>
      <c r="EQ13" s="238">
        <v>17412557.64999999</v>
      </c>
      <c r="ES13" t="str">
        <f t="shared" si="1"/>
        <v>506</v>
      </c>
      <c r="EX13" t="b">
        <f t="shared" si="0"/>
        <v>1</v>
      </c>
      <c r="EY13" s="206" t="s">
        <v>510</v>
      </c>
    </row>
    <row r="14" spans="1:155" ht="12.75">
      <c r="A14" t="str">
        <f t="shared" si="2"/>
        <v>INC106100</v>
      </c>
      <c r="B14" s="241" t="s">
        <v>511</v>
      </c>
      <c r="C14" s="238" t="s">
        <v>704</v>
      </c>
      <c r="D14" s="238">
        <v>365423.33</v>
      </c>
      <c r="E14" s="238">
        <v>4197943.27</v>
      </c>
      <c r="F14" s="238">
        <v>95398.73</v>
      </c>
      <c r="G14" s="238">
        <v>4046974.05</v>
      </c>
      <c r="H14" s="238">
        <v>204800.08</v>
      </c>
      <c r="I14" s="238">
        <v>3839948.57</v>
      </c>
      <c r="J14" s="238">
        <v>222103.84</v>
      </c>
      <c r="K14" s="238">
        <v>3760107.77</v>
      </c>
      <c r="L14" s="238">
        <v>148805.52</v>
      </c>
      <c r="M14" s="238">
        <v>3580246.64</v>
      </c>
      <c r="N14" s="238">
        <v>126011.83</v>
      </c>
      <c r="O14" s="238">
        <v>3382152.98</v>
      </c>
      <c r="P14" s="238">
        <v>155397.35</v>
      </c>
      <c r="Q14" s="238">
        <v>2984935.18</v>
      </c>
      <c r="R14" s="238">
        <v>370428.66</v>
      </c>
      <c r="S14" s="238">
        <v>2994912.9</v>
      </c>
      <c r="T14" s="238">
        <v>483977.36</v>
      </c>
      <c r="U14" s="238">
        <v>3078406.33</v>
      </c>
      <c r="V14" s="238">
        <v>347990.4</v>
      </c>
      <c r="W14" s="238">
        <v>3056802.49</v>
      </c>
      <c r="X14" s="238">
        <v>773017.16</v>
      </c>
      <c r="Y14" s="238">
        <v>3644212.86</v>
      </c>
      <c r="Z14" s="238">
        <v>497482.55</v>
      </c>
      <c r="AA14" s="238">
        <v>3790836.81</v>
      </c>
      <c r="AB14" s="238">
        <v>463259.25</v>
      </c>
      <c r="AC14" s="238">
        <v>3888672.73</v>
      </c>
      <c r="AD14" s="238">
        <v>551048.89</v>
      </c>
      <c r="AE14" s="238">
        <v>4344322.89</v>
      </c>
      <c r="AF14" s="238">
        <v>335410.54</v>
      </c>
      <c r="AG14" s="238">
        <v>4474933.35</v>
      </c>
      <c r="AH14" s="238">
        <v>274716.57</v>
      </c>
      <c r="AI14" s="238">
        <v>4527546.08</v>
      </c>
      <c r="AJ14" s="238">
        <v>283932.81</v>
      </c>
      <c r="AK14" s="238">
        <v>4662673.37</v>
      </c>
      <c r="AL14" s="238">
        <v>290480.45</v>
      </c>
      <c r="AM14" s="238">
        <v>4827141.99</v>
      </c>
      <c r="AN14" s="238">
        <v>582753.31</v>
      </c>
      <c r="AO14" s="238">
        <v>5254497.95</v>
      </c>
      <c r="AP14" s="238">
        <v>465878.81</v>
      </c>
      <c r="AQ14" s="238">
        <v>5349948.1</v>
      </c>
      <c r="AR14" s="238">
        <v>398561.6</v>
      </c>
      <c r="AS14" s="238">
        <v>5264532.34</v>
      </c>
      <c r="AT14" s="238">
        <v>478741.92</v>
      </c>
      <c r="AU14" s="238">
        <v>5395283.86</v>
      </c>
      <c r="AV14" s="238">
        <v>447265.88</v>
      </c>
      <c r="AW14" s="238">
        <v>5069532.58</v>
      </c>
      <c r="AX14" s="238">
        <v>340124.09</v>
      </c>
      <c r="AY14" s="238">
        <v>4912174.12</v>
      </c>
      <c r="AZ14" s="238">
        <v>273595.34</v>
      </c>
      <c r="BA14" s="238">
        <v>4722510.21</v>
      </c>
      <c r="BB14" s="238">
        <v>285288.43</v>
      </c>
      <c r="BC14" s="238">
        <v>4456749.75</v>
      </c>
      <c r="BD14" s="238">
        <v>68730.44</v>
      </c>
      <c r="BE14" s="238">
        <v>4190069.65</v>
      </c>
      <c r="BF14" s="238">
        <v>176546.01</v>
      </c>
      <c r="BG14" s="238">
        <v>4091899.09</v>
      </c>
      <c r="BH14" s="238">
        <v>235269.92</v>
      </c>
      <c r="BI14" s="238">
        <v>4043236.2</v>
      </c>
      <c r="BJ14" s="238">
        <v>541782.46</v>
      </c>
      <c r="BK14" s="238">
        <v>4294538.21</v>
      </c>
      <c r="BL14" s="238">
        <v>290220.83</v>
      </c>
      <c r="BM14" s="238">
        <v>4002005.73</v>
      </c>
      <c r="BN14" s="238">
        <v>643988.37</v>
      </c>
      <c r="BO14" s="238">
        <v>4180115.2899999996</v>
      </c>
      <c r="BP14" s="238">
        <v>607051.96</v>
      </c>
      <c r="BQ14" s="238">
        <v>4388605.649999999</v>
      </c>
      <c r="BR14" s="238">
        <v>357248.82999999996</v>
      </c>
      <c r="BS14" s="238">
        <v>4267112.56</v>
      </c>
      <c r="BT14" s="238">
        <v>257498.75999999998</v>
      </c>
      <c r="BU14" s="238">
        <v>4077345.4399999995</v>
      </c>
      <c r="BV14" s="238">
        <v>436263.25</v>
      </c>
      <c r="BW14" s="238">
        <v>4173484.5999999996</v>
      </c>
      <c r="BX14" s="238">
        <v>632742.6000000001</v>
      </c>
      <c r="BY14" s="238">
        <v>4532631.86</v>
      </c>
      <c r="BZ14" s="238">
        <v>182727.04000000004</v>
      </c>
      <c r="CA14" s="238">
        <v>4430070.470000001</v>
      </c>
      <c r="CB14" s="238">
        <v>337755.26</v>
      </c>
      <c r="CC14" s="238">
        <v>4699095.29</v>
      </c>
      <c r="CD14" s="238">
        <v>485147.61</v>
      </c>
      <c r="CE14" s="238">
        <v>5007696.89</v>
      </c>
      <c r="CF14" s="238">
        <v>582047.17</v>
      </c>
      <c r="CG14" s="238">
        <v>5354474.14</v>
      </c>
      <c r="CH14" s="238">
        <v>634144.05</v>
      </c>
      <c r="CI14" s="238">
        <v>5446835.7299999995</v>
      </c>
      <c r="CJ14" s="238">
        <v>504035.87</v>
      </c>
      <c r="CK14" s="238">
        <v>5660650.77</v>
      </c>
      <c r="CL14" s="238">
        <v>482442.5</v>
      </c>
      <c r="CM14" s="238">
        <v>5499104.899999999</v>
      </c>
      <c r="CN14" s="238">
        <v>757258.53</v>
      </c>
      <c r="CO14" s="238">
        <v>5649311.470000001</v>
      </c>
      <c r="CP14" s="238">
        <v>705131.42</v>
      </c>
      <c r="CQ14" s="238">
        <v>5997194.0600000005</v>
      </c>
      <c r="CR14" s="238">
        <v>551325.8699999999</v>
      </c>
      <c r="CS14" s="238">
        <v>6291021.17</v>
      </c>
      <c r="CT14" s="238">
        <v>280003.65</v>
      </c>
      <c r="CU14" s="238">
        <v>6134761.57</v>
      </c>
      <c r="CV14" s="238">
        <v>380203.86</v>
      </c>
      <c r="CW14" s="238">
        <v>5882222.83</v>
      </c>
      <c r="CX14" s="238">
        <v>407003.82999999996</v>
      </c>
      <c r="CY14" s="238">
        <v>6106499.62</v>
      </c>
      <c r="CZ14" s="238">
        <v>411212.83999999997</v>
      </c>
      <c r="DA14" s="238">
        <v>6179957.2</v>
      </c>
      <c r="DB14" s="238">
        <v>387148.26</v>
      </c>
      <c r="DC14" s="238">
        <v>6081957.85</v>
      </c>
      <c r="DD14" s="238">
        <v>474430.55</v>
      </c>
      <c r="DE14" s="238">
        <v>5974341.2299999995</v>
      </c>
      <c r="DF14" s="238">
        <v>430930.55</v>
      </c>
      <c r="DG14" s="238">
        <v>5771127.7299999995</v>
      </c>
      <c r="DH14" s="238">
        <v>367148.26</v>
      </c>
      <c r="DI14" s="238">
        <v>5634240.12</v>
      </c>
      <c r="DJ14" s="238">
        <v>405212.83999999997</v>
      </c>
      <c r="DK14" s="238">
        <v>5557010.46</v>
      </c>
      <c r="DL14" s="238">
        <v>372930.55000000005</v>
      </c>
      <c r="DM14" s="238">
        <v>5172682.4799999995</v>
      </c>
      <c r="DN14" s="238">
        <v>362148.26</v>
      </c>
      <c r="DO14" s="238">
        <v>4829699.319999999</v>
      </c>
      <c r="DP14" s="238">
        <v>398797.54999999993</v>
      </c>
      <c r="DQ14" s="238">
        <v>4677171</v>
      </c>
      <c r="DR14" s="238">
        <v>399425.52999999997</v>
      </c>
      <c r="DS14" s="238">
        <v>4796592.88</v>
      </c>
      <c r="DT14" s="238">
        <v>398622.41000000003</v>
      </c>
      <c r="DU14" s="238">
        <v>4815011.429999999</v>
      </c>
      <c r="DV14" s="238">
        <v>335494.69</v>
      </c>
      <c r="DW14" s="238">
        <v>4743502.289999999</v>
      </c>
      <c r="DX14" s="238">
        <v>396336.3</v>
      </c>
      <c r="DY14" s="238">
        <v>4728625.749999999</v>
      </c>
      <c r="DZ14" s="238">
        <v>444136.69</v>
      </c>
      <c r="EA14" s="238">
        <v>4785614.179999999</v>
      </c>
      <c r="EB14" s="238">
        <v>394842.3</v>
      </c>
      <c r="EC14" s="238">
        <v>4706025.929999999</v>
      </c>
      <c r="ED14" s="238">
        <v>335768.43</v>
      </c>
      <c r="EE14" s="238">
        <v>4610863.809999999</v>
      </c>
      <c r="EF14" s="238">
        <v>313368.55000000005</v>
      </c>
      <c r="EG14" s="238">
        <v>4557084.1</v>
      </c>
      <c r="EH14" s="238">
        <v>356842.3</v>
      </c>
      <c r="EI14" s="238">
        <v>4508713.56</v>
      </c>
      <c r="EJ14" s="238">
        <v>321368.55000000005</v>
      </c>
      <c r="EK14" s="238">
        <v>4457151.56</v>
      </c>
      <c r="EL14" s="238">
        <v>336055.43</v>
      </c>
      <c r="EM14" s="238">
        <v>4431058.7299999995</v>
      </c>
      <c r="EN14" s="238">
        <v>336605.43</v>
      </c>
      <c r="EO14" s="238">
        <v>4368866.609999999</v>
      </c>
      <c r="EP14" s="238">
        <v>313368.55000000005</v>
      </c>
      <c r="EQ14" s="238">
        <v>4282809.63</v>
      </c>
      <c r="ES14" t="str">
        <f t="shared" si="1"/>
        <v>506</v>
      </c>
      <c r="EX14" t="b">
        <f t="shared" si="0"/>
        <v>1</v>
      </c>
      <c r="EY14" s="206" t="s">
        <v>511</v>
      </c>
    </row>
    <row r="15" spans="1:155" ht="12.75">
      <c r="A15" t="str">
        <f t="shared" si="2"/>
        <v>INC106310</v>
      </c>
      <c r="B15" s="241" t="s">
        <v>512</v>
      </c>
      <c r="C15" s="238" t="s">
        <v>704</v>
      </c>
      <c r="D15" s="238">
        <v>78134.69</v>
      </c>
      <c r="E15" s="238">
        <v>1307097.81</v>
      </c>
      <c r="F15" s="238">
        <v>105255.5</v>
      </c>
      <c r="G15" s="238">
        <v>1331564.46</v>
      </c>
      <c r="H15" s="238">
        <v>104142.78</v>
      </c>
      <c r="I15" s="238">
        <v>1329271.37</v>
      </c>
      <c r="J15" s="238">
        <v>145681.52</v>
      </c>
      <c r="K15" s="238">
        <v>1361830.32</v>
      </c>
      <c r="L15" s="238">
        <v>119849.65</v>
      </c>
      <c r="M15" s="238">
        <v>1426990.61</v>
      </c>
      <c r="N15" s="238">
        <v>92418.1</v>
      </c>
      <c r="O15" s="238">
        <v>1417611.77</v>
      </c>
      <c r="P15" s="238">
        <v>160359.05</v>
      </c>
      <c r="Q15" s="238">
        <v>1493879.06</v>
      </c>
      <c r="R15" s="238">
        <v>163060.72</v>
      </c>
      <c r="S15" s="238">
        <v>1555470.3</v>
      </c>
      <c r="T15" s="238">
        <v>139147.31</v>
      </c>
      <c r="U15" s="238">
        <v>1590515.64</v>
      </c>
      <c r="V15" s="238">
        <v>152352.24</v>
      </c>
      <c r="W15" s="238">
        <v>1627600.07</v>
      </c>
      <c r="X15" s="238">
        <v>137995.49</v>
      </c>
      <c r="Y15" s="238">
        <v>1618955.29</v>
      </c>
      <c r="Z15" s="238">
        <v>100087.5</v>
      </c>
      <c r="AA15" s="238">
        <v>1498484.55</v>
      </c>
      <c r="AB15" s="238">
        <v>74088.43</v>
      </c>
      <c r="AC15" s="238">
        <v>1494438.29</v>
      </c>
      <c r="AD15" s="238">
        <v>56481.79</v>
      </c>
      <c r="AE15" s="238">
        <v>1445664.58</v>
      </c>
      <c r="AF15" s="238">
        <v>86555.52</v>
      </c>
      <c r="AG15" s="238">
        <v>1428077.32</v>
      </c>
      <c r="AH15" s="238">
        <v>171865.85</v>
      </c>
      <c r="AI15" s="238">
        <v>1454261.65</v>
      </c>
      <c r="AJ15" s="238">
        <v>97439.04</v>
      </c>
      <c r="AK15" s="238">
        <v>1431851.04</v>
      </c>
      <c r="AL15" s="238">
        <v>39956.59</v>
      </c>
      <c r="AM15" s="238">
        <v>1379389.53</v>
      </c>
      <c r="AN15" s="238">
        <v>93574.05</v>
      </c>
      <c r="AO15" s="238">
        <v>1312604.53</v>
      </c>
      <c r="AP15" s="238">
        <v>32953.59</v>
      </c>
      <c r="AQ15" s="238">
        <v>1182497.4</v>
      </c>
      <c r="AR15" s="238">
        <v>63250.29</v>
      </c>
      <c r="AS15" s="238">
        <v>1106600.38</v>
      </c>
      <c r="AT15" s="238">
        <v>42347.69</v>
      </c>
      <c r="AU15" s="238">
        <v>996595.83</v>
      </c>
      <c r="AV15" s="238">
        <v>54558.41</v>
      </c>
      <c r="AW15" s="238">
        <v>913158.75</v>
      </c>
      <c r="AX15" s="238">
        <v>64623.37</v>
      </c>
      <c r="AY15" s="238">
        <v>877694.62</v>
      </c>
      <c r="AZ15" s="238">
        <v>246544.74</v>
      </c>
      <c r="BA15" s="238">
        <v>1050150.93</v>
      </c>
      <c r="BB15" s="238">
        <v>107285.97</v>
      </c>
      <c r="BC15" s="238">
        <v>1100955.11</v>
      </c>
      <c r="BD15" s="238">
        <v>135178.68</v>
      </c>
      <c r="BE15" s="238">
        <v>1149578.27</v>
      </c>
      <c r="BF15" s="238">
        <v>57113.3</v>
      </c>
      <c r="BG15" s="238">
        <v>1034825.72</v>
      </c>
      <c r="BH15" s="238">
        <v>81717.23</v>
      </c>
      <c r="BI15" s="238">
        <v>1019103.91</v>
      </c>
      <c r="BJ15" s="238">
        <v>33265.77</v>
      </c>
      <c r="BK15" s="238">
        <v>1012413.09</v>
      </c>
      <c r="BL15" s="238">
        <v>84912.3</v>
      </c>
      <c r="BM15" s="238">
        <v>1003751.34</v>
      </c>
      <c r="BN15" s="238">
        <v>210794</v>
      </c>
      <c r="BO15" s="238">
        <v>1181591.75</v>
      </c>
      <c r="BP15" s="238">
        <v>310912.97</v>
      </c>
      <c r="BQ15" s="238">
        <v>1429254.43</v>
      </c>
      <c r="BR15" s="238">
        <v>86971.31</v>
      </c>
      <c r="BS15" s="238">
        <v>1473878.05</v>
      </c>
      <c r="BT15" s="238">
        <v>127795.3</v>
      </c>
      <c r="BU15" s="238">
        <v>1547114.9400000002</v>
      </c>
      <c r="BV15" s="238">
        <v>112476.76</v>
      </c>
      <c r="BW15" s="238">
        <v>1594968.33</v>
      </c>
      <c r="BX15" s="238">
        <v>55281.43</v>
      </c>
      <c r="BY15" s="238">
        <v>1403705.02</v>
      </c>
      <c r="BZ15" s="238">
        <v>146570.79</v>
      </c>
      <c r="CA15" s="238">
        <v>1442989.84</v>
      </c>
      <c r="CB15" s="238">
        <v>156506.93</v>
      </c>
      <c r="CC15" s="238">
        <v>1464318.09</v>
      </c>
      <c r="CD15" s="238">
        <v>105508.41</v>
      </c>
      <c r="CE15" s="238">
        <v>1512713.2</v>
      </c>
      <c r="CF15" s="238">
        <v>71532.73</v>
      </c>
      <c r="CG15" s="238">
        <v>1502528.7000000002</v>
      </c>
      <c r="CH15" s="238">
        <v>68115.1</v>
      </c>
      <c r="CI15" s="238">
        <v>1537378.0300000003</v>
      </c>
      <c r="CJ15" s="238">
        <v>87289.17</v>
      </c>
      <c r="CK15" s="238">
        <v>1539754.9000000001</v>
      </c>
      <c r="CL15" s="238">
        <v>75442.71</v>
      </c>
      <c r="CM15" s="238">
        <v>1404403.61</v>
      </c>
      <c r="CN15" s="238">
        <v>55891.14</v>
      </c>
      <c r="CO15" s="238">
        <v>1149381.78</v>
      </c>
      <c r="CP15" s="238">
        <v>142434.66999999998</v>
      </c>
      <c r="CQ15" s="238">
        <v>1204845.1400000001</v>
      </c>
      <c r="CR15" s="238">
        <v>312056.60000000003</v>
      </c>
      <c r="CS15" s="238">
        <v>1389106.44</v>
      </c>
      <c r="CT15" s="238">
        <v>205921.34000000003</v>
      </c>
      <c r="CU15" s="238">
        <v>1482551.02</v>
      </c>
      <c r="CV15" s="238">
        <v>190775.91999999998</v>
      </c>
      <c r="CW15" s="238">
        <v>1618045.51</v>
      </c>
      <c r="CX15" s="238">
        <v>121964.45000000001</v>
      </c>
      <c r="CY15" s="238">
        <v>1593439.17</v>
      </c>
      <c r="CZ15" s="238">
        <v>159992.09999999998</v>
      </c>
      <c r="DA15" s="238">
        <v>1596924.3399999999</v>
      </c>
      <c r="DB15" s="238">
        <v>152761.68</v>
      </c>
      <c r="DC15" s="238">
        <v>1644177.6099999999</v>
      </c>
      <c r="DD15" s="238">
        <v>141866.12</v>
      </c>
      <c r="DE15" s="238">
        <v>1714511</v>
      </c>
      <c r="DF15" s="238">
        <v>204477.88999999996</v>
      </c>
      <c r="DG15" s="238">
        <v>1850873.7899999998</v>
      </c>
      <c r="DH15" s="238">
        <v>141618.23</v>
      </c>
      <c r="DI15" s="238">
        <v>1905202.8499999999</v>
      </c>
      <c r="DJ15" s="238">
        <v>142337.1</v>
      </c>
      <c r="DK15" s="238">
        <v>1972097.24</v>
      </c>
      <c r="DL15" s="238">
        <v>116977.67</v>
      </c>
      <c r="DM15" s="238">
        <v>2033183.77</v>
      </c>
      <c r="DN15" s="238">
        <v>116506.68000000001</v>
      </c>
      <c r="DO15" s="238">
        <v>2007255.7800000003</v>
      </c>
      <c r="DP15" s="238">
        <v>116866.12</v>
      </c>
      <c r="DQ15" s="238">
        <v>1812065.2999999998</v>
      </c>
      <c r="DR15" s="238">
        <v>42088.96000000001</v>
      </c>
      <c r="DS15" s="238">
        <v>1648232.9199999997</v>
      </c>
      <c r="DT15" s="238">
        <v>30094.53</v>
      </c>
      <c r="DU15" s="238">
        <v>1487551.5299999996</v>
      </c>
      <c r="DV15" s="238">
        <v>28888.52</v>
      </c>
      <c r="DW15" s="238">
        <v>1394475.5999999996</v>
      </c>
      <c r="DX15" s="238">
        <v>42289.54</v>
      </c>
      <c r="DY15" s="238">
        <v>1276773.0399999998</v>
      </c>
      <c r="DZ15" s="238">
        <v>40480.520000000004</v>
      </c>
      <c r="EA15" s="238">
        <v>1164491.88</v>
      </c>
      <c r="EB15" s="238">
        <v>30697.54</v>
      </c>
      <c r="EC15" s="238">
        <v>1053323.2999999998</v>
      </c>
      <c r="ED15" s="238">
        <v>30094.53</v>
      </c>
      <c r="EE15" s="238">
        <v>878939.94</v>
      </c>
      <c r="EF15" s="238">
        <v>29491.52</v>
      </c>
      <c r="EG15" s="238">
        <v>766813.23</v>
      </c>
      <c r="EH15" s="238">
        <v>30697.54</v>
      </c>
      <c r="EI15" s="238">
        <v>655173.67</v>
      </c>
      <c r="EJ15" s="238">
        <v>29491.52</v>
      </c>
      <c r="EK15" s="238">
        <v>567687.52</v>
      </c>
      <c r="EL15" s="238">
        <v>30094.53</v>
      </c>
      <c r="EM15" s="238">
        <v>481275.37000000005</v>
      </c>
      <c r="EN15" s="238">
        <v>30094.53</v>
      </c>
      <c r="EO15" s="238">
        <v>394503.77999999997</v>
      </c>
      <c r="EP15" s="238">
        <v>111691.50999999998</v>
      </c>
      <c r="EQ15" s="238">
        <v>464106.32999999996</v>
      </c>
      <c r="ES15" t="str">
        <f t="shared" si="1"/>
        <v>506</v>
      </c>
      <c r="EX15" t="b">
        <f t="shared" si="0"/>
        <v>1</v>
      </c>
      <c r="EY15" s="206" t="s">
        <v>512</v>
      </c>
    </row>
    <row r="16" spans="1:155" ht="12.75">
      <c r="A16" t="str">
        <f t="shared" si="2"/>
        <v>INC107000</v>
      </c>
      <c r="B16" s="241" t="s">
        <v>513</v>
      </c>
      <c r="C16" s="238" t="s">
        <v>705</v>
      </c>
      <c r="D16" s="238">
        <v>4823.45</v>
      </c>
      <c r="E16" s="238">
        <v>36273.36</v>
      </c>
      <c r="F16" s="238">
        <v>5173.93</v>
      </c>
      <c r="G16" s="238">
        <v>41179.09</v>
      </c>
      <c r="H16" s="238">
        <v>3793.05</v>
      </c>
      <c r="I16" s="238">
        <v>44703.94</v>
      </c>
      <c r="J16" s="238">
        <v>5660.54</v>
      </c>
      <c r="K16" s="238">
        <v>50096.28</v>
      </c>
      <c r="L16" s="238">
        <v>5967.56</v>
      </c>
      <c r="M16" s="238">
        <v>55527.44</v>
      </c>
      <c r="N16" s="238">
        <v>7174.73</v>
      </c>
      <c r="O16" s="238">
        <v>62702.17</v>
      </c>
      <c r="P16" s="238">
        <v>8133.57</v>
      </c>
      <c r="Q16" s="238">
        <v>66195.84</v>
      </c>
      <c r="R16" s="238">
        <v>6773.46</v>
      </c>
      <c r="S16" s="238">
        <v>66959.64</v>
      </c>
      <c r="T16" s="238">
        <v>8359.27</v>
      </c>
      <c r="U16" s="238">
        <v>69706.99</v>
      </c>
      <c r="V16" s="238">
        <v>10510.19</v>
      </c>
      <c r="W16" s="238">
        <v>71941.75</v>
      </c>
      <c r="X16" s="238">
        <v>1876.34</v>
      </c>
      <c r="Y16" s="238">
        <v>71301.96</v>
      </c>
      <c r="Z16" s="238">
        <v>5254.17</v>
      </c>
      <c r="AA16" s="238">
        <v>73500.26</v>
      </c>
      <c r="AB16" s="238">
        <v>5001.64</v>
      </c>
      <c r="AC16" s="238">
        <v>73678.45</v>
      </c>
      <c r="AD16" s="238">
        <v>3679.77</v>
      </c>
      <c r="AE16" s="238">
        <v>72184.29</v>
      </c>
      <c r="AF16" s="238">
        <v>5714.81</v>
      </c>
      <c r="AG16" s="238">
        <v>74106.05</v>
      </c>
      <c r="AH16" s="238">
        <v>4541.03</v>
      </c>
      <c r="AI16" s="238">
        <v>72986.54</v>
      </c>
      <c r="AJ16" s="238">
        <v>3797.76</v>
      </c>
      <c r="AK16" s="238">
        <v>70816.74</v>
      </c>
      <c r="AL16" s="238">
        <v>5517.56</v>
      </c>
      <c r="AM16" s="238">
        <v>69159.57</v>
      </c>
      <c r="AN16" s="238">
        <v>8403.19</v>
      </c>
      <c r="AO16" s="238">
        <v>69429.19</v>
      </c>
      <c r="AP16" s="238">
        <v>12495.73</v>
      </c>
      <c r="AQ16" s="238">
        <v>75151.46</v>
      </c>
      <c r="AR16" s="238">
        <v>6010.04</v>
      </c>
      <c r="AS16" s="238">
        <v>72802.23</v>
      </c>
      <c r="AT16" s="238">
        <v>9282.68</v>
      </c>
      <c r="AU16" s="238">
        <v>71574.72</v>
      </c>
      <c r="AV16" s="238">
        <v>2087.33</v>
      </c>
      <c r="AW16" s="238">
        <v>71785.71</v>
      </c>
      <c r="AX16" s="238">
        <v>4111.12</v>
      </c>
      <c r="AY16" s="238">
        <v>70642.66</v>
      </c>
      <c r="AZ16" s="238">
        <v>5132.26</v>
      </c>
      <c r="BA16" s="238">
        <v>70773.28</v>
      </c>
      <c r="BB16" s="238">
        <v>5001.52</v>
      </c>
      <c r="BC16" s="238">
        <v>72095.03</v>
      </c>
      <c r="BD16" s="238">
        <v>5625.2</v>
      </c>
      <c r="BE16" s="238">
        <v>72005.42</v>
      </c>
      <c r="BF16" s="238">
        <v>9272.59</v>
      </c>
      <c r="BG16" s="238">
        <v>76736.98</v>
      </c>
      <c r="BH16" s="238">
        <v>3407.18</v>
      </c>
      <c r="BI16" s="238">
        <v>76346.4</v>
      </c>
      <c r="BJ16" s="238">
        <v>9256.19</v>
      </c>
      <c r="BK16" s="238">
        <v>80085.03</v>
      </c>
      <c r="BL16" s="238">
        <v>14285.03</v>
      </c>
      <c r="BM16" s="238">
        <v>85966.87</v>
      </c>
      <c r="BN16" s="238">
        <v>6365.5</v>
      </c>
      <c r="BO16" s="238">
        <v>79836.64</v>
      </c>
      <c r="BP16" s="238">
        <v>7041.1</v>
      </c>
      <c r="BQ16" s="238">
        <v>80867.70000000001</v>
      </c>
      <c r="BR16" s="238">
        <v>12580.73</v>
      </c>
      <c r="BS16" s="238">
        <v>84165.75</v>
      </c>
      <c r="BT16" s="238">
        <v>3977.39</v>
      </c>
      <c r="BU16" s="238">
        <v>86055.81</v>
      </c>
      <c r="BV16" s="238">
        <v>4452.34</v>
      </c>
      <c r="BW16" s="238">
        <v>86397.03</v>
      </c>
      <c r="BX16" s="238">
        <v>6374.38</v>
      </c>
      <c r="BY16" s="238">
        <v>87639.15</v>
      </c>
      <c r="BZ16" s="238">
        <v>5914.55</v>
      </c>
      <c r="CA16" s="238">
        <v>88552.17999999998</v>
      </c>
      <c r="CB16" s="238">
        <v>5137.04</v>
      </c>
      <c r="CC16" s="238">
        <v>88064.01999999999</v>
      </c>
      <c r="CD16" s="238">
        <v>5551.28</v>
      </c>
      <c r="CE16" s="238">
        <v>84342.70999999999</v>
      </c>
      <c r="CF16" s="238">
        <v>8002.3</v>
      </c>
      <c r="CG16" s="238">
        <v>88937.83</v>
      </c>
      <c r="CH16" s="238">
        <v>6734.64</v>
      </c>
      <c r="CI16" s="238">
        <v>86416.28</v>
      </c>
      <c r="CJ16" s="238">
        <v>8804.88</v>
      </c>
      <c r="CK16" s="238">
        <v>80936.13</v>
      </c>
      <c r="CL16" s="238">
        <v>13419.95</v>
      </c>
      <c r="CM16" s="238">
        <v>87990.58</v>
      </c>
      <c r="CN16" s="238">
        <v>7188.23</v>
      </c>
      <c r="CO16" s="238">
        <v>88137.70999999999</v>
      </c>
      <c r="CP16" s="238">
        <v>7285.01</v>
      </c>
      <c r="CQ16" s="238">
        <v>82841.99</v>
      </c>
      <c r="CR16" s="238">
        <v>5795.580000000001</v>
      </c>
      <c r="CS16" s="238">
        <v>84660.18000000001</v>
      </c>
      <c r="CT16" s="238">
        <v>6358.630000000001</v>
      </c>
      <c r="CU16" s="238">
        <v>86566.47</v>
      </c>
      <c r="CV16" s="238">
        <v>5675.2300000000005</v>
      </c>
      <c r="CW16" s="238">
        <v>85867.31999999999</v>
      </c>
      <c r="CX16" s="238">
        <v>5474.78</v>
      </c>
      <c r="CY16" s="238">
        <v>85427.55</v>
      </c>
      <c r="CZ16" s="238">
        <v>6362.070000000001</v>
      </c>
      <c r="DA16" s="238">
        <v>86652.58</v>
      </c>
      <c r="DB16" s="238">
        <v>5252.59</v>
      </c>
      <c r="DC16" s="238">
        <v>86353.89</v>
      </c>
      <c r="DD16" s="238">
        <v>4795.21</v>
      </c>
      <c r="DE16" s="238">
        <v>83146.8</v>
      </c>
      <c r="DF16" s="238">
        <v>5060.51</v>
      </c>
      <c r="DG16" s="238">
        <v>81472.67000000001</v>
      </c>
      <c r="DH16" s="238">
        <v>4804.52</v>
      </c>
      <c r="DI16" s="238">
        <v>77472.31000000001</v>
      </c>
      <c r="DJ16" s="238">
        <v>5307.54</v>
      </c>
      <c r="DK16" s="238">
        <v>69359.90000000001</v>
      </c>
      <c r="DL16" s="238">
        <v>7119.360000000001</v>
      </c>
      <c r="DM16" s="238">
        <v>69291.03</v>
      </c>
      <c r="DN16" s="238">
        <v>4876.51</v>
      </c>
      <c r="DO16" s="238">
        <v>66882.53000000001</v>
      </c>
      <c r="DP16" s="238">
        <v>5414.58</v>
      </c>
      <c r="DQ16" s="238">
        <v>66501.53000000001</v>
      </c>
      <c r="DR16" s="238">
        <v>5273.660000000001</v>
      </c>
      <c r="DS16" s="238">
        <v>65416.56</v>
      </c>
      <c r="DT16" s="238">
        <v>64205.96999999999</v>
      </c>
      <c r="DU16" s="238">
        <v>123947.29999999999</v>
      </c>
      <c r="DV16" s="238">
        <v>172.09</v>
      </c>
      <c r="DW16" s="238">
        <v>118644.60999999999</v>
      </c>
      <c r="DX16" s="238">
        <v>172.09</v>
      </c>
      <c r="DY16" s="238">
        <v>112454.62999999998</v>
      </c>
      <c r="DZ16" s="238">
        <v>172.09</v>
      </c>
      <c r="EA16" s="238">
        <v>107374.12999999998</v>
      </c>
      <c r="EB16" s="238">
        <v>172.09</v>
      </c>
      <c r="EC16" s="238">
        <v>102751.00999999998</v>
      </c>
      <c r="ED16" s="238">
        <v>172.09</v>
      </c>
      <c r="EE16" s="238">
        <v>97862.58999999998</v>
      </c>
      <c r="EF16" s="238">
        <v>172.09</v>
      </c>
      <c r="EG16" s="238">
        <v>93230.15999999997</v>
      </c>
      <c r="EH16" s="238">
        <v>172.09</v>
      </c>
      <c r="EI16" s="238">
        <v>88094.70999999998</v>
      </c>
      <c r="EJ16" s="238">
        <v>172.09</v>
      </c>
      <c r="EK16" s="238">
        <v>81147.43999999999</v>
      </c>
      <c r="EL16" s="238">
        <v>172.09</v>
      </c>
      <c r="EM16" s="238">
        <v>76443.01999999999</v>
      </c>
      <c r="EN16" s="238">
        <v>172.09</v>
      </c>
      <c r="EO16" s="238">
        <v>71200.52999999998</v>
      </c>
      <c r="EP16" s="238">
        <v>172.09</v>
      </c>
      <c r="EQ16" s="238">
        <v>66098.95999999999</v>
      </c>
      <c r="ES16" t="str">
        <f t="shared" si="1"/>
        <v>507</v>
      </c>
      <c r="EX16" t="b">
        <f t="shared" si="0"/>
        <v>1</v>
      </c>
      <c r="EY16" s="206" t="s">
        <v>513</v>
      </c>
    </row>
    <row r="17" spans="1:155" ht="12.75">
      <c r="A17" t="str">
        <f t="shared" si="2"/>
        <v>INC110000</v>
      </c>
      <c r="B17" s="241" t="s">
        <v>514</v>
      </c>
      <c r="C17" s="238" t="s">
        <v>706</v>
      </c>
      <c r="D17" s="238">
        <v>315916.18</v>
      </c>
      <c r="E17" s="238">
        <v>7196475.43</v>
      </c>
      <c r="F17" s="238">
        <v>245963.67</v>
      </c>
      <c r="G17" s="238">
        <v>6876627.24</v>
      </c>
      <c r="H17" s="238">
        <v>315562.73</v>
      </c>
      <c r="I17" s="238">
        <v>5152383.08</v>
      </c>
      <c r="J17" s="238">
        <v>377826.05</v>
      </c>
      <c r="K17" s="238">
        <v>4934727.22</v>
      </c>
      <c r="L17" s="238">
        <v>414239.3</v>
      </c>
      <c r="M17" s="238">
        <v>4740117.39</v>
      </c>
      <c r="N17" s="238">
        <v>415326.02</v>
      </c>
      <c r="O17" s="238">
        <v>5297992.12</v>
      </c>
      <c r="P17" s="238">
        <v>324496.43</v>
      </c>
      <c r="Q17" s="238">
        <v>4422456.08</v>
      </c>
      <c r="R17" s="238">
        <v>292602</v>
      </c>
      <c r="S17" s="238">
        <v>4241014.52</v>
      </c>
      <c r="T17" s="238">
        <v>327398.99</v>
      </c>
      <c r="U17" s="238">
        <v>4199317.11</v>
      </c>
      <c r="V17" s="238">
        <v>265869.65</v>
      </c>
      <c r="W17" s="238">
        <v>4038896.53</v>
      </c>
      <c r="X17" s="238">
        <v>301846.93</v>
      </c>
      <c r="Y17" s="238">
        <v>3943273.5</v>
      </c>
      <c r="Z17" s="238">
        <v>-119150.88</v>
      </c>
      <c r="AA17" s="238">
        <v>3477897.07</v>
      </c>
      <c r="AB17" s="238">
        <v>637277.69</v>
      </c>
      <c r="AC17" s="238">
        <v>3799258.58</v>
      </c>
      <c r="AD17" s="238">
        <v>597692.38</v>
      </c>
      <c r="AE17" s="238">
        <v>4150987.29</v>
      </c>
      <c r="AF17" s="238">
        <v>566228.43</v>
      </c>
      <c r="AG17" s="238">
        <v>4401652.99</v>
      </c>
      <c r="AH17" s="238">
        <v>555757.33</v>
      </c>
      <c r="AI17" s="238">
        <v>4579584.27</v>
      </c>
      <c r="AJ17" s="238">
        <v>608797.99</v>
      </c>
      <c r="AK17" s="238">
        <v>4774142.96</v>
      </c>
      <c r="AL17" s="238">
        <v>579462.61</v>
      </c>
      <c r="AM17" s="238">
        <v>4938279.55</v>
      </c>
      <c r="AN17" s="238">
        <v>598703.08</v>
      </c>
      <c r="AO17" s="238">
        <v>5212486.2</v>
      </c>
      <c r="AP17" s="238">
        <v>550339.55</v>
      </c>
      <c r="AQ17" s="238">
        <v>5470223.75</v>
      </c>
      <c r="AR17" s="238">
        <v>403469.92</v>
      </c>
      <c r="AS17" s="238">
        <v>5546294.68</v>
      </c>
      <c r="AT17" s="238">
        <v>423584.3</v>
      </c>
      <c r="AU17" s="238">
        <v>5704009.33</v>
      </c>
      <c r="AV17" s="238">
        <v>620002.62</v>
      </c>
      <c r="AW17" s="238">
        <v>6022165.02</v>
      </c>
      <c r="AX17" s="238">
        <v>602210.44</v>
      </c>
      <c r="AY17" s="238">
        <v>6743526.34</v>
      </c>
      <c r="AZ17" s="238">
        <v>415283.29</v>
      </c>
      <c r="BA17" s="238">
        <v>6521531.94</v>
      </c>
      <c r="BB17" s="238">
        <v>485558.2</v>
      </c>
      <c r="BC17" s="238">
        <v>6409397.76</v>
      </c>
      <c r="BD17" s="238">
        <v>412696.63</v>
      </c>
      <c r="BE17" s="238">
        <v>6255865.96</v>
      </c>
      <c r="BF17" s="238">
        <v>418963.59</v>
      </c>
      <c r="BG17" s="238">
        <v>6119072.22</v>
      </c>
      <c r="BH17" s="238">
        <v>295606.08</v>
      </c>
      <c r="BI17" s="238">
        <v>5805880.31</v>
      </c>
      <c r="BJ17" s="238">
        <v>83043.83</v>
      </c>
      <c r="BK17" s="238">
        <v>5309461.53</v>
      </c>
      <c r="BL17" s="238">
        <v>346918.93</v>
      </c>
      <c r="BM17" s="238">
        <v>5057677.38</v>
      </c>
      <c r="BN17" s="238">
        <v>299421.49</v>
      </c>
      <c r="BO17" s="238">
        <v>4806759.32</v>
      </c>
      <c r="BP17" s="238">
        <v>255023.05</v>
      </c>
      <c r="BQ17" s="238">
        <v>4658312.45</v>
      </c>
      <c r="BR17" s="238">
        <v>302058.58</v>
      </c>
      <c r="BS17" s="238">
        <v>4536786.73</v>
      </c>
      <c r="BT17" s="238">
        <v>250590.78</v>
      </c>
      <c r="BU17" s="238">
        <v>4167374.89</v>
      </c>
      <c r="BV17" s="238">
        <v>370949.04</v>
      </c>
      <c r="BW17" s="238">
        <v>3936113.4899999998</v>
      </c>
      <c r="BX17" s="238">
        <v>601888.1</v>
      </c>
      <c r="BY17" s="238">
        <v>4122718.3000000003</v>
      </c>
      <c r="BZ17" s="238">
        <v>580567.04</v>
      </c>
      <c r="CA17" s="238">
        <v>4217727.140000001</v>
      </c>
      <c r="CB17" s="238">
        <v>549066.72</v>
      </c>
      <c r="CC17" s="238">
        <v>4354097.23</v>
      </c>
      <c r="CD17" s="238">
        <v>611193.88</v>
      </c>
      <c r="CE17" s="238">
        <v>4546327.52</v>
      </c>
      <c r="CF17" s="238">
        <v>577151.5</v>
      </c>
      <c r="CG17" s="238">
        <v>4827872.9399999995</v>
      </c>
      <c r="CH17" s="238">
        <v>177492.93</v>
      </c>
      <c r="CI17" s="238">
        <v>4922322.04</v>
      </c>
      <c r="CJ17" s="238">
        <v>570873.52</v>
      </c>
      <c r="CK17" s="238">
        <v>5146276.63</v>
      </c>
      <c r="CL17" s="238">
        <v>614688.37</v>
      </c>
      <c r="CM17" s="238">
        <v>5461543.51</v>
      </c>
      <c r="CN17" s="238">
        <v>584910.5</v>
      </c>
      <c r="CO17" s="238">
        <v>5791430.96</v>
      </c>
      <c r="CP17" s="238">
        <v>565668.89</v>
      </c>
      <c r="CQ17" s="238">
        <v>6055041.2700000005</v>
      </c>
      <c r="CR17" s="238">
        <v>916087.2800000003</v>
      </c>
      <c r="CS17" s="238">
        <v>6720537.7700000005</v>
      </c>
      <c r="CT17" s="238">
        <v>516727.84</v>
      </c>
      <c r="CU17" s="238">
        <v>6866316.569999999</v>
      </c>
      <c r="CV17" s="238">
        <v>407069.10999999987</v>
      </c>
      <c r="CW17" s="238">
        <v>6671497.58</v>
      </c>
      <c r="CX17" s="238">
        <v>421299.9999999999</v>
      </c>
      <c r="CY17" s="238">
        <v>6512230.539999999</v>
      </c>
      <c r="CZ17" s="238">
        <v>479563.17000000016</v>
      </c>
      <c r="DA17" s="238">
        <v>6442726.989999999</v>
      </c>
      <c r="DB17" s="238">
        <v>425601.16</v>
      </c>
      <c r="DC17" s="238">
        <v>6257134.27</v>
      </c>
      <c r="DD17" s="238">
        <v>420625.1</v>
      </c>
      <c r="DE17" s="238">
        <v>6100607.870000001</v>
      </c>
      <c r="DF17" s="238">
        <v>442787.61</v>
      </c>
      <c r="DG17" s="238">
        <v>6365902.550000001</v>
      </c>
      <c r="DH17" s="238">
        <v>423980.0299999999</v>
      </c>
      <c r="DI17" s="238">
        <v>6219009.06</v>
      </c>
      <c r="DJ17" s="238">
        <v>429563.8200000001</v>
      </c>
      <c r="DK17" s="238">
        <v>6033884.510000001</v>
      </c>
      <c r="DL17" s="238">
        <v>486945.58</v>
      </c>
      <c r="DM17" s="238">
        <v>5935919.590000001</v>
      </c>
      <c r="DN17" s="238">
        <v>460139.88999999984</v>
      </c>
      <c r="DO17" s="238">
        <v>5830390.590000001</v>
      </c>
      <c r="DP17" s="238">
        <v>484413.94</v>
      </c>
      <c r="DQ17" s="238">
        <v>5398717.25</v>
      </c>
      <c r="DR17" s="238">
        <v>484948.9900000001</v>
      </c>
      <c r="DS17" s="238">
        <v>5366938.4</v>
      </c>
      <c r="DT17" s="238">
        <v>717708.3899999997</v>
      </c>
      <c r="DU17" s="238">
        <v>5677577.68</v>
      </c>
      <c r="DV17" s="238">
        <v>629496.4599999996</v>
      </c>
      <c r="DW17" s="238">
        <v>5885774.139999999</v>
      </c>
      <c r="DX17" s="238">
        <v>636094.7399999998</v>
      </c>
      <c r="DY17" s="238">
        <v>6042305.709999999</v>
      </c>
      <c r="DZ17" s="238">
        <v>614398.0299999997</v>
      </c>
      <c r="EA17" s="238">
        <v>6231102.579999999</v>
      </c>
      <c r="EB17" s="238">
        <v>627075.4099999998</v>
      </c>
      <c r="EC17" s="238">
        <v>6437552.89</v>
      </c>
      <c r="ED17" s="238">
        <v>608690.5599999999</v>
      </c>
      <c r="EE17" s="238">
        <v>6603455.839999999</v>
      </c>
      <c r="EF17" s="238">
        <v>614267.6799999998</v>
      </c>
      <c r="EG17" s="238">
        <v>6793743.489999998</v>
      </c>
      <c r="EH17" s="238">
        <v>624661.1299999999</v>
      </c>
      <c r="EI17" s="238">
        <v>6988840.799999999</v>
      </c>
      <c r="EJ17" s="238">
        <v>616782.3899999998</v>
      </c>
      <c r="EK17" s="238">
        <v>7118677.6099999985</v>
      </c>
      <c r="EL17" s="238">
        <v>612815.9099999997</v>
      </c>
      <c r="EM17" s="238">
        <v>7271353.629999998</v>
      </c>
      <c r="EN17" s="238">
        <v>637517.3299999997</v>
      </c>
      <c r="EO17" s="238">
        <v>7424457.019999998</v>
      </c>
      <c r="EP17" s="238">
        <v>612512.71</v>
      </c>
      <c r="EQ17" s="238">
        <v>7552020.7399999965</v>
      </c>
      <c r="ES17" t="str">
        <f t="shared" si="1"/>
        <v>511</v>
      </c>
      <c r="EX17" t="b">
        <f t="shared" si="0"/>
        <v>1</v>
      </c>
      <c r="EY17" s="206" t="s">
        <v>514</v>
      </c>
    </row>
    <row r="18" spans="1:155" ht="12.75">
      <c r="A18" t="str">
        <f t="shared" si="2"/>
        <v>INC111000</v>
      </c>
      <c r="B18" s="241" t="s">
        <v>515</v>
      </c>
      <c r="C18" s="238" t="s">
        <v>706</v>
      </c>
      <c r="D18" s="238">
        <v>516572.4</v>
      </c>
      <c r="E18" s="238">
        <v>7369031.84</v>
      </c>
      <c r="F18" s="238">
        <v>472173.3</v>
      </c>
      <c r="G18" s="238">
        <v>7386267.92</v>
      </c>
      <c r="H18" s="238">
        <v>622983.82</v>
      </c>
      <c r="I18" s="238">
        <v>7490468.42</v>
      </c>
      <c r="J18" s="238">
        <v>684098.96</v>
      </c>
      <c r="K18" s="238">
        <v>7639950.54</v>
      </c>
      <c r="L18" s="238">
        <v>715849.78</v>
      </c>
      <c r="M18" s="238">
        <v>7939563.24</v>
      </c>
      <c r="N18" s="238">
        <v>541627.91</v>
      </c>
      <c r="O18" s="238">
        <v>7989319.44</v>
      </c>
      <c r="P18" s="238">
        <v>505720.58</v>
      </c>
      <c r="Q18" s="238">
        <v>7955510.29</v>
      </c>
      <c r="R18" s="238">
        <v>630583.28</v>
      </c>
      <c r="S18" s="238">
        <v>7958844.31</v>
      </c>
      <c r="T18" s="238">
        <v>747542.46</v>
      </c>
      <c r="U18" s="238">
        <v>8067398.15</v>
      </c>
      <c r="V18" s="238">
        <v>831479.78</v>
      </c>
      <c r="W18" s="238">
        <v>8053504.65</v>
      </c>
      <c r="X18" s="238">
        <v>1297623.73</v>
      </c>
      <c r="Y18" s="238">
        <v>8492486.82</v>
      </c>
      <c r="Z18" s="238">
        <v>1050975.66</v>
      </c>
      <c r="AA18" s="238">
        <v>8617231.66</v>
      </c>
      <c r="AB18" s="238">
        <v>381662.5</v>
      </c>
      <c r="AC18" s="238">
        <v>8482321.76</v>
      </c>
      <c r="AD18" s="238">
        <v>945366.1</v>
      </c>
      <c r="AE18" s="238">
        <v>8955514.56</v>
      </c>
      <c r="AF18" s="238">
        <v>-487590.57</v>
      </c>
      <c r="AG18" s="238">
        <v>7844940.17</v>
      </c>
      <c r="AH18" s="238">
        <v>506652.69</v>
      </c>
      <c r="AI18" s="238">
        <v>7667493.9</v>
      </c>
      <c r="AJ18" s="238">
        <v>476338.25</v>
      </c>
      <c r="AK18" s="238">
        <v>7427982.37</v>
      </c>
      <c r="AL18" s="238">
        <v>608623.23</v>
      </c>
      <c r="AM18" s="238">
        <v>7494977.69</v>
      </c>
      <c r="AN18" s="238">
        <v>580699.15</v>
      </c>
      <c r="AO18" s="238">
        <v>7569956.26</v>
      </c>
      <c r="AP18" s="238">
        <v>549260.71</v>
      </c>
      <c r="AQ18" s="238">
        <v>7488633.69</v>
      </c>
      <c r="AR18" s="238">
        <v>519372.38</v>
      </c>
      <c r="AS18" s="238">
        <v>7260463.61</v>
      </c>
      <c r="AT18" s="238">
        <v>582139.59</v>
      </c>
      <c r="AU18" s="238">
        <v>7011123.42</v>
      </c>
      <c r="AV18" s="238">
        <v>419658.2</v>
      </c>
      <c r="AW18" s="238">
        <v>6133157.89</v>
      </c>
      <c r="AX18" s="238">
        <v>726936.6</v>
      </c>
      <c r="AY18" s="238">
        <v>5809118.83</v>
      </c>
      <c r="AZ18" s="238">
        <v>563400.74</v>
      </c>
      <c r="BA18" s="238">
        <v>5990857.07</v>
      </c>
      <c r="BB18" s="238">
        <v>594618.13</v>
      </c>
      <c r="BC18" s="238">
        <v>5640109.1</v>
      </c>
      <c r="BD18" s="238">
        <v>584463.08</v>
      </c>
      <c r="BE18" s="238">
        <v>6712162.75</v>
      </c>
      <c r="BF18" s="238">
        <v>661115.38</v>
      </c>
      <c r="BG18" s="238">
        <v>6866625.44</v>
      </c>
      <c r="BH18" s="238">
        <v>772305.85</v>
      </c>
      <c r="BI18" s="238">
        <v>7162593.04</v>
      </c>
      <c r="BJ18" s="238">
        <v>567734.09</v>
      </c>
      <c r="BK18" s="238">
        <v>7121703.9</v>
      </c>
      <c r="BL18" s="238">
        <v>564937.34</v>
      </c>
      <c r="BM18" s="238">
        <v>7105942.09</v>
      </c>
      <c r="BN18" s="238">
        <v>789399.09</v>
      </c>
      <c r="BO18" s="238">
        <v>7346080.47</v>
      </c>
      <c r="BP18" s="238">
        <v>591217.89</v>
      </c>
      <c r="BQ18" s="238">
        <v>7417925.9799999995</v>
      </c>
      <c r="BR18" s="238">
        <v>600846.08</v>
      </c>
      <c r="BS18" s="238">
        <v>7436632.47</v>
      </c>
      <c r="BT18" s="238">
        <v>486838.23</v>
      </c>
      <c r="BU18" s="238">
        <v>7503812.499999999</v>
      </c>
      <c r="BV18" s="238">
        <v>897041.98</v>
      </c>
      <c r="BW18" s="238">
        <v>7673917.88</v>
      </c>
      <c r="BX18" s="238">
        <v>551696.77</v>
      </c>
      <c r="BY18" s="238">
        <v>7662213.909999999</v>
      </c>
      <c r="BZ18" s="238">
        <v>625272.48</v>
      </c>
      <c r="CA18" s="238">
        <v>7692868.26</v>
      </c>
      <c r="CB18" s="238">
        <v>645949.06</v>
      </c>
      <c r="CC18" s="238">
        <v>7754354.239999999</v>
      </c>
      <c r="CD18" s="238">
        <v>714930.15</v>
      </c>
      <c r="CE18" s="238">
        <v>7808169.009999999</v>
      </c>
      <c r="CF18" s="238">
        <v>668994.6</v>
      </c>
      <c r="CG18" s="238">
        <v>7704857.759999999</v>
      </c>
      <c r="CH18" s="238">
        <v>487578.29</v>
      </c>
      <c r="CI18" s="238">
        <v>7624701.96</v>
      </c>
      <c r="CJ18" s="238">
        <v>565190.02</v>
      </c>
      <c r="CK18" s="238">
        <v>7624954.64</v>
      </c>
      <c r="CL18" s="238">
        <v>646416.89</v>
      </c>
      <c r="CM18" s="238">
        <v>7481972.44</v>
      </c>
      <c r="CN18" s="238">
        <v>878073.38</v>
      </c>
      <c r="CO18" s="238">
        <v>7768827.930000002</v>
      </c>
      <c r="CP18" s="238">
        <v>702008.1000000004</v>
      </c>
      <c r="CQ18" s="238">
        <v>7869989.950000001</v>
      </c>
      <c r="CR18" s="238">
        <v>1023710.4300000003</v>
      </c>
      <c r="CS18" s="238">
        <v>8406862.15</v>
      </c>
      <c r="CT18" s="238">
        <v>718172.81</v>
      </c>
      <c r="CU18" s="238">
        <v>8227992.98</v>
      </c>
      <c r="CV18" s="238">
        <v>422110.29000000004</v>
      </c>
      <c r="CW18" s="238">
        <v>8098406.5</v>
      </c>
      <c r="CX18" s="238">
        <v>430768.96999999986</v>
      </c>
      <c r="CY18" s="238">
        <v>7903902.99</v>
      </c>
      <c r="CZ18" s="238">
        <v>569353.94</v>
      </c>
      <c r="DA18" s="238">
        <v>7827307.87</v>
      </c>
      <c r="DB18" s="238">
        <v>649294.6</v>
      </c>
      <c r="DC18" s="238">
        <v>7761672.319999999</v>
      </c>
      <c r="DD18" s="238">
        <v>629977.9600000001</v>
      </c>
      <c r="DE18" s="238">
        <v>7722655.680000001</v>
      </c>
      <c r="DF18" s="238">
        <v>819834.06</v>
      </c>
      <c r="DG18" s="238">
        <v>8054911.450000001</v>
      </c>
      <c r="DH18" s="238">
        <v>515021.24000000005</v>
      </c>
      <c r="DI18" s="238">
        <v>8004742.670000001</v>
      </c>
      <c r="DJ18" s="238">
        <v>788488.0100000001</v>
      </c>
      <c r="DK18" s="238">
        <v>8146813.790000002</v>
      </c>
      <c r="DL18" s="238">
        <v>428563.19000000006</v>
      </c>
      <c r="DM18" s="238">
        <v>7697303.6000000015</v>
      </c>
      <c r="DN18" s="238">
        <v>405793.11</v>
      </c>
      <c r="DO18" s="238">
        <v>7401088.61</v>
      </c>
      <c r="DP18" s="238">
        <v>426748.6599999999</v>
      </c>
      <c r="DQ18" s="238">
        <v>6804126.84</v>
      </c>
      <c r="DR18" s="238">
        <v>455196.82</v>
      </c>
      <c r="DS18" s="238">
        <v>6541150.85</v>
      </c>
      <c r="DT18" s="238">
        <v>938131.57</v>
      </c>
      <c r="DU18" s="238">
        <v>7057172.13</v>
      </c>
      <c r="DV18" s="238">
        <v>392334.31</v>
      </c>
      <c r="DW18" s="238">
        <v>7018737.470000001</v>
      </c>
      <c r="DX18" s="238">
        <v>483923.5999999999</v>
      </c>
      <c r="DY18" s="238">
        <v>6933307.13</v>
      </c>
      <c r="DZ18" s="238">
        <v>484305.17999999993</v>
      </c>
      <c r="EA18" s="238">
        <v>6768317.71</v>
      </c>
      <c r="EB18" s="238">
        <v>317801.80999999994</v>
      </c>
      <c r="EC18" s="238">
        <v>6456141.559999999</v>
      </c>
      <c r="ED18" s="238">
        <v>569692.0799999998</v>
      </c>
      <c r="EE18" s="238">
        <v>6205999.58</v>
      </c>
      <c r="EF18" s="238">
        <v>393632.9600000001</v>
      </c>
      <c r="EG18" s="238">
        <v>6084611.3</v>
      </c>
      <c r="EH18" s="238">
        <v>364739.45</v>
      </c>
      <c r="EI18" s="238">
        <v>5660862.74</v>
      </c>
      <c r="EJ18" s="238">
        <v>379466.6400000001</v>
      </c>
      <c r="EK18" s="238">
        <v>5611766.190000001</v>
      </c>
      <c r="EL18" s="238">
        <v>532480.7799999999</v>
      </c>
      <c r="EM18" s="238">
        <v>5738453.860000001</v>
      </c>
      <c r="EN18" s="238">
        <v>376923.44999999995</v>
      </c>
      <c r="EO18" s="238">
        <v>5688628.65</v>
      </c>
      <c r="EP18" s="238">
        <v>299370.07999999996</v>
      </c>
      <c r="EQ18" s="238">
        <v>5532801.909999999</v>
      </c>
      <c r="ES18" t="str">
        <f t="shared" si="1"/>
        <v>511</v>
      </c>
      <c r="EX18" t="b">
        <f t="shared" si="0"/>
        <v>1</v>
      </c>
      <c r="EY18" s="206" t="s">
        <v>515</v>
      </c>
    </row>
    <row r="19" spans="1:155" ht="12.75">
      <c r="A19" t="str">
        <f t="shared" si="2"/>
        <v>INC111100</v>
      </c>
      <c r="B19" s="241" t="s">
        <v>516</v>
      </c>
      <c r="C19" s="238" t="s">
        <v>706</v>
      </c>
      <c r="D19" s="238">
        <v>10434.98</v>
      </c>
      <c r="E19" s="238">
        <v>981906.4</v>
      </c>
      <c r="F19" s="238">
        <v>7615.81</v>
      </c>
      <c r="G19" s="238">
        <v>989120.71</v>
      </c>
      <c r="H19" s="238">
        <v>209277.01</v>
      </c>
      <c r="I19" s="238">
        <v>1194263.66</v>
      </c>
      <c r="J19" s="238">
        <v>205717.38</v>
      </c>
      <c r="K19" s="238">
        <v>1371683.48</v>
      </c>
      <c r="L19" s="238">
        <v>206993.76</v>
      </c>
      <c r="M19" s="238">
        <v>1337502.71</v>
      </c>
      <c r="N19" s="238">
        <v>233359.3</v>
      </c>
      <c r="O19" s="238">
        <v>1201479.04</v>
      </c>
      <c r="P19" s="238">
        <v>7641.69</v>
      </c>
      <c r="Q19" s="238">
        <v>1195403.19</v>
      </c>
      <c r="R19" s="238">
        <v>13178.78</v>
      </c>
      <c r="S19" s="238">
        <v>1193858.99</v>
      </c>
      <c r="T19" s="238">
        <v>22153.91</v>
      </c>
      <c r="U19" s="238">
        <v>1210591.11</v>
      </c>
      <c r="V19" s="238">
        <v>422210.88</v>
      </c>
      <c r="W19" s="238">
        <v>1456521.85</v>
      </c>
      <c r="X19" s="238">
        <v>310629.9</v>
      </c>
      <c r="Y19" s="238">
        <v>1721886.79</v>
      </c>
      <c r="Z19" s="238">
        <v>92447.93</v>
      </c>
      <c r="AA19" s="238">
        <v>1741661.33</v>
      </c>
      <c r="AB19" s="238">
        <v>40261.22</v>
      </c>
      <c r="AC19" s="238">
        <v>1771487.57</v>
      </c>
      <c r="AD19" s="238">
        <v>230588.07</v>
      </c>
      <c r="AE19" s="238">
        <v>1994459.83</v>
      </c>
      <c r="AF19" s="238">
        <v>-24895.57</v>
      </c>
      <c r="AG19" s="238">
        <v>1760287.25</v>
      </c>
      <c r="AH19" s="238">
        <v>274480.99</v>
      </c>
      <c r="AI19" s="238">
        <v>1829050.86</v>
      </c>
      <c r="AJ19" s="238">
        <v>410618.73</v>
      </c>
      <c r="AK19" s="238">
        <v>2032675.83</v>
      </c>
      <c r="AL19" s="238">
        <v>219398.2</v>
      </c>
      <c r="AM19" s="238">
        <v>2018714.73</v>
      </c>
      <c r="AN19" s="238">
        <v>305326.77</v>
      </c>
      <c r="AO19" s="238">
        <v>2316399.81</v>
      </c>
      <c r="AP19" s="238">
        <v>611270.91</v>
      </c>
      <c r="AQ19" s="238">
        <v>2914491.94</v>
      </c>
      <c r="AR19" s="238">
        <v>56765.71</v>
      </c>
      <c r="AS19" s="238">
        <v>2949103.74</v>
      </c>
      <c r="AT19" s="238">
        <v>63739.42</v>
      </c>
      <c r="AU19" s="238">
        <v>2590632.28</v>
      </c>
      <c r="AV19" s="238">
        <v>70597.79</v>
      </c>
      <c r="AW19" s="238">
        <v>2350600.17</v>
      </c>
      <c r="AX19" s="238">
        <v>68263.81</v>
      </c>
      <c r="AY19" s="238">
        <v>2326416.05</v>
      </c>
      <c r="AZ19" s="238">
        <v>38599.23</v>
      </c>
      <c r="BA19" s="238">
        <v>2324754.06</v>
      </c>
      <c r="BB19" s="238">
        <v>75789.76</v>
      </c>
      <c r="BC19" s="238">
        <v>2169955.75</v>
      </c>
      <c r="BD19" s="238">
        <v>308478.86</v>
      </c>
      <c r="BE19" s="238">
        <v>2503330.18</v>
      </c>
      <c r="BF19" s="238">
        <v>266623.94</v>
      </c>
      <c r="BG19" s="238">
        <v>2495473.13</v>
      </c>
      <c r="BH19" s="238">
        <v>244767.64</v>
      </c>
      <c r="BI19" s="238">
        <v>2329622.04</v>
      </c>
      <c r="BJ19" s="238">
        <v>459475.45</v>
      </c>
      <c r="BK19" s="238">
        <v>2569699.29</v>
      </c>
      <c r="BL19" s="238">
        <v>517771.05</v>
      </c>
      <c r="BM19" s="238">
        <v>2782143.57</v>
      </c>
      <c r="BN19" s="238">
        <v>235823.05</v>
      </c>
      <c r="BO19" s="238">
        <v>2406695.7099999995</v>
      </c>
      <c r="BP19" s="238">
        <v>142924.66999999998</v>
      </c>
      <c r="BQ19" s="238">
        <v>2492854.6699999995</v>
      </c>
      <c r="BR19" s="238">
        <v>24252</v>
      </c>
      <c r="BS19" s="238">
        <v>2453367.2499999995</v>
      </c>
      <c r="BT19" s="238">
        <v>66338.2</v>
      </c>
      <c r="BU19" s="238">
        <v>2449107.6599999997</v>
      </c>
      <c r="BV19" s="238">
        <v>168785.62</v>
      </c>
      <c r="BW19" s="238">
        <v>2549629.4699999997</v>
      </c>
      <c r="BX19" s="238">
        <v>419980.99</v>
      </c>
      <c r="BY19" s="238">
        <v>2931011.2299999995</v>
      </c>
      <c r="BZ19" s="238">
        <v>475314.60000000003</v>
      </c>
      <c r="CA19" s="238">
        <v>3330536.07</v>
      </c>
      <c r="CB19" s="238">
        <v>162192.26</v>
      </c>
      <c r="CC19" s="238">
        <v>3184249.47</v>
      </c>
      <c r="CD19" s="238">
        <v>266738.33</v>
      </c>
      <c r="CE19" s="238">
        <v>3184363.8600000003</v>
      </c>
      <c r="CF19" s="238">
        <v>211636.47</v>
      </c>
      <c r="CG19" s="238">
        <v>3151232.69</v>
      </c>
      <c r="CH19" s="238">
        <v>288293.89999999997</v>
      </c>
      <c r="CI19" s="238">
        <v>2980051.1399999997</v>
      </c>
      <c r="CJ19" s="238">
        <v>129273.45</v>
      </c>
      <c r="CK19" s="238">
        <v>2591553.54</v>
      </c>
      <c r="CL19" s="238">
        <v>196901.27</v>
      </c>
      <c r="CM19" s="238">
        <v>2552631.7600000002</v>
      </c>
      <c r="CN19" s="238">
        <v>194558.84999999998</v>
      </c>
      <c r="CO19" s="238">
        <v>2604265.9400000004</v>
      </c>
      <c r="CP19" s="238">
        <v>266953</v>
      </c>
      <c r="CQ19" s="238">
        <v>2846966.9400000004</v>
      </c>
      <c r="CR19" s="238">
        <v>107373</v>
      </c>
      <c r="CS19" s="238">
        <v>2888001.74</v>
      </c>
      <c r="CT19" s="238">
        <v>255269</v>
      </c>
      <c r="CU19" s="238">
        <v>2974485.12</v>
      </c>
      <c r="CV19" s="238">
        <v>95099.89</v>
      </c>
      <c r="CW19" s="238">
        <v>2649604.02</v>
      </c>
      <c r="CX19" s="238">
        <v>40099.89</v>
      </c>
      <c r="CY19" s="238">
        <v>2214389.3099999996</v>
      </c>
      <c r="CZ19" s="238">
        <v>91203.62</v>
      </c>
      <c r="DA19" s="238">
        <v>2143400.67</v>
      </c>
      <c r="DB19" s="238">
        <v>69604.89</v>
      </c>
      <c r="DC19" s="238">
        <v>1946267.23</v>
      </c>
      <c r="DD19" s="238">
        <v>62237.25</v>
      </c>
      <c r="DE19" s="238">
        <v>1796868.01</v>
      </c>
      <c r="DF19" s="238">
        <v>48884.25</v>
      </c>
      <c r="DG19" s="238">
        <v>1557458.36</v>
      </c>
      <c r="DH19" s="238">
        <v>35099.89</v>
      </c>
      <c r="DI19" s="238">
        <v>1463284.8000000003</v>
      </c>
      <c r="DJ19" s="238">
        <v>48458.619999999995</v>
      </c>
      <c r="DK19" s="238">
        <v>1314842.15</v>
      </c>
      <c r="DL19" s="238">
        <v>86169.15</v>
      </c>
      <c r="DM19" s="238">
        <v>1206452.45</v>
      </c>
      <c r="DN19" s="238">
        <v>35099.89</v>
      </c>
      <c r="DO19" s="238">
        <v>974599.34</v>
      </c>
      <c r="DP19" s="238">
        <v>36629.25</v>
      </c>
      <c r="DQ19" s="238">
        <v>903855.59</v>
      </c>
      <c r="DR19" s="238">
        <v>36629.270000000004</v>
      </c>
      <c r="DS19" s="238">
        <v>685215.8600000001</v>
      </c>
      <c r="DT19" s="238">
        <v>106504.20999999999</v>
      </c>
      <c r="DU19" s="238">
        <v>696620.18</v>
      </c>
      <c r="DV19" s="238">
        <v>38224.39</v>
      </c>
      <c r="DW19" s="238">
        <v>694744.68</v>
      </c>
      <c r="DX19" s="238">
        <v>1172961.63</v>
      </c>
      <c r="DY19" s="238">
        <v>1776502.6899999995</v>
      </c>
      <c r="DZ19" s="238">
        <v>202025.38999999996</v>
      </c>
      <c r="EA19" s="238">
        <v>1908923.1899999992</v>
      </c>
      <c r="EB19" s="238">
        <v>482716.62999999995</v>
      </c>
      <c r="EC19" s="238">
        <v>2329402.57</v>
      </c>
      <c r="ED19" s="238">
        <v>51999.21</v>
      </c>
      <c r="EE19" s="238">
        <v>2332517.53</v>
      </c>
      <c r="EF19" s="238">
        <v>60771.8</v>
      </c>
      <c r="EG19" s="238">
        <v>2358189.44</v>
      </c>
      <c r="EH19" s="238">
        <v>42386.630000000005</v>
      </c>
      <c r="EI19" s="238">
        <v>2352117.4499999997</v>
      </c>
      <c r="EJ19" s="238">
        <v>39611.8</v>
      </c>
      <c r="EK19" s="238">
        <v>2305560.1</v>
      </c>
      <c r="EL19" s="238">
        <v>40999.21</v>
      </c>
      <c r="EM19" s="238">
        <v>2311459.42</v>
      </c>
      <c r="EN19" s="238">
        <v>40999.21</v>
      </c>
      <c r="EO19" s="238">
        <v>2315829.38</v>
      </c>
      <c r="EP19" s="238">
        <v>39611.81</v>
      </c>
      <c r="EQ19" s="238">
        <v>2318811.92</v>
      </c>
      <c r="ES19" t="str">
        <f t="shared" si="1"/>
        <v>511</v>
      </c>
      <c r="EX19" t="b">
        <f t="shared" si="0"/>
        <v>1</v>
      </c>
      <c r="EY19" s="206" t="s">
        <v>516</v>
      </c>
    </row>
    <row r="20" spans="1:155" ht="12.75">
      <c r="A20" t="str">
        <f t="shared" si="2"/>
        <v>INC112000</v>
      </c>
      <c r="B20" s="241" t="s">
        <v>517</v>
      </c>
      <c r="C20" s="238" t="s">
        <v>707</v>
      </c>
      <c r="D20" s="238">
        <v>1495348.25</v>
      </c>
      <c r="E20" s="238">
        <v>20023674.03</v>
      </c>
      <c r="F20" s="238">
        <v>1599792.49</v>
      </c>
      <c r="G20" s="238">
        <v>20222430.87</v>
      </c>
      <c r="H20" s="238">
        <v>2826032.02</v>
      </c>
      <c r="I20" s="238">
        <v>20492344.01</v>
      </c>
      <c r="J20" s="238">
        <v>5420002.4</v>
      </c>
      <c r="K20" s="238">
        <v>24207543.87</v>
      </c>
      <c r="L20" s="238">
        <v>6038874.24</v>
      </c>
      <c r="M20" s="238">
        <v>28999784.14</v>
      </c>
      <c r="N20" s="238">
        <v>2788424.42</v>
      </c>
      <c r="O20" s="238">
        <v>29750514.08</v>
      </c>
      <c r="P20" s="238">
        <v>1177812.36</v>
      </c>
      <c r="Q20" s="238">
        <v>29710682.91</v>
      </c>
      <c r="R20" s="238">
        <v>1165059.44</v>
      </c>
      <c r="S20" s="238">
        <v>29040177.03</v>
      </c>
      <c r="T20" s="238">
        <v>1847493.53</v>
      </c>
      <c r="U20" s="238">
        <v>28674183.65</v>
      </c>
      <c r="V20" s="238">
        <v>502808.61</v>
      </c>
      <c r="W20" s="238">
        <v>27758525.21</v>
      </c>
      <c r="X20" s="238">
        <v>1402495.89</v>
      </c>
      <c r="Y20" s="238">
        <v>27039802.21</v>
      </c>
      <c r="Z20" s="238">
        <v>594024.57</v>
      </c>
      <c r="AA20" s="238">
        <v>26858168.22</v>
      </c>
      <c r="AB20" s="238">
        <v>1524808.02</v>
      </c>
      <c r="AC20" s="238">
        <v>26887627.99</v>
      </c>
      <c r="AD20" s="238">
        <v>1312883.06</v>
      </c>
      <c r="AE20" s="238">
        <v>26600718.56</v>
      </c>
      <c r="AF20" s="238">
        <v>2730247.07</v>
      </c>
      <c r="AG20" s="238">
        <v>26504933.61</v>
      </c>
      <c r="AH20" s="238">
        <v>1471005.9</v>
      </c>
      <c r="AI20" s="238">
        <v>22555937.11</v>
      </c>
      <c r="AJ20" s="238">
        <v>1017672.23</v>
      </c>
      <c r="AK20" s="238">
        <v>17534735.1</v>
      </c>
      <c r="AL20" s="238">
        <v>1346555.42</v>
      </c>
      <c r="AM20" s="238">
        <v>16092866.1</v>
      </c>
      <c r="AN20" s="238">
        <v>1377643.47</v>
      </c>
      <c r="AO20" s="238">
        <v>16292697.21</v>
      </c>
      <c r="AP20" s="238">
        <v>2020460.72</v>
      </c>
      <c r="AQ20" s="238">
        <v>17148098.49</v>
      </c>
      <c r="AR20" s="238">
        <v>1648542.44</v>
      </c>
      <c r="AS20" s="238">
        <v>16949147.4</v>
      </c>
      <c r="AT20" s="238">
        <v>1855439.9</v>
      </c>
      <c r="AU20" s="238">
        <v>18301778.69</v>
      </c>
      <c r="AV20" s="238">
        <v>1483803</v>
      </c>
      <c r="AW20" s="238">
        <v>18383085.8</v>
      </c>
      <c r="AX20" s="238">
        <v>1830168.56</v>
      </c>
      <c r="AY20" s="238">
        <v>19619229.79</v>
      </c>
      <c r="AZ20" s="238">
        <v>1737921.02</v>
      </c>
      <c r="BA20" s="238">
        <v>19832342.79</v>
      </c>
      <c r="BB20" s="238">
        <v>2409595.57</v>
      </c>
      <c r="BC20" s="238">
        <v>20929055.3</v>
      </c>
      <c r="BD20" s="238">
        <v>3876121.77</v>
      </c>
      <c r="BE20" s="238">
        <v>22074930</v>
      </c>
      <c r="BF20" s="238">
        <v>3574432.59</v>
      </c>
      <c r="BG20" s="238">
        <v>24178356.69</v>
      </c>
      <c r="BH20" s="238">
        <v>3525550.35</v>
      </c>
      <c r="BI20" s="238">
        <v>26686234.81</v>
      </c>
      <c r="BJ20" s="238">
        <v>2146514.24</v>
      </c>
      <c r="BK20" s="238">
        <v>27486193.63</v>
      </c>
      <c r="BL20" s="238">
        <v>1562793.51</v>
      </c>
      <c r="BM20" s="238">
        <v>27671343.67</v>
      </c>
      <c r="BN20" s="238">
        <v>1901464.17</v>
      </c>
      <c r="BO20" s="238">
        <v>27552347.119999997</v>
      </c>
      <c r="BP20" s="238">
        <v>1743162.31</v>
      </c>
      <c r="BQ20" s="238">
        <v>27646966.99</v>
      </c>
      <c r="BR20" s="238">
        <v>1546724.84</v>
      </c>
      <c r="BS20" s="238">
        <v>27338251.93</v>
      </c>
      <c r="BT20" s="238">
        <v>980821.86</v>
      </c>
      <c r="BU20" s="238">
        <v>26835270.789999995</v>
      </c>
      <c r="BV20" s="238">
        <v>1560730.84</v>
      </c>
      <c r="BW20" s="238">
        <v>26565833.07</v>
      </c>
      <c r="BX20" s="238">
        <v>1448549.31</v>
      </c>
      <c r="BY20" s="238">
        <v>26276461.36</v>
      </c>
      <c r="BZ20" s="238">
        <v>1413823.91</v>
      </c>
      <c r="CA20" s="238">
        <v>25280689.7</v>
      </c>
      <c r="CB20" s="238">
        <v>2232691.78</v>
      </c>
      <c r="CC20" s="238">
        <v>23637259.71</v>
      </c>
      <c r="CD20" s="238">
        <v>3728664.58</v>
      </c>
      <c r="CE20" s="238">
        <v>23791491.700000003</v>
      </c>
      <c r="CF20" s="238">
        <v>2168387.8</v>
      </c>
      <c r="CG20" s="238">
        <v>22434329.15</v>
      </c>
      <c r="CH20" s="238">
        <v>1635740.34</v>
      </c>
      <c r="CI20" s="238">
        <v>21923555.250000004</v>
      </c>
      <c r="CJ20" s="238">
        <v>1230953.36</v>
      </c>
      <c r="CK20" s="238">
        <v>21591715.1</v>
      </c>
      <c r="CL20" s="238">
        <v>990983.7</v>
      </c>
      <c r="CM20" s="238">
        <v>20681234.63</v>
      </c>
      <c r="CN20" s="238">
        <v>1318532.03</v>
      </c>
      <c r="CO20" s="238">
        <v>20256604.349999998</v>
      </c>
      <c r="CP20" s="238">
        <v>1193727.1800000004</v>
      </c>
      <c r="CQ20" s="238">
        <v>19903606.689999998</v>
      </c>
      <c r="CR20" s="238">
        <v>1458402.0800000003</v>
      </c>
      <c r="CS20" s="238">
        <v>20381186.91</v>
      </c>
      <c r="CT20" s="238">
        <v>1099528.91</v>
      </c>
      <c r="CU20" s="238">
        <v>19919984.98</v>
      </c>
      <c r="CV20" s="238">
        <v>1414932.9300000004</v>
      </c>
      <c r="CW20" s="238">
        <v>19886368.6</v>
      </c>
      <c r="CX20" s="238">
        <v>3982330.7399999998</v>
      </c>
      <c r="CY20" s="238">
        <v>22454875.43</v>
      </c>
      <c r="CZ20" s="238">
        <v>6071010.05</v>
      </c>
      <c r="DA20" s="238">
        <v>26293193.699999996</v>
      </c>
      <c r="DB20" s="238">
        <v>4711699.240000001</v>
      </c>
      <c r="DC20" s="238">
        <v>27276228.360000003</v>
      </c>
      <c r="DD20" s="238">
        <v>2341616.740000003</v>
      </c>
      <c r="DE20" s="238">
        <v>27449457.300000004</v>
      </c>
      <c r="DF20" s="238">
        <v>1955623.380000001</v>
      </c>
      <c r="DG20" s="238">
        <v>27769340.340000004</v>
      </c>
      <c r="DH20" s="238">
        <v>1354945.210000001</v>
      </c>
      <c r="DI20" s="238">
        <v>27893332.190000005</v>
      </c>
      <c r="DJ20" s="238">
        <v>1276969.4500000007</v>
      </c>
      <c r="DK20" s="238">
        <v>28179317.94000001</v>
      </c>
      <c r="DL20" s="238">
        <v>1262512.5199999998</v>
      </c>
      <c r="DM20" s="238">
        <v>28123298.430000007</v>
      </c>
      <c r="DN20" s="238">
        <v>1162874.9000000006</v>
      </c>
      <c r="DO20" s="238">
        <v>28092446.15000001</v>
      </c>
      <c r="DP20" s="238">
        <v>1213467.6600000006</v>
      </c>
      <c r="DQ20" s="238">
        <v>27847511.730000008</v>
      </c>
      <c r="DR20" s="238">
        <v>1397062.7000000002</v>
      </c>
      <c r="DS20" s="238">
        <v>28145045.520000007</v>
      </c>
      <c r="DT20" s="238">
        <v>5485100.08</v>
      </c>
      <c r="DU20" s="238">
        <v>32215212.67000001</v>
      </c>
      <c r="DV20" s="238">
        <v>957649.6600000007</v>
      </c>
      <c r="DW20" s="238">
        <v>29190531.59000001</v>
      </c>
      <c r="DX20" s="238">
        <v>2785417.72</v>
      </c>
      <c r="DY20" s="238">
        <v>25904939.26000001</v>
      </c>
      <c r="DZ20" s="238">
        <v>1432394.4500000004</v>
      </c>
      <c r="EA20" s="238">
        <v>22625634.47000001</v>
      </c>
      <c r="EB20" s="238">
        <v>801976.9900000003</v>
      </c>
      <c r="EC20" s="238">
        <v>21085994.720000006</v>
      </c>
      <c r="ED20" s="238">
        <v>850997.8</v>
      </c>
      <c r="EE20" s="238">
        <v>19981369.140000004</v>
      </c>
      <c r="EF20" s="238">
        <v>832857.5600000005</v>
      </c>
      <c r="EG20" s="238">
        <v>19459281.490000002</v>
      </c>
      <c r="EH20" s="238">
        <v>817011.2100000002</v>
      </c>
      <c r="EI20" s="238">
        <v>18999323.250000004</v>
      </c>
      <c r="EJ20" s="238">
        <v>790321.1099999999</v>
      </c>
      <c r="EK20" s="238">
        <v>18527131.840000004</v>
      </c>
      <c r="EL20" s="238">
        <v>791250.5200000006</v>
      </c>
      <c r="EM20" s="238">
        <v>18155507.46</v>
      </c>
      <c r="EN20" s="238">
        <v>860447.4400000001</v>
      </c>
      <c r="EO20" s="238">
        <v>17802487.240000002</v>
      </c>
      <c r="EP20" s="238">
        <v>888533.8100000005</v>
      </c>
      <c r="EQ20" s="238">
        <v>17293958.35</v>
      </c>
      <c r="ES20" t="str">
        <f t="shared" si="1"/>
        <v>512</v>
      </c>
      <c r="EX20" t="b">
        <f t="shared" si="0"/>
        <v>1</v>
      </c>
      <c r="EY20" s="206" t="s">
        <v>517</v>
      </c>
    </row>
    <row r="21" spans="1:155" ht="12.75">
      <c r="A21" t="str">
        <f t="shared" si="2"/>
        <v>INC112100</v>
      </c>
      <c r="B21" s="241" t="s">
        <v>518</v>
      </c>
      <c r="C21" s="238" t="s">
        <v>707</v>
      </c>
      <c r="D21" s="238">
        <v>501312.75</v>
      </c>
      <c r="E21" s="238">
        <v>2278763.23</v>
      </c>
      <c r="F21" s="238">
        <v>381504.42</v>
      </c>
      <c r="G21" s="238">
        <v>2510562.83</v>
      </c>
      <c r="H21" s="238">
        <v>197004.56</v>
      </c>
      <c r="I21" s="238">
        <v>2506051.18</v>
      </c>
      <c r="J21" s="238">
        <v>429123.8</v>
      </c>
      <c r="K21" s="238">
        <v>2744950.36</v>
      </c>
      <c r="L21" s="238">
        <v>504318.75</v>
      </c>
      <c r="M21" s="238">
        <v>3149553.75</v>
      </c>
      <c r="N21" s="238">
        <v>892701.68</v>
      </c>
      <c r="O21" s="238">
        <v>3935004.95</v>
      </c>
      <c r="P21" s="238">
        <v>208127.56</v>
      </c>
      <c r="Q21" s="238">
        <v>3979088.46</v>
      </c>
      <c r="R21" s="238">
        <v>153255.22</v>
      </c>
      <c r="S21" s="238">
        <v>3933859.97</v>
      </c>
      <c r="T21" s="238">
        <v>483945.33</v>
      </c>
      <c r="U21" s="238">
        <v>4263382.49</v>
      </c>
      <c r="V21" s="238">
        <v>253234.19</v>
      </c>
      <c r="W21" s="238">
        <v>4210502.26</v>
      </c>
      <c r="X21" s="238">
        <v>285890.57</v>
      </c>
      <c r="Y21" s="238">
        <v>4414063.99</v>
      </c>
      <c r="Z21" s="238">
        <v>307504.14</v>
      </c>
      <c r="AA21" s="238">
        <v>4597922.97</v>
      </c>
      <c r="AB21" s="238">
        <v>403864.75</v>
      </c>
      <c r="AC21" s="238">
        <v>4500474.97</v>
      </c>
      <c r="AD21" s="238">
        <v>103974.97</v>
      </c>
      <c r="AE21" s="238">
        <v>4222945.52</v>
      </c>
      <c r="AF21" s="238">
        <v>-297141.59</v>
      </c>
      <c r="AG21" s="238">
        <v>3728799.37</v>
      </c>
      <c r="AH21" s="238">
        <v>222494.88</v>
      </c>
      <c r="AI21" s="238">
        <v>3522170.45</v>
      </c>
      <c r="AJ21" s="238">
        <v>165000.01</v>
      </c>
      <c r="AK21" s="238">
        <v>3182851.71</v>
      </c>
      <c r="AL21" s="238">
        <v>473815.09</v>
      </c>
      <c r="AM21" s="238">
        <v>2763965.12</v>
      </c>
      <c r="AN21" s="238">
        <v>166418.93</v>
      </c>
      <c r="AO21" s="238">
        <v>2722256.49</v>
      </c>
      <c r="AP21" s="238">
        <v>186472.62</v>
      </c>
      <c r="AQ21" s="238">
        <v>2755473.89</v>
      </c>
      <c r="AR21" s="238">
        <v>190058.6</v>
      </c>
      <c r="AS21" s="238">
        <v>2461587.16</v>
      </c>
      <c r="AT21" s="238">
        <v>117017.46</v>
      </c>
      <c r="AU21" s="238">
        <v>2325370.43</v>
      </c>
      <c r="AV21" s="238">
        <v>145535.36</v>
      </c>
      <c r="AW21" s="238">
        <v>2185015.22</v>
      </c>
      <c r="AX21" s="238">
        <v>244219.57</v>
      </c>
      <c r="AY21" s="238">
        <v>2121730.65</v>
      </c>
      <c r="AZ21" s="238">
        <v>242443.98</v>
      </c>
      <c r="BA21" s="238">
        <v>1960309.88</v>
      </c>
      <c r="BB21" s="238">
        <v>275465.89</v>
      </c>
      <c r="BC21" s="238">
        <v>2131800.8</v>
      </c>
      <c r="BD21" s="238">
        <v>426675.17</v>
      </c>
      <c r="BE21" s="238">
        <v>2855617.56</v>
      </c>
      <c r="BF21" s="238">
        <v>937062.35</v>
      </c>
      <c r="BG21" s="238">
        <v>3570185.03</v>
      </c>
      <c r="BH21" s="238">
        <v>338579.56</v>
      </c>
      <c r="BI21" s="238">
        <v>3743764.58</v>
      </c>
      <c r="BJ21" s="238">
        <v>68192.63</v>
      </c>
      <c r="BK21" s="238">
        <v>3338142.12</v>
      </c>
      <c r="BL21" s="238">
        <v>386133.69</v>
      </c>
      <c r="BM21" s="238">
        <v>3557856.88</v>
      </c>
      <c r="BN21" s="238">
        <v>147290.02</v>
      </c>
      <c r="BO21" s="238">
        <v>3518674.28</v>
      </c>
      <c r="BP21" s="238">
        <v>274944.73</v>
      </c>
      <c r="BQ21" s="238">
        <v>3603560.4099999997</v>
      </c>
      <c r="BR21" s="238">
        <v>206247.62</v>
      </c>
      <c r="BS21" s="238">
        <v>3692790.57</v>
      </c>
      <c r="BT21" s="238">
        <v>439930.95</v>
      </c>
      <c r="BU21" s="238">
        <v>3987186.16</v>
      </c>
      <c r="BV21" s="238">
        <v>316177.59</v>
      </c>
      <c r="BW21" s="238">
        <v>4059144.18</v>
      </c>
      <c r="BX21" s="238">
        <v>434141.26</v>
      </c>
      <c r="BY21" s="238">
        <v>4250841.46</v>
      </c>
      <c r="BZ21" s="238">
        <v>344535.65</v>
      </c>
      <c r="CA21" s="238">
        <v>4319911.22</v>
      </c>
      <c r="CB21" s="238">
        <v>235483.03</v>
      </c>
      <c r="CC21" s="238">
        <v>4128719.08</v>
      </c>
      <c r="CD21" s="238">
        <v>199948.93</v>
      </c>
      <c r="CE21" s="238">
        <v>3391605.66</v>
      </c>
      <c r="CF21" s="238">
        <v>256915.89</v>
      </c>
      <c r="CG21" s="238">
        <v>3309941.99</v>
      </c>
      <c r="CH21" s="238">
        <v>210488.06</v>
      </c>
      <c r="CI21" s="238">
        <v>3452237.4200000004</v>
      </c>
      <c r="CJ21" s="238">
        <v>281190.22</v>
      </c>
      <c r="CK21" s="238">
        <v>3347293.95</v>
      </c>
      <c r="CL21" s="238">
        <v>245148.4</v>
      </c>
      <c r="CM21" s="238">
        <v>3445152.3300000005</v>
      </c>
      <c r="CN21" s="238">
        <v>215476.43</v>
      </c>
      <c r="CO21" s="238">
        <v>3385684.0300000003</v>
      </c>
      <c r="CP21" s="238">
        <v>453916.1</v>
      </c>
      <c r="CQ21" s="238">
        <v>3633352.51</v>
      </c>
      <c r="CR21" s="238">
        <v>705996.27</v>
      </c>
      <c r="CS21" s="238">
        <v>3899417.83</v>
      </c>
      <c r="CT21" s="238">
        <v>627068.81</v>
      </c>
      <c r="CU21" s="238">
        <v>4210309.050000001</v>
      </c>
      <c r="CV21" s="238">
        <v>618202.0599999999</v>
      </c>
      <c r="CW21" s="238">
        <v>4394369.850000001</v>
      </c>
      <c r="CX21" s="238">
        <v>598759.86</v>
      </c>
      <c r="CY21" s="238">
        <v>4648594.0600000005</v>
      </c>
      <c r="CZ21" s="238">
        <v>690649.4800000001</v>
      </c>
      <c r="DA21" s="238">
        <v>5103760.509999999</v>
      </c>
      <c r="DB21" s="238">
        <v>692311.36</v>
      </c>
      <c r="DC21" s="238">
        <v>5596122.9399999995</v>
      </c>
      <c r="DD21" s="238">
        <v>596417.42</v>
      </c>
      <c r="DE21" s="238">
        <v>5935624.469999999</v>
      </c>
      <c r="DF21" s="238">
        <v>596417.42</v>
      </c>
      <c r="DG21" s="238">
        <v>6321553.829999999</v>
      </c>
      <c r="DH21" s="238">
        <v>615682.0599999999</v>
      </c>
      <c r="DI21" s="238">
        <v>6656045.669999998</v>
      </c>
      <c r="DJ21" s="238">
        <v>596431.98</v>
      </c>
      <c r="DK21" s="238">
        <v>7007329.249999998</v>
      </c>
      <c r="DL21" s="238">
        <v>596417.42</v>
      </c>
      <c r="DM21" s="238">
        <v>7388270.239999998</v>
      </c>
      <c r="DN21" s="238">
        <v>596402.86</v>
      </c>
      <c r="DO21" s="238">
        <v>7530757</v>
      </c>
      <c r="DP21" s="238">
        <v>596417.42</v>
      </c>
      <c r="DQ21" s="238">
        <v>7421178.15</v>
      </c>
      <c r="DR21" s="238">
        <v>597508.28</v>
      </c>
      <c r="DS21" s="238">
        <v>7391617.620000001</v>
      </c>
      <c r="DT21" s="238">
        <v>542132.01</v>
      </c>
      <c r="DU21" s="238">
        <v>7315547.570000001</v>
      </c>
      <c r="DV21" s="238">
        <v>608103.81</v>
      </c>
      <c r="DW21" s="238">
        <v>7324891.5200000005</v>
      </c>
      <c r="DX21" s="238">
        <v>610189.93</v>
      </c>
      <c r="DY21" s="238">
        <v>7244431.97</v>
      </c>
      <c r="DZ21" s="238">
        <v>522275.81</v>
      </c>
      <c r="EA21" s="238">
        <v>7074396.419999999</v>
      </c>
      <c r="EB21" s="238">
        <v>525089.37</v>
      </c>
      <c r="EC21" s="238">
        <v>7003068.37</v>
      </c>
      <c r="ED21" s="238">
        <v>520553.37</v>
      </c>
      <c r="EE21" s="238">
        <v>6927204.319999999</v>
      </c>
      <c r="EF21" s="238">
        <v>539684.01</v>
      </c>
      <c r="EG21" s="238">
        <v>6851206.270000001</v>
      </c>
      <c r="EH21" s="238">
        <v>520247.93</v>
      </c>
      <c r="EI21" s="238">
        <v>6775022.220000001</v>
      </c>
      <c r="EJ21" s="238">
        <v>520233.37</v>
      </c>
      <c r="EK21" s="238">
        <v>6698838.170000001</v>
      </c>
      <c r="EL21" s="238">
        <v>520218.81</v>
      </c>
      <c r="EM21" s="238">
        <v>6622654.12</v>
      </c>
      <c r="EN21" s="238">
        <v>520233.37</v>
      </c>
      <c r="EO21" s="238">
        <v>6546470.069999999</v>
      </c>
      <c r="EP21" s="238">
        <v>522265.78</v>
      </c>
      <c r="EQ21" s="238">
        <v>6471227.57</v>
      </c>
      <c r="ES21" t="str">
        <f t="shared" si="1"/>
        <v>512</v>
      </c>
      <c r="EX21" t="b">
        <f t="shared" si="0"/>
        <v>1</v>
      </c>
      <c r="EY21" s="206" t="s">
        <v>518</v>
      </c>
    </row>
    <row r="22" spans="1:155" ht="12.75">
      <c r="A22" t="str">
        <f t="shared" si="2"/>
        <v>INC113000</v>
      </c>
      <c r="B22" s="241" t="s">
        <v>519</v>
      </c>
      <c r="C22" s="238" t="s">
        <v>708</v>
      </c>
      <c r="D22" s="238">
        <v>328735.6</v>
      </c>
      <c r="E22" s="238">
        <v>6274964.81</v>
      </c>
      <c r="F22" s="238">
        <v>391610.82</v>
      </c>
      <c r="G22" s="238">
        <v>6366665.53</v>
      </c>
      <c r="H22" s="238">
        <v>965345.03</v>
      </c>
      <c r="I22" s="238">
        <v>7062415.56</v>
      </c>
      <c r="J22" s="238">
        <v>1524288.77</v>
      </c>
      <c r="K22" s="238">
        <v>8183370.64</v>
      </c>
      <c r="L22" s="238">
        <v>445679.44</v>
      </c>
      <c r="M22" s="238">
        <v>8296591.03</v>
      </c>
      <c r="N22" s="238">
        <v>375116</v>
      </c>
      <c r="O22" s="238">
        <v>8229750.43</v>
      </c>
      <c r="P22" s="238">
        <v>385818.97</v>
      </c>
      <c r="Q22" s="238">
        <v>8333730.45</v>
      </c>
      <c r="R22" s="238">
        <v>241287.37</v>
      </c>
      <c r="S22" s="238">
        <v>8080770.29</v>
      </c>
      <c r="T22" s="238">
        <v>339927.91</v>
      </c>
      <c r="U22" s="238">
        <v>7763016.14</v>
      </c>
      <c r="V22" s="238">
        <v>334057.7</v>
      </c>
      <c r="W22" s="238">
        <v>7490077.64</v>
      </c>
      <c r="X22" s="238">
        <v>1173869.36</v>
      </c>
      <c r="Y22" s="238">
        <v>7537755.44</v>
      </c>
      <c r="Z22" s="238">
        <v>410090.25</v>
      </c>
      <c r="AA22" s="238">
        <v>6915827.22</v>
      </c>
      <c r="AB22" s="238">
        <v>1387581.3</v>
      </c>
      <c r="AC22" s="238">
        <v>7974672.92</v>
      </c>
      <c r="AD22" s="238">
        <v>383641.98</v>
      </c>
      <c r="AE22" s="238">
        <v>7966704.08</v>
      </c>
      <c r="AF22" s="238">
        <v>1434594.75</v>
      </c>
      <c r="AG22" s="238">
        <v>8435953.8</v>
      </c>
      <c r="AH22" s="238">
        <v>444951.67</v>
      </c>
      <c r="AI22" s="238">
        <v>7356616.7</v>
      </c>
      <c r="AJ22" s="238">
        <v>326808.25</v>
      </c>
      <c r="AK22" s="238">
        <v>7237745.51</v>
      </c>
      <c r="AL22" s="238">
        <v>197810.63</v>
      </c>
      <c r="AM22" s="238">
        <v>7060440.14</v>
      </c>
      <c r="AN22" s="238">
        <v>317425.14</v>
      </c>
      <c r="AO22" s="238">
        <v>6992046.31</v>
      </c>
      <c r="AP22" s="238">
        <v>618289.84</v>
      </c>
      <c r="AQ22" s="238">
        <v>7369048.78</v>
      </c>
      <c r="AR22" s="238">
        <v>351124.3</v>
      </c>
      <c r="AS22" s="238">
        <v>7380245.17</v>
      </c>
      <c r="AT22" s="238">
        <v>574323.01</v>
      </c>
      <c r="AU22" s="238">
        <v>7620510.48</v>
      </c>
      <c r="AV22" s="238">
        <v>809717.87</v>
      </c>
      <c r="AW22" s="238">
        <v>7256358.99</v>
      </c>
      <c r="AX22" s="238">
        <v>674049.68</v>
      </c>
      <c r="AY22" s="238">
        <v>7520318.42</v>
      </c>
      <c r="AZ22" s="238">
        <v>503492.1</v>
      </c>
      <c r="BA22" s="238">
        <v>6636229.22</v>
      </c>
      <c r="BB22" s="238">
        <v>425985.36</v>
      </c>
      <c r="BC22" s="238">
        <v>6678572.6</v>
      </c>
      <c r="BD22" s="238">
        <v>373544.03</v>
      </c>
      <c r="BE22" s="238">
        <v>5617521.88</v>
      </c>
      <c r="BF22" s="238">
        <v>588771.95</v>
      </c>
      <c r="BG22" s="238">
        <v>5761342.16</v>
      </c>
      <c r="BH22" s="238">
        <v>506204.37</v>
      </c>
      <c r="BI22" s="238">
        <v>5940738.28</v>
      </c>
      <c r="BJ22" s="238">
        <v>286520.32</v>
      </c>
      <c r="BK22" s="238">
        <v>6029447.97</v>
      </c>
      <c r="BL22" s="238">
        <v>332307.04</v>
      </c>
      <c r="BM22" s="238">
        <v>6044329.87</v>
      </c>
      <c r="BN22" s="238">
        <v>300146.75</v>
      </c>
      <c r="BO22" s="238">
        <v>5726186.779999999</v>
      </c>
      <c r="BP22" s="238">
        <v>325368.62</v>
      </c>
      <c r="BQ22" s="238">
        <v>5700431.1</v>
      </c>
      <c r="BR22" s="238">
        <v>300966.43</v>
      </c>
      <c r="BS22" s="238">
        <v>5427074.5200000005</v>
      </c>
      <c r="BT22" s="238">
        <v>152864.1</v>
      </c>
      <c r="BU22" s="238">
        <v>4770220.75</v>
      </c>
      <c r="BV22" s="238">
        <v>335744.77</v>
      </c>
      <c r="BW22" s="238">
        <v>4431915.84</v>
      </c>
      <c r="BX22" s="238">
        <v>263321.69</v>
      </c>
      <c r="BY22" s="238">
        <v>4191745.43</v>
      </c>
      <c r="BZ22" s="238">
        <v>272773.78</v>
      </c>
      <c r="CA22" s="238">
        <v>4038533.8500000006</v>
      </c>
      <c r="CB22" s="238">
        <v>682510.1</v>
      </c>
      <c r="CC22" s="238">
        <v>4347499.92</v>
      </c>
      <c r="CD22" s="238">
        <v>1144665.43</v>
      </c>
      <c r="CE22" s="238">
        <v>4903393.4</v>
      </c>
      <c r="CF22" s="238">
        <v>1329119.51</v>
      </c>
      <c r="CG22" s="238">
        <v>5726308.540000001</v>
      </c>
      <c r="CH22" s="238">
        <v>536805.38</v>
      </c>
      <c r="CI22" s="238">
        <v>5976593.6</v>
      </c>
      <c r="CJ22" s="238">
        <v>325166.34</v>
      </c>
      <c r="CK22" s="238">
        <v>5969452.899999999</v>
      </c>
      <c r="CL22" s="238">
        <v>574698.38</v>
      </c>
      <c r="CM22" s="238">
        <v>6244004.53</v>
      </c>
      <c r="CN22" s="238">
        <v>399216.07</v>
      </c>
      <c r="CO22" s="238">
        <v>6317851.979999999</v>
      </c>
      <c r="CP22" s="238">
        <v>248487.97</v>
      </c>
      <c r="CQ22" s="238">
        <v>6265373.52</v>
      </c>
      <c r="CR22" s="238">
        <v>348258.15</v>
      </c>
      <c r="CS22" s="238">
        <v>6460767.57</v>
      </c>
      <c r="CT22" s="238">
        <v>227406.62000000002</v>
      </c>
      <c r="CU22" s="238">
        <v>6352429.42</v>
      </c>
      <c r="CV22" s="238">
        <v>413202.22000000044</v>
      </c>
      <c r="CW22" s="238">
        <v>6502309.95</v>
      </c>
      <c r="CX22" s="238">
        <v>402391.30000000016</v>
      </c>
      <c r="CY22" s="238">
        <v>6631927.47</v>
      </c>
      <c r="CZ22" s="238">
        <v>563540.5299999999</v>
      </c>
      <c r="DA22" s="238">
        <v>6512957.9</v>
      </c>
      <c r="DB22" s="238">
        <v>1254136.06</v>
      </c>
      <c r="DC22" s="238">
        <v>6622428.53</v>
      </c>
      <c r="DD22" s="238">
        <v>1364676.9699999995</v>
      </c>
      <c r="DE22" s="238">
        <v>6657985.99</v>
      </c>
      <c r="DF22" s="238">
        <v>850675.5799999989</v>
      </c>
      <c r="DG22" s="238">
        <v>6971856.1899999995</v>
      </c>
      <c r="DH22" s="238">
        <v>345180.35000000027</v>
      </c>
      <c r="DI22" s="238">
        <v>6991870.199999999</v>
      </c>
      <c r="DJ22" s="238">
        <v>385867.64</v>
      </c>
      <c r="DK22" s="238">
        <v>6803039.46</v>
      </c>
      <c r="DL22" s="238">
        <v>378809.2600000004</v>
      </c>
      <c r="DM22" s="238">
        <v>6782632.65</v>
      </c>
      <c r="DN22" s="238">
        <v>355330.39000000025</v>
      </c>
      <c r="DO22" s="238">
        <v>6889475.070000001</v>
      </c>
      <c r="DP22" s="238">
        <v>349999.93000000034</v>
      </c>
      <c r="DQ22" s="238">
        <v>6891216.850000001</v>
      </c>
      <c r="DR22" s="238">
        <v>489676.8500000003</v>
      </c>
      <c r="DS22" s="238">
        <v>7153487.08</v>
      </c>
      <c r="DT22" s="238">
        <v>862212.16</v>
      </c>
      <c r="DU22" s="238">
        <v>7602497.02</v>
      </c>
      <c r="DV22" s="238">
        <v>309543.8200000002</v>
      </c>
      <c r="DW22" s="238">
        <v>7509649.54</v>
      </c>
      <c r="DX22" s="238">
        <v>678023.6600000001</v>
      </c>
      <c r="DY22" s="238">
        <v>7624132.67</v>
      </c>
      <c r="DZ22" s="238">
        <v>418212.11</v>
      </c>
      <c r="EA22" s="238">
        <v>6788208.720000001</v>
      </c>
      <c r="EB22" s="238">
        <v>279960.1300000001</v>
      </c>
      <c r="EC22" s="238">
        <v>5703491.880000002</v>
      </c>
      <c r="ED22" s="238">
        <v>295995.21</v>
      </c>
      <c r="EE22" s="238">
        <v>5148811.510000003</v>
      </c>
      <c r="EF22" s="238">
        <v>305926.87</v>
      </c>
      <c r="EG22" s="238">
        <v>5109558.030000002</v>
      </c>
      <c r="EH22" s="238">
        <v>309368.10000000015</v>
      </c>
      <c r="EI22" s="238">
        <v>5033058.490000003</v>
      </c>
      <c r="EJ22" s="238">
        <v>280891.58999999997</v>
      </c>
      <c r="EK22" s="238">
        <v>4935140.820000002</v>
      </c>
      <c r="EL22" s="238">
        <v>285105.2599999997</v>
      </c>
      <c r="EM22" s="238">
        <v>4864915.690000001</v>
      </c>
      <c r="EN22" s="238">
        <v>276179.1999999999</v>
      </c>
      <c r="EO22" s="238">
        <v>4791094.960000001</v>
      </c>
      <c r="EP22" s="238">
        <v>393417.2299999998</v>
      </c>
      <c r="EQ22" s="238">
        <v>4694835.34</v>
      </c>
      <c r="ES22" t="str">
        <f t="shared" si="1"/>
        <v>513</v>
      </c>
      <c r="EX22" t="b">
        <f t="shared" si="0"/>
        <v>1</v>
      </c>
      <c r="EY22" s="206" t="s">
        <v>519</v>
      </c>
    </row>
    <row r="23" spans="1:155" ht="12.75">
      <c r="A23" t="str">
        <f t="shared" si="2"/>
        <v>INC113100</v>
      </c>
      <c r="B23" s="241" t="s">
        <v>520</v>
      </c>
      <c r="C23" s="238" t="s">
        <v>708</v>
      </c>
      <c r="D23" s="238">
        <v>69586.34</v>
      </c>
      <c r="E23" s="238">
        <v>1088119.45</v>
      </c>
      <c r="F23" s="238">
        <v>94200.39</v>
      </c>
      <c r="G23" s="238">
        <v>1063996.12</v>
      </c>
      <c r="H23" s="238">
        <v>14923.66</v>
      </c>
      <c r="I23" s="238">
        <v>947227.2</v>
      </c>
      <c r="J23" s="238">
        <v>6207.25</v>
      </c>
      <c r="K23" s="238">
        <v>829039.77</v>
      </c>
      <c r="L23" s="238">
        <v>32869.04</v>
      </c>
      <c r="M23" s="238">
        <v>785760.1</v>
      </c>
      <c r="N23" s="238">
        <v>14347.85</v>
      </c>
      <c r="O23" s="238">
        <v>652217.93</v>
      </c>
      <c r="P23" s="238">
        <v>71592.09</v>
      </c>
      <c r="Q23" s="238">
        <v>709959.21</v>
      </c>
      <c r="R23" s="238">
        <v>28790.04</v>
      </c>
      <c r="S23" s="238">
        <v>615270.91</v>
      </c>
      <c r="T23" s="238">
        <v>44715.74</v>
      </c>
      <c r="U23" s="238">
        <v>621015.24</v>
      </c>
      <c r="V23" s="238">
        <v>63299.94</v>
      </c>
      <c r="W23" s="238">
        <v>600839.62</v>
      </c>
      <c r="X23" s="238">
        <v>71676.64</v>
      </c>
      <c r="Y23" s="238">
        <v>611081.6</v>
      </c>
      <c r="Z23" s="238">
        <v>87914.88</v>
      </c>
      <c r="AA23" s="238">
        <v>600123.86</v>
      </c>
      <c r="AB23" s="238">
        <v>84195.54</v>
      </c>
      <c r="AC23" s="238">
        <v>614733.06</v>
      </c>
      <c r="AD23" s="238">
        <v>62122.51</v>
      </c>
      <c r="AE23" s="238">
        <v>582655.18</v>
      </c>
      <c r="AF23" s="238">
        <v>66104.67</v>
      </c>
      <c r="AG23" s="238">
        <v>633836.19</v>
      </c>
      <c r="AH23" s="238">
        <v>65078.99</v>
      </c>
      <c r="AI23" s="238">
        <v>692707.93</v>
      </c>
      <c r="AJ23" s="238">
        <v>94450.09</v>
      </c>
      <c r="AK23" s="238">
        <v>754288.98</v>
      </c>
      <c r="AL23" s="238">
        <v>79369.35</v>
      </c>
      <c r="AM23" s="238">
        <v>819310.48</v>
      </c>
      <c r="AN23" s="238">
        <v>35132.59</v>
      </c>
      <c r="AO23" s="238">
        <v>782850.98</v>
      </c>
      <c r="AP23" s="238">
        <v>48346.13</v>
      </c>
      <c r="AQ23" s="238">
        <v>802407.07</v>
      </c>
      <c r="AR23" s="238">
        <v>48349.29</v>
      </c>
      <c r="AS23" s="238">
        <v>806040.62</v>
      </c>
      <c r="AT23" s="238">
        <v>132719.68</v>
      </c>
      <c r="AU23" s="238">
        <v>875460.36</v>
      </c>
      <c r="AV23" s="238">
        <v>28962.79</v>
      </c>
      <c r="AW23" s="238">
        <v>832746.51</v>
      </c>
      <c r="AX23" s="238">
        <v>87274.03</v>
      </c>
      <c r="AY23" s="238">
        <v>832105.66</v>
      </c>
      <c r="AZ23" s="238">
        <v>27754.91</v>
      </c>
      <c r="BA23" s="238">
        <v>775665.03</v>
      </c>
      <c r="BB23" s="238">
        <v>20117.52</v>
      </c>
      <c r="BC23" s="238">
        <v>733660.04</v>
      </c>
      <c r="BD23" s="238">
        <v>33607.99</v>
      </c>
      <c r="BE23" s="238">
        <v>701163.36</v>
      </c>
      <c r="BF23" s="238">
        <v>55235.02</v>
      </c>
      <c r="BG23" s="238">
        <v>691319.39</v>
      </c>
      <c r="BH23" s="238">
        <v>32153.62</v>
      </c>
      <c r="BI23" s="238">
        <v>629022.92</v>
      </c>
      <c r="BJ23" s="238">
        <v>60172.01</v>
      </c>
      <c r="BK23" s="238">
        <v>609825.58</v>
      </c>
      <c r="BL23" s="238">
        <v>19964.51</v>
      </c>
      <c r="BM23" s="238">
        <v>594657.5</v>
      </c>
      <c r="BN23" s="238">
        <v>33787.5</v>
      </c>
      <c r="BO23" s="238">
        <v>580098.87</v>
      </c>
      <c r="BP23" s="238">
        <v>39699.3</v>
      </c>
      <c r="BQ23" s="238">
        <v>571448.88</v>
      </c>
      <c r="BR23" s="238">
        <v>33399.29</v>
      </c>
      <c r="BS23" s="238">
        <v>472128.48999999993</v>
      </c>
      <c r="BT23" s="238">
        <v>38600.98</v>
      </c>
      <c r="BU23" s="238">
        <v>481766.68000000005</v>
      </c>
      <c r="BV23" s="238">
        <v>44735.77</v>
      </c>
      <c r="BW23" s="238">
        <v>439228.42000000004</v>
      </c>
      <c r="BX23" s="238">
        <v>3798.66</v>
      </c>
      <c r="BY23" s="238">
        <v>415272.17000000004</v>
      </c>
      <c r="BZ23" s="238">
        <v>26431.59</v>
      </c>
      <c r="CA23" s="238">
        <v>421586.24000000005</v>
      </c>
      <c r="CB23" s="238">
        <v>9249.07</v>
      </c>
      <c r="CC23" s="238">
        <v>397227.32000000007</v>
      </c>
      <c r="CD23" s="238">
        <v>20064.42</v>
      </c>
      <c r="CE23" s="238">
        <v>362056.72000000003</v>
      </c>
      <c r="CF23" s="238">
        <v>15380.81</v>
      </c>
      <c r="CG23" s="238">
        <v>345283.91000000003</v>
      </c>
      <c r="CH23" s="238">
        <v>53888.19</v>
      </c>
      <c r="CI23" s="238">
        <v>339000.09</v>
      </c>
      <c r="CJ23" s="238">
        <v>6935.61</v>
      </c>
      <c r="CK23" s="238">
        <v>325971.19</v>
      </c>
      <c r="CL23" s="238">
        <v>9561.53</v>
      </c>
      <c r="CM23" s="238">
        <v>301745.22000000003</v>
      </c>
      <c r="CN23" s="238">
        <v>5826.13</v>
      </c>
      <c r="CO23" s="238">
        <v>267872.05</v>
      </c>
      <c r="CP23" s="238">
        <v>-41.370000000000346</v>
      </c>
      <c r="CQ23" s="238">
        <v>234431.38999999998</v>
      </c>
      <c r="CR23" s="238">
        <v>0</v>
      </c>
      <c r="CS23" s="238">
        <v>195830.40999999997</v>
      </c>
      <c r="CT23" s="238">
        <v>0</v>
      </c>
      <c r="CU23" s="238">
        <v>151094.63999999998</v>
      </c>
      <c r="CV23" s="238">
        <v>20000</v>
      </c>
      <c r="CW23" s="238">
        <v>167295.98</v>
      </c>
      <c r="CX23" s="238">
        <v>20000</v>
      </c>
      <c r="CY23" s="238">
        <v>160864.39</v>
      </c>
      <c r="CZ23" s="238">
        <v>20000</v>
      </c>
      <c r="DA23" s="238">
        <v>171615.32</v>
      </c>
      <c r="DB23" s="238">
        <v>80256</v>
      </c>
      <c r="DC23" s="238">
        <v>231806.9</v>
      </c>
      <c r="DD23" s="238">
        <v>200000</v>
      </c>
      <c r="DE23" s="238">
        <v>416426.09</v>
      </c>
      <c r="DF23" s="238">
        <v>250000</v>
      </c>
      <c r="DG23" s="238">
        <v>612537.9</v>
      </c>
      <c r="DH23" s="238">
        <v>250000</v>
      </c>
      <c r="DI23" s="238">
        <v>855602.29</v>
      </c>
      <c r="DJ23" s="238">
        <v>189000</v>
      </c>
      <c r="DK23" s="238">
        <v>1035040.76</v>
      </c>
      <c r="DL23" s="238">
        <v>250000</v>
      </c>
      <c r="DM23" s="238">
        <v>1279214.63</v>
      </c>
      <c r="DN23" s="238">
        <v>195709</v>
      </c>
      <c r="DO23" s="238">
        <v>1474965</v>
      </c>
      <c r="DP23" s="238">
        <v>157855</v>
      </c>
      <c r="DQ23" s="238">
        <v>1632820</v>
      </c>
      <c r="DR23" s="238">
        <v>50000</v>
      </c>
      <c r="DS23" s="238">
        <v>1682820</v>
      </c>
      <c r="DT23" s="238">
        <v>0</v>
      </c>
      <c r="DU23" s="238">
        <v>1662820</v>
      </c>
      <c r="DV23" s="238">
        <v>0</v>
      </c>
      <c r="DW23" s="238">
        <v>1642820</v>
      </c>
      <c r="DX23" s="238">
        <v>0</v>
      </c>
      <c r="DY23" s="238">
        <v>1622820</v>
      </c>
      <c r="DZ23" s="238">
        <v>0</v>
      </c>
      <c r="EA23" s="238">
        <v>1542564</v>
      </c>
      <c r="EB23" s="238">
        <v>0</v>
      </c>
      <c r="EC23" s="238">
        <v>1342564</v>
      </c>
      <c r="ED23" s="238">
        <v>0</v>
      </c>
      <c r="EE23" s="238">
        <v>1092564</v>
      </c>
      <c r="EF23" s="238">
        <v>0</v>
      </c>
      <c r="EG23" s="238">
        <v>842564</v>
      </c>
      <c r="EH23" s="238">
        <v>0</v>
      </c>
      <c r="EI23" s="238">
        <v>653564</v>
      </c>
      <c r="EJ23" s="238">
        <v>5000</v>
      </c>
      <c r="EK23" s="238">
        <v>408564</v>
      </c>
      <c r="EL23" s="238">
        <v>0</v>
      </c>
      <c r="EM23" s="238">
        <v>212855</v>
      </c>
      <c r="EN23" s="238">
        <v>0</v>
      </c>
      <c r="EO23" s="238">
        <v>55000</v>
      </c>
      <c r="EP23" s="238">
        <v>0</v>
      </c>
      <c r="EQ23" s="238">
        <v>5000</v>
      </c>
      <c r="ES23" t="str">
        <f t="shared" si="1"/>
        <v>513</v>
      </c>
      <c r="EX23" t="b">
        <f t="shared" si="0"/>
        <v>1</v>
      </c>
      <c r="EY23" s="206" t="s">
        <v>520</v>
      </c>
    </row>
    <row r="24" spans="1:155" ht="12.75">
      <c r="A24" t="str">
        <f t="shared" si="2"/>
        <v>INC114000</v>
      </c>
      <c r="B24" s="241" t="s">
        <v>521</v>
      </c>
      <c r="C24" s="238" t="s">
        <v>709</v>
      </c>
      <c r="D24" s="238">
        <v>219849.59</v>
      </c>
      <c r="E24" s="238">
        <v>2833159.45</v>
      </c>
      <c r="F24" s="238">
        <v>218613.91</v>
      </c>
      <c r="G24" s="238">
        <v>2853166.41</v>
      </c>
      <c r="H24" s="238">
        <v>6160352.49</v>
      </c>
      <c r="I24" s="238">
        <v>8777198.21</v>
      </c>
      <c r="J24" s="238">
        <v>-2655485.03</v>
      </c>
      <c r="K24" s="238">
        <v>5888782.69</v>
      </c>
      <c r="L24" s="238">
        <v>-2024375.56</v>
      </c>
      <c r="M24" s="238">
        <v>3652088.82</v>
      </c>
      <c r="N24" s="238">
        <v>189132.73</v>
      </c>
      <c r="O24" s="238">
        <v>3617987.46</v>
      </c>
      <c r="P24" s="238">
        <v>208490.85</v>
      </c>
      <c r="Q24" s="238">
        <v>3630364.04</v>
      </c>
      <c r="R24" s="238">
        <v>228786.61</v>
      </c>
      <c r="S24" s="238">
        <v>3567605.46</v>
      </c>
      <c r="T24" s="238">
        <v>213801.15</v>
      </c>
      <c r="U24" s="238">
        <v>3487311.31</v>
      </c>
      <c r="V24" s="238">
        <v>210911.21</v>
      </c>
      <c r="W24" s="238">
        <v>3437257.73</v>
      </c>
      <c r="X24" s="238">
        <v>255895.17</v>
      </c>
      <c r="Y24" s="238">
        <v>3452177.35</v>
      </c>
      <c r="Z24" s="238">
        <v>-209733.16</v>
      </c>
      <c r="AA24" s="238">
        <v>3016239.96</v>
      </c>
      <c r="AB24" s="238">
        <v>214592.1</v>
      </c>
      <c r="AC24" s="238">
        <v>3010982.47</v>
      </c>
      <c r="AD24" s="238">
        <v>197399.67</v>
      </c>
      <c r="AE24" s="238">
        <v>2989768.23</v>
      </c>
      <c r="AF24" s="238">
        <v>220059.39</v>
      </c>
      <c r="AG24" s="238">
        <v>-2950524.87</v>
      </c>
      <c r="AH24" s="238">
        <v>193212.74</v>
      </c>
      <c r="AI24" s="238">
        <v>-101827.1</v>
      </c>
      <c r="AJ24" s="238">
        <v>185823.73</v>
      </c>
      <c r="AK24" s="238">
        <v>2108372.19</v>
      </c>
      <c r="AL24" s="238">
        <v>172358.23</v>
      </c>
      <c r="AM24" s="238">
        <v>2091597.69</v>
      </c>
      <c r="AN24" s="238">
        <v>185739.57</v>
      </c>
      <c r="AO24" s="238">
        <v>2068846.41</v>
      </c>
      <c r="AP24" s="238">
        <v>195880.05</v>
      </c>
      <c r="AQ24" s="238">
        <v>2035939.85</v>
      </c>
      <c r="AR24" s="238">
        <v>154829.83</v>
      </c>
      <c r="AS24" s="238">
        <v>1976968.53</v>
      </c>
      <c r="AT24" s="238">
        <v>181252.65</v>
      </c>
      <c r="AU24" s="238">
        <v>1947309.97</v>
      </c>
      <c r="AV24" s="238">
        <v>165668.6</v>
      </c>
      <c r="AW24" s="238">
        <v>1857083.4</v>
      </c>
      <c r="AX24" s="238">
        <v>203957.42</v>
      </c>
      <c r="AY24" s="238">
        <v>2270773.98</v>
      </c>
      <c r="AZ24" s="238">
        <v>209698.12</v>
      </c>
      <c r="BA24" s="238">
        <v>2265880</v>
      </c>
      <c r="BB24" s="238">
        <v>487323.48</v>
      </c>
      <c r="BC24" s="238">
        <v>2555803.81</v>
      </c>
      <c r="BD24" s="238">
        <v>4267148.02</v>
      </c>
      <c r="BE24" s="238">
        <v>6602892.44</v>
      </c>
      <c r="BF24" s="238">
        <v>-1191466.64</v>
      </c>
      <c r="BG24" s="238">
        <v>5218213.06</v>
      </c>
      <c r="BH24" s="238">
        <v>-2560327.82</v>
      </c>
      <c r="BI24" s="238">
        <v>2472061.51</v>
      </c>
      <c r="BJ24" s="238">
        <v>2441559.31</v>
      </c>
      <c r="BK24" s="238">
        <v>4741262.59</v>
      </c>
      <c r="BL24" s="238">
        <v>187645.12</v>
      </c>
      <c r="BM24" s="238">
        <v>4743168.14</v>
      </c>
      <c r="BN24" s="238">
        <v>186612.03</v>
      </c>
      <c r="BO24" s="238">
        <v>4733900.12</v>
      </c>
      <c r="BP24" s="238">
        <v>171770.71</v>
      </c>
      <c r="BQ24" s="238">
        <v>4750840.999999999</v>
      </c>
      <c r="BR24" s="238">
        <v>188586.79</v>
      </c>
      <c r="BS24" s="238">
        <v>4758175.139999999</v>
      </c>
      <c r="BT24" s="238">
        <v>176534.97</v>
      </c>
      <c r="BU24" s="238">
        <v>4769041.510000001</v>
      </c>
      <c r="BV24" s="238">
        <v>209587.89</v>
      </c>
      <c r="BW24" s="238">
        <v>4774671.9799999995</v>
      </c>
      <c r="BX24" s="238">
        <v>169651.85</v>
      </c>
      <c r="BY24" s="238">
        <v>4734625.709999999</v>
      </c>
      <c r="BZ24" s="238">
        <v>161231.48</v>
      </c>
      <c r="CA24" s="238">
        <v>4408533.71</v>
      </c>
      <c r="CB24" s="238">
        <v>164283.38</v>
      </c>
      <c r="CC24" s="238">
        <v>305669.07000000007</v>
      </c>
      <c r="CD24" s="238">
        <v>174947.82</v>
      </c>
      <c r="CE24" s="238">
        <v>1672083.5299999998</v>
      </c>
      <c r="CF24" s="238">
        <v>158080.27</v>
      </c>
      <c r="CG24" s="238">
        <v>4390491.62</v>
      </c>
      <c r="CH24" s="238">
        <v>186842.08</v>
      </c>
      <c r="CI24" s="238">
        <v>2135774.39</v>
      </c>
      <c r="CJ24" s="238">
        <v>192903.54</v>
      </c>
      <c r="CK24" s="238">
        <v>2141032.81</v>
      </c>
      <c r="CL24" s="238">
        <v>206990.34</v>
      </c>
      <c r="CM24" s="238">
        <v>2161411.1200000006</v>
      </c>
      <c r="CN24" s="238">
        <v>173849.72</v>
      </c>
      <c r="CO24" s="238">
        <v>2163490.13</v>
      </c>
      <c r="CP24" s="238">
        <v>365191.69999999995</v>
      </c>
      <c r="CQ24" s="238">
        <v>2340095.0400000005</v>
      </c>
      <c r="CR24" s="238">
        <v>368857.04000000015</v>
      </c>
      <c r="CS24" s="238">
        <v>2532417.1100000003</v>
      </c>
      <c r="CT24" s="238">
        <v>372666.3599999999</v>
      </c>
      <c r="CU24" s="238">
        <v>2695495.58</v>
      </c>
      <c r="CV24" s="238">
        <v>155962.22000000003</v>
      </c>
      <c r="CW24" s="238">
        <v>2681805.9499999997</v>
      </c>
      <c r="CX24" s="238">
        <v>169932.30000000005</v>
      </c>
      <c r="CY24" s="238">
        <v>2690506.77</v>
      </c>
      <c r="CZ24" s="238">
        <v>248279.09000000008</v>
      </c>
      <c r="DA24" s="238">
        <v>2774502.48</v>
      </c>
      <c r="DB24" s="238">
        <v>236353.23000000004</v>
      </c>
      <c r="DC24" s="238">
        <v>2835907.89</v>
      </c>
      <c r="DD24" s="238">
        <v>228850.20999999996</v>
      </c>
      <c r="DE24" s="238">
        <v>2906677.8300000005</v>
      </c>
      <c r="DF24" s="238">
        <v>195284.85</v>
      </c>
      <c r="DG24" s="238">
        <v>2915120.6</v>
      </c>
      <c r="DH24" s="238">
        <v>146182.29000000004</v>
      </c>
      <c r="DI24" s="238">
        <v>2868399.35</v>
      </c>
      <c r="DJ24" s="238">
        <v>165028.51000000004</v>
      </c>
      <c r="DK24" s="238">
        <v>2826437.52</v>
      </c>
      <c r="DL24" s="238">
        <v>156534.51</v>
      </c>
      <c r="DM24" s="238">
        <v>2809122.3100000005</v>
      </c>
      <c r="DN24" s="238">
        <v>143801.01</v>
      </c>
      <c r="DO24" s="238">
        <v>2587731.62</v>
      </c>
      <c r="DP24" s="238">
        <v>160273.50000000003</v>
      </c>
      <c r="DQ24" s="238">
        <v>2379148.08</v>
      </c>
      <c r="DR24" s="238">
        <v>150302.17000000007</v>
      </c>
      <c r="DS24" s="238">
        <v>2156783.8900000006</v>
      </c>
      <c r="DT24" s="238">
        <v>327701.6400000001</v>
      </c>
      <c r="DU24" s="238">
        <v>2328523.3100000005</v>
      </c>
      <c r="DV24" s="238">
        <v>122333.51999999999</v>
      </c>
      <c r="DW24" s="238">
        <v>2280924.5300000003</v>
      </c>
      <c r="DX24" s="238">
        <v>181384.03999999995</v>
      </c>
      <c r="DY24" s="238">
        <v>2214029.48</v>
      </c>
      <c r="DZ24" s="238">
        <v>158870.95000000004</v>
      </c>
      <c r="EA24" s="238">
        <v>2136547.2</v>
      </c>
      <c r="EB24" s="238">
        <v>117972.98999999998</v>
      </c>
      <c r="EC24" s="238">
        <v>2025669.9800000004</v>
      </c>
      <c r="ED24" s="238">
        <v>122233.07999999997</v>
      </c>
      <c r="EE24" s="238">
        <v>1952618.2100000002</v>
      </c>
      <c r="EF24" s="238">
        <v>115065.55999999997</v>
      </c>
      <c r="EG24" s="238">
        <v>1921501.4800000002</v>
      </c>
      <c r="EH24" s="238">
        <v>118023.91999999998</v>
      </c>
      <c r="EI24" s="238">
        <v>1874496.8900000001</v>
      </c>
      <c r="EJ24" s="238">
        <v>114198.29999999999</v>
      </c>
      <c r="EK24" s="238">
        <v>1832160.6800000002</v>
      </c>
      <c r="EL24" s="238">
        <v>113704.02999999997</v>
      </c>
      <c r="EM24" s="238">
        <v>1802063.7000000002</v>
      </c>
      <c r="EN24" s="238">
        <v>124449.06999999996</v>
      </c>
      <c r="EO24" s="238">
        <v>1766239.2700000003</v>
      </c>
      <c r="EP24" s="238">
        <v>113821.40999999996</v>
      </c>
      <c r="EQ24" s="238">
        <v>1729758.51</v>
      </c>
      <c r="ES24" t="str">
        <f t="shared" si="1"/>
        <v>514</v>
      </c>
      <c r="EX24" t="b">
        <f t="shared" si="0"/>
        <v>1</v>
      </c>
      <c r="EY24" s="206" t="s">
        <v>521</v>
      </c>
    </row>
    <row r="25" spans="1:155" ht="13.5" thickBot="1">
      <c r="A25" t="str">
        <f t="shared" si="2"/>
        <v>INC114100</v>
      </c>
      <c r="B25" s="241" t="s">
        <v>522</v>
      </c>
      <c r="C25" s="238" t="s">
        <v>709</v>
      </c>
      <c r="D25" s="238">
        <v>818.08</v>
      </c>
      <c r="E25" s="238">
        <v>60941.69</v>
      </c>
      <c r="F25" s="238">
        <v>285</v>
      </c>
      <c r="G25" s="238">
        <v>61131.49</v>
      </c>
      <c r="H25" s="238">
        <v>856.94</v>
      </c>
      <c r="I25" s="238">
        <v>60685.76</v>
      </c>
      <c r="J25" s="238">
        <v>123</v>
      </c>
      <c r="K25" s="238">
        <v>60713.56</v>
      </c>
      <c r="L25" s="238">
        <v>616.59</v>
      </c>
      <c r="M25" s="238">
        <v>61330.15</v>
      </c>
      <c r="N25" s="238">
        <v>0</v>
      </c>
      <c r="O25" s="238">
        <v>46545.08</v>
      </c>
      <c r="P25" s="238">
        <v>580.2</v>
      </c>
      <c r="Q25" s="238">
        <v>47094.86</v>
      </c>
      <c r="R25" s="238">
        <v>28.05</v>
      </c>
      <c r="S25" s="238">
        <v>25759.12</v>
      </c>
      <c r="T25" s="238">
        <v>5173.93</v>
      </c>
      <c r="U25" s="238">
        <v>10715.18</v>
      </c>
      <c r="V25" s="238">
        <v>21401.96</v>
      </c>
      <c r="W25" s="238">
        <v>30066.54</v>
      </c>
      <c r="X25" s="238">
        <v>9054.15</v>
      </c>
      <c r="Y25" s="238">
        <v>39120.69</v>
      </c>
      <c r="Z25" s="238">
        <v>96395.44</v>
      </c>
      <c r="AA25" s="238">
        <v>135333.34</v>
      </c>
      <c r="AB25" s="238">
        <v>904.81</v>
      </c>
      <c r="AC25" s="238">
        <v>135420.07</v>
      </c>
      <c r="AD25" s="238">
        <v>41994.42</v>
      </c>
      <c r="AE25" s="238">
        <v>177129.49</v>
      </c>
      <c r="AF25" s="238">
        <v>16140.69</v>
      </c>
      <c r="AG25" s="238">
        <v>192413.24</v>
      </c>
      <c r="AH25" s="238">
        <v>0</v>
      </c>
      <c r="AI25" s="238">
        <v>192290.24</v>
      </c>
      <c r="AJ25" s="238">
        <v>2655.57</v>
      </c>
      <c r="AK25" s="238">
        <v>194329.22</v>
      </c>
      <c r="AL25" s="238">
        <v>912.61</v>
      </c>
      <c r="AM25" s="238">
        <v>195241.83</v>
      </c>
      <c r="AN25" s="238">
        <v>0</v>
      </c>
      <c r="AO25" s="238">
        <v>194661.63</v>
      </c>
      <c r="AP25" s="238">
        <v>478.2</v>
      </c>
      <c r="AQ25" s="238">
        <v>195111.78</v>
      </c>
      <c r="AR25" s="238">
        <v>5364.91</v>
      </c>
      <c r="AS25" s="238">
        <v>195302.76</v>
      </c>
      <c r="AT25" s="238">
        <v>350.4</v>
      </c>
      <c r="AU25" s="238">
        <v>174251.2</v>
      </c>
      <c r="AV25" s="238">
        <v>0</v>
      </c>
      <c r="AW25" s="238">
        <v>165197.05</v>
      </c>
      <c r="AX25" s="238">
        <v>1841.83</v>
      </c>
      <c r="AY25" s="238">
        <v>70643.44</v>
      </c>
      <c r="AZ25" s="238">
        <v>0</v>
      </c>
      <c r="BA25" s="238">
        <v>69738.63</v>
      </c>
      <c r="BB25" s="238">
        <v>0</v>
      </c>
      <c r="BC25" s="238">
        <v>27744.21</v>
      </c>
      <c r="BD25" s="238">
        <v>357.69</v>
      </c>
      <c r="BE25" s="238">
        <v>11961.21</v>
      </c>
      <c r="BF25" s="238">
        <v>0</v>
      </c>
      <c r="BG25" s="238">
        <v>11961.21</v>
      </c>
      <c r="BH25" s="238">
        <v>432.41</v>
      </c>
      <c r="BI25" s="238">
        <v>9738.05</v>
      </c>
      <c r="BJ25" s="238">
        <v>699.54</v>
      </c>
      <c r="BK25" s="238">
        <v>9524.98</v>
      </c>
      <c r="BL25" s="238">
        <v>0</v>
      </c>
      <c r="BM25" s="238">
        <v>9524.98</v>
      </c>
      <c r="BN25" s="238">
        <v>0</v>
      </c>
      <c r="BO25" s="238">
        <v>9046.78</v>
      </c>
      <c r="BP25" s="238">
        <v>390.6</v>
      </c>
      <c r="BQ25" s="238">
        <v>4072.47</v>
      </c>
      <c r="BR25" s="238">
        <v>0</v>
      </c>
      <c r="BS25" s="238">
        <v>3722.0699999999997</v>
      </c>
      <c r="BT25" s="238">
        <v>0</v>
      </c>
      <c r="BU25" s="238">
        <v>3722.0699999999997</v>
      </c>
      <c r="BV25" s="238">
        <v>34.17</v>
      </c>
      <c r="BW25" s="238">
        <v>1914.41</v>
      </c>
      <c r="BX25" s="238">
        <v>13693.64</v>
      </c>
      <c r="BY25" s="238">
        <v>15608.050000000001</v>
      </c>
      <c r="BZ25" s="238">
        <v>25867.66</v>
      </c>
      <c r="CA25" s="238">
        <v>41475.71000000001</v>
      </c>
      <c r="CB25" s="238">
        <v>28329.96</v>
      </c>
      <c r="CC25" s="238">
        <v>69447.98</v>
      </c>
      <c r="CD25" s="238">
        <v>12743</v>
      </c>
      <c r="CE25" s="238">
        <v>82190.98</v>
      </c>
      <c r="CF25" s="238">
        <v>32395.49</v>
      </c>
      <c r="CG25" s="238">
        <v>114154.06000000001</v>
      </c>
      <c r="CH25" s="238">
        <v>26850.37</v>
      </c>
      <c r="CI25" s="238">
        <v>140304.89</v>
      </c>
      <c r="CJ25" s="238">
        <v>22688.7</v>
      </c>
      <c r="CK25" s="238">
        <v>162993.59000000003</v>
      </c>
      <c r="CL25" s="238">
        <v>25862.39</v>
      </c>
      <c r="CM25" s="238">
        <v>188855.98000000004</v>
      </c>
      <c r="CN25" s="238">
        <v>30966.67</v>
      </c>
      <c r="CO25" s="238">
        <v>219432.05000000002</v>
      </c>
      <c r="CP25" s="238">
        <v>3141.84</v>
      </c>
      <c r="CQ25" s="238">
        <v>222573.88999999998</v>
      </c>
      <c r="CR25" s="238">
        <v>75120.9</v>
      </c>
      <c r="CS25" s="238">
        <v>297694.79</v>
      </c>
      <c r="CT25" s="238">
        <v>7269.15</v>
      </c>
      <c r="CU25" s="238">
        <v>304929.76999999996</v>
      </c>
      <c r="CV25" s="238">
        <v>2148.57</v>
      </c>
      <c r="CW25" s="238">
        <v>293384.69999999995</v>
      </c>
      <c r="CX25" s="238">
        <v>2148.57</v>
      </c>
      <c r="CY25" s="238">
        <v>269665.61</v>
      </c>
      <c r="CZ25" s="238">
        <v>2148.57</v>
      </c>
      <c r="DA25" s="238">
        <v>243484.21999999997</v>
      </c>
      <c r="DB25" s="238">
        <v>4648.57</v>
      </c>
      <c r="DC25" s="238">
        <v>235389.78999999998</v>
      </c>
      <c r="DD25" s="238">
        <v>2148.57</v>
      </c>
      <c r="DE25" s="238">
        <v>205142.87</v>
      </c>
      <c r="DF25" s="238">
        <v>2148.57</v>
      </c>
      <c r="DG25" s="238">
        <v>180441.07</v>
      </c>
      <c r="DH25" s="238">
        <v>2148.57</v>
      </c>
      <c r="DI25" s="238">
        <v>159900.94</v>
      </c>
      <c r="DJ25" s="238">
        <v>4648.57</v>
      </c>
      <c r="DK25" s="238">
        <v>138687.12</v>
      </c>
      <c r="DL25" s="238">
        <v>2148.57</v>
      </c>
      <c r="DM25" s="238">
        <v>109869.01999999999</v>
      </c>
      <c r="DN25" s="238">
        <v>34648.57</v>
      </c>
      <c r="DO25" s="238">
        <v>141375.75</v>
      </c>
      <c r="DP25" s="238">
        <v>22148.57</v>
      </c>
      <c r="DQ25" s="238">
        <v>88403.42000000004</v>
      </c>
      <c r="DR25" s="238">
        <v>2148.57</v>
      </c>
      <c r="DS25" s="238">
        <v>83282.84000000005</v>
      </c>
      <c r="DT25" s="238">
        <v>2190.02</v>
      </c>
      <c r="DU25" s="238">
        <v>83324.29000000004</v>
      </c>
      <c r="DV25" s="238">
        <v>2190.02</v>
      </c>
      <c r="DW25" s="238">
        <v>83365.74000000002</v>
      </c>
      <c r="DX25" s="238">
        <v>2190.02</v>
      </c>
      <c r="DY25" s="238">
        <v>83407.19000000003</v>
      </c>
      <c r="DZ25" s="238">
        <v>29690.02</v>
      </c>
      <c r="EA25" s="238">
        <v>108448.64000000001</v>
      </c>
      <c r="EB25" s="238">
        <v>27190.02</v>
      </c>
      <c r="EC25" s="238">
        <v>133490.09000000003</v>
      </c>
      <c r="ED25" s="238">
        <v>2190.02</v>
      </c>
      <c r="EE25" s="238">
        <v>133531.54000000004</v>
      </c>
      <c r="EF25" s="238">
        <v>2190.02</v>
      </c>
      <c r="EG25" s="238">
        <v>133572.99000000002</v>
      </c>
      <c r="EH25" s="238">
        <v>4690.02</v>
      </c>
      <c r="EI25" s="238">
        <v>133614.44000000003</v>
      </c>
      <c r="EJ25" s="238">
        <v>2190.02</v>
      </c>
      <c r="EK25" s="238">
        <v>133655.89000000004</v>
      </c>
      <c r="EL25" s="238">
        <v>67190.02</v>
      </c>
      <c r="EM25" s="238">
        <v>166197.34</v>
      </c>
      <c r="EN25" s="238">
        <v>2190.02</v>
      </c>
      <c r="EO25" s="238">
        <v>146238.79</v>
      </c>
      <c r="EP25" s="238">
        <v>8190.39</v>
      </c>
      <c r="EQ25" s="238">
        <v>152280.61</v>
      </c>
      <c r="ES25" t="str">
        <f t="shared" si="1"/>
        <v>514</v>
      </c>
      <c r="EX25" t="b">
        <f t="shared" si="0"/>
        <v>1</v>
      </c>
      <c r="EY25" s="206" t="s">
        <v>522</v>
      </c>
    </row>
    <row r="26" spans="1:155" ht="12.75">
      <c r="A26" t="str">
        <f t="shared" si="2"/>
        <v>STEAM POW</v>
      </c>
      <c r="B26" s="240" t="s">
        <v>504</v>
      </c>
      <c r="C26" s="242" t="s">
        <v>699</v>
      </c>
      <c r="D26" s="242">
        <v>18912898.49</v>
      </c>
      <c r="E26" s="242">
        <v>705060484.52</v>
      </c>
      <c r="F26" s="242">
        <v>19105146.41</v>
      </c>
      <c r="G26" s="242">
        <v>694786577.16</v>
      </c>
      <c r="H26" s="242">
        <v>42946673.62</v>
      </c>
      <c r="I26" s="242">
        <v>682137425.5</v>
      </c>
      <c r="J26" s="242">
        <v>44298854.23</v>
      </c>
      <c r="K26" s="242">
        <v>613145804.4399999</v>
      </c>
      <c r="L26" s="242">
        <v>58063173.70000001</v>
      </c>
      <c r="M26" s="242">
        <v>567398438.42</v>
      </c>
      <c r="N26" s="242">
        <v>81209059.46999998</v>
      </c>
      <c r="O26" s="242">
        <v>575931431.2700001</v>
      </c>
      <c r="P26" s="242">
        <v>84507527.08999999</v>
      </c>
      <c r="Q26" s="242">
        <v>588419799.61</v>
      </c>
      <c r="R26" s="242">
        <v>78184844.68</v>
      </c>
      <c r="S26" s="242">
        <v>593272304.05</v>
      </c>
      <c r="T26" s="242">
        <v>66093173.51</v>
      </c>
      <c r="U26" s="242">
        <v>590004714.8399999</v>
      </c>
      <c r="V26" s="242">
        <v>57732034.39</v>
      </c>
      <c r="W26" s="242">
        <v>605830745.52</v>
      </c>
      <c r="X26" s="242">
        <v>38601012.49999999</v>
      </c>
      <c r="Y26" s="242">
        <v>609877370.0100002</v>
      </c>
      <c r="Z26" s="242">
        <v>27469871.490000002</v>
      </c>
      <c r="AA26" s="242">
        <v>617124269.58</v>
      </c>
      <c r="AB26" s="242">
        <v>26622617.240000002</v>
      </c>
      <c r="AC26" s="242">
        <v>624833988.33</v>
      </c>
      <c r="AD26" s="242">
        <v>26425731.650000006</v>
      </c>
      <c r="AE26" s="242">
        <v>632154573.5699999</v>
      </c>
      <c r="AF26" s="242">
        <v>35829723.269999996</v>
      </c>
      <c r="AG26" s="242">
        <v>625037623.2200001</v>
      </c>
      <c r="AH26" s="242">
        <v>60144978.02000002</v>
      </c>
      <c r="AI26" s="242">
        <v>640883747.0100001</v>
      </c>
      <c r="AJ26" s="242">
        <v>63108183.40999999</v>
      </c>
      <c r="AK26" s="242">
        <v>645928756.7200003</v>
      </c>
      <c r="AL26" s="242">
        <v>65899923.71000001</v>
      </c>
      <c r="AM26" s="242">
        <v>630619620.9600002</v>
      </c>
      <c r="AN26" s="242">
        <v>62547470.45999999</v>
      </c>
      <c r="AO26" s="242">
        <v>608659564.33</v>
      </c>
      <c r="AP26" s="242">
        <v>66000932.75</v>
      </c>
      <c r="AQ26" s="242">
        <v>596475652.4000001</v>
      </c>
      <c r="AR26" s="242">
        <v>59081090.47</v>
      </c>
      <c r="AS26" s="242">
        <v>589463569.3599999</v>
      </c>
      <c r="AT26" s="242">
        <v>61931417.089999996</v>
      </c>
      <c r="AU26" s="242">
        <v>593662952.0600002</v>
      </c>
      <c r="AV26" s="242">
        <v>41000653.519999996</v>
      </c>
      <c r="AW26" s="242">
        <v>596062593.0799999</v>
      </c>
      <c r="AX26" s="242">
        <v>48311705.66000001</v>
      </c>
      <c r="AY26" s="242">
        <v>616904427.2499999</v>
      </c>
      <c r="AZ26" s="242">
        <v>48657815.47</v>
      </c>
      <c r="BA26" s="242">
        <v>638939625.4799998</v>
      </c>
      <c r="BB26" s="242">
        <v>57237872.42</v>
      </c>
      <c r="BC26" s="242">
        <v>669751766.2500001</v>
      </c>
      <c r="BD26" s="242">
        <v>-26824022.9</v>
      </c>
      <c r="BE26" s="242">
        <v>607098020.0799999</v>
      </c>
      <c r="BF26" s="242">
        <v>37599125.92</v>
      </c>
      <c r="BG26" s="242">
        <v>584552167.98</v>
      </c>
      <c r="BH26" s="242">
        <v>39284772.599999994</v>
      </c>
      <c r="BI26" s="242">
        <v>560728757.1699998</v>
      </c>
      <c r="BJ26" s="242">
        <v>52848290.61000001</v>
      </c>
      <c r="BK26" s="242">
        <v>547677124.07</v>
      </c>
      <c r="BL26" s="242">
        <v>41022313.47999999</v>
      </c>
      <c r="BM26" s="242">
        <v>526151967.09</v>
      </c>
      <c r="BN26" s="242">
        <v>41512099.20000001</v>
      </c>
      <c r="BO26" s="242">
        <v>501663133.5399999</v>
      </c>
      <c r="BP26" s="242">
        <v>29677644.610000007</v>
      </c>
      <c r="BQ26" s="242">
        <v>472259687.68000007</v>
      </c>
      <c r="BR26" s="242">
        <v>31049242.339999992</v>
      </c>
      <c r="BS26" s="242">
        <v>441377512.92999995</v>
      </c>
      <c r="BT26" s="242">
        <v>30166253.000000004</v>
      </c>
      <c r="BU26" s="242">
        <v>430543112.4100001</v>
      </c>
      <c r="BV26" s="242">
        <v>26740262.220000003</v>
      </c>
      <c r="BW26" s="242">
        <v>408971668.96999997</v>
      </c>
      <c r="BX26" s="242">
        <v>34049194.769999996</v>
      </c>
      <c r="BY26" s="242">
        <v>394363048.27</v>
      </c>
      <c r="BZ26" s="242">
        <v>27220881.08</v>
      </c>
      <c r="CA26" s="242">
        <v>364346056.9299999</v>
      </c>
      <c r="CB26" s="242">
        <v>31654466.650000006</v>
      </c>
      <c r="CC26" s="242">
        <v>422824546.48</v>
      </c>
      <c r="CD26" s="242">
        <v>43132842.89999999</v>
      </c>
      <c r="CE26" s="242">
        <v>428358263.46</v>
      </c>
      <c r="CF26" s="242">
        <v>45915894.919999994</v>
      </c>
      <c r="CG26" s="242">
        <v>434989385.78000003</v>
      </c>
      <c r="CH26" s="242">
        <v>53769320.95</v>
      </c>
      <c r="CI26" s="242">
        <v>435910416.11999995</v>
      </c>
      <c r="CJ26" s="242">
        <v>48978755.390000015</v>
      </c>
      <c r="CK26" s="242">
        <v>443866858.02999985</v>
      </c>
      <c r="CL26" s="242">
        <v>52816235.350000024</v>
      </c>
      <c r="CM26" s="242">
        <v>455170994.17999995</v>
      </c>
      <c r="CN26" s="242">
        <v>55668881.750000015</v>
      </c>
      <c r="CO26" s="242">
        <v>481162231.32</v>
      </c>
      <c r="CP26" s="242">
        <v>40787746.730000004</v>
      </c>
      <c r="CQ26" s="242">
        <v>490900735.71</v>
      </c>
      <c r="CR26" s="242">
        <v>34223020.55</v>
      </c>
      <c r="CS26" s="242">
        <v>494957503.26</v>
      </c>
      <c r="CT26" s="242">
        <v>33100829.009999994</v>
      </c>
      <c r="CU26" s="242">
        <v>501318070.0500001</v>
      </c>
      <c r="CV26" s="242">
        <v>31348307.279999997</v>
      </c>
      <c r="CW26" s="242">
        <v>498617182.5599999</v>
      </c>
      <c r="CX26" s="242">
        <v>31661723.04</v>
      </c>
      <c r="CY26" s="242">
        <v>503058024.52000004</v>
      </c>
      <c r="CZ26" s="242">
        <v>35412263.95</v>
      </c>
      <c r="DA26" s="242">
        <v>506815821.8199999</v>
      </c>
      <c r="DB26" s="242">
        <v>30972795.19000001</v>
      </c>
      <c r="DC26" s="242">
        <v>494655774.1099999</v>
      </c>
      <c r="DD26" s="242">
        <v>38217776.22000001</v>
      </c>
      <c r="DE26" s="242">
        <v>486957655.4100001</v>
      </c>
      <c r="DF26" s="242">
        <v>41452271.970000006</v>
      </c>
      <c r="DG26" s="242">
        <v>474640606.4300001</v>
      </c>
      <c r="DH26" s="242">
        <v>44478938.25000001</v>
      </c>
      <c r="DI26" s="242">
        <v>470140789.29000014</v>
      </c>
      <c r="DJ26" s="242">
        <v>45350879.01</v>
      </c>
      <c r="DK26" s="242">
        <v>462675432.94999987</v>
      </c>
      <c r="DL26" s="242">
        <v>40618853.62999999</v>
      </c>
      <c r="DM26" s="242">
        <v>447625404.8299999</v>
      </c>
      <c r="DN26" s="242">
        <v>41992276.46999999</v>
      </c>
      <c r="DO26" s="242">
        <v>448829934.5699999</v>
      </c>
      <c r="DP26" s="242">
        <v>37340890.62999999</v>
      </c>
      <c r="DQ26" s="242">
        <v>451947804.6499999</v>
      </c>
      <c r="DR26" s="242">
        <v>38453236.63000002</v>
      </c>
      <c r="DS26" s="242">
        <v>457300212.27</v>
      </c>
      <c r="DT26" s="242">
        <v>43684209.21999999</v>
      </c>
      <c r="DU26" s="242">
        <v>469636114.21000004</v>
      </c>
      <c r="DV26" s="242">
        <v>28643434.020000003</v>
      </c>
      <c r="DW26" s="242">
        <v>466617825.1900002</v>
      </c>
      <c r="DX26" s="242">
        <v>38018455.58</v>
      </c>
      <c r="DY26" s="242">
        <v>469224016.8200001</v>
      </c>
      <c r="DZ26" s="242">
        <v>37191222.57000001</v>
      </c>
      <c r="EA26" s="242">
        <v>475442444.2</v>
      </c>
      <c r="EB26" s="242">
        <v>37228393.29000001</v>
      </c>
      <c r="EC26" s="242">
        <v>474453061.2699999</v>
      </c>
      <c r="ED26" s="242">
        <v>37134006.72</v>
      </c>
      <c r="EE26" s="242">
        <v>470134796.0199999</v>
      </c>
      <c r="EF26" s="242">
        <v>39901803.59000001</v>
      </c>
      <c r="EG26" s="242">
        <v>465557661.36000025</v>
      </c>
      <c r="EH26" s="242">
        <v>40252441.840000026</v>
      </c>
      <c r="EI26" s="242">
        <v>460459224.19000006</v>
      </c>
      <c r="EJ26" s="242">
        <v>36719341.15</v>
      </c>
      <c r="EK26" s="242">
        <v>456559711.71</v>
      </c>
      <c r="EL26" s="242">
        <v>39802635.07000002</v>
      </c>
      <c r="EM26" s="242">
        <v>454370070.31</v>
      </c>
      <c r="EN26" s="242">
        <v>33642301.18</v>
      </c>
      <c r="EO26" s="242">
        <v>450671480.85999995</v>
      </c>
      <c r="EP26" s="242">
        <v>34157196.38999999</v>
      </c>
      <c r="EQ26" s="242">
        <v>446375440.62</v>
      </c>
      <c r="ES26">
        <f t="shared" si="1"/>
      </c>
      <c r="EX26" t="b">
        <f t="shared" si="0"/>
        <v>1</v>
      </c>
      <c r="EY26" s="205" t="s">
        <v>504</v>
      </c>
    </row>
    <row r="27" spans="1:155" ht="12.75">
      <c r="A27">
        <f t="shared" si="2"/>
      </c>
      <c r="B27"/>
      <c r="C27" s="237"/>
      <c r="ES27">
        <f t="shared" si="1"/>
      </c>
      <c r="EX27" t="b">
        <f t="shared" si="0"/>
        <v>1</v>
      </c>
      <c r="EY27" s="197"/>
    </row>
    <row r="28" spans="1:155" ht="12.75">
      <c r="A28" t="str">
        <f t="shared" si="2"/>
        <v>NUCLEAR P</v>
      </c>
      <c r="B28" s="240" t="s">
        <v>523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S28">
        <f t="shared" si="1"/>
      </c>
      <c r="EX28" t="b">
        <f t="shared" si="0"/>
        <v>1</v>
      </c>
      <c r="EY28" s="205" t="s">
        <v>523</v>
      </c>
    </row>
    <row r="29" spans="1:155" ht="12.75">
      <c r="A29" t="str">
        <f t="shared" si="2"/>
        <v>INC117000</v>
      </c>
      <c r="B29" s="241" t="s">
        <v>524</v>
      </c>
      <c r="C29" s="238" t="s">
        <v>710</v>
      </c>
      <c r="D29" s="238">
        <v>6040566.61</v>
      </c>
      <c r="E29" s="238">
        <v>86863644.49</v>
      </c>
      <c r="F29" s="238">
        <v>6065197.19</v>
      </c>
      <c r="G29" s="238">
        <v>86717441.98</v>
      </c>
      <c r="H29" s="238">
        <v>5578944.58</v>
      </c>
      <c r="I29" s="238">
        <v>72558479.57</v>
      </c>
      <c r="J29" s="238">
        <v>5164558.96</v>
      </c>
      <c r="K29" s="238">
        <v>70050134.43</v>
      </c>
      <c r="L29" s="238">
        <v>6670598.23</v>
      </c>
      <c r="M29" s="238">
        <v>71260201.73</v>
      </c>
      <c r="N29" s="238">
        <v>4474548.46</v>
      </c>
      <c r="O29" s="238">
        <v>70483783.74</v>
      </c>
      <c r="P29" s="238">
        <v>5904444.29</v>
      </c>
      <c r="Q29" s="238">
        <v>69753631.98</v>
      </c>
      <c r="R29" s="238">
        <v>6577700.18</v>
      </c>
      <c r="S29" s="238">
        <v>69937597.27</v>
      </c>
      <c r="T29" s="238">
        <v>6205040.73</v>
      </c>
      <c r="U29" s="238">
        <v>70678210.96</v>
      </c>
      <c r="V29" s="238">
        <v>7060862.11</v>
      </c>
      <c r="W29" s="238">
        <v>72217437.52</v>
      </c>
      <c r="X29" s="238">
        <v>6793186.1</v>
      </c>
      <c r="Y29" s="238">
        <v>73344714.97</v>
      </c>
      <c r="Z29" s="238">
        <v>7761973.57</v>
      </c>
      <c r="AA29" s="238">
        <v>74297621.01</v>
      </c>
      <c r="AB29" s="238">
        <v>2468537.92</v>
      </c>
      <c r="AC29" s="238">
        <v>70725592.32</v>
      </c>
      <c r="AD29" s="238">
        <v>2426972.4</v>
      </c>
      <c r="AE29" s="238">
        <v>67087367.53</v>
      </c>
      <c r="AF29" s="238">
        <v>11995462.84</v>
      </c>
      <c r="AG29" s="238">
        <v>73503885.79</v>
      </c>
      <c r="AH29" s="238">
        <v>5805851.91</v>
      </c>
      <c r="AI29" s="238">
        <v>74145178.74</v>
      </c>
      <c r="AJ29" s="238">
        <v>5638185.35</v>
      </c>
      <c r="AK29" s="238">
        <v>73112765.86</v>
      </c>
      <c r="AL29" s="238">
        <v>5856113.4</v>
      </c>
      <c r="AM29" s="238">
        <v>74494330.8</v>
      </c>
      <c r="AN29" s="238">
        <v>5773843.61</v>
      </c>
      <c r="AO29" s="238">
        <v>74363730.12</v>
      </c>
      <c r="AP29" s="238">
        <v>5110573.97</v>
      </c>
      <c r="AQ29" s="238">
        <v>72896603.91</v>
      </c>
      <c r="AR29" s="238">
        <v>5387198.82</v>
      </c>
      <c r="AS29" s="238">
        <v>72078762</v>
      </c>
      <c r="AT29" s="238">
        <v>6430299.63</v>
      </c>
      <c r="AU29" s="238">
        <v>71448199.52</v>
      </c>
      <c r="AV29" s="238">
        <v>5529551.1</v>
      </c>
      <c r="AW29" s="238">
        <v>70184564.52</v>
      </c>
      <c r="AX29" s="238">
        <v>5884828.56</v>
      </c>
      <c r="AY29" s="238">
        <v>68307419.51</v>
      </c>
      <c r="AZ29" s="238">
        <v>5239527.89</v>
      </c>
      <c r="BA29" s="238">
        <v>71078409.48</v>
      </c>
      <c r="BB29" s="238">
        <v>5579826.91</v>
      </c>
      <c r="BC29" s="238">
        <v>74231263.99</v>
      </c>
      <c r="BD29" s="238">
        <v>6702417.92</v>
      </c>
      <c r="BE29" s="238">
        <v>68938219.07</v>
      </c>
      <c r="BF29" s="238">
        <v>6163110.37</v>
      </c>
      <c r="BG29" s="238">
        <v>69295477.53</v>
      </c>
      <c r="BH29" s="238">
        <v>5816072.33</v>
      </c>
      <c r="BI29" s="238">
        <v>69473364.51</v>
      </c>
      <c r="BJ29" s="238">
        <v>6752155.7</v>
      </c>
      <c r="BK29" s="238">
        <v>70369406.81</v>
      </c>
      <c r="BL29" s="238">
        <v>5702125.42</v>
      </c>
      <c r="BM29" s="238">
        <v>70297688.62</v>
      </c>
      <c r="BN29" s="238">
        <v>5188842.66</v>
      </c>
      <c r="BO29" s="238">
        <v>70375957.31</v>
      </c>
      <c r="BP29" s="238">
        <v>5862834.71</v>
      </c>
      <c r="BQ29" s="238">
        <v>70851593.2</v>
      </c>
      <c r="BR29" s="238">
        <v>5792826.28</v>
      </c>
      <c r="BS29" s="238">
        <v>70214119.85</v>
      </c>
      <c r="BT29" s="238">
        <v>5822989.56</v>
      </c>
      <c r="BU29" s="238">
        <v>70507558.31</v>
      </c>
      <c r="BV29" s="238">
        <v>7368465.52</v>
      </c>
      <c r="BW29" s="238">
        <v>71991195.27</v>
      </c>
      <c r="BX29" s="238">
        <v>5622971.26</v>
      </c>
      <c r="BY29" s="238">
        <v>72374638.64</v>
      </c>
      <c r="BZ29" s="238">
        <v>5457476.88</v>
      </c>
      <c r="CA29" s="238">
        <v>72252288.61</v>
      </c>
      <c r="CB29" s="238">
        <v>6159503.65</v>
      </c>
      <c r="CC29" s="238">
        <v>71709374.34</v>
      </c>
      <c r="CD29" s="238">
        <v>5760664.55</v>
      </c>
      <c r="CE29" s="238">
        <v>71306928.52</v>
      </c>
      <c r="CF29" s="238">
        <v>5649714.17</v>
      </c>
      <c r="CG29" s="238">
        <v>71140570.36000001</v>
      </c>
      <c r="CH29" s="238">
        <v>5430915.65</v>
      </c>
      <c r="CI29" s="238">
        <v>69819330.31000002</v>
      </c>
      <c r="CJ29" s="238">
        <v>6318767.01</v>
      </c>
      <c r="CK29" s="238">
        <v>70435971.9</v>
      </c>
      <c r="CL29" s="238">
        <v>5726015.88</v>
      </c>
      <c r="CM29" s="238">
        <v>70973145.12</v>
      </c>
      <c r="CN29" s="238">
        <v>6226599.66</v>
      </c>
      <c r="CO29" s="238">
        <v>71336910.07</v>
      </c>
      <c r="CP29" s="238">
        <v>6835763.619999997</v>
      </c>
      <c r="CQ29" s="238">
        <v>72379847.41</v>
      </c>
      <c r="CR29" s="238">
        <v>6990918.510000003</v>
      </c>
      <c r="CS29" s="238">
        <v>73547776.36</v>
      </c>
      <c r="CT29" s="238">
        <v>7005401.620000002</v>
      </c>
      <c r="CU29" s="238">
        <v>73184712.46</v>
      </c>
      <c r="CV29" s="238">
        <v>6182395.320000001</v>
      </c>
      <c r="CW29" s="238">
        <v>73744136.52</v>
      </c>
      <c r="CX29" s="238">
        <v>5850255.670000001</v>
      </c>
      <c r="CY29" s="238">
        <v>74136915.31000002</v>
      </c>
      <c r="CZ29" s="238">
        <v>6044146.020000002</v>
      </c>
      <c r="DA29" s="238">
        <v>74021557.67999999</v>
      </c>
      <c r="DB29" s="238">
        <v>5998694.450000002</v>
      </c>
      <c r="DC29" s="238">
        <v>74259587.58000001</v>
      </c>
      <c r="DD29" s="238">
        <v>6285350.330000001</v>
      </c>
      <c r="DE29" s="238">
        <v>74895223.74000002</v>
      </c>
      <c r="DF29" s="238">
        <v>6140762.670000001</v>
      </c>
      <c r="DG29" s="238">
        <v>75605070.76000002</v>
      </c>
      <c r="DH29" s="238">
        <v>6460885.830000003</v>
      </c>
      <c r="DI29" s="238">
        <v>75747189.58000001</v>
      </c>
      <c r="DJ29" s="238">
        <v>6499808.55</v>
      </c>
      <c r="DK29" s="238">
        <v>76520982.25000001</v>
      </c>
      <c r="DL29" s="238">
        <v>6174107.660000001</v>
      </c>
      <c r="DM29" s="238">
        <v>76468490.25000003</v>
      </c>
      <c r="DN29" s="238">
        <v>6302887.7700000005</v>
      </c>
      <c r="DO29" s="238">
        <v>75935614.40000002</v>
      </c>
      <c r="DP29" s="238">
        <v>6395038.1000000015</v>
      </c>
      <c r="DQ29" s="238">
        <v>75339733.99000002</v>
      </c>
      <c r="DR29" s="238">
        <v>6218372.710000002</v>
      </c>
      <c r="DS29" s="238">
        <v>74552705.08000001</v>
      </c>
      <c r="DT29" s="238">
        <v>6506012.540000001</v>
      </c>
      <c r="DU29" s="238">
        <v>74876322.30000001</v>
      </c>
      <c r="DV29" s="238">
        <v>5936243.32</v>
      </c>
      <c r="DW29" s="238">
        <v>74962309.95</v>
      </c>
      <c r="DX29" s="238">
        <v>6696294.380000002</v>
      </c>
      <c r="DY29" s="238">
        <v>75614458.31000002</v>
      </c>
      <c r="DZ29" s="238">
        <v>7181625.460000003</v>
      </c>
      <c r="EA29" s="238">
        <v>76797389.32000001</v>
      </c>
      <c r="EB29" s="238">
        <v>6730844.91</v>
      </c>
      <c r="EC29" s="238">
        <v>77242883.90000002</v>
      </c>
      <c r="ED29" s="238">
        <v>6706198.319999998</v>
      </c>
      <c r="EE29" s="238">
        <v>77808319.55000001</v>
      </c>
      <c r="EF29" s="238">
        <v>6636047.04</v>
      </c>
      <c r="EG29" s="238">
        <v>77983480.76</v>
      </c>
      <c r="EH29" s="238">
        <v>6857606.930000002</v>
      </c>
      <c r="EI29" s="238">
        <v>78341279.14</v>
      </c>
      <c r="EJ29" s="238">
        <v>6011622.11</v>
      </c>
      <c r="EK29" s="238">
        <v>78178793.59</v>
      </c>
      <c r="EL29" s="238">
        <v>6031329.9799999995</v>
      </c>
      <c r="EM29" s="238">
        <v>77907235.80000001</v>
      </c>
      <c r="EN29" s="238">
        <v>6500321.79</v>
      </c>
      <c r="EO29" s="238">
        <v>78012519.49000001</v>
      </c>
      <c r="EP29" s="238">
        <v>6185589.690000001</v>
      </c>
      <c r="EQ29" s="238">
        <v>77979736.47000001</v>
      </c>
      <c r="ES29" t="str">
        <f t="shared" si="1"/>
        <v>517</v>
      </c>
      <c r="EX29" t="b">
        <f t="shared" si="0"/>
        <v>1</v>
      </c>
      <c r="EY29" s="206" t="s">
        <v>524</v>
      </c>
    </row>
    <row r="30" spans="1:155" ht="12.75">
      <c r="A30" t="str">
        <f t="shared" si="2"/>
        <v>INC118110</v>
      </c>
      <c r="B30" s="241" t="s">
        <v>525</v>
      </c>
      <c r="C30" s="238" t="s">
        <v>711</v>
      </c>
      <c r="D30" s="238">
        <v>8698976.56</v>
      </c>
      <c r="E30" s="238">
        <v>143341681.35</v>
      </c>
      <c r="F30" s="238">
        <v>7690686.53</v>
      </c>
      <c r="G30" s="238">
        <v>139607455.8</v>
      </c>
      <c r="H30" s="238">
        <v>6494417.91</v>
      </c>
      <c r="I30" s="238">
        <v>135263733.67</v>
      </c>
      <c r="J30" s="238">
        <v>6691227.89</v>
      </c>
      <c r="K30" s="238">
        <v>132893926.6</v>
      </c>
      <c r="L30" s="238">
        <v>8792748.24</v>
      </c>
      <c r="M30" s="238">
        <v>129708742.98</v>
      </c>
      <c r="N30" s="238">
        <v>10287005.82</v>
      </c>
      <c r="O30" s="238">
        <v>123575931.38</v>
      </c>
      <c r="P30" s="238">
        <v>9373973.34</v>
      </c>
      <c r="Q30" s="238">
        <v>115273876.29</v>
      </c>
      <c r="R30" s="238">
        <v>8173347.7</v>
      </c>
      <c r="S30" s="238">
        <v>107853378.27</v>
      </c>
      <c r="T30" s="238">
        <v>8237692.88</v>
      </c>
      <c r="U30" s="238">
        <v>109995785.3</v>
      </c>
      <c r="V30" s="238">
        <v>10004365</v>
      </c>
      <c r="W30" s="238">
        <v>108032547.98</v>
      </c>
      <c r="X30" s="238">
        <v>9598564.81</v>
      </c>
      <c r="Y30" s="238">
        <v>105295963.02</v>
      </c>
      <c r="Z30" s="238">
        <v>12520060.32</v>
      </c>
      <c r="AA30" s="238">
        <v>106563067</v>
      </c>
      <c r="AB30" s="238">
        <v>12925800.57</v>
      </c>
      <c r="AC30" s="238">
        <v>110789891.01</v>
      </c>
      <c r="AD30" s="238">
        <v>9671228.38</v>
      </c>
      <c r="AE30" s="238">
        <v>112770432.86</v>
      </c>
      <c r="AF30" s="238">
        <v>7804463.93</v>
      </c>
      <c r="AG30" s="238">
        <v>114080478.88</v>
      </c>
      <c r="AH30" s="238">
        <v>13220455.81</v>
      </c>
      <c r="AI30" s="238">
        <v>120609706.8</v>
      </c>
      <c r="AJ30" s="238">
        <v>14674532.26</v>
      </c>
      <c r="AK30" s="238">
        <v>126491490.82</v>
      </c>
      <c r="AL30" s="238">
        <v>16534209.64</v>
      </c>
      <c r="AM30" s="238">
        <v>132738694.64</v>
      </c>
      <c r="AN30" s="238">
        <v>17681326.31</v>
      </c>
      <c r="AO30" s="238">
        <v>141046047.61</v>
      </c>
      <c r="AP30" s="238">
        <v>17350715.19</v>
      </c>
      <c r="AQ30" s="238">
        <v>150223415.1</v>
      </c>
      <c r="AR30" s="238">
        <v>15928063.7</v>
      </c>
      <c r="AS30" s="238">
        <v>157913785.92</v>
      </c>
      <c r="AT30" s="238">
        <v>12084819.42</v>
      </c>
      <c r="AU30" s="238">
        <v>159994240.34</v>
      </c>
      <c r="AV30" s="238">
        <v>14457303.81</v>
      </c>
      <c r="AW30" s="238">
        <v>164852979.34</v>
      </c>
      <c r="AX30" s="238">
        <v>15976468.22</v>
      </c>
      <c r="AY30" s="238">
        <v>168309387.24</v>
      </c>
      <c r="AZ30" s="238">
        <v>17279295.41</v>
      </c>
      <c r="BA30" s="238">
        <v>172662882.08</v>
      </c>
      <c r="BB30" s="238">
        <v>15184666.18</v>
      </c>
      <c r="BC30" s="238">
        <v>178176319.88</v>
      </c>
      <c r="BD30" s="238">
        <v>11293311.17</v>
      </c>
      <c r="BE30" s="238">
        <v>181665167.12</v>
      </c>
      <c r="BF30" s="238">
        <v>10261856.6</v>
      </c>
      <c r="BG30" s="238">
        <v>178706567.91</v>
      </c>
      <c r="BH30" s="238">
        <v>17284784.23</v>
      </c>
      <c r="BI30" s="238">
        <v>181316819.88</v>
      </c>
      <c r="BJ30" s="238">
        <v>16710914.98</v>
      </c>
      <c r="BK30" s="238">
        <v>181493525.22</v>
      </c>
      <c r="BL30" s="238">
        <v>16730882.84</v>
      </c>
      <c r="BM30" s="238">
        <v>180543081.75</v>
      </c>
      <c r="BN30" s="238">
        <v>16523695.17</v>
      </c>
      <c r="BO30" s="238">
        <v>179716061.72999996</v>
      </c>
      <c r="BP30" s="238">
        <v>16358352.62</v>
      </c>
      <c r="BQ30" s="238">
        <v>180146350.64999998</v>
      </c>
      <c r="BR30" s="238">
        <v>14701880.83</v>
      </c>
      <c r="BS30" s="238">
        <v>182763412.06</v>
      </c>
      <c r="BT30" s="238">
        <v>16600729.04</v>
      </c>
      <c r="BU30" s="238">
        <v>184906837.29</v>
      </c>
      <c r="BV30" s="238">
        <v>17509267.21</v>
      </c>
      <c r="BW30" s="238">
        <v>186439636.28</v>
      </c>
      <c r="BX30" s="238">
        <v>18124874.01</v>
      </c>
      <c r="BY30" s="238">
        <v>187285214.88</v>
      </c>
      <c r="BZ30" s="238">
        <v>15983649.13</v>
      </c>
      <c r="CA30" s="238">
        <v>188084197.82999998</v>
      </c>
      <c r="CB30" s="238">
        <v>15976295.17</v>
      </c>
      <c r="CC30" s="238">
        <v>192767181.82999998</v>
      </c>
      <c r="CD30" s="238">
        <v>12083922.55</v>
      </c>
      <c r="CE30" s="238">
        <v>194589247.77999997</v>
      </c>
      <c r="CF30" s="238">
        <v>16675715.7</v>
      </c>
      <c r="CG30" s="238">
        <v>193980179.24999997</v>
      </c>
      <c r="CH30" s="238">
        <v>18303711.34</v>
      </c>
      <c r="CI30" s="238">
        <v>195572975.61</v>
      </c>
      <c r="CJ30" s="238">
        <v>18915912.47</v>
      </c>
      <c r="CK30" s="238">
        <v>197758005.24</v>
      </c>
      <c r="CL30" s="238">
        <v>18516043.69</v>
      </c>
      <c r="CM30" s="238">
        <v>199750353.76000002</v>
      </c>
      <c r="CN30" s="238">
        <v>14660093.3</v>
      </c>
      <c r="CO30" s="238">
        <v>198052094.44</v>
      </c>
      <c r="CP30" s="238">
        <v>14066502.65109615</v>
      </c>
      <c r="CQ30" s="238">
        <v>197416716.26109615</v>
      </c>
      <c r="CR30" s="238">
        <v>14498838.90613269</v>
      </c>
      <c r="CS30" s="238">
        <v>195314826.12722883</v>
      </c>
      <c r="CT30" s="238">
        <v>16900014.65109615</v>
      </c>
      <c r="CU30" s="238">
        <v>194705573.56832498</v>
      </c>
      <c r="CV30" s="238">
        <v>17463348.90613269</v>
      </c>
      <c r="CW30" s="238">
        <v>194044048.46445766</v>
      </c>
      <c r="CX30" s="238">
        <v>17463348.90613269</v>
      </c>
      <c r="CY30" s="238">
        <v>195523748.24059033</v>
      </c>
      <c r="CZ30" s="238">
        <v>16336681.396059621</v>
      </c>
      <c r="DA30" s="238">
        <v>195884134.46665</v>
      </c>
      <c r="DB30" s="238">
        <v>13231829.90613269</v>
      </c>
      <c r="DC30" s="238">
        <v>197032041.82278267</v>
      </c>
      <c r="DD30" s="238">
        <v>16430969.65109615</v>
      </c>
      <c r="DE30" s="238">
        <v>196787295.77387884</v>
      </c>
      <c r="DF30" s="238">
        <v>17246299.90613269</v>
      </c>
      <c r="DG30" s="238">
        <v>195729884.3400115</v>
      </c>
      <c r="DH30" s="238">
        <v>16689967.65109615</v>
      </c>
      <c r="DI30" s="238">
        <v>193503939.52110767</v>
      </c>
      <c r="DJ30" s="238">
        <v>17246299.90613269</v>
      </c>
      <c r="DK30" s="238">
        <v>192234195.73724037</v>
      </c>
      <c r="DL30" s="238">
        <v>16932535.39605962</v>
      </c>
      <c r="DM30" s="238">
        <v>194506637.8333</v>
      </c>
      <c r="DN30" s="238">
        <v>12136086.910330288</v>
      </c>
      <c r="DO30" s="238">
        <v>192576222.09253412</v>
      </c>
      <c r="DP30" s="238">
        <v>17113144.22023903</v>
      </c>
      <c r="DQ30" s="238">
        <v>195190527.40664047</v>
      </c>
      <c r="DR30" s="238">
        <v>16561107.30990874</v>
      </c>
      <c r="DS30" s="238">
        <v>194851620.06545305</v>
      </c>
      <c r="DT30" s="238">
        <v>17113144.22023903</v>
      </c>
      <c r="DU30" s="238">
        <v>194501415.3795594</v>
      </c>
      <c r="DV30" s="238">
        <v>17113144.22023903</v>
      </c>
      <c r="DW30" s="238">
        <v>194151210.69366574</v>
      </c>
      <c r="DX30" s="238">
        <v>12482623.48924816</v>
      </c>
      <c r="DY30" s="238">
        <v>190297152.78685427</v>
      </c>
      <c r="DZ30" s="238">
        <v>12930796.22023903</v>
      </c>
      <c r="EA30" s="238">
        <v>189996119.1009606</v>
      </c>
      <c r="EB30" s="238">
        <v>16511543.30990874</v>
      </c>
      <c r="EC30" s="238">
        <v>190076692.7597732</v>
      </c>
      <c r="ED30" s="238">
        <v>17061928.22023903</v>
      </c>
      <c r="EE30" s="238">
        <v>189892321.07387954</v>
      </c>
      <c r="EF30" s="238">
        <v>16511543.30990874</v>
      </c>
      <c r="EG30" s="238">
        <v>189713896.73269212</v>
      </c>
      <c r="EH30" s="238">
        <v>17061928.22023903</v>
      </c>
      <c r="EI30" s="238">
        <v>189529525.04679847</v>
      </c>
      <c r="EJ30" s="238">
        <v>17061928.22023903</v>
      </c>
      <c r="EK30" s="238">
        <v>189658917.87097788</v>
      </c>
      <c r="EL30" s="238">
        <v>13263524.30990874</v>
      </c>
      <c r="EM30" s="238">
        <v>190786355.27055633</v>
      </c>
      <c r="EN30" s="238">
        <v>16735105.22023903</v>
      </c>
      <c r="EO30" s="238">
        <v>190408316.27055633</v>
      </c>
      <c r="EP30" s="238">
        <v>16195263.30990874</v>
      </c>
      <c r="EQ30" s="238">
        <v>190042472.27055633</v>
      </c>
      <c r="ES30" t="str">
        <f t="shared" si="1"/>
        <v>518</v>
      </c>
      <c r="EX30" t="b">
        <f t="shared" si="0"/>
        <v>1</v>
      </c>
      <c r="EY30" s="206" t="s">
        <v>525</v>
      </c>
    </row>
    <row r="31" spans="1:155" ht="12.75">
      <c r="A31" t="str">
        <f t="shared" si="2"/>
        <v>INC118151</v>
      </c>
      <c r="B31" s="241" t="s">
        <v>526</v>
      </c>
      <c r="C31" s="238" t="s">
        <v>711</v>
      </c>
      <c r="D31" s="238">
        <v>1533571.11</v>
      </c>
      <c r="E31" s="238">
        <v>19953995.85</v>
      </c>
      <c r="F31" s="238">
        <v>1331149.81</v>
      </c>
      <c r="G31" s="238">
        <v>19840154.67</v>
      </c>
      <c r="H31" s="238">
        <v>1025643.69</v>
      </c>
      <c r="I31" s="238">
        <v>19547174.2</v>
      </c>
      <c r="J31" s="238">
        <v>986906.03</v>
      </c>
      <c r="K31" s="238">
        <v>19454758.72</v>
      </c>
      <c r="L31" s="238">
        <v>1231818.82</v>
      </c>
      <c r="M31" s="238">
        <v>19244070.85</v>
      </c>
      <c r="N31" s="238">
        <v>1465162.07</v>
      </c>
      <c r="O31" s="238">
        <v>18650576.21</v>
      </c>
      <c r="P31" s="238">
        <v>1379200.36</v>
      </c>
      <c r="Q31" s="238">
        <v>17808041.48</v>
      </c>
      <c r="R31" s="238">
        <v>1218150.18</v>
      </c>
      <c r="S31" s="238">
        <v>17076625</v>
      </c>
      <c r="T31" s="238">
        <v>1109649.39</v>
      </c>
      <c r="U31" s="238">
        <v>16169931.05</v>
      </c>
      <c r="V31" s="238">
        <v>1398338.08</v>
      </c>
      <c r="W31" s="238">
        <v>15929596.15</v>
      </c>
      <c r="X31" s="238">
        <v>1323375.17</v>
      </c>
      <c r="Y31" s="238">
        <v>15500896.77</v>
      </c>
      <c r="Z31" s="238">
        <v>1757630.18</v>
      </c>
      <c r="AA31" s="238">
        <v>15760594.89</v>
      </c>
      <c r="AB31" s="238">
        <v>1880395.42</v>
      </c>
      <c r="AC31" s="238">
        <v>16107419.2</v>
      </c>
      <c r="AD31" s="238">
        <v>1417733.62</v>
      </c>
      <c r="AE31" s="238">
        <v>16194003.01</v>
      </c>
      <c r="AF31" s="238">
        <v>1144529.24</v>
      </c>
      <c r="AG31" s="238">
        <v>16312888.56</v>
      </c>
      <c r="AH31" s="238">
        <v>1819396.65</v>
      </c>
      <c r="AI31" s="238">
        <v>17145379.18</v>
      </c>
      <c r="AJ31" s="238">
        <v>2007176.65</v>
      </c>
      <c r="AK31" s="238">
        <v>17920737.01</v>
      </c>
      <c r="AL31" s="238">
        <v>2256250.76</v>
      </c>
      <c r="AM31" s="238">
        <v>18711825.7</v>
      </c>
      <c r="AN31" s="238">
        <v>2453484.39</v>
      </c>
      <c r="AO31" s="238">
        <v>19786109.73</v>
      </c>
      <c r="AP31" s="238">
        <v>2421838.85</v>
      </c>
      <c r="AQ31" s="238">
        <v>20989798.4</v>
      </c>
      <c r="AR31" s="238">
        <v>2299690.42</v>
      </c>
      <c r="AS31" s="238">
        <v>22179839.43</v>
      </c>
      <c r="AT31" s="238">
        <v>1713968.6</v>
      </c>
      <c r="AU31" s="238">
        <v>22495469.95</v>
      </c>
      <c r="AV31" s="238">
        <v>2032222.71</v>
      </c>
      <c r="AW31" s="238">
        <v>23204317.49</v>
      </c>
      <c r="AX31" s="238">
        <v>2264192.01</v>
      </c>
      <c r="AY31" s="238">
        <v>23710879.32</v>
      </c>
      <c r="AZ31" s="238">
        <v>2459404.27</v>
      </c>
      <c r="BA31" s="238">
        <v>24289888.17</v>
      </c>
      <c r="BB31" s="238">
        <v>2206486.96</v>
      </c>
      <c r="BC31" s="238">
        <v>25078641.51</v>
      </c>
      <c r="BD31" s="238">
        <v>1581887.78</v>
      </c>
      <c r="BE31" s="238">
        <v>25516000.05</v>
      </c>
      <c r="BF31" s="238">
        <v>1368857.52</v>
      </c>
      <c r="BG31" s="238">
        <v>25065460.92</v>
      </c>
      <c r="BH31" s="238">
        <v>2328963.68</v>
      </c>
      <c r="BI31" s="238">
        <v>25387247.95</v>
      </c>
      <c r="BJ31" s="238">
        <v>2227998.65</v>
      </c>
      <c r="BK31" s="238">
        <v>25358995.84</v>
      </c>
      <c r="BL31" s="238">
        <v>-3383888.23</v>
      </c>
      <c r="BM31" s="238">
        <v>19521623.22</v>
      </c>
      <c r="BN31" s="238">
        <v>0</v>
      </c>
      <c r="BO31" s="238">
        <v>17099784.37</v>
      </c>
      <c r="BP31" s="238">
        <v>0</v>
      </c>
      <c r="BQ31" s="238">
        <v>14800093.950000001</v>
      </c>
      <c r="BR31" s="238">
        <v>0</v>
      </c>
      <c r="BS31" s="238">
        <v>13086125.350000001</v>
      </c>
      <c r="BT31" s="238">
        <v>0</v>
      </c>
      <c r="BU31" s="238">
        <v>11053902.64</v>
      </c>
      <c r="BV31" s="238">
        <v>0</v>
      </c>
      <c r="BW31" s="238">
        <v>8789710.63</v>
      </c>
      <c r="BX31" s="238">
        <v>0</v>
      </c>
      <c r="BY31" s="238">
        <v>6330306.36</v>
      </c>
      <c r="BZ31" s="238">
        <v>0</v>
      </c>
      <c r="CA31" s="238">
        <v>4123819.4000000004</v>
      </c>
      <c r="CB31" s="238">
        <v>0</v>
      </c>
      <c r="CC31" s="238">
        <v>2541931.62</v>
      </c>
      <c r="CD31" s="238">
        <v>0</v>
      </c>
      <c r="CE31" s="238">
        <v>1173074.1</v>
      </c>
      <c r="CF31" s="238">
        <v>0</v>
      </c>
      <c r="CG31" s="238">
        <v>-1155889.58</v>
      </c>
      <c r="CH31" s="238">
        <v>0</v>
      </c>
      <c r="CI31" s="238">
        <v>-3383888.23</v>
      </c>
      <c r="CJ31" s="238"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v>0</v>
      </c>
      <c r="CR31" s="238">
        <v>0</v>
      </c>
      <c r="CS31" s="238">
        <v>0</v>
      </c>
      <c r="CT31" s="238">
        <v>0</v>
      </c>
      <c r="CU31" s="238">
        <v>0</v>
      </c>
      <c r="CV31" s="238">
        <v>0</v>
      </c>
      <c r="CW31" s="238">
        <v>0</v>
      </c>
      <c r="CX31" s="238">
        <v>0</v>
      </c>
      <c r="CY31" s="238">
        <v>0</v>
      </c>
      <c r="CZ31" s="238">
        <v>0</v>
      </c>
      <c r="DA31" s="238">
        <v>0</v>
      </c>
      <c r="DB31" s="238">
        <v>0</v>
      </c>
      <c r="DC31" s="238">
        <v>0</v>
      </c>
      <c r="DD31" s="238">
        <v>0</v>
      </c>
      <c r="DE31" s="238">
        <v>0</v>
      </c>
      <c r="DF31" s="238">
        <v>0</v>
      </c>
      <c r="DG31" s="238">
        <v>0</v>
      </c>
      <c r="DH31" s="238">
        <v>0</v>
      </c>
      <c r="DI31" s="238">
        <v>0</v>
      </c>
      <c r="DJ31" s="238">
        <v>0</v>
      </c>
      <c r="DK31" s="238">
        <v>0</v>
      </c>
      <c r="DL31" s="238">
        <v>0</v>
      </c>
      <c r="DM31" s="238">
        <v>0</v>
      </c>
      <c r="DN31" s="238">
        <v>0</v>
      </c>
      <c r="DO31" s="238">
        <v>0</v>
      </c>
      <c r="DP31" s="238">
        <v>0</v>
      </c>
      <c r="DQ31" s="238">
        <v>0</v>
      </c>
      <c r="DR31" s="238">
        <v>0</v>
      </c>
      <c r="DS31" s="238">
        <v>0</v>
      </c>
      <c r="DT31" s="238">
        <v>0</v>
      </c>
      <c r="DU31" s="238">
        <v>0</v>
      </c>
      <c r="DV31" s="238">
        <v>0</v>
      </c>
      <c r="DW31" s="238">
        <v>0</v>
      </c>
      <c r="DX31" s="238">
        <v>0</v>
      </c>
      <c r="DY31" s="238">
        <v>0</v>
      </c>
      <c r="DZ31" s="238">
        <v>0</v>
      </c>
      <c r="EA31" s="238">
        <v>0</v>
      </c>
      <c r="EB31" s="238">
        <v>0</v>
      </c>
      <c r="EC31" s="238">
        <v>0</v>
      </c>
      <c r="ED31" s="238">
        <v>0</v>
      </c>
      <c r="EE31" s="238">
        <v>0</v>
      </c>
      <c r="EF31" s="238">
        <v>0</v>
      </c>
      <c r="EG31" s="238">
        <v>0</v>
      </c>
      <c r="EH31" s="238">
        <v>0</v>
      </c>
      <c r="EI31" s="238">
        <v>0</v>
      </c>
      <c r="EJ31" s="238">
        <v>0</v>
      </c>
      <c r="EK31" s="238">
        <v>0</v>
      </c>
      <c r="EL31" s="238">
        <v>0</v>
      </c>
      <c r="EM31" s="238">
        <v>0</v>
      </c>
      <c r="EN31" s="238">
        <v>0</v>
      </c>
      <c r="EO31" s="238">
        <v>0</v>
      </c>
      <c r="EP31" s="238">
        <v>0</v>
      </c>
      <c r="EQ31" s="238">
        <v>0</v>
      </c>
      <c r="ES31" t="str">
        <f t="shared" si="1"/>
        <v>518</v>
      </c>
      <c r="EX31" t="b">
        <f t="shared" si="0"/>
        <v>1</v>
      </c>
      <c r="EY31" s="206" t="s">
        <v>526</v>
      </c>
    </row>
    <row r="32" spans="1:155" ht="12.75">
      <c r="A32" t="str">
        <f t="shared" si="2"/>
        <v>INC118160</v>
      </c>
      <c r="B32" s="241" t="s">
        <v>527</v>
      </c>
      <c r="C32" s="238" t="s">
        <v>711</v>
      </c>
      <c r="D32" s="238">
        <v>3031080.29</v>
      </c>
      <c r="E32" s="238">
        <v>43006721.2</v>
      </c>
      <c r="F32" s="238">
        <v>2660113.52</v>
      </c>
      <c r="G32" s="238">
        <v>42841317.13</v>
      </c>
      <c r="H32" s="238">
        <v>2830600.56</v>
      </c>
      <c r="I32" s="238">
        <v>41278861.79</v>
      </c>
      <c r="J32" s="238">
        <v>2872017.64</v>
      </c>
      <c r="K32" s="238">
        <v>39715804.93</v>
      </c>
      <c r="L32" s="238">
        <v>3002681.31</v>
      </c>
      <c r="M32" s="238">
        <v>39029440.97</v>
      </c>
      <c r="N32" s="238">
        <v>2853806.15</v>
      </c>
      <c r="O32" s="238">
        <v>37838424.85</v>
      </c>
      <c r="P32" s="238">
        <v>2775391.3</v>
      </c>
      <c r="Q32" s="238">
        <v>36469750.98</v>
      </c>
      <c r="R32" s="238">
        <v>2419506.98</v>
      </c>
      <c r="S32" s="238">
        <v>34799412.17</v>
      </c>
      <c r="T32" s="238">
        <v>3263425.16</v>
      </c>
      <c r="U32" s="238">
        <v>34728512.56</v>
      </c>
      <c r="V32" s="238">
        <v>2649881.62</v>
      </c>
      <c r="W32" s="238">
        <v>34453934.61</v>
      </c>
      <c r="X32" s="238">
        <v>2864190.07</v>
      </c>
      <c r="Y32" s="238">
        <v>34583883.54</v>
      </c>
      <c r="Z32" s="238">
        <v>4073979.52</v>
      </c>
      <c r="AA32" s="238">
        <v>35296674.12</v>
      </c>
      <c r="AB32" s="238">
        <v>2568060.15</v>
      </c>
      <c r="AC32" s="238">
        <v>34833653.98</v>
      </c>
      <c r="AD32" s="238">
        <v>2612880</v>
      </c>
      <c r="AE32" s="238">
        <v>34786420.46</v>
      </c>
      <c r="AF32" s="238">
        <v>2665890.89</v>
      </c>
      <c r="AG32" s="238">
        <v>34621710.79</v>
      </c>
      <c r="AH32" s="238">
        <v>2635864.99</v>
      </c>
      <c r="AI32" s="238">
        <v>34385558.14</v>
      </c>
      <c r="AJ32" s="238">
        <v>2283080.32</v>
      </c>
      <c r="AK32" s="238">
        <v>33665957.15</v>
      </c>
      <c r="AL32" s="238">
        <v>2841739.38</v>
      </c>
      <c r="AM32" s="238">
        <v>33653890.38</v>
      </c>
      <c r="AN32" s="238">
        <v>2440024.52</v>
      </c>
      <c r="AO32" s="238">
        <v>33318523.6</v>
      </c>
      <c r="AP32" s="238">
        <v>2533009.03</v>
      </c>
      <c r="AQ32" s="238">
        <v>33432025.65</v>
      </c>
      <c r="AR32" s="238">
        <v>3467131.13</v>
      </c>
      <c r="AS32" s="238">
        <v>33635731.62</v>
      </c>
      <c r="AT32" s="238">
        <v>2675530.87</v>
      </c>
      <c r="AU32" s="238">
        <v>33661380.87</v>
      </c>
      <c r="AV32" s="238">
        <v>2573523.25</v>
      </c>
      <c r="AW32" s="238">
        <v>33370714.05</v>
      </c>
      <c r="AX32" s="238">
        <v>4371127.67</v>
      </c>
      <c r="AY32" s="238">
        <v>33667862.2</v>
      </c>
      <c r="AZ32" s="238">
        <v>2439515.6</v>
      </c>
      <c r="BA32" s="238">
        <v>33539317.65</v>
      </c>
      <c r="BB32" s="238">
        <v>2140877.21</v>
      </c>
      <c r="BC32" s="238">
        <v>33067314.86</v>
      </c>
      <c r="BD32" s="238">
        <v>2990963.27</v>
      </c>
      <c r="BE32" s="238">
        <v>33392387.24</v>
      </c>
      <c r="BF32" s="238">
        <v>2435434.73</v>
      </c>
      <c r="BG32" s="238">
        <v>33191956.98</v>
      </c>
      <c r="BH32" s="238">
        <v>2763685.91</v>
      </c>
      <c r="BI32" s="238">
        <v>33672562.57</v>
      </c>
      <c r="BJ32" s="238">
        <v>3238747.4</v>
      </c>
      <c r="BK32" s="238">
        <v>34069570.59</v>
      </c>
      <c r="BL32" s="238">
        <v>2510305.83</v>
      </c>
      <c r="BM32" s="238">
        <v>34139851.9</v>
      </c>
      <c r="BN32" s="238">
        <v>2918634.5100000002</v>
      </c>
      <c r="BO32" s="238">
        <v>34525477.38</v>
      </c>
      <c r="BP32" s="238">
        <v>4832845.029999999</v>
      </c>
      <c r="BQ32" s="238">
        <v>35891191.28</v>
      </c>
      <c r="BR32" s="238">
        <v>2595888.81</v>
      </c>
      <c r="BS32" s="238">
        <v>35811549.220000006</v>
      </c>
      <c r="BT32" s="238">
        <v>2950132.72</v>
      </c>
      <c r="BU32" s="238">
        <v>36188158.69</v>
      </c>
      <c r="BV32" s="238">
        <v>3932402.82</v>
      </c>
      <c r="BW32" s="238">
        <v>35749433.839999996</v>
      </c>
      <c r="BX32" s="238">
        <v>2570563.1700000004</v>
      </c>
      <c r="BY32" s="238">
        <v>35880481.410000004</v>
      </c>
      <c r="BZ32" s="238">
        <v>2144737.17</v>
      </c>
      <c r="CA32" s="238">
        <v>35884341.370000005</v>
      </c>
      <c r="CB32" s="238">
        <v>2790581.31</v>
      </c>
      <c r="CC32" s="238">
        <v>35683959.410000004</v>
      </c>
      <c r="CD32" s="238">
        <v>2809553.7300000004</v>
      </c>
      <c r="CE32" s="238">
        <v>36058078.41</v>
      </c>
      <c r="CF32" s="238">
        <v>2473100.94</v>
      </c>
      <c r="CG32" s="238">
        <v>35767493.44</v>
      </c>
      <c r="CH32" s="238">
        <v>2449621</v>
      </c>
      <c r="CI32" s="238">
        <v>34978367.04</v>
      </c>
      <c r="CJ32" s="238">
        <v>2464785.66</v>
      </c>
      <c r="CK32" s="238">
        <v>34932846.87</v>
      </c>
      <c r="CL32" s="238">
        <v>2880121.62</v>
      </c>
      <c r="CM32" s="238">
        <v>34894333.98</v>
      </c>
      <c r="CN32" s="238">
        <v>2878286.25</v>
      </c>
      <c r="CO32" s="238">
        <v>32939775.2</v>
      </c>
      <c r="CP32" s="238">
        <v>2980057.2800000003</v>
      </c>
      <c r="CQ32" s="238">
        <v>33323943.67</v>
      </c>
      <c r="CR32" s="238">
        <v>3753806.55</v>
      </c>
      <c r="CS32" s="238">
        <v>34127617.5</v>
      </c>
      <c r="CT32" s="238">
        <v>5331865.33</v>
      </c>
      <c r="CU32" s="238">
        <v>35527080.010000005</v>
      </c>
      <c r="CV32" s="238">
        <v>3692738.52</v>
      </c>
      <c r="CW32" s="238">
        <v>36649255.36000001</v>
      </c>
      <c r="CX32" s="238">
        <v>3142726.66</v>
      </c>
      <c r="CY32" s="238">
        <v>37647244.85000001</v>
      </c>
      <c r="CZ32" s="238">
        <v>3590718.3</v>
      </c>
      <c r="DA32" s="238">
        <v>38447381.84</v>
      </c>
      <c r="DB32" s="238">
        <v>3630508.0700000003</v>
      </c>
      <c r="DC32" s="238">
        <v>39268336.18000001</v>
      </c>
      <c r="DD32" s="238">
        <v>3331242.8699999996</v>
      </c>
      <c r="DE32" s="238">
        <v>40126478.11</v>
      </c>
      <c r="DF32" s="238">
        <v>4404954.72</v>
      </c>
      <c r="DG32" s="238">
        <v>42081811.83</v>
      </c>
      <c r="DH32" s="238">
        <v>3487968.05</v>
      </c>
      <c r="DI32" s="238">
        <v>43104994.21999999</v>
      </c>
      <c r="DJ32" s="238">
        <v>3011027.36</v>
      </c>
      <c r="DK32" s="238">
        <v>43235899.96</v>
      </c>
      <c r="DL32" s="238">
        <v>3181950.1999999997</v>
      </c>
      <c r="DM32" s="238">
        <v>43539563.91</v>
      </c>
      <c r="DN32" s="238">
        <v>3497738.45</v>
      </c>
      <c r="DO32" s="238">
        <v>44057245.08</v>
      </c>
      <c r="DP32" s="238">
        <v>2917228.88</v>
      </c>
      <c r="DQ32" s="238">
        <v>43220667.410000004</v>
      </c>
      <c r="DR32" s="238">
        <v>3461473.17</v>
      </c>
      <c r="DS32" s="238">
        <v>41350275.25000001</v>
      </c>
      <c r="DT32" s="238">
        <v>3212169.28</v>
      </c>
      <c r="DU32" s="238">
        <v>40869706.00999999</v>
      </c>
      <c r="DV32" s="238">
        <v>2628101.6599999997</v>
      </c>
      <c r="DW32" s="238">
        <v>40355081.00999999</v>
      </c>
      <c r="DX32" s="238">
        <v>2871582.29</v>
      </c>
      <c r="DY32" s="238">
        <v>39635944.99999999</v>
      </c>
      <c r="DZ32" s="238">
        <v>3102180.41</v>
      </c>
      <c r="EA32" s="238">
        <v>39107617.339999996</v>
      </c>
      <c r="EB32" s="238">
        <v>2664422.12</v>
      </c>
      <c r="EC32" s="238">
        <v>38440796.589999996</v>
      </c>
      <c r="ED32" s="238">
        <v>2914493.5900000003</v>
      </c>
      <c r="EE32" s="238">
        <v>36950335.46</v>
      </c>
      <c r="EF32" s="238">
        <v>3138681.9199999995</v>
      </c>
      <c r="EG32" s="238">
        <v>36601049.33</v>
      </c>
      <c r="EH32" s="238">
        <v>2635096.4899999998</v>
      </c>
      <c r="EI32" s="238">
        <v>36225118.46</v>
      </c>
      <c r="EJ32" s="238">
        <v>2817990.7699999996</v>
      </c>
      <c r="EK32" s="238">
        <v>35861159.03</v>
      </c>
      <c r="EL32" s="238">
        <v>3156488.68</v>
      </c>
      <c r="EM32" s="238">
        <v>35519909.260000005</v>
      </c>
      <c r="EN32" s="238">
        <v>2963314.22</v>
      </c>
      <c r="EO32" s="238">
        <v>35565994.6</v>
      </c>
      <c r="EP32" s="238">
        <v>3295092.9299999997</v>
      </c>
      <c r="EQ32" s="238">
        <v>35399614.36</v>
      </c>
      <c r="ES32" t="str">
        <f t="shared" si="1"/>
        <v>518</v>
      </c>
      <c r="EX32" t="b">
        <f t="shared" si="0"/>
        <v>1</v>
      </c>
      <c r="EY32" s="206" t="s">
        <v>527</v>
      </c>
    </row>
    <row r="33" spans="1:155" ht="12.75">
      <c r="A33" t="str">
        <f t="shared" si="2"/>
        <v>INC118180</v>
      </c>
      <c r="B33" s="241" t="s">
        <v>528</v>
      </c>
      <c r="C33" s="238" t="s">
        <v>711</v>
      </c>
      <c r="D33" s="238">
        <v>0</v>
      </c>
      <c r="E33" s="238">
        <v>4907.21</v>
      </c>
      <c r="F33" s="238">
        <v>0</v>
      </c>
      <c r="G33" s="238">
        <v>4907.21</v>
      </c>
      <c r="H33" s="238">
        <v>0</v>
      </c>
      <c r="I33" s="238">
        <v>1714.6</v>
      </c>
      <c r="J33" s="238">
        <v>0</v>
      </c>
      <c r="K33" s="238">
        <v>-2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v>0</v>
      </c>
      <c r="AG33" s="238">
        <v>0</v>
      </c>
      <c r="AH33" s="238">
        <v>0</v>
      </c>
      <c r="AI33" s="238">
        <v>0</v>
      </c>
      <c r="AJ33" s="238">
        <v>0</v>
      </c>
      <c r="AK33" s="238">
        <v>0</v>
      </c>
      <c r="AL33" s="238">
        <v>0</v>
      </c>
      <c r="AM33" s="238">
        <v>0</v>
      </c>
      <c r="AN33" s="238">
        <v>0</v>
      </c>
      <c r="AO33" s="238">
        <v>0</v>
      </c>
      <c r="AP33" s="238">
        <v>0</v>
      </c>
      <c r="AQ33" s="238"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v>0</v>
      </c>
      <c r="AW33" s="238">
        <v>0</v>
      </c>
      <c r="AX33" s="238">
        <v>0</v>
      </c>
      <c r="AY33" s="238">
        <v>0</v>
      </c>
      <c r="AZ33" s="238">
        <v>0</v>
      </c>
      <c r="BA33" s="238">
        <v>0</v>
      </c>
      <c r="BB33" s="238">
        <v>0</v>
      </c>
      <c r="BC33" s="238">
        <v>0</v>
      </c>
      <c r="BD33" s="238">
        <v>0</v>
      </c>
      <c r="BE33" s="238">
        <v>0</v>
      </c>
      <c r="BF33" s="238"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v>0</v>
      </c>
      <c r="BL33" s="238"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v>0</v>
      </c>
      <c r="BU33" s="238"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v>0</v>
      </c>
      <c r="CC33" s="238">
        <v>0</v>
      </c>
      <c r="CD33" s="238">
        <v>0</v>
      </c>
      <c r="CE33" s="238">
        <v>0</v>
      </c>
      <c r="CF33" s="238">
        <v>0</v>
      </c>
      <c r="CG33" s="238">
        <v>0</v>
      </c>
      <c r="CH33" s="238">
        <v>0</v>
      </c>
      <c r="CI33" s="238">
        <v>0</v>
      </c>
      <c r="CJ33" s="238"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v>0</v>
      </c>
      <c r="CR33" s="238">
        <v>0</v>
      </c>
      <c r="CS33" s="238">
        <v>0</v>
      </c>
      <c r="CT33" s="238">
        <v>0</v>
      </c>
      <c r="CU33" s="238">
        <v>0</v>
      </c>
      <c r="CV33" s="238">
        <v>0</v>
      </c>
      <c r="CW33" s="238">
        <v>0</v>
      </c>
      <c r="CX33" s="238">
        <v>0</v>
      </c>
      <c r="CY33" s="238">
        <v>0</v>
      </c>
      <c r="CZ33" s="238">
        <v>0</v>
      </c>
      <c r="DA33" s="238">
        <v>0</v>
      </c>
      <c r="DB33" s="238">
        <v>0</v>
      </c>
      <c r="DC33" s="238">
        <v>0</v>
      </c>
      <c r="DD33" s="238">
        <v>0</v>
      </c>
      <c r="DE33" s="238">
        <v>0</v>
      </c>
      <c r="DF33" s="238">
        <v>0</v>
      </c>
      <c r="DG33" s="238">
        <v>0</v>
      </c>
      <c r="DH33" s="238">
        <v>0</v>
      </c>
      <c r="DI33" s="238">
        <v>0</v>
      </c>
      <c r="DJ33" s="238">
        <v>0</v>
      </c>
      <c r="DK33" s="238">
        <v>0</v>
      </c>
      <c r="DL33" s="238">
        <v>0</v>
      </c>
      <c r="DM33" s="238">
        <v>0</v>
      </c>
      <c r="DN33" s="238">
        <v>0</v>
      </c>
      <c r="DO33" s="238">
        <v>0</v>
      </c>
      <c r="DP33" s="238">
        <v>0</v>
      </c>
      <c r="DQ33" s="238">
        <v>0</v>
      </c>
      <c r="DR33" s="238">
        <v>0</v>
      </c>
      <c r="DS33" s="238">
        <v>0</v>
      </c>
      <c r="DT33" s="238">
        <v>0</v>
      </c>
      <c r="DU33" s="238">
        <v>0</v>
      </c>
      <c r="DV33" s="238">
        <v>0</v>
      </c>
      <c r="DW33" s="238">
        <v>0</v>
      </c>
      <c r="DX33" s="238">
        <v>0</v>
      </c>
      <c r="DY33" s="238">
        <v>0</v>
      </c>
      <c r="DZ33" s="238">
        <v>0</v>
      </c>
      <c r="EA33" s="238">
        <v>0</v>
      </c>
      <c r="EB33" s="238">
        <v>0</v>
      </c>
      <c r="EC33" s="238">
        <v>0</v>
      </c>
      <c r="ED33" s="238">
        <v>0</v>
      </c>
      <c r="EE33" s="238">
        <v>0</v>
      </c>
      <c r="EF33" s="238">
        <v>0</v>
      </c>
      <c r="EG33" s="238">
        <v>0</v>
      </c>
      <c r="EH33" s="238">
        <v>0</v>
      </c>
      <c r="EI33" s="238">
        <v>0</v>
      </c>
      <c r="EJ33" s="238">
        <v>0</v>
      </c>
      <c r="EK33" s="238">
        <v>0</v>
      </c>
      <c r="EL33" s="238">
        <v>0</v>
      </c>
      <c r="EM33" s="238">
        <v>0</v>
      </c>
      <c r="EN33" s="238">
        <v>0</v>
      </c>
      <c r="EO33" s="238">
        <v>0</v>
      </c>
      <c r="EP33" s="238">
        <v>0</v>
      </c>
      <c r="EQ33" s="238">
        <v>0</v>
      </c>
      <c r="ES33" t="str">
        <f t="shared" si="1"/>
        <v>518</v>
      </c>
      <c r="EX33" t="b">
        <f t="shared" si="0"/>
        <v>1</v>
      </c>
      <c r="EY33" s="206" t="s">
        <v>528</v>
      </c>
    </row>
    <row r="34" spans="1:155" ht="12.75">
      <c r="A34" t="str">
        <f t="shared" si="2"/>
        <v>INC118210</v>
      </c>
      <c r="B34" s="241" t="s">
        <v>529</v>
      </c>
      <c r="C34" s="238" t="s">
        <v>711</v>
      </c>
      <c r="D34" s="238">
        <v>397993.36</v>
      </c>
      <c r="E34" s="238">
        <v>4775920.32</v>
      </c>
      <c r="F34" s="238">
        <v>397993.36</v>
      </c>
      <c r="G34" s="238">
        <v>4775920.32</v>
      </c>
      <c r="H34" s="238">
        <v>397993.36</v>
      </c>
      <c r="I34" s="238">
        <v>4775920.32</v>
      </c>
      <c r="J34" s="238">
        <v>398246.48</v>
      </c>
      <c r="K34" s="238">
        <v>4776173.44</v>
      </c>
      <c r="L34" s="238">
        <v>397740.24</v>
      </c>
      <c r="M34" s="238">
        <v>4775920.32</v>
      </c>
      <c r="N34" s="238">
        <v>397993.36</v>
      </c>
      <c r="O34" s="238">
        <v>4775920.32</v>
      </c>
      <c r="P34" s="238">
        <v>397993.36</v>
      </c>
      <c r="Q34" s="238">
        <v>4775920.32</v>
      </c>
      <c r="R34" s="238">
        <v>397993.36</v>
      </c>
      <c r="S34" s="238">
        <v>4775920.32</v>
      </c>
      <c r="T34" s="238">
        <v>397993.36</v>
      </c>
      <c r="U34" s="238">
        <v>4775920.32</v>
      </c>
      <c r="V34" s="238">
        <v>397993.36</v>
      </c>
      <c r="W34" s="238">
        <v>4775920.32</v>
      </c>
      <c r="X34" s="238">
        <v>397993.36</v>
      </c>
      <c r="Y34" s="238">
        <v>4775920.32</v>
      </c>
      <c r="Z34" s="238">
        <v>397993.36</v>
      </c>
      <c r="AA34" s="238">
        <v>4775920.32</v>
      </c>
      <c r="AB34" s="238">
        <v>979474.76</v>
      </c>
      <c r="AC34" s="238">
        <v>5357401.72</v>
      </c>
      <c r="AD34" s="238">
        <v>979474.76</v>
      </c>
      <c r="AE34" s="238">
        <v>5938883.12</v>
      </c>
      <c r="AF34" s="238">
        <v>979474.76</v>
      </c>
      <c r="AG34" s="238">
        <v>6520364.52</v>
      </c>
      <c r="AH34" s="238">
        <v>979474.76</v>
      </c>
      <c r="AI34" s="238">
        <v>7101592.8</v>
      </c>
      <c r="AJ34" s="238">
        <v>979474.76</v>
      </c>
      <c r="AK34" s="238">
        <v>7683327.32</v>
      </c>
      <c r="AL34" s="238">
        <v>979474.76</v>
      </c>
      <c r="AM34" s="238">
        <v>8264808.72</v>
      </c>
      <c r="AN34" s="238">
        <v>979474.76</v>
      </c>
      <c r="AO34" s="238">
        <v>8846290.12</v>
      </c>
      <c r="AP34" s="238">
        <v>979474.76</v>
      </c>
      <c r="AQ34" s="238">
        <v>9427771.52</v>
      </c>
      <c r="AR34" s="238">
        <v>979474.76</v>
      </c>
      <c r="AS34" s="238">
        <v>10009252.92</v>
      </c>
      <c r="AT34" s="238">
        <v>979474.76</v>
      </c>
      <c r="AU34" s="238">
        <v>10590734.32</v>
      </c>
      <c r="AV34" s="238">
        <v>979474.76</v>
      </c>
      <c r="AW34" s="238">
        <v>11172215.72</v>
      </c>
      <c r="AX34" s="238">
        <v>979474.76</v>
      </c>
      <c r="AY34" s="238">
        <v>11753697.12</v>
      </c>
      <c r="AZ34" s="238">
        <v>979474.76</v>
      </c>
      <c r="BA34" s="238">
        <v>11753697.12</v>
      </c>
      <c r="BB34" s="238">
        <v>979474.76</v>
      </c>
      <c r="BC34" s="238">
        <v>11753697.12</v>
      </c>
      <c r="BD34" s="238">
        <v>979474.76</v>
      </c>
      <c r="BE34" s="238">
        <v>11753697.12</v>
      </c>
      <c r="BF34" s="238">
        <v>979474.76</v>
      </c>
      <c r="BG34" s="238">
        <v>11753697.12</v>
      </c>
      <c r="BH34" s="238">
        <v>979474.76</v>
      </c>
      <c r="BI34" s="238">
        <v>11753697.12</v>
      </c>
      <c r="BJ34" s="238">
        <v>979474.76</v>
      </c>
      <c r="BK34" s="238">
        <v>11753697.12</v>
      </c>
      <c r="BL34" s="238">
        <v>979474.76</v>
      </c>
      <c r="BM34" s="238">
        <v>11753697.12</v>
      </c>
      <c r="BN34" s="238">
        <v>979474.76</v>
      </c>
      <c r="BO34" s="238">
        <v>11753697.12</v>
      </c>
      <c r="BP34" s="238">
        <v>979474.76</v>
      </c>
      <c r="BQ34" s="238">
        <v>11753697.12</v>
      </c>
      <c r="BR34" s="238">
        <v>979474.76</v>
      </c>
      <c r="BS34" s="238">
        <v>11753697.12</v>
      </c>
      <c r="BT34" s="238">
        <v>979474.76</v>
      </c>
      <c r="BU34" s="238">
        <v>11753697.12</v>
      </c>
      <c r="BV34" s="238">
        <v>979474.76</v>
      </c>
      <c r="BW34" s="238">
        <v>11753697.12</v>
      </c>
      <c r="BX34" s="238">
        <v>979474.76</v>
      </c>
      <c r="BY34" s="238">
        <v>11753697.12</v>
      </c>
      <c r="BZ34" s="238">
        <v>979474.76</v>
      </c>
      <c r="CA34" s="238">
        <v>11753697.12</v>
      </c>
      <c r="CB34" s="238">
        <v>979474.76</v>
      </c>
      <c r="CC34" s="238">
        <v>11753697.12</v>
      </c>
      <c r="CD34" s="238">
        <v>979474.76</v>
      </c>
      <c r="CE34" s="238">
        <v>11753697.12</v>
      </c>
      <c r="CF34" s="238">
        <v>979474.76</v>
      </c>
      <c r="CG34" s="238">
        <v>11753697.12</v>
      </c>
      <c r="CH34" s="238">
        <v>979474.76</v>
      </c>
      <c r="CI34" s="238">
        <v>11753697.12</v>
      </c>
      <c r="CJ34" s="238">
        <v>979474.76</v>
      </c>
      <c r="CK34" s="238">
        <v>11753697.12</v>
      </c>
      <c r="CL34" s="238">
        <v>979474.76</v>
      </c>
      <c r="CM34" s="238">
        <v>11753697.12</v>
      </c>
      <c r="CN34" s="238">
        <v>979474.76</v>
      </c>
      <c r="CO34" s="238">
        <v>11753697.12</v>
      </c>
      <c r="CP34" s="238">
        <v>979474.5700000001</v>
      </c>
      <c r="CQ34" s="238">
        <v>11753696.929999998</v>
      </c>
      <c r="CR34" s="238">
        <v>979474.5700000001</v>
      </c>
      <c r="CS34" s="238">
        <v>11753696.739999998</v>
      </c>
      <c r="CT34" s="238">
        <v>979474.5700000001</v>
      </c>
      <c r="CU34" s="238">
        <v>11753696.549999999</v>
      </c>
      <c r="CV34" s="238">
        <v>979474.5700000001</v>
      </c>
      <c r="CW34" s="238">
        <v>11753696.36</v>
      </c>
      <c r="CX34" s="238">
        <v>979474.5700000001</v>
      </c>
      <c r="CY34" s="238">
        <v>11753696.17</v>
      </c>
      <c r="CZ34" s="238">
        <v>979474.5700000001</v>
      </c>
      <c r="DA34" s="238">
        <v>11753695.98</v>
      </c>
      <c r="DB34" s="238">
        <v>979474.5700000001</v>
      </c>
      <c r="DC34" s="238">
        <v>11753695.790000001</v>
      </c>
      <c r="DD34" s="238">
        <v>979474.5700000001</v>
      </c>
      <c r="DE34" s="238">
        <v>11753695.600000001</v>
      </c>
      <c r="DF34" s="238">
        <v>979474.5700000001</v>
      </c>
      <c r="DG34" s="238">
        <v>11753695.41</v>
      </c>
      <c r="DH34" s="238">
        <v>979474.5700000001</v>
      </c>
      <c r="DI34" s="238">
        <v>11753695.22</v>
      </c>
      <c r="DJ34" s="238">
        <v>979474.5700000001</v>
      </c>
      <c r="DK34" s="238">
        <v>11753695.030000001</v>
      </c>
      <c r="DL34" s="238">
        <v>979474.5700000001</v>
      </c>
      <c r="DM34" s="238">
        <v>11753694.840000002</v>
      </c>
      <c r="DN34" s="238">
        <v>979474.5700000001</v>
      </c>
      <c r="DO34" s="238">
        <v>11753694.840000002</v>
      </c>
      <c r="DP34" s="238">
        <v>979474.5700000001</v>
      </c>
      <c r="DQ34" s="238">
        <v>11753694.840000002</v>
      </c>
      <c r="DR34" s="238">
        <v>979474.5700000001</v>
      </c>
      <c r="DS34" s="238">
        <v>11753694.840000002</v>
      </c>
      <c r="DT34" s="238">
        <v>979474.5700000001</v>
      </c>
      <c r="DU34" s="238">
        <v>11753694.840000002</v>
      </c>
      <c r="DV34" s="238">
        <v>979474.5700000001</v>
      </c>
      <c r="DW34" s="238">
        <v>11753694.840000002</v>
      </c>
      <c r="DX34" s="238">
        <v>979474.5700000001</v>
      </c>
      <c r="DY34" s="238">
        <v>11753694.840000002</v>
      </c>
      <c r="DZ34" s="238">
        <v>979474.5700000001</v>
      </c>
      <c r="EA34" s="238">
        <v>11753694.840000002</v>
      </c>
      <c r="EB34" s="238">
        <v>979474.5700000001</v>
      </c>
      <c r="EC34" s="238">
        <v>11753694.840000002</v>
      </c>
      <c r="ED34" s="238">
        <v>979474.5700000001</v>
      </c>
      <c r="EE34" s="238">
        <v>11753694.840000002</v>
      </c>
      <c r="EF34" s="238">
        <v>979474.5700000001</v>
      </c>
      <c r="EG34" s="238">
        <v>11753694.840000002</v>
      </c>
      <c r="EH34" s="238">
        <v>979474.5700000001</v>
      </c>
      <c r="EI34" s="238">
        <v>11753694.840000002</v>
      </c>
      <c r="EJ34" s="238">
        <v>979474.5700000001</v>
      </c>
      <c r="EK34" s="238">
        <v>11753694.840000002</v>
      </c>
      <c r="EL34" s="238">
        <v>979474.5700000001</v>
      </c>
      <c r="EM34" s="238">
        <v>11753694.840000002</v>
      </c>
      <c r="EN34" s="238">
        <v>979474.5700000001</v>
      </c>
      <c r="EO34" s="238">
        <v>11753694.840000002</v>
      </c>
      <c r="EP34" s="238">
        <v>979474.5700000001</v>
      </c>
      <c r="EQ34" s="238">
        <v>11753694.840000002</v>
      </c>
      <c r="ES34" t="str">
        <f t="shared" si="1"/>
        <v>518</v>
      </c>
      <c r="EX34" t="b">
        <f t="shared" si="0"/>
        <v>1</v>
      </c>
      <c r="EY34" s="206" t="s">
        <v>529</v>
      </c>
    </row>
    <row r="35" spans="1:155" ht="12.75">
      <c r="A35" t="str">
        <f t="shared" si="2"/>
        <v>INC119000</v>
      </c>
      <c r="B35" s="241" t="s">
        <v>530</v>
      </c>
      <c r="C35" s="238" t="s">
        <v>712</v>
      </c>
      <c r="D35" s="238">
        <v>719061.83</v>
      </c>
      <c r="E35" s="238">
        <v>9043981.91</v>
      </c>
      <c r="F35" s="238">
        <v>900059.45</v>
      </c>
      <c r="G35" s="238">
        <v>9257440.36</v>
      </c>
      <c r="H35" s="238">
        <v>955205.12</v>
      </c>
      <c r="I35" s="238">
        <v>9312446.51</v>
      </c>
      <c r="J35" s="238">
        <v>761510.06</v>
      </c>
      <c r="K35" s="238">
        <v>9365025.16</v>
      </c>
      <c r="L35" s="238">
        <v>992466.44</v>
      </c>
      <c r="M35" s="238">
        <v>9696230.48</v>
      </c>
      <c r="N35" s="238">
        <v>703795.97</v>
      </c>
      <c r="O35" s="238">
        <v>9569184.59</v>
      </c>
      <c r="P35" s="238">
        <v>773757.22</v>
      </c>
      <c r="Q35" s="238">
        <v>9788707.87</v>
      </c>
      <c r="R35" s="238">
        <v>1638428.63</v>
      </c>
      <c r="S35" s="238">
        <v>10797870.32</v>
      </c>
      <c r="T35" s="238">
        <v>1590360.52</v>
      </c>
      <c r="U35" s="238">
        <v>11602716.93</v>
      </c>
      <c r="V35" s="238">
        <v>1573630.5</v>
      </c>
      <c r="W35" s="238">
        <v>12460705.12</v>
      </c>
      <c r="X35" s="238">
        <v>1114422.24</v>
      </c>
      <c r="Y35" s="238">
        <v>12845653.71</v>
      </c>
      <c r="Z35" s="238">
        <v>740281.59</v>
      </c>
      <c r="AA35" s="238">
        <v>12462979.57</v>
      </c>
      <c r="AB35" s="238">
        <v>435223.16</v>
      </c>
      <c r="AC35" s="238">
        <v>12179140.9</v>
      </c>
      <c r="AD35" s="238">
        <v>465658.57</v>
      </c>
      <c r="AE35" s="238">
        <v>11744740.02</v>
      </c>
      <c r="AF35" s="238">
        <v>1489948.67</v>
      </c>
      <c r="AG35" s="238">
        <v>12279483.57</v>
      </c>
      <c r="AH35" s="238">
        <v>851916.16</v>
      </c>
      <c r="AI35" s="238">
        <v>12369889.67</v>
      </c>
      <c r="AJ35" s="238">
        <v>780551.26</v>
      </c>
      <c r="AK35" s="238">
        <v>12157974.49</v>
      </c>
      <c r="AL35" s="238">
        <v>737832.13</v>
      </c>
      <c r="AM35" s="238">
        <v>12192010.65</v>
      </c>
      <c r="AN35" s="238">
        <v>802141.47</v>
      </c>
      <c r="AO35" s="238">
        <v>12220394.9</v>
      </c>
      <c r="AP35" s="238">
        <v>699140.9</v>
      </c>
      <c r="AQ35" s="238">
        <v>11281107.17</v>
      </c>
      <c r="AR35" s="238">
        <v>818195.87</v>
      </c>
      <c r="AS35" s="238">
        <v>10508942.52</v>
      </c>
      <c r="AT35" s="238">
        <v>963760.25</v>
      </c>
      <c r="AU35" s="238">
        <v>9899072.27</v>
      </c>
      <c r="AV35" s="238">
        <v>861635.35</v>
      </c>
      <c r="AW35" s="238">
        <v>9646285.38</v>
      </c>
      <c r="AX35" s="238">
        <v>950199.4</v>
      </c>
      <c r="AY35" s="238">
        <v>9856203.19</v>
      </c>
      <c r="AZ35" s="238">
        <v>765468.61</v>
      </c>
      <c r="BA35" s="238">
        <v>10186448.64</v>
      </c>
      <c r="BB35" s="238">
        <v>969786</v>
      </c>
      <c r="BC35" s="238">
        <v>10690576.07</v>
      </c>
      <c r="BD35" s="238">
        <v>2274169.94</v>
      </c>
      <c r="BE35" s="238">
        <v>11474797.34</v>
      </c>
      <c r="BF35" s="238">
        <v>1591218.77</v>
      </c>
      <c r="BG35" s="238">
        <v>12214099.95</v>
      </c>
      <c r="BH35" s="238">
        <v>421261.53</v>
      </c>
      <c r="BI35" s="238">
        <v>11854810.22</v>
      </c>
      <c r="BJ35" s="238">
        <v>751508.42</v>
      </c>
      <c r="BK35" s="238">
        <v>11868486.51</v>
      </c>
      <c r="BL35" s="238">
        <v>1027514.98</v>
      </c>
      <c r="BM35" s="238">
        <v>12093860.02</v>
      </c>
      <c r="BN35" s="238">
        <v>834753.99</v>
      </c>
      <c r="BO35" s="238">
        <v>12229473.109999998</v>
      </c>
      <c r="BP35" s="238">
        <v>1103066.32</v>
      </c>
      <c r="BQ35" s="238">
        <v>12514343.559999999</v>
      </c>
      <c r="BR35" s="238">
        <v>1085766.25</v>
      </c>
      <c r="BS35" s="238">
        <v>12636349.56</v>
      </c>
      <c r="BT35" s="238">
        <v>870085.74</v>
      </c>
      <c r="BU35" s="238">
        <v>12644799.95</v>
      </c>
      <c r="BV35" s="238">
        <v>994623.63</v>
      </c>
      <c r="BW35" s="238">
        <v>12689224.18</v>
      </c>
      <c r="BX35" s="238">
        <v>795421.4</v>
      </c>
      <c r="BY35" s="238">
        <v>12719176.97</v>
      </c>
      <c r="BZ35" s="238">
        <v>1004689.31</v>
      </c>
      <c r="CA35" s="238">
        <v>12754080.28</v>
      </c>
      <c r="CB35" s="238">
        <v>951729.05</v>
      </c>
      <c r="CC35" s="238">
        <v>11431639.389999999</v>
      </c>
      <c r="CD35" s="238">
        <v>1269021.16</v>
      </c>
      <c r="CE35" s="238">
        <v>11109441.78</v>
      </c>
      <c r="CF35" s="238">
        <v>977739.92</v>
      </c>
      <c r="CG35" s="238">
        <v>11665920.17</v>
      </c>
      <c r="CH35" s="238">
        <v>834939.11</v>
      </c>
      <c r="CI35" s="238">
        <v>11749350.860000001</v>
      </c>
      <c r="CJ35" s="238">
        <v>977910.55</v>
      </c>
      <c r="CK35" s="238">
        <v>11699746.43</v>
      </c>
      <c r="CL35" s="238">
        <v>1009725.23</v>
      </c>
      <c r="CM35" s="238">
        <v>11874717.670000002</v>
      </c>
      <c r="CN35" s="238">
        <v>2002360.24</v>
      </c>
      <c r="CO35" s="238">
        <v>12774011.590000002</v>
      </c>
      <c r="CP35" s="238">
        <v>1237001.3800000001</v>
      </c>
      <c r="CQ35" s="238">
        <v>12925246.720000003</v>
      </c>
      <c r="CR35" s="238">
        <v>737387.3700000001</v>
      </c>
      <c r="CS35" s="238">
        <v>12792548.350000003</v>
      </c>
      <c r="CT35" s="238">
        <v>758493.04</v>
      </c>
      <c r="CU35" s="238">
        <v>12556417.760000002</v>
      </c>
      <c r="CV35" s="238">
        <v>955819.1200000001</v>
      </c>
      <c r="CW35" s="238">
        <v>12716815.480000002</v>
      </c>
      <c r="CX35" s="238">
        <v>967664.3299999998</v>
      </c>
      <c r="CY35" s="238">
        <v>12679790.500000002</v>
      </c>
      <c r="CZ35" s="238">
        <v>813705.4099999999</v>
      </c>
      <c r="DA35" s="238">
        <v>12541766.86</v>
      </c>
      <c r="DB35" s="238">
        <v>982849.7900000002</v>
      </c>
      <c r="DC35" s="238">
        <v>12255595.49</v>
      </c>
      <c r="DD35" s="238">
        <v>1000542.78</v>
      </c>
      <c r="DE35" s="238">
        <v>12278398.350000001</v>
      </c>
      <c r="DF35" s="238">
        <v>703538.6200000001</v>
      </c>
      <c r="DG35" s="238">
        <v>12146997.860000001</v>
      </c>
      <c r="DH35" s="238">
        <v>675203.7000000001</v>
      </c>
      <c r="DI35" s="238">
        <v>11844291.010000002</v>
      </c>
      <c r="DJ35" s="238">
        <v>655036.79</v>
      </c>
      <c r="DK35" s="238">
        <v>11489602.570000002</v>
      </c>
      <c r="DL35" s="238">
        <v>714886.1200000001</v>
      </c>
      <c r="DM35" s="238">
        <v>10202128.450000001</v>
      </c>
      <c r="DN35" s="238">
        <v>917780.96</v>
      </c>
      <c r="DO35" s="238">
        <v>9882908.030000001</v>
      </c>
      <c r="DP35" s="238">
        <v>775317.6000000002</v>
      </c>
      <c r="DQ35" s="238">
        <v>9920838.260000002</v>
      </c>
      <c r="DR35" s="238">
        <v>701237.3800000001</v>
      </c>
      <c r="DS35" s="238">
        <v>9863582.600000001</v>
      </c>
      <c r="DT35" s="238">
        <v>612515.3999999999</v>
      </c>
      <c r="DU35" s="238">
        <v>9520278.88</v>
      </c>
      <c r="DV35" s="238">
        <v>977799.3500000001</v>
      </c>
      <c r="DW35" s="238">
        <v>9530413.900000002</v>
      </c>
      <c r="DX35" s="238">
        <v>2126951</v>
      </c>
      <c r="DY35" s="238">
        <v>10843659.490000002</v>
      </c>
      <c r="DZ35" s="238">
        <v>699530.0700000001</v>
      </c>
      <c r="EA35" s="238">
        <v>10560339.770000001</v>
      </c>
      <c r="EB35" s="238">
        <v>661977.38</v>
      </c>
      <c r="EC35" s="238">
        <v>10221774.370000001</v>
      </c>
      <c r="ED35" s="238">
        <v>680766.4600000001</v>
      </c>
      <c r="EE35" s="238">
        <v>10199002.21</v>
      </c>
      <c r="EF35" s="238">
        <v>692122.9400000001</v>
      </c>
      <c r="EG35" s="238">
        <v>10215921.450000003</v>
      </c>
      <c r="EH35" s="238">
        <v>650691.0299999999</v>
      </c>
      <c r="EI35" s="238">
        <v>10211575.690000001</v>
      </c>
      <c r="EJ35" s="238">
        <v>646342.3200000001</v>
      </c>
      <c r="EK35" s="238">
        <v>10143031.89</v>
      </c>
      <c r="EL35" s="238">
        <v>667377.89</v>
      </c>
      <c r="EM35" s="238">
        <v>9892628.82</v>
      </c>
      <c r="EN35" s="238">
        <v>645418.8500000001</v>
      </c>
      <c r="EO35" s="238">
        <v>9762730.070000002</v>
      </c>
      <c r="EP35" s="238">
        <v>679775.41</v>
      </c>
      <c r="EQ35" s="238">
        <v>9741268.100000001</v>
      </c>
      <c r="ES35" t="str">
        <f t="shared" si="1"/>
        <v>519</v>
      </c>
      <c r="EX35" t="b">
        <f t="shared" si="0"/>
        <v>1</v>
      </c>
      <c r="EY35" s="206" t="s">
        <v>530</v>
      </c>
    </row>
    <row r="36" spans="1:155" ht="12.75">
      <c r="A36" t="str">
        <f t="shared" si="2"/>
        <v>INC120000</v>
      </c>
      <c r="B36" s="241" t="s">
        <v>531</v>
      </c>
      <c r="C36" s="238" t="s">
        <v>713</v>
      </c>
      <c r="D36" s="238">
        <v>8053455.92</v>
      </c>
      <c r="E36" s="238">
        <v>73064510.49</v>
      </c>
      <c r="F36" s="238">
        <v>7160471.38</v>
      </c>
      <c r="G36" s="238">
        <v>73144552.3</v>
      </c>
      <c r="H36" s="238">
        <v>9309992.44</v>
      </c>
      <c r="I36" s="238" t="str">
        <f>LEFT(A36,9)</f>
        <v>INC120000</v>
      </c>
      <c r="J36" s="238">
        <v>4784170.66</v>
      </c>
      <c r="K36" s="238">
        <v>70087812.49</v>
      </c>
      <c r="L36" s="238">
        <v>5335337.31</v>
      </c>
      <c r="M36" s="238">
        <v>71171647.84</v>
      </c>
      <c r="N36" s="238">
        <v>6936793.56</v>
      </c>
      <c r="O36" s="238">
        <v>73292378.03</v>
      </c>
      <c r="P36" s="238">
        <v>3508328.26</v>
      </c>
      <c r="Q36" s="238">
        <v>73364739.73</v>
      </c>
      <c r="R36" s="238">
        <v>5774036.83</v>
      </c>
      <c r="S36" s="238">
        <v>74473333.08</v>
      </c>
      <c r="T36" s="238">
        <v>5875566.74</v>
      </c>
      <c r="U36" s="238">
        <v>74722003.47</v>
      </c>
      <c r="V36" s="238">
        <v>5549851.66</v>
      </c>
      <c r="W36" s="238">
        <v>75795668.26</v>
      </c>
      <c r="X36" s="238">
        <v>5932949.6</v>
      </c>
      <c r="Y36" s="238">
        <v>77135171.62</v>
      </c>
      <c r="Z36" s="238">
        <v>6387778.02</v>
      </c>
      <c r="AA36" s="238">
        <v>74608732.38</v>
      </c>
      <c r="AB36" s="238">
        <v>500768.68</v>
      </c>
      <c r="AC36" s="238">
        <v>67056045.14</v>
      </c>
      <c r="AD36" s="238">
        <v>1755198.12</v>
      </c>
      <c r="AE36" s="238">
        <v>61650771.88</v>
      </c>
      <c r="AF36" s="238">
        <v>10586301.44</v>
      </c>
      <c r="AG36" s="238">
        <v>62927080.88</v>
      </c>
      <c r="AH36" s="238">
        <v>4309632.65</v>
      </c>
      <c r="AI36" s="238">
        <v>62452542.87</v>
      </c>
      <c r="AJ36" s="238">
        <v>3896723.75</v>
      </c>
      <c r="AK36" s="238">
        <v>61013929.31</v>
      </c>
      <c r="AL36" s="238">
        <v>4074394.06</v>
      </c>
      <c r="AM36" s="238">
        <v>58151529.81</v>
      </c>
      <c r="AN36" s="238">
        <v>4308584.54</v>
      </c>
      <c r="AO36" s="238">
        <v>58951786.09</v>
      </c>
      <c r="AP36" s="238">
        <v>4198239.4</v>
      </c>
      <c r="AQ36" s="238">
        <v>57375988.66</v>
      </c>
      <c r="AR36" s="238">
        <v>4743019.34</v>
      </c>
      <c r="AS36" s="238">
        <v>56243441.26</v>
      </c>
      <c r="AT36" s="238">
        <v>7833153.15</v>
      </c>
      <c r="AU36" s="238">
        <v>58526742.75</v>
      </c>
      <c r="AV36" s="238">
        <v>4954891.96</v>
      </c>
      <c r="AW36" s="238">
        <v>57548685.11</v>
      </c>
      <c r="AX36" s="238">
        <v>4396174.75</v>
      </c>
      <c r="AY36" s="238">
        <v>55557081.84</v>
      </c>
      <c r="AZ36" s="238">
        <v>3811226.1</v>
      </c>
      <c r="BA36" s="238">
        <v>58867539.26</v>
      </c>
      <c r="BB36" s="238">
        <v>3557466.12</v>
      </c>
      <c r="BC36" s="238">
        <v>60669807.26</v>
      </c>
      <c r="BD36" s="238">
        <v>8241113</v>
      </c>
      <c r="BE36" s="238">
        <v>58324618.82</v>
      </c>
      <c r="BF36" s="238">
        <v>7211693.17</v>
      </c>
      <c r="BG36" s="238">
        <v>61226679.34</v>
      </c>
      <c r="BH36" s="238">
        <v>2238167.13</v>
      </c>
      <c r="BI36" s="238">
        <v>59568122.72</v>
      </c>
      <c r="BJ36" s="238">
        <v>3586739.95</v>
      </c>
      <c r="BK36" s="238">
        <v>59080468.61</v>
      </c>
      <c r="BL36" s="238">
        <v>3561943</v>
      </c>
      <c r="BM36" s="238">
        <v>58333827.07</v>
      </c>
      <c r="BN36" s="238">
        <v>3680000.91</v>
      </c>
      <c r="BO36" s="238">
        <v>57815588.58</v>
      </c>
      <c r="BP36" s="238">
        <v>6166972.03</v>
      </c>
      <c r="BQ36" s="238">
        <v>59239541.269999996</v>
      </c>
      <c r="BR36" s="238">
        <v>6684475.51</v>
      </c>
      <c r="BS36" s="238">
        <v>58090863.629999995</v>
      </c>
      <c r="BT36" s="238">
        <v>3400738.43</v>
      </c>
      <c r="BU36" s="238">
        <v>56536710.099999994</v>
      </c>
      <c r="BV36" s="238">
        <v>4673756.53</v>
      </c>
      <c r="BW36" s="238">
        <v>56814291.88</v>
      </c>
      <c r="BX36" s="238">
        <v>3335582.73</v>
      </c>
      <c r="BY36" s="238">
        <v>56338648.510000005</v>
      </c>
      <c r="BZ36" s="238">
        <v>3198771.72</v>
      </c>
      <c r="CA36" s="238">
        <v>55979954.11000001</v>
      </c>
      <c r="CB36" s="238">
        <v>4882872.96</v>
      </c>
      <c r="CC36" s="238">
        <v>52621714.070000015</v>
      </c>
      <c r="CD36" s="238">
        <v>7202479.48</v>
      </c>
      <c r="CE36" s="238">
        <v>52612500.38</v>
      </c>
      <c r="CF36" s="238">
        <v>3384589.07</v>
      </c>
      <c r="CG36" s="238">
        <v>53758922.32000001</v>
      </c>
      <c r="CH36" s="238">
        <v>3470003.99</v>
      </c>
      <c r="CI36" s="238">
        <v>53642186.36</v>
      </c>
      <c r="CJ36" s="238">
        <v>3895566.53</v>
      </c>
      <c r="CK36" s="238">
        <v>53975809.89</v>
      </c>
      <c r="CL36" s="238">
        <v>3877055.47</v>
      </c>
      <c r="CM36" s="238">
        <v>54172864.449999996</v>
      </c>
      <c r="CN36" s="238">
        <v>5718543.7</v>
      </c>
      <c r="CO36" s="238">
        <v>53724436.12</v>
      </c>
      <c r="CP36" s="238">
        <v>4342441.67</v>
      </c>
      <c r="CQ36" s="238">
        <v>51382402.279999994</v>
      </c>
      <c r="CR36" s="238">
        <v>4354173.160000001</v>
      </c>
      <c r="CS36" s="238">
        <v>52335837.010000005</v>
      </c>
      <c r="CT36" s="238">
        <v>3675937.9899999998</v>
      </c>
      <c r="CU36" s="238">
        <v>51338018.47</v>
      </c>
      <c r="CV36" s="238">
        <v>3181492.1799999997</v>
      </c>
      <c r="CW36" s="238">
        <v>51183927.92000001</v>
      </c>
      <c r="CX36" s="238">
        <v>3846916.58</v>
      </c>
      <c r="CY36" s="238">
        <v>51832072.779999994</v>
      </c>
      <c r="CZ36" s="238">
        <v>3791147.9899999998</v>
      </c>
      <c r="DA36" s="238">
        <v>50740347.81</v>
      </c>
      <c r="DB36" s="238">
        <v>5288660.459999998</v>
      </c>
      <c r="DC36" s="238">
        <v>48826528.79</v>
      </c>
      <c r="DD36" s="238">
        <v>3836555.48</v>
      </c>
      <c r="DE36" s="238">
        <v>49278495.2</v>
      </c>
      <c r="DF36" s="238">
        <v>3545909.3100000005</v>
      </c>
      <c r="DG36" s="238">
        <v>49354400.52</v>
      </c>
      <c r="DH36" s="238">
        <v>3313215.4199999995</v>
      </c>
      <c r="DI36" s="238">
        <v>48772049.41</v>
      </c>
      <c r="DJ36" s="238">
        <v>3627830.7499999995</v>
      </c>
      <c r="DK36" s="238">
        <v>48522824.690000005</v>
      </c>
      <c r="DL36" s="238">
        <v>3850692.11</v>
      </c>
      <c r="DM36" s="238">
        <v>46654973.1</v>
      </c>
      <c r="DN36" s="238">
        <v>4967859.809999999</v>
      </c>
      <c r="DO36" s="238">
        <v>47280391.24</v>
      </c>
      <c r="DP36" s="238">
        <v>4553930.000000001</v>
      </c>
      <c r="DQ36" s="238">
        <v>47480148.08</v>
      </c>
      <c r="DR36" s="238">
        <v>3852981.0400000005</v>
      </c>
      <c r="DS36" s="238">
        <v>47657191.129999995</v>
      </c>
      <c r="DT36" s="238">
        <v>3483222.440000001</v>
      </c>
      <c r="DU36" s="238">
        <v>47958921.38999999</v>
      </c>
      <c r="DV36" s="238">
        <v>3957595.9299999997</v>
      </c>
      <c r="DW36" s="238">
        <v>48069600.74</v>
      </c>
      <c r="DX36" s="238">
        <v>4625576.45</v>
      </c>
      <c r="DY36" s="238">
        <v>48904029.2</v>
      </c>
      <c r="DZ36" s="238">
        <v>4455412.930000001</v>
      </c>
      <c r="EA36" s="238">
        <v>48070781.67</v>
      </c>
      <c r="EB36" s="238">
        <v>4022108.12</v>
      </c>
      <c r="EC36" s="238">
        <v>48256334.31</v>
      </c>
      <c r="ED36" s="238">
        <v>3554079.4600000004</v>
      </c>
      <c r="EE36" s="238">
        <v>48264504.46</v>
      </c>
      <c r="EF36" s="238">
        <v>3358712.5099999993</v>
      </c>
      <c r="EG36" s="238">
        <v>48310001.55</v>
      </c>
      <c r="EH36" s="238">
        <v>3763585.6799999997</v>
      </c>
      <c r="EI36" s="238">
        <v>48445756.480000004</v>
      </c>
      <c r="EJ36" s="238">
        <v>4131794.59</v>
      </c>
      <c r="EK36" s="238">
        <v>48726858.95999999</v>
      </c>
      <c r="EL36" s="238">
        <v>5365128.100000001</v>
      </c>
      <c r="EM36" s="238">
        <v>49124127.24999999</v>
      </c>
      <c r="EN36" s="238">
        <v>4824700.240000001</v>
      </c>
      <c r="EO36" s="238">
        <v>49394897.489999995</v>
      </c>
      <c r="EP36" s="238">
        <v>3797387.1099999994</v>
      </c>
      <c r="EQ36" s="238">
        <v>49339303.56</v>
      </c>
      <c r="ES36" t="str">
        <f t="shared" si="1"/>
        <v>520</v>
      </c>
      <c r="EX36" t="b">
        <f t="shared" si="0"/>
        <v>1</v>
      </c>
      <c r="EY36" s="206" t="s">
        <v>531</v>
      </c>
    </row>
    <row r="37" spans="1:155" ht="12.75">
      <c r="A37" t="str">
        <f t="shared" si="2"/>
        <v>INC123000</v>
      </c>
      <c r="B37" s="241" t="s">
        <v>532</v>
      </c>
      <c r="C37" s="238" t="s">
        <v>714</v>
      </c>
      <c r="D37" s="238">
        <v>27548.16</v>
      </c>
      <c r="E37" s="238">
        <v>99344.84</v>
      </c>
      <c r="F37" s="238">
        <v>11365.89</v>
      </c>
      <c r="G37" s="238">
        <v>136488.32</v>
      </c>
      <c r="H37" s="238">
        <v>18432.33</v>
      </c>
      <c r="I37" s="238">
        <v>149852.47</v>
      </c>
      <c r="J37" s="238">
        <v>18961.44</v>
      </c>
      <c r="K37" s="238">
        <v>165418.21</v>
      </c>
      <c r="L37" s="238">
        <v>36101.44</v>
      </c>
      <c r="M37" s="238">
        <v>198529.92</v>
      </c>
      <c r="N37" s="238">
        <v>23074.85</v>
      </c>
      <c r="O37" s="238">
        <v>212594.78</v>
      </c>
      <c r="P37" s="238">
        <v>5737.4</v>
      </c>
      <c r="Q37" s="238">
        <v>204498.71</v>
      </c>
      <c r="R37" s="238">
        <v>9006.03</v>
      </c>
      <c r="S37" s="238">
        <v>189853.78</v>
      </c>
      <c r="T37" s="238">
        <v>65087.32</v>
      </c>
      <c r="U37" s="238">
        <v>118485.29</v>
      </c>
      <c r="V37" s="238">
        <v>10293.78</v>
      </c>
      <c r="W37" s="238">
        <v>129731.93</v>
      </c>
      <c r="X37" s="238">
        <v>27815.78</v>
      </c>
      <c r="Y37" s="238">
        <v>242839.04</v>
      </c>
      <c r="Z37" s="238">
        <v>36145.69</v>
      </c>
      <c r="AA37" s="238">
        <v>289570.11</v>
      </c>
      <c r="AB37" s="238">
        <v>4851.68</v>
      </c>
      <c r="AC37" s="238">
        <v>266873.63</v>
      </c>
      <c r="AD37" s="238">
        <v>-48688.23</v>
      </c>
      <c r="AE37" s="238">
        <v>206819.51</v>
      </c>
      <c r="AF37" s="238">
        <v>-32931.01</v>
      </c>
      <c r="AG37" s="238">
        <v>155456.17</v>
      </c>
      <c r="AH37" s="238">
        <v>12919.15</v>
      </c>
      <c r="AI37" s="238">
        <v>149413.88</v>
      </c>
      <c r="AJ37" s="238">
        <v>94853.88</v>
      </c>
      <c r="AK37" s="238">
        <v>208166.32</v>
      </c>
      <c r="AL37" s="238">
        <v>649.55</v>
      </c>
      <c r="AM37" s="238">
        <v>185741.02</v>
      </c>
      <c r="AN37" s="238">
        <v>5624.88</v>
      </c>
      <c r="AO37" s="238">
        <v>185628.5</v>
      </c>
      <c r="AP37" s="238">
        <v>665.98</v>
      </c>
      <c r="AQ37" s="238">
        <v>177288.45</v>
      </c>
      <c r="AR37" s="238">
        <v>30405.68</v>
      </c>
      <c r="AS37" s="238">
        <v>142606.81</v>
      </c>
      <c r="AT37" s="238">
        <v>-220553.46</v>
      </c>
      <c r="AU37" s="238">
        <v>-88240.43</v>
      </c>
      <c r="AV37" s="238">
        <v>45180.57</v>
      </c>
      <c r="AW37" s="238">
        <v>-70875.64</v>
      </c>
      <c r="AX37" s="238">
        <v>19386.54</v>
      </c>
      <c r="AY37" s="238">
        <v>-87634.79</v>
      </c>
      <c r="AZ37" s="238">
        <v>409.76</v>
      </c>
      <c r="BA37" s="238">
        <v>-92076.71</v>
      </c>
      <c r="BB37" s="238">
        <v>8771.09</v>
      </c>
      <c r="BC37" s="238">
        <v>-34617.39</v>
      </c>
      <c r="BD37" s="238">
        <v>66330.09</v>
      </c>
      <c r="BE37" s="238">
        <v>64643.71</v>
      </c>
      <c r="BF37" s="238">
        <v>90893.73</v>
      </c>
      <c r="BG37" s="238">
        <v>142618.29</v>
      </c>
      <c r="BH37" s="238">
        <v>59598.1</v>
      </c>
      <c r="BI37" s="238">
        <v>107362.51</v>
      </c>
      <c r="BJ37" s="238">
        <v>37858.7</v>
      </c>
      <c r="BK37" s="238">
        <v>144571.66</v>
      </c>
      <c r="BL37" s="238">
        <v>29987.35</v>
      </c>
      <c r="BM37" s="238">
        <v>168934.13</v>
      </c>
      <c r="BN37" s="238">
        <v>-16282.89</v>
      </c>
      <c r="BO37" s="238">
        <v>151985.25999999998</v>
      </c>
      <c r="BP37" s="238">
        <v>30041.16</v>
      </c>
      <c r="BQ37" s="238">
        <v>151620.74000000002</v>
      </c>
      <c r="BR37" s="238">
        <v>245128.71</v>
      </c>
      <c r="BS37" s="238">
        <v>617302.9099999999</v>
      </c>
      <c r="BT37" s="238">
        <v>31099.18</v>
      </c>
      <c r="BU37" s="238">
        <v>603221.5199999999</v>
      </c>
      <c r="BV37" s="238">
        <v>679.3</v>
      </c>
      <c r="BW37" s="238">
        <v>584514.2799999999</v>
      </c>
      <c r="BX37" s="238">
        <v>31920.61</v>
      </c>
      <c r="BY37" s="238">
        <v>616025.1299999999</v>
      </c>
      <c r="BZ37" s="238">
        <v>38307.19</v>
      </c>
      <c r="CA37" s="238">
        <v>645561.2299999999</v>
      </c>
      <c r="CB37" s="238">
        <v>-19303.94</v>
      </c>
      <c r="CC37" s="238">
        <v>559927.2</v>
      </c>
      <c r="CD37" s="238">
        <v>21058.19</v>
      </c>
      <c r="CE37" s="238">
        <v>490091.6599999999</v>
      </c>
      <c r="CF37" s="238">
        <v>20359.13</v>
      </c>
      <c r="CG37" s="238">
        <v>450852.68999999994</v>
      </c>
      <c r="CH37" s="238">
        <v>1280.64</v>
      </c>
      <c r="CI37" s="238">
        <v>414274.62999999995</v>
      </c>
      <c r="CJ37" s="238">
        <v>74542.62</v>
      </c>
      <c r="CK37" s="238">
        <v>458829.89999999997</v>
      </c>
      <c r="CL37" s="238">
        <v>-102.06</v>
      </c>
      <c r="CM37" s="238">
        <v>475010.7299999999</v>
      </c>
      <c r="CN37" s="238">
        <v>1457.16</v>
      </c>
      <c r="CO37" s="238">
        <v>446426.73</v>
      </c>
      <c r="CP37" s="238">
        <v>4784.67</v>
      </c>
      <c r="CQ37" s="238">
        <v>206082.69</v>
      </c>
      <c r="CR37" s="238">
        <v>40762.13</v>
      </c>
      <c r="CS37" s="238">
        <v>215745.63999999996</v>
      </c>
      <c r="CT37" s="238">
        <v>2463.53</v>
      </c>
      <c r="CU37" s="238">
        <v>217529.87</v>
      </c>
      <c r="CV37" s="238">
        <v>1608.6</v>
      </c>
      <c r="CW37" s="238">
        <v>187217.86</v>
      </c>
      <c r="CX37" s="238">
        <v>2815.05</v>
      </c>
      <c r="CY37" s="238">
        <v>151725.72</v>
      </c>
      <c r="CZ37" s="238">
        <v>2915.05</v>
      </c>
      <c r="DA37" s="238">
        <v>173944.71000000002</v>
      </c>
      <c r="DB37" s="238">
        <v>57389.28</v>
      </c>
      <c r="DC37" s="238">
        <v>210275.80000000005</v>
      </c>
      <c r="DD37" s="238">
        <v>2915.05</v>
      </c>
      <c r="DE37" s="238">
        <v>192831.72000000003</v>
      </c>
      <c r="DF37" s="238">
        <v>2915.05</v>
      </c>
      <c r="DG37" s="238">
        <v>194466.13</v>
      </c>
      <c r="DH37" s="238">
        <v>75547.36</v>
      </c>
      <c r="DI37" s="238">
        <v>195470.87</v>
      </c>
      <c r="DJ37" s="238">
        <v>9523.16</v>
      </c>
      <c r="DK37" s="238">
        <v>205096.09000000003</v>
      </c>
      <c r="DL37" s="238">
        <v>65663.71</v>
      </c>
      <c r="DM37" s="238">
        <v>269302.63999999996</v>
      </c>
      <c r="DN37" s="238">
        <v>102036.89</v>
      </c>
      <c r="DO37" s="238">
        <v>366554.86</v>
      </c>
      <c r="DP37" s="238">
        <v>39174.50000000001</v>
      </c>
      <c r="DQ37" s="238">
        <v>364967.23</v>
      </c>
      <c r="DR37" s="238">
        <v>20972.82</v>
      </c>
      <c r="DS37" s="238">
        <v>383476.52</v>
      </c>
      <c r="DT37" s="238">
        <v>8610.28</v>
      </c>
      <c r="DU37" s="238">
        <v>390478.19999999995</v>
      </c>
      <c r="DV37" s="238">
        <v>8620.28</v>
      </c>
      <c r="DW37" s="238">
        <v>396283.43</v>
      </c>
      <c r="DX37" s="238">
        <v>8620.28</v>
      </c>
      <c r="DY37" s="238">
        <v>401988.6599999999</v>
      </c>
      <c r="DZ37" s="238">
        <v>8744.76</v>
      </c>
      <c r="EA37" s="238">
        <v>353344.13999999996</v>
      </c>
      <c r="EB37" s="238">
        <v>8620.28</v>
      </c>
      <c r="EC37" s="238">
        <v>359049.37</v>
      </c>
      <c r="ED37" s="238">
        <v>8620.28</v>
      </c>
      <c r="EE37" s="238">
        <v>364754.6</v>
      </c>
      <c r="EF37" s="238">
        <v>8744.76</v>
      </c>
      <c r="EG37" s="238">
        <v>297952</v>
      </c>
      <c r="EH37" s="238">
        <v>8620.28</v>
      </c>
      <c r="EI37" s="238">
        <v>297049.12</v>
      </c>
      <c r="EJ37" s="238">
        <v>8744.76</v>
      </c>
      <c r="EK37" s="238">
        <v>240130.16999999998</v>
      </c>
      <c r="EL37" s="238">
        <v>8620.28</v>
      </c>
      <c r="EM37" s="238">
        <v>146713.56</v>
      </c>
      <c r="EN37" s="238">
        <v>8785</v>
      </c>
      <c r="EO37" s="238">
        <v>116324.06</v>
      </c>
      <c r="EP37" s="238">
        <v>8670.48</v>
      </c>
      <c r="EQ37" s="238">
        <v>104021.72</v>
      </c>
      <c r="ES37" t="str">
        <f t="shared" si="1"/>
        <v>523</v>
      </c>
      <c r="EX37" t="b">
        <f t="shared" si="0"/>
        <v>1</v>
      </c>
      <c r="EY37" s="206" t="s">
        <v>532</v>
      </c>
    </row>
    <row r="38" spans="1:155" ht="12.75">
      <c r="A38" t="str">
        <f t="shared" si="2"/>
        <v>INC124000</v>
      </c>
      <c r="B38" s="241" t="s">
        <v>533</v>
      </c>
      <c r="C38" s="238" t="s">
        <v>715</v>
      </c>
      <c r="D38" s="238">
        <v>760478.75</v>
      </c>
      <c r="E38" s="238">
        <v>52542484.25</v>
      </c>
      <c r="F38" s="238">
        <v>-2758305.33</v>
      </c>
      <c r="G38" s="238">
        <v>50946566.44</v>
      </c>
      <c r="H38" s="238">
        <v>3922366.46</v>
      </c>
      <c r="I38" s="238">
        <v>52327811.05</v>
      </c>
      <c r="J38" s="238">
        <v>5646087.45</v>
      </c>
      <c r="K38" s="238">
        <v>52596132</v>
      </c>
      <c r="L38" s="238">
        <v>5623011.15</v>
      </c>
      <c r="M38" s="238">
        <v>52302559.91</v>
      </c>
      <c r="N38" s="238">
        <v>5510086.44</v>
      </c>
      <c r="O38" s="238">
        <v>49706996.2</v>
      </c>
      <c r="P38" s="238">
        <v>6659841.61</v>
      </c>
      <c r="Q38" s="238">
        <v>50513621.68</v>
      </c>
      <c r="R38" s="238">
        <v>6317663.93</v>
      </c>
      <c r="S38" s="238">
        <v>50877934.3</v>
      </c>
      <c r="T38" s="238">
        <v>4938373.33</v>
      </c>
      <c r="U38" s="238">
        <v>50608550.43</v>
      </c>
      <c r="V38" s="238">
        <v>7468572.47</v>
      </c>
      <c r="W38" s="238">
        <v>52751929.59</v>
      </c>
      <c r="X38" s="238">
        <v>8010301.37</v>
      </c>
      <c r="Y38" s="238">
        <v>55248694.29</v>
      </c>
      <c r="Z38" s="238">
        <v>8434496.4</v>
      </c>
      <c r="AA38" s="238">
        <v>60532974.03</v>
      </c>
      <c r="AB38" s="238">
        <v>18107281.99</v>
      </c>
      <c r="AC38" s="238">
        <v>77879777.27</v>
      </c>
      <c r="AD38" s="238">
        <v>15926086.3</v>
      </c>
      <c r="AE38" s="238">
        <v>96564168.9</v>
      </c>
      <c r="AF38" s="238">
        <v>-14541014.71</v>
      </c>
      <c r="AG38" s="238">
        <v>78100787.73</v>
      </c>
      <c r="AH38" s="238">
        <v>5444232.13</v>
      </c>
      <c r="AI38" s="238">
        <v>77898932.41</v>
      </c>
      <c r="AJ38" s="238">
        <v>6912889.37</v>
      </c>
      <c r="AK38" s="238">
        <v>79188810.63</v>
      </c>
      <c r="AL38" s="238">
        <v>5796986.89</v>
      </c>
      <c r="AM38" s="238">
        <v>79475711.08</v>
      </c>
      <c r="AN38" s="238">
        <v>5999627.93</v>
      </c>
      <c r="AO38" s="238">
        <v>78815497.4</v>
      </c>
      <c r="AP38" s="238">
        <v>6009301.48</v>
      </c>
      <c r="AQ38" s="238">
        <v>78507134.95</v>
      </c>
      <c r="AR38" s="238">
        <v>5616548.62</v>
      </c>
      <c r="AS38" s="238">
        <v>79185310.24</v>
      </c>
      <c r="AT38" s="238">
        <v>1442599.34</v>
      </c>
      <c r="AU38" s="238">
        <v>73159337.11</v>
      </c>
      <c r="AV38" s="238">
        <v>5081060.48</v>
      </c>
      <c r="AW38" s="238">
        <v>70230096.22</v>
      </c>
      <c r="AX38" s="238">
        <v>13435314.47</v>
      </c>
      <c r="AY38" s="238">
        <v>75230914.29</v>
      </c>
      <c r="AZ38" s="238">
        <v>6556621.95</v>
      </c>
      <c r="BA38" s="238">
        <v>63680254.25</v>
      </c>
      <c r="BB38" s="238">
        <v>5148673.33</v>
      </c>
      <c r="BC38" s="238">
        <v>52902841.28</v>
      </c>
      <c r="BD38" s="238">
        <v>5613113.79</v>
      </c>
      <c r="BE38" s="238">
        <v>73056969.78</v>
      </c>
      <c r="BF38" s="238">
        <v>10976113.92</v>
      </c>
      <c r="BG38" s="238">
        <v>78588851.57</v>
      </c>
      <c r="BH38" s="238">
        <v>130808.91</v>
      </c>
      <c r="BI38" s="238">
        <v>71806771.11</v>
      </c>
      <c r="BJ38" s="238">
        <v>8294795.82</v>
      </c>
      <c r="BK38" s="238">
        <v>74304580.04</v>
      </c>
      <c r="BL38" s="238">
        <v>6092172.14</v>
      </c>
      <c r="BM38" s="238">
        <v>74397124.25</v>
      </c>
      <c r="BN38" s="238">
        <v>3377345.9</v>
      </c>
      <c r="BO38" s="238">
        <v>71765168.67</v>
      </c>
      <c r="BP38" s="238">
        <v>5942389.42</v>
      </c>
      <c r="BQ38" s="238">
        <v>72091009.47</v>
      </c>
      <c r="BR38" s="238">
        <v>6342088.17</v>
      </c>
      <c r="BS38" s="238">
        <v>76990498.30000001</v>
      </c>
      <c r="BT38" s="238">
        <v>5135777.78</v>
      </c>
      <c r="BU38" s="238">
        <v>77045215.6</v>
      </c>
      <c r="BV38" s="238">
        <v>7387223.12</v>
      </c>
      <c r="BW38" s="238">
        <v>70997124.25</v>
      </c>
      <c r="BX38" s="238">
        <v>5802203.6</v>
      </c>
      <c r="BY38" s="238">
        <v>70242705.9</v>
      </c>
      <c r="BZ38" s="238">
        <v>5732553.69</v>
      </c>
      <c r="CA38" s="238">
        <v>70826586.26</v>
      </c>
      <c r="CB38" s="238">
        <v>6181446.07</v>
      </c>
      <c r="CC38" s="238">
        <v>71394918.53999999</v>
      </c>
      <c r="CD38" s="238">
        <v>5098911.86</v>
      </c>
      <c r="CE38" s="238">
        <v>65517716.48</v>
      </c>
      <c r="CF38" s="238">
        <v>5370832.73</v>
      </c>
      <c r="CG38" s="238">
        <v>70757740.30000001</v>
      </c>
      <c r="CH38" s="238">
        <v>5779900.31</v>
      </c>
      <c r="CI38" s="238">
        <v>68242844.78999999</v>
      </c>
      <c r="CJ38" s="238">
        <v>5386013.53</v>
      </c>
      <c r="CK38" s="238">
        <v>67536686.18</v>
      </c>
      <c r="CL38" s="238">
        <v>5609990.31</v>
      </c>
      <c r="CM38" s="238">
        <v>69769330.59</v>
      </c>
      <c r="CN38" s="238">
        <v>47265.5</v>
      </c>
      <c r="CO38" s="238">
        <v>63874206.67</v>
      </c>
      <c r="CP38" s="238">
        <v>9313792.159999996</v>
      </c>
      <c r="CQ38" s="238">
        <v>66845910.66</v>
      </c>
      <c r="CR38" s="238">
        <v>10085232.009999996</v>
      </c>
      <c r="CS38" s="238">
        <v>71795364.89</v>
      </c>
      <c r="CT38" s="238">
        <v>6155981.390000002</v>
      </c>
      <c r="CU38" s="238">
        <v>70564123.16</v>
      </c>
      <c r="CV38" s="238">
        <v>5656629.1000000015</v>
      </c>
      <c r="CW38" s="238">
        <v>70418548.66000001</v>
      </c>
      <c r="CX38" s="238">
        <v>6245899.9700000025</v>
      </c>
      <c r="CY38" s="238">
        <v>70931894.94</v>
      </c>
      <c r="CZ38" s="238">
        <v>6235707.150000004</v>
      </c>
      <c r="DA38" s="238">
        <v>70986156.02000001</v>
      </c>
      <c r="DB38" s="238">
        <v>13294840.109999994</v>
      </c>
      <c r="DC38" s="238">
        <v>79182084.27000001</v>
      </c>
      <c r="DD38" s="238">
        <v>7374189.280000002</v>
      </c>
      <c r="DE38" s="238">
        <v>81185440.82</v>
      </c>
      <c r="DF38" s="238">
        <v>6532603.710000002</v>
      </c>
      <c r="DG38" s="238">
        <v>81938144.22</v>
      </c>
      <c r="DH38" s="238">
        <v>5925340.670000004</v>
      </c>
      <c r="DI38" s="238">
        <v>82477471.36000001</v>
      </c>
      <c r="DJ38" s="238">
        <v>5671111.340000002</v>
      </c>
      <c r="DK38" s="238">
        <v>82538592.39</v>
      </c>
      <c r="DL38" s="238">
        <v>5977172.900000001</v>
      </c>
      <c r="DM38" s="238">
        <v>88468499.79</v>
      </c>
      <c r="DN38" s="238">
        <v>7764024.1</v>
      </c>
      <c r="DO38" s="238">
        <v>86918731.73</v>
      </c>
      <c r="DP38" s="238">
        <v>5613995.440000004</v>
      </c>
      <c r="DQ38" s="238">
        <v>82447495.16000001</v>
      </c>
      <c r="DR38" s="238">
        <v>4394545.37</v>
      </c>
      <c r="DS38" s="238">
        <v>80686059.14000002</v>
      </c>
      <c r="DT38" s="238">
        <v>6233290.000000005</v>
      </c>
      <c r="DU38" s="238">
        <v>81262720.04000002</v>
      </c>
      <c r="DV38" s="238">
        <v>5909954.870000001</v>
      </c>
      <c r="DW38" s="238">
        <v>80926774.94000001</v>
      </c>
      <c r="DX38" s="238">
        <v>6908216.690000001</v>
      </c>
      <c r="DY38" s="238">
        <v>81599284.48000002</v>
      </c>
      <c r="DZ38" s="238">
        <v>10529952.169999996</v>
      </c>
      <c r="EA38" s="238">
        <v>78834396.54000002</v>
      </c>
      <c r="EB38" s="238">
        <v>6930912.870000002</v>
      </c>
      <c r="EC38" s="238">
        <v>78391120.13000003</v>
      </c>
      <c r="ED38" s="238">
        <v>6716531.8199999975</v>
      </c>
      <c r="EE38" s="238">
        <v>78575048.24000001</v>
      </c>
      <c r="EF38" s="238">
        <v>6521186.620000004</v>
      </c>
      <c r="EG38" s="238">
        <v>79170894.19000003</v>
      </c>
      <c r="EH38" s="238">
        <v>6232932.3900000015</v>
      </c>
      <c r="EI38" s="238">
        <v>79732715.24000002</v>
      </c>
      <c r="EJ38" s="238">
        <v>7508162.89</v>
      </c>
      <c r="EK38" s="238">
        <v>81263705.23</v>
      </c>
      <c r="EL38" s="238">
        <v>10653146.29</v>
      </c>
      <c r="EM38" s="238">
        <v>84152827.42000002</v>
      </c>
      <c r="EN38" s="238">
        <v>6098627.259999997</v>
      </c>
      <c r="EO38" s="238">
        <v>84637459.24000001</v>
      </c>
      <c r="EP38" s="238">
        <v>7425115.569999999</v>
      </c>
      <c r="EQ38" s="238">
        <v>87668029.44000001</v>
      </c>
      <c r="ES38" t="str">
        <f t="shared" si="1"/>
        <v>524</v>
      </c>
      <c r="EX38" t="b">
        <f t="shared" si="0"/>
        <v>1</v>
      </c>
      <c r="EY38" s="206" t="s">
        <v>533</v>
      </c>
    </row>
    <row r="39" spans="1:155" ht="12.75">
      <c r="A39" t="str">
        <f t="shared" si="2"/>
        <v>INC124100</v>
      </c>
      <c r="B39" s="241" t="s">
        <v>534</v>
      </c>
      <c r="C39" s="238" t="s">
        <v>715</v>
      </c>
      <c r="D39" s="238">
        <v>11500</v>
      </c>
      <c r="E39" s="238">
        <v>30587.79</v>
      </c>
      <c r="F39" s="238">
        <v>4716.4</v>
      </c>
      <c r="G39" s="238">
        <v>35304.19</v>
      </c>
      <c r="H39" s="238">
        <v>0</v>
      </c>
      <c r="I39" s="238">
        <v>28363.46</v>
      </c>
      <c r="J39" s="238">
        <v>2135</v>
      </c>
      <c r="K39" s="238">
        <v>30498.46</v>
      </c>
      <c r="L39" s="238">
        <v>1778.96</v>
      </c>
      <c r="M39" s="238">
        <v>32277.42</v>
      </c>
      <c r="N39" s="238">
        <v>2135</v>
      </c>
      <c r="O39" s="238">
        <v>34412.42</v>
      </c>
      <c r="P39" s="238">
        <v>7955</v>
      </c>
      <c r="Q39" s="238">
        <v>42367.42</v>
      </c>
      <c r="R39" s="238">
        <v>-748.16</v>
      </c>
      <c r="S39" s="238">
        <v>41619.26</v>
      </c>
      <c r="T39" s="238">
        <v>2887.82</v>
      </c>
      <c r="U39" s="238">
        <v>44507.08</v>
      </c>
      <c r="V39" s="238">
        <v>151.88</v>
      </c>
      <c r="W39" s="238">
        <v>44658.96</v>
      </c>
      <c r="X39" s="238">
        <v>0</v>
      </c>
      <c r="Y39" s="238">
        <v>39989.18</v>
      </c>
      <c r="Z39" s="238">
        <v>0</v>
      </c>
      <c r="AA39" s="238">
        <v>32511.9</v>
      </c>
      <c r="AB39" s="238">
        <v>11681.99</v>
      </c>
      <c r="AC39" s="238">
        <v>32693.89</v>
      </c>
      <c r="AD39" s="238">
        <v>0</v>
      </c>
      <c r="AE39" s="238">
        <v>27977.49</v>
      </c>
      <c r="AF39" s="238">
        <v>23702.72</v>
      </c>
      <c r="AG39" s="238">
        <v>51680.21</v>
      </c>
      <c r="AH39" s="238">
        <v>208.26</v>
      </c>
      <c r="AI39" s="238">
        <v>49753.47</v>
      </c>
      <c r="AJ39" s="238">
        <v>4622.98</v>
      </c>
      <c r="AK39" s="238">
        <v>52597.49</v>
      </c>
      <c r="AL39" s="238">
        <v>3144.21</v>
      </c>
      <c r="AM39" s="238">
        <v>53606.7</v>
      </c>
      <c r="AN39" s="238">
        <v>8662.27</v>
      </c>
      <c r="AO39" s="238">
        <v>54313.97</v>
      </c>
      <c r="AP39" s="238">
        <v>3387.06</v>
      </c>
      <c r="AQ39" s="238">
        <v>58449.19</v>
      </c>
      <c r="AR39" s="238">
        <v>1975.99</v>
      </c>
      <c r="AS39" s="238">
        <v>57537.36</v>
      </c>
      <c r="AT39" s="238">
        <v>6587.42</v>
      </c>
      <c r="AU39" s="238">
        <v>63972.9</v>
      </c>
      <c r="AV39" s="238">
        <v>3545.08</v>
      </c>
      <c r="AW39" s="238">
        <v>67517.98</v>
      </c>
      <c r="AX39" s="238">
        <v>15303.72</v>
      </c>
      <c r="AY39" s="238">
        <v>82821.7</v>
      </c>
      <c r="AZ39" s="238">
        <v>15045.08</v>
      </c>
      <c r="BA39" s="238">
        <v>86184.79</v>
      </c>
      <c r="BB39" s="238">
        <v>0</v>
      </c>
      <c r="BC39" s="238">
        <v>86184.79</v>
      </c>
      <c r="BD39" s="238">
        <v>3144.2</v>
      </c>
      <c r="BE39" s="238">
        <v>65626.27</v>
      </c>
      <c r="BF39" s="238">
        <v>3545.08</v>
      </c>
      <c r="BG39" s="238">
        <v>68963.09</v>
      </c>
      <c r="BH39" s="238">
        <v>1572.1</v>
      </c>
      <c r="BI39" s="238">
        <v>65912.21</v>
      </c>
      <c r="BJ39" s="238">
        <v>3548.09</v>
      </c>
      <c r="BK39" s="238">
        <v>66316.09</v>
      </c>
      <c r="BL39" s="238">
        <v>4821.38</v>
      </c>
      <c r="BM39" s="238">
        <v>62475.2</v>
      </c>
      <c r="BN39" s="238">
        <v>10272.48</v>
      </c>
      <c r="BO39" s="238">
        <v>69360.62000000001</v>
      </c>
      <c r="BP39" s="238">
        <v>13501.92</v>
      </c>
      <c r="BQ39" s="238">
        <v>80886.55</v>
      </c>
      <c r="BR39" s="238">
        <v>12513.19</v>
      </c>
      <c r="BS39" s="238">
        <v>86812.31999999999</v>
      </c>
      <c r="BT39" s="238">
        <v>11461.49</v>
      </c>
      <c r="BU39" s="238">
        <v>94728.73</v>
      </c>
      <c r="BV39" s="238">
        <v>10831.19</v>
      </c>
      <c r="BW39" s="238">
        <v>90256.20000000001</v>
      </c>
      <c r="BX39" s="238">
        <v>11500</v>
      </c>
      <c r="BY39" s="238">
        <v>86711.12000000001</v>
      </c>
      <c r="BZ39" s="238">
        <v>15549.57</v>
      </c>
      <c r="CA39" s="238">
        <v>102260.69</v>
      </c>
      <c r="CB39" s="238">
        <v>2073.08</v>
      </c>
      <c r="CC39" s="238">
        <v>101189.57</v>
      </c>
      <c r="CD39" s="238">
        <v>126.83</v>
      </c>
      <c r="CE39" s="238">
        <v>97771.32</v>
      </c>
      <c r="CF39" s="238">
        <v>0</v>
      </c>
      <c r="CG39" s="238">
        <v>96199.22</v>
      </c>
      <c r="CH39" s="238">
        <v>0</v>
      </c>
      <c r="CI39" s="238">
        <v>92651.13</v>
      </c>
      <c r="CJ39" s="238">
        <v>0</v>
      </c>
      <c r="CK39" s="238">
        <v>87829.75</v>
      </c>
      <c r="CL39" s="238">
        <v>0</v>
      </c>
      <c r="CM39" s="238">
        <v>77557.27</v>
      </c>
      <c r="CN39" s="238">
        <v>431096.24</v>
      </c>
      <c r="CO39" s="238">
        <v>495151.59</v>
      </c>
      <c r="CP39" s="238">
        <v>744725.79</v>
      </c>
      <c r="CQ39" s="238">
        <v>1227364.1900000002</v>
      </c>
      <c r="CR39" s="238">
        <v>424639.79</v>
      </c>
      <c r="CS39" s="238">
        <v>1640542.4900000002</v>
      </c>
      <c r="CT39" s="238">
        <v>226375.18000000002</v>
      </c>
      <c r="CU39" s="238">
        <v>1856086.4800000002</v>
      </c>
      <c r="CV39" s="238">
        <v>13047.74</v>
      </c>
      <c r="CW39" s="238">
        <v>1857634.2200000002</v>
      </c>
      <c r="CX39" s="238">
        <v>0</v>
      </c>
      <c r="CY39" s="238">
        <v>1842084.6500000001</v>
      </c>
      <c r="CZ39" s="238">
        <v>-1861.94</v>
      </c>
      <c r="DA39" s="238">
        <v>1838149.6300000001</v>
      </c>
      <c r="DB39" s="238">
        <v>0</v>
      </c>
      <c r="DC39" s="238">
        <v>1838022.8</v>
      </c>
      <c r="DD39" s="238">
        <v>0</v>
      </c>
      <c r="DE39" s="238">
        <v>1838022.8</v>
      </c>
      <c r="DF39" s="238">
        <v>0</v>
      </c>
      <c r="DG39" s="238">
        <v>1838022.8</v>
      </c>
      <c r="DH39" s="238">
        <v>-258.34000000000015</v>
      </c>
      <c r="DI39" s="238">
        <v>1837764.46</v>
      </c>
      <c r="DJ39" s="238">
        <v>-1191.64</v>
      </c>
      <c r="DK39" s="238">
        <v>1836572.82</v>
      </c>
      <c r="DL39" s="238">
        <v>-1191.64</v>
      </c>
      <c r="DM39" s="238">
        <v>1404284.94</v>
      </c>
      <c r="DN39" s="238">
        <v>-1191.64</v>
      </c>
      <c r="DO39" s="238">
        <v>658367.51</v>
      </c>
      <c r="DP39" s="238">
        <v>23330.08</v>
      </c>
      <c r="DQ39" s="238">
        <v>257057.80000000002</v>
      </c>
      <c r="DR39" s="238">
        <v>-1191.64</v>
      </c>
      <c r="DS39" s="238">
        <v>29490.980000000003</v>
      </c>
      <c r="DT39" s="238">
        <v>13047.74</v>
      </c>
      <c r="DU39" s="238">
        <v>29490.980000000003</v>
      </c>
      <c r="DV39" s="238">
        <v>0</v>
      </c>
      <c r="DW39" s="238">
        <v>29490.980000000003</v>
      </c>
      <c r="DX39" s="238">
        <v>0</v>
      </c>
      <c r="DY39" s="238">
        <v>31352.920000000002</v>
      </c>
      <c r="DZ39" s="238">
        <v>0</v>
      </c>
      <c r="EA39" s="238">
        <v>31352.920000000002</v>
      </c>
      <c r="EB39" s="238">
        <v>0</v>
      </c>
      <c r="EC39" s="238">
        <v>31352.920000000002</v>
      </c>
      <c r="ED39" s="238">
        <v>0</v>
      </c>
      <c r="EE39" s="238">
        <v>31352.920000000002</v>
      </c>
      <c r="EF39" s="238">
        <v>-258.34000000000015</v>
      </c>
      <c r="EG39" s="238">
        <v>31352.920000000006</v>
      </c>
      <c r="EH39" s="238">
        <v>-1191.64</v>
      </c>
      <c r="EI39" s="238">
        <v>31352.920000000006</v>
      </c>
      <c r="EJ39" s="238">
        <v>-1191.64</v>
      </c>
      <c r="EK39" s="238">
        <v>31352.920000000002</v>
      </c>
      <c r="EL39" s="238">
        <v>-1191.64</v>
      </c>
      <c r="EM39" s="238">
        <v>31352.920000000002</v>
      </c>
      <c r="EN39" s="238">
        <v>4311.52</v>
      </c>
      <c r="EO39" s="238">
        <v>12334.36</v>
      </c>
      <c r="EP39" s="238">
        <v>4311.52</v>
      </c>
      <c r="EQ39" s="238">
        <v>17837.52</v>
      </c>
      <c r="ES39" t="str">
        <f t="shared" si="1"/>
        <v>524</v>
      </c>
      <c r="EX39" t="b">
        <f t="shared" si="0"/>
        <v>1</v>
      </c>
      <c r="EY39" s="206" t="s">
        <v>534</v>
      </c>
    </row>
    <row r="40" spans="1:155" ht="12.75">
      <c r="A40" t="str">
        <f t="shared" si="2"/>
        <v>INC124500</v>
      </c>
      <c r="B40" s="241" t="s">
        <v>535</v>
      </c>
      <c r="C40" s="238" t="s">
        <v>715</v>
      </c>
      <c r="D40" s="238">
        <v>308812.24</v>
      </c>
      <c r="E40" s="238">
        <v>11425768.88</v>
      </c>
      <c r="F40" s="238">
        <v>271063.15</v>
      </c>
      <c r="G40" s="238">
        <v>11472543.2</v>
      </c>
      <c r="H40" s="238">
        <v>159065.67</v>
      </c>
      <c r="I40" s="238">
        <v>10629559.03</v>
      </c>
      <c r="J40" s="238">
        <v>991563.02</v>
      </c>
      <c r="K40" s="238">
        <v>10195563.59</v>
      </c>
      <c r="L40" s="238">
        <v>70954.14</v>
      </c>
      <c r="M40" s="238">
        <v>8845395.09</v>
      </c>
      <c r="N40" s="238">
        <v>145796.54</v>
      </c>
      <c r="O40" s="238">
        <v>8172200.69</v>
      </c>
      <c r="P40" s="238">
        <v>798873.03</v>
      </c>
      <c r="Q40" s="238">
        <v>8989571.1</v>
      </c>
      <c r="R40" s="238">
        <v>1189870.1</v>
      </c>
      <c r="S40" s="238">
        <v>10176551.93</v>
      </c>
      <c r="T40" s="238">
        <v>621983.35</v>
      </c>
      <c r="U40" s="238">
        <v>7912920.69</v>
      </c>
      <c r="V40" s="238">
        <v>100152.13</v>
      </c>
      <c r="W40" s="238">
        <v>7708160.81</v>
      </c>
      <c r="X40" s="238">
        <v>321656.83</v>
      </c>
      <c r="Y40" s="238">
        <v>6835938.8</v>
      </c>
      <c r="Z40" s="238">
        <v>2644238.72</v>
      </c>
      <c r="AA40" s="238">
        <v>7624028.92</v>
      </c>
      <c r="AB40" s="238">
        <v>17062.4</v>
      </c>
      <c r="AC40" s="238">
        <v>7332279.08</v>
      </c>
      <c r="AD40" s="238">
        <v>1081866.32</v>
      </c>
      <c r="AE40" s="238">
        <v>8143082.25</v>
      </c>
      <c r="AF40" s="238">
        <v>3702168.4</v>
      </c>
      <c r="AG40" s="238">
        <v>11686184.98</v>
      </c>
      <c r="AH40" s="238">
        <v>1085884.02</v>
      </c>
      <c r="AI40" s="238">
        <v>11780505.98</v>
      </c>
      <c r="AJ40" s="238">
        <v>866363.23</v>
      </c>
      <c r="AK40" s="238">
        <v>12575915.07</v>
      </c>
      <c r="AL40" s="238">
        <v>-135526.73</v>
      </c>
      <c r="AM40" s="238">
        <v>12294591.8</v>
      </c>
      <c r="AN40" s="238">
        <v>-314653.9</v>
      </c>
      <c r="AO40" s="238">
        <v>11181064.87</v>
      </c>
      <c r="AP40" s="238">
        <v>1172005.99</v>
      </c>
      <c r="AQ40" s="238">
        <v>11163200.76</v>
      </c>
      <c r="AR40" s="238">
        <v>1353291.71</v>
      </c>
      <c r="AS40" s="238">
        <v>11894509.12</v>
      </c>
      <c r="AT40" s="238">
        <v>1008431.11</v>
      </c>
      <c r="AU40" s="238">
        <v>12802788.1</v>
      </c>
      <c r="AV40" s="238">
        <v>265184.23</v>
      </c>
      <c r="AW40" s="238">
        <v>12746315.5</v>
      </c>
      <c r="AX40" s="238">
        <v>339960.5</v>
      </c>
      <c r="AY40" s="238">
        <v>10442037.28</v>
      </c>
      <c r="AZ40" s="238">
        <v>-0.01</v>
      </c>
      <c r="BA40" s="238">
        <v>10424974.87</v>
      </c>
      <c r="BB40" s="238">
        <v>-16085.17</v>
      </c>
      <c r="BC40" s="238">
        <v>9327023.38</v>
      </c>
      <c r="BD40" s="238">
        <v>16769.13</v>
      </c>
      <c r="BE40" s="238">
        <v>5641624.11</v>
      </c>
      <c r="BF40" s="238">
        <v>-487.16</v>
      </c>
      <c r="BG40" s="238">
        <v>4555252.93</v>
      </c>
      <c r="BH40" s="238">
        <v>-483.84</v>
      </c>
      <c r="BI40" s="238">
        <v>3688405.86</v>
      </c>
      <c r="BJ40" s="238">
        <v>-1184605.3</v>
      </c>
      <c r="BK40" s="238">
        <v>2639327.29</v>
      </c>
      <c r="BL40" s="238">
        <v>-1771.73</v>
      </c>
      <c r="BM40" s="238">
        <v>2952209.46</v>
      </c>
      <c r="BN40" s="238">
        <v>-3820</v>
      </c>
      <c r="BO40" s="238">
        <v>1776383.4699999997</v>
      </c>
      <c r="BP40" s="238">
        <v>0</v>
      </c>
      <c r="BQ40" s="238">
        <v>423091.7599999999</v>
      </c>
      <c r="BR40" s="238">
        <v>-1390</v>
      </c>
      <c r="BS40" s="238">
        <v>-586729.3500000001</v>
      </c>
      <c r="BT40" s="238">
        <v>2732.79</v>
      </c>
      <c r="BU40" s="238">
        <v>-849180.79</v>
      </c>
      <c r="BV40" s="238">
        <v>0</v>
      </c>
      <c r="BW40" s="238">
        <v>-1189141.29</v>
      </c>
      <c r="BX40" s="238">
        <v>1464.1700000000003</v>
      </c>
      <c r="BY40" s="238">
        <v>-1187677.11</v>
      </c>
      <c r="BZ40" s="238">
        <v>0</v>
      </c>
      <c r="CA40" s="238">
        <v>-1171591.9400000002</v>
      </c>
      <c r="CB40" s="238">
        <v>9378.84</v>
      </c>
      <c r="CC40" s="238">
        <v>-1178982.23</v>
      </c>
      <c r="CD40" s="238">
        <v>-9378.84</v>
      </c>
      <c r="CE40" s="238">
        <v>-1187873.9100000001</v>
      </c>
      <c r="CF40" s="238">
        <v>0</v>
      </c>
      <c r="CG40" s="238">
        <v>-1187390.07</v>
      </c>
      <c r="CH40" s="238">
        <v>0</v>
      </c>
      <c r="CI40" s="238">
        <v>-2784.77</v>
      </c>
      <c r="CJ40" s="238">
        <v>0</v>
      </c>
      <c r="CK40" s="238">
        <v>-1013.04</v>
      </c>
      <c r="CL40" s="238">
        <v>0</v>
      </c>
      <c r="CM40" s="238">
        <v>2806.96</v>
      </c>
      <c r="CN40" s="238">
        <v>0</v>
      </c>
      <c r="CO40" s="238">
        <v>2806.96</v>
      </c>
      <c r="CP40" s="238">
        <v>0</v>
      </c>
      <c r="CQ40" s="238">
        <v>4196.96</v>
      </c>
      <c r="CR40" s="238">
        <v>0</v>
      </c>
      <c r="CS40" s="238">
        <v>1464.1700000000003</v>
      </c>
      <c r="CT40" s="238">
        <v>0</v>
      </c>
      <c r="CU40" s="238">
        <v>1464.1700000000003</v>
      </c>
      <c r="CV40" s="238">
        <v>0</v>
      </c>
      <c r="CW40" s="238">
        <v>0</v>
      </c>
      <c r="CX40" s="238">
        <v>0</v>
      </c>
      <c r="CY40" s="238">
        <v>0</v>
      </c>
      <c r="CZ40" s="238">
        <v>0</v>
      </c>
      <c r="DA40" s="238">
        <v>-9378.84</v>
      </c>
      <c r="DB40" s="238">
        <v>0</v>
      </c>
      <c r="DC40" s="238">
        <v>0</v>
      </c>
      <c r="DD40" s="238">
        <v>0</v>
      </c>
      <c r="DE40" s="238">
        <v>0</v>
      </c>
      <c r="DF40" s="238">
        <v>0</v>
      </c>
      <c r="DG40" s="238">
        <v>0</v>
      </c>
      <c r="DH40" s="238">
        <v>0</v>
      </c>
      <c r="DI40" s="238">
        <v>0</v>
      </c>
      <c r="DJ40" s="238">
        <v>0</v>
      </c>
      <c r="DK40" s="238">
        <v>0</v>
      </c>
      <c r="DL40" s="238">
        <v>0</v>
      </c>
      <c r="DM40" s="238">
        <v>0</v>
      </c>
      <c r="DN40" s="238">
        <v>0</v>
      </c>
      <c r="DO40" s="238">
        <v>0</v>
      </c>
      <c r="DP40" s="238">
        <v>0</v>
      </c>
      <c r="DQ40" s="238">
        <v>0</v>
      </c>
      <c r="DR40" s="238">
        <v>0</v>
      </c>
      <c r="DS40" s="238">
        <v>0</v>
      </c>
      <c r="DT40" s="238">
        <v>0</v>
      </c>
      <c r="DU40" s="238">
        <v>0</v>
      </c>
      <c r="DV40" s="238">
        <v>0</v>
      </c>
      <c r="DW40" s="238">
        <v>0</v>
      </c>
      <c r="DX40" s="238">
        <v>0</v>
      </c>
      <c r="DY40" s="238">
        <v>0</v>
      </c>
      <c r="DZ40" s="238">
        <v>0</v>
      </c>
      <c r="EA40" s="238">
        <v>0</v>
      </c>
      <c r="EB40" s="238">
        <v>0</v>
      </c>
      <c r="EC40" s="238">
        <v>0</v>
      </c>
      <c r="ED40" s="238">
        <v>0</v>
      </c>
      <c r="EE40" s="238">
        <v>0</v>
      </c>
      <c r="EF40" s="238">
        <v>0</v>
      </c>
      <c r="EG40" s="238">
        <v>0</v>
      </c>
      <c r="EH40" s="238">
        <v>0</v>
      </c>
      <c r="EI40" s="238">
        <v>0</v>
      </c>
      <c r="EJ40" s="238">
        <v>0</v>
      </c>
      <c r="EK40" s="238">
        <v>0</v>
      </c>
      <c r="EL40" s="238">
        <v>0</v>
      </c>
      <c r="EM40" s="238">
        <v>0</v>
      </c>
      <c r="EN40" s="238">
        <v>0</v>
      </c>
      <c r="EO40" s="238">
        <v>0</v>
      </c>
      <c r="EP40" s="238">
        <v>0</v>
      </c>
      <c r="EQ40" s="238">
        <v>0</v>
      </c>
      <c r="ES40" t="str">
        <f aca="true" t="shared" si="3" ref="ES40:ES71">LEFT(C40,3)</f>
        <v>524</v>
      </c>
      <c r="EX40" t="b">
        <f t="shared" si="0"/>
        <v>1</v>
      </c>
      <c r="EY40" s="206" t="s">
        <v>535</v>
      </c>
    </row>
    <row r="41" spans="1:155" ht="12.75">
      <c r="A41" t="str">
        <f t="shared" si="2"/>
        <v>INC124502</v>
      </c>
      <c r="B41" s="241" t="s">
        <v>536</v>
      </c>
      <c r="C41" s="238" t="s">
        <v>715</v>
      </c>
      <c r="D41" s="238">
        <v>3693.23</v>
      </c>
      <c r="E41" s="238">
        <v>156523.81</v>
      </c>
      <c r="F41" s="238">
        <v>3241.77</v>
      </c>
      <c r="G41" s="238">
        <v>157083.58</v>
      </c>
      <c r="H41" s="238">
        <v>1902.34</v>
      </c>
      <c r="I41" s="238">
        <v>147001.92</v>
      </c>
      <c r="J41" s="238">
        <v>11865.23</v>
      </c>
      <c r="K41" s="238">
        <v>141819.15</v>
      </c>
      <c r="L41" s="238">
        <v>12330.66</v>
      </c>
      <c r="M41" s="238">
        <v>137153.81</v>
      </c>
      <c r="N41" s="238">
        <v>2723.19</v>
      </c>
      <c r="O41" s="238">
        <v>130082</v>
      </c>
      <c r="P41" s="238">
        <v>14539.29</v>
      </c>
      <c r="Q41" s="238">
        <v>124977.31</v>
      </c>
      <c r="R41" s="238">
        <v>21716.35</v>
      </c>
      <c r="S41" s="238">
        <v>125994.62</v>
      </c>
      <c r="T41" s="238">
        <v>11384.35</v>
      </c>
      <c r="U41" s="238">
        <v>123567.97</v>
      </c>
      <c r="V41" s="238">
        <v>1900.44</v>
      </c>
      <c r="W41" s="238">
        <v>121821.82</v>
      </c>
      <c r="X41" s="238">
        <v>5888.45</v>
      </c>
      <c r="Y41" s="238">
        <v>113432.11</v>
      </c>
      <c r="Z41" s="238">
        <v>48415.74</v>
      </c>
      <c r="AA41" s="238">
        <v>139601.04</v>
      </c>
      <c r="AB41" s="238">
        <v>379.83</v>
      </c>
      <c r="AC41" s="238">
        <v>136287.64</v>
      </c>
      <c r="AD41" s="238">
        <v>19897.74</v>
      </c>
      <c r="AE41" s="238">
        <v>152943.61</v>
      </c>
      <c r="AF41" s="238">
        <v>68090.11</v>
      </c>
      <c r="AG41" s="238">
        <v>219131.38</v>
      </c>
      <c r="AH41" s="238">
        <v>19971.88</v>
      </c>
      <c r="AI41" s="238">
        <v>227238.03</v>
      </c>
      <c r="AJ41" s="238">
        <v>15934.19</v>
      </c>
      <c r="AK41" s="238">
        <v>230841.56</v>
      </c>
      <c r="AL41" s="238">
        <v>-2569.65</v>
      </c>
      <c r="AM41" s="238">
        <v>225548.72</v>
      </c>
      <c r="AN41" s="238">
        <v>5787.31</v>
      </c>
      <c r="AO41" s="238">
        <v>216796.74</v>
      </c>
      <c r="AP41" s="238">
        <v>10200.27</v>
      </c>
      <c r="AQ41" s="238">
        <v>205280.66</v>
      </c>
      <c r="AR41" s="238">
        <v>24889.81</v>
      </c>
      <c r="AS41" s="238">
        <v>218786.12</v>
      </c>
      <c r="AT41" s="238">
        <v>18547.11</v>
      </c>
      <c r="AU41" s="238">
        <v>235432.79</v>
      </c>
      <c r="AV41" s="238">
        <v>4877.29</v>
      </c>
      <c r="AW41" s="238">
        <v>234421.63</v>
      </c>
      <c r="AX41" s="238">
        <v>6252.57</v>
      </c>
      <c r="AY41" s="238">
        <v>192258.46</v>
      </c>
      <c r="AZ41" s="238">
        <v>0</v>
      </c>
      <c r="BA41" s="238">
        <v>191878.63</v>
      </c>
      <c r="BB41" s="238">
        <v>0</v>
      </c>
      <c r="BC41" s="238">
        <v>171980.89</v>
      </c>
      <c r="BD41" s="238">
        <v>0</v>
      </c>
      <c r="BE41" s="238">
        <v>103890.78</v>
      </c>
      <c r="BF41" s="238">
        <v>0</v>
      </c>
      <c r="BG41" s="238">
        <v>83918.9</v>
      </c>
      <c r="BH41" s="238">
        <v>0</v>
      </c>
      <c r="BI41" s="238">
        <v>67984.71</v>
      </c>
      <c r="BJ41" s="238">
        <v>-59729.68</v>
      </c>
      <c r="BK41" s="238">
        <v>10824.68</v>
      </c>
      <c r="BL41" s="238">
        <v>0</v>
      </c>
      <c r="BM41" s="238">
        <v>5037.37</v>
      </c>
      <c r="BN41" s="238">
        <v>0</v>
      </c>
      <c r="BO41" s="238">
        <v>-5162.899999999998</v>
      </c>
      <c r="BP41" s="238">
        <v>0</v>
      </c>
      <c r="BQ41" s="238">
        <v>-30052.71</v>
      </c>
      <c r="BR41" s="238">
        <v>0</v>
      </c>
      <c r="BS41" s="238">
        <v>-48599.82</v>
      </c>
      <c r="BT41" s="238">
        <v>-1592.79</v>
      </c>
      <c r="BU41" s="238">
        <v>-55069.9</v>
      </c>
      <c r="BV41" s="238">
        <v>0</v>
      </c>
      <c r="BW41" s="238">
        <v>-61322.47</v>
      </c>
      <c r="BX41" s="238">
        <v>1628.09</v>
      </c>
      <c r="BY41" s="238">
        <v>-59694.38</v>
      </c>
      <c r="BZ41" s="238">
        <v>0</v>
      </c>
      <c r="CA41" s="238">
        <v>-59694.38</v>
      </c>
      <c r="CB41" s="238">
        <v>0</v>
      </c>
      <c r="CC41" s="238">
        <v>-59694.38</v>
      </c>
      <c r="CD41" s="238">
        <v>0</v>
      </c>
      <c r="CE41" s="238">
        <v>-59694.38</v>
      </c>
      <c r="CF41" s="238">
        <v>0</v>
      </c>
      <c r="CG41" s="238">
        <v>-59694.38</v>
      </c>
      <c r="CH41" s="238">
        <v>0</v>
      </c>
      <c r="CI41" s="238">
        <v>35.299999999999955</v>
      </c>
      <c r="CJ41" s="238">
        <v>0</v>
      </c>
      <c r="CK41" s="238">
        <v>35.299999999999955</v>
      </c>
      <c r="CL41" s="238">
        <v>0</v>
      </c>
      <c r="CM41" s="238">
        <v>35.299999999999955</v>
      </c>
      <c r="CN41" s="238">
        <v>0</v>
      </c>
      <c r="CO41" s="238">
        <v>35.299999999999955</v>
      </c>
      <c r="CP41" s="238">
        <v>0</v>
      </c>
      <c r="CQ41" s="238">
        <v>35.299999999999955</v>
      </c>
      <c r="CR41" s="238">
        <v>0</v>
      </c>
      <c r="CS41" s="238">
        <v>1628.09</v>
      </c>
      <c r="CT41" s="238">
        <v>0</v>
      </c>
      <c r="CU41" s="238">
        <v>1628.09</v>
      </c>
      <c r="CV41" s="238">
        <v>0</v>
      </c>
      <c r="CW41" s="238">
        <v>0</v>
      </c>
      <c r="CX41" s="238">
        <v>0</v>
      </c>
      <c r="CY41" s="238">
        <v>0</v>
      </c>
      <c r="CZ41" s="238">
        <v>0</v>
      </c>
      <c r="DA41" s="238">
        <v>0</v>
      </c>
      <c r="DB41" s="238">
        <v>0</v>
      </c>
      <c r="DC41" s="238">
        <v>0</v>
      </c>
      <c r="DD41" s="238">
        <v>0</v>
      </c>
      <c r="DE41" s="238">
        <v>0</v>
      </c>
      <c r="DF41" s="238">
        <v>0</v>
      </c>
      <c r="DG41" s="238">
        <v>0</v>
      </c>
      <c r="DH41" s="238">
        <v>0</v>
      </c>
      <c r="DI41" s="238">
        <v>0</v>
      </c>
      <c r="DJ41" s="238">
        <v>0</v>
      </c>
      <c r="DK41" s="238">
        <v>0</v>
      </c>
      <c r="DL41" s="238">
        <v>0</v>
      </c>
      <c r="DM41" s="238">
        <v>0</v>
      </c>
      <c r="DN41" s="238">
        <v>0</v>
      </c>
      <c r="DO41" s="238">
        <v>0</v>
      </c>
      <c r="DP41" s="238">
        <v>0</v>
      </c>
      <c r="DQ41" s="238">
        <v>0</v>
      </c>
      <c r="DR41" s="238">
        <v>0</v>
      </c>
      <c r="DS41" s="238">
        <v>0</v>
      </c>
      <c r="DT41" s="238">
        <v>0</v>
      </c>
      <c r="DU41" s="238">
        <v>0</v>
      </c>
      <c r="DV41" s="238">
        <v>0</v>
      </c>
      <c r="DW41" s="238">
        <v>0</v>
      </c>
      <c r="DX41" s="238">
        <v>0</v>
      </c>
      <c r="DY41" s="238">
        <v>0</v>
      </c>
      <c r="DZ41" s="238">
        <v>0</v>
      </c>
      <c r="EA41" s="238">
        <v>0</v>
      </c>
      <c r="EB41" s="238">
        <v>0</v>
      </c>
      <c r="EC41" s="238">
        <v>0</v>
      </c>
      <c r="ED41" s="238">
        <v>0</v>
      </c>
      <c r="EE41" s="238">
        <v>0</v>
      </c>
      <c r="EF41" s="238">
        <v>0</v>
      </c>
      <c r="EG41" s="238">
        <v>0</v>
      </c>
      <c r="EH41" s="238">
        <v>0</v>
      </c>
      <c r="EI41" s="238">
        <v>0</v>
      </c>
      <c r="EJ41" s="238">
        <v>0</v>
      </c>
      <c r="EK41" s="238">
        <v>0</v>
      </c>
      <c r="EL41" s="238">
        <v>0</v>
      </c>
      <c r="EM41" s="238">
        <v>0</v>
      </c>
      <c r="EN41" s="238">
        <v>0</v>
      </c>
      <c r="EO41" s="238">
        <v>0</v>
      </c>
      <c r="EP41" s="238">
        <v>0</v>
      </c>
      <c r="EQ41" s="238">
        <v>0</v>
      </c>
      <c r="ES41" t="str">
        <f t="shared" si="3"/>
        <v>524</v>
      </c>
      <c r="EX41" t="b">
        <f t="shared" si="0"/>
        <v>1</v>
      </c>
      <c r="EY41" s="206" t="s">
        <v>536</v>
      </c>
    </row>
    <row r="42" spans="1:155" ht="12.75">
      <c r="A42" t="str">
        <f t="shared" si="2"/>
        <v>INC125000</v>
      </c>
      <c r="B42" s="241" t="s">
        <v>537</v>
      </c>
      <c r="C42" s="238" t="s">
        <v>716</v>
      </c>
      <c r="D42" s="238">
        <v>0</v>
      </c>
      <c r="E42" s="238">
        <v>-1064.5</v>
      </c>
      <c r="F42" s="238">
        <v>0</v>
      </c>
      <c r="G42" s="238">
        <v>-1064.5</v>
      </c>
      <c r="H42" s="238">
        <v>0</v>
      </c>
      <c r="I42" s="238">
        <v>-1064.5</v>
      </c>
      <c r="J42" s="238">
        <v>0</v>
      </c>
      <c r="K42" s="238">
        <v>-1064.5</v>
      </c>
      <c r="L42" s="238">
        <v>0</v>
      </c>
      <c r="M42" s="238">
        <v>-1064.5</v>
      </c>
      <c r="N42" s="238">
        <v>0</v>
      </c>
      <c r="O42" s="238">
        <v>-1064.5</v>
      </c>
      <c r="P42" s="238">
        <v>0</v>
      </c>
      <c r="Q42" s="238">
        <v>3329.67</v>
      </c>
      <c r="R42" s="238">
        <v>0</v>
      </c>
      <c r="S42" s="238">
        <v>3329.67</v>
      </c>
      <c r="T42" s="238">
        <v>0</v>
      </c>
      <c r="U42" s="238">
        <v>2265.17</v>
      </c>
      <c r="V42" s="238">
        <v>7394</v>
      </c>
      <c r="W42" s="238">
        <v>6329.5</v>
      </c>
      <c r="X42" s="238">
        <v>69220.6</v>
      </c>
      <c r="Y42" s="238">
        <v>75550.1</v>
      </c>
      <c r="Z42" s="238">
        <v>70653.6</v>
      </c>
      <c r="AA42" s="238">
        <v>147268.2</v>
      </c>
      <c r="AB42" s="238">
        <v>0</v>
      </c>
      <c r="AC42" s="238">
        <v>147268.2</v>
      </c>
      <c r="AD42" s="238">
        <v>0</v>
      </c>
      <c r="AE42" s="238">
        <v>147268.2</v>
      </c>
      <c r="AF42" s="238">
        <v>0</v>
      </c>
      <c r="AG42" s="238">
        <v>147268.2</v>
      </c>
      <c r="AH42" s="238">
        <v>0</v>
      </c>
      <c r="AI42" s="238">
        <v>147268.2</v>
      </c>
      <c r="AJ42" s="238">
        <v>0</v>
      </c>
      <c r="AK42" s="238">
        <v>147268.2</v>
      </c>
      <c r="AL42" s="238">
        <v>0</v>
      </c>
      <c r="AM42" s="238">
        <v>147268.2</v>
      </c>
      <c r="AN42" s="238">
        <v>0</v>
      </c>
      <c r="AO42" s="238">
        <v>147268.2</v>
      </c>
      <c r="AP42" s="238">
        <v>0</v>
      </c>
      <c r="AQ42" s="238">
        <v>147268.2</v>
      </c>
      <c r="AR42" s="238">
        <v>0</v>
      </c>
      <c r="AS42" s="238">
        <v>147268.2</v>
      </c>
      <c r="AT42" s="238">
        <v>0</v>
      </c>
      <c r="AU42" s="238">
        <v>139874.2</v>
      </c>
      <c r="AV42" s="238">
        <v>0</v>
      </c>
      <c r="AW42" s="238">
        <v>70653.6</v>
      </c>
      <c r="AX42" s="238">
        <v>0</v>
      </c>
      <c r="AY42" s="238">
        <v>0</v>
      </c>
      <c r="AZ42" s="238">
        <v>0</v>
      </c>
      <c r="BA42" s="238">
        <v>0</v>
      </c>
      <c r="BB42" s="238">
        <v>0</v>
      </c>
      <c r="BC42" s="238">
        <v>0</v>
      </c>
      <c r="BD42" s="238">
        <v>0</v>
      </c>
      <c r="BE42" s="238">
        <v>0</v>
      </c>
      <c r="BF42" s="238">
        <v>0</v>
      </c>
      <c r="BG42" s="238">
        <v>0</v>
      </c>
      <c r="BH42" s="238">
        <v>0</v>
      </c>
      <c r="BI42" s="238">
        <v>0</v>
      </c>
      <c r="BJ42" s="238">
        <v>0</v>
      </c>
      <c r="BK42" s="238">
        <v>0</v>
      </c>
      <c r="BL42" s="238">
        <v>0</v>
      </c>
      <c r="BM42" s="238">
        <v>0</v>
      </c>
      <c r="BN42" s="238">
        <v>0</v>
      </c>
      <c r="BO42" s="238">
        <v>0</v>
      </c>
      <c r="BP42" s="238">
        <v>0</v>
      </c>
      <c r="BQ42" s="238">
        <v>0</v>
      </c>
      <c r="BR42" s="238">
        <v>0</v>
      </c>
      <c r="BS42" s="238">
        <v>0</v>
      </c>
      <c r="BT42" s="238">
        <v>0</v>
      </c>
      <c r="BU42" s="238">
        <v>0</v>
      </c>
      <c r="BV42" s="238">
        <v>0</v>
      </c>
      <c r="BW42" s="238">
        <v>0</v>
      </c>
      <c r="BX42" s="238">
        <v>0</v>
      </c>
      <c r="BY42" s="238">
        <v>0</v>
      </c>
      <c r="BZ42" s="238">
        <v>0</v>
      </c>
      <c r="CA42" s="238">
        <v>0</v>
      </c>
      <c r="CB42" s="238">
        <v>0</v>
      </c>
      <c r="CC42" s="238">
        <v>0</v>
      </c>
      <c r="CD42" s="238">
        <v>0</v>
      </c>
      <c r="CE42" s="238">
        <v>0</v>
      </c>
      <c r="CF42" s="238">
        <v>0</v>
      </c>
      <c r="CG42" s="238">
        <v>0</v>
      </c>
      <c r="CH42" s="238">
        <v>0</v>
      </c>
      <c r="CI42" s="238">
        <v>0</v>
      </c>
      <c r="CJ42" s="238"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v>0</v>
      </c>
      <c r="CR42" s="238">
        <v>0</v>
      </c>
      <c r="CS42" s="238">
        <v>0</v>
      </c>
      <c r="CT42" s="238">
        <v>0</v>
      </c>
      <c r="CU42" s="238">
        <v>0</v>
      </c>
      <c r="CV42" s="238">
        <v>0</v>
      </c>
      <c r="CW42" s="238">
        <v>0</v>
      </c>
      <c r="CX42" s="238">
        <v>0</v>
      </c>
      <c r="CY42" s="238">
        <v>0</v>
      </c>
      <c r="CZ42" s="238">
        <v>0</v>
      </c>
      <c r="DA42" s="238">
        <v>0</v>
      </c>
      <c r="DB42" s="238">
        <v>0</v>
      </c>
      <c r="DC42" s="238">
        <v>0</v>
      </c>
      <c r="DD42" s="238">
        <v>0</v>
      </c>
      <c r="DE42" s="238">
        <v>0</v>
      </c>
      <c r="DF42" s="238">
        <v>0</v>
      </c>
      <c r="DG42" s="238">
        <v>0</v>
      </c>
      <c r="DH42" s="238">
        <v>0</v>
      </c>
      <c r="DI42" s="238">
        <v>0</v>
      </c>
      <c r="DJ42" s="238">
        <v>0</v>
      </c>
      <c r="DK42" s="238">
        <v>0</v>
      </c>
      <c r="DL42" s="238">
        <v>0</v>
      </c>
      <c r="DM42" s="238">
        <v>0</v>
      </c>
      <c r="DN42" s="238">
        <v>0</v>
      </c>
      <c r="DO42" s="238">
        <v>0</v>
      </c>
      <c r="DP42" s="238">
        <v>0</v>
      </c>
      <c r="DQ42" s="238">
        <v>0</v>
      </c>
      <c r="DR42" s="238">
        <v>0</v>
      </c>
      <c r="DS42" s="238">
        <v>0</v>
      </c>
      <c r="DT42" s="238">
        <v>0</v>
      </c>
      <c r="DU42" s="238">
        <v>0</v>
      </c>
      <c r="DV42" s="238">
        <v>0</v>
      </c>
      <c r="DW42" s="238">
        <v>0</v>
      </c>
      <c r="DX42" s="238">
        <v>0</v>
      </c>
      <c r="DY42" s="238">
        <v>0</v>
      </c>
      <c r="DZ42" s="238">
        <v>0</v>
      </c>
      <c r="EA42" s="238">
        <v>0</v>
      </c>
      <c r="EB42" s="238">
        <v>0</v>
      </c>
      <c r="EC42" s="238">
        <v>0</v>
      </c>
      <c r="ED42" s="238">
        <v>0</v>
      </c>
      <c r="EE42" s="238">
        <v>0</v>
      </c>
      <c r="EF42" s="238">
        <v>0</v>
      </c>
      <c r="EG42" s="238">
        <v>0</v>
      </c>
      <c r="EH42" s="238">
        <v>0</v>
      </c>
      <c r="EI42" s="238">
        <v>0</v>
      </c>
      <c r="EJ42" s="238">
        <v>0</v>
      </c>
      <c r="EK42" s="238">
        <v>0</v>
      </c>
      <c r="EL42" s="238">
        <v>0</v>
      </c>
      <c r="EM42" s="238">
        <v>0</v>
      </c>
      <c r="EN42" s="238">
        <v>0</v>
      </c>
      <c r="EO42" s="238">
        <v>0</v>
      </c>
      <c r="EP42" s="238">
        <v>0</v>
      </c>
      <c r="EQ42" s="238">
        <v>0</v>
      </c>
      <c r="ES42" t="str">
        <f t="shared" si="3"/>
        <v>525</v>
      </c>
      <c r="EX42" t="b">
        <f t="shared" si="0"/>
        <v>1</v>
      </c>
      <c r="EY42" s="206" t="s">
        <v>537</v>
      </c>
    </row>
    <row r="43" spans="1:155" ht="12.75">
      <c r="A43" t="str">
        <f t="shared" si="2"/>
        <v>INC128000</v>
      </c>
      <c r="B43" s="241" t="s">
        <v>538</v>
      </c>
      <c r="C43" s="238" t="s">
        <v>717</v>
      </c>
      <c r="D43" s="238">
        <v>17040646.62</v>
      </c>
      <c r="E43" s="238">
        <v>106484854.47</v>
      </c>
      <c r="F43" s="238">
        <v>8343099.62</v>
      </c>
      <c r="G43" s="238">
        <v>100020322.68</v>
      </c>
      <c r="H43" s="238">
        <v>3301263.09</v>
      </c>
      <c r="I43" s="238">
        <v>101639563.88</v>
      </c>
      <c r="J43" s="238">
        <v>10399344.56</v>
      </c>
      <c r="K43" s="238">
        <v>111249796.85</v>
      </c>
      <c r="L43" s="238">
        <v>8523645.92</v>
      </c>
      <c r="M43" s="238">
        <v>114072948.93</v>
      </c>
      <c r="N43" s="238">
        <v>7777653.09</v>
      </c>
      <c r="O43" s="238">
        <v>112743846.51</v>
      </c>
      <c r="P43" s="238">
        <v>6737944.11</v>
      </c>
      <c r="Q43" s="238">
        <v>108310635.75</v>
      </c>
      <c r="R43" s="238">
        <v>6306543.34</v>
      </c>
      <c r="S43" s="238">
        <v>102212125.1</v>
      </c>
      <c r="T43" s="238">
        <v>5393205.09</v>
      </c>
      <c r="U43" s="238">
        <v>95261214.05</v>
      </c>
      <c r="V43" s="238">
        <v>636050.98</v>
      </c>
      <c r="W43" s="238">
        <v>86277397.66</v>
      </c>
      <c r="X43" s="238">
        <v>2653686.72</v>
      </c>
      <c r="Y43" s="238">
        <v>82073506.99</v>
      </c>
      <c r="Z43" s="238">
        <v>10749370.84</v>
      </c>
      <c r="AA43" s="238">
        <v>87862453.98</v>
      </c>
      <c r="AB43" s="238">
        <v>6325408.58</v>
      </c>
      <c r="AC43" s="238">
        <v>77147215.94</v>
      </c>
      <c r="AD43" s="238">
        <v>5158985.23</v>
      </c>
      <c r="AE43" s="238">
        <v>73963101.55</v>
      </c>
      <c r="AF43" s="238">
        <v>16750094.14</v>
      </c>
      <c r="AG43" s="238">
        <v>87411932.6</v>
      </c>
      <c r="AH43" s="238">
        <v>11900489.61</v>
      </c>
      <c r="AI43" s="238">
        <v>88913077.65</v>
      </c>
      <c r="AJ43" s="238">
        <v>10553457.05</v>
      </c>
      <c r="AK43" s="238">
        <v>90942888.78</v>
      </c>
      <c r="AL43" s="238">
        <v>13955902.23</v>
      </c>
      <c r="AM43" s="238">
        <v>97121137.92</v>
      </c>
      <c r="AN43" s="238">
        <v>11799130.86</v>
      </c>
      <c r="AO43" s="238">
        <v>102182324.67</v>
      </c>
      <c r="AP43" s="238">
        <v>9180811.18</v>
      </c>
      <c r="AQ43" s="238">
        <v>105056592.51</v>
      </c>
      <c r="AR43" s="238">
        <v>8081301.32</v>
      </c>
      <c r="AS43" s="238">
        <v>107744688.74</v>
      </c>
      <c r="AT43" s="238">
        <v>1405171.9</v>
      </c>
      <c r="AU43" s="238">
        <v>108513809.66</v>
      </c>
      <c r="AV43" s="238">
        <v>5736062.56</v>
      </c>
      <c r="AW43" s="238">
        <v>111596185.5</v>
      </c>
      <c r="AX43" s="238">
        <v>6316647.53</v>
      </c>
      <c r="AY43" s="238">
        <v>107163462.19</v>
      </c>
      <c r="AZ43" s="238">
        <v>10855670.78</v>
      </c>
      <c r="BA43" s="238">
        <v>111693724.39</v>
      </c>
      <c r="BB43" s="238">
        <v>5241710.61</v>
      </c>
      <c r="BC43" s="238">
        <v>111776449.77</v>
      </c>
      <c r="BD43" s="238">
        <v>-7705259.72</v>
      </c>
      <c r="BE43" s="238">
        <v>87321095.91</v>
      </c>
      <c r="BF43" s="238">
        <v>-3493945.88</v>
      </c>
      <c r="BG43" s="238">
        <v>71926660.42</v>
      </c>
      <c r="BH43" s="238">
        <v>9182223.84</v>
      </c>
      <c r="BI43" s="238">
        <v>70555427.21</v>
      </c>
      <c r="BJ43" s="238">
        <v>9824623.09</v>
      </c>
      <c r="BK43" s="238">
        <v>66424148.07</v>
      </c>
      <c r="BL43" s="238">
        <v>8938065.08</v>
      </c>
      <c r="BM43" s="238">
        <v>63563082.29</v>
      </c>
      <c r="BN43" s="238">
        <v>11963331.55</v>
      </c>
      <c r="BO43" s="238">
        <v>66345602.660000004</v>
      </c>
      <c r="BP43" s="238">
        <v>3234667.73</v>
      </c>
      <c r="BQ43" s="238">
        <v>61498969.07000001</v>
      </c>
      <c r="BR43" s="238">
        <v>-6097252.19</v>
      </c>
      <c r="BS43" s="238">
        <v>53996544.980000004</v>
      </c>
      <c r="BT43" s="238">
        <v>8579071.48</v>
      </c>
      <c r="BU43" s="238">
        <v>56839553.9</v>
      </c>
      <c r="BV43" s="238">
        <v>10038543.99</v>
      </c>
      <c r="BW43" s="238">
        <v>60561450.36000001</v>
      </c>
      <c r="BX43" s="238">
        <v>8566060.9</v>
      </c>
      <c r="BY43" s="238">
        <v>58271840.48</v>
      </c>
      <c r="BZ43" s="238">
        <v>10022775.43</v>
      </c>
      <c r="CA43" s="238">
        <v>63052905.30000001</v>
      </c>
      <c r="CB43" s="238">
        <v>4541199.75</v>
      </c>
      <c r="CC43" s="238">
        <v>75299364.77000001</v>
      </c>
      <c r="CD43" s="238">
        <v>3803080.42</v>
      </c>
      <c r="CE43" s="238">
        <v>82596391.07000001</v>
      </c>
      <c r="CF43" s="238">
        <v>9783180</v>
      </c>
      <c r="CG43" s="238">
        <v>83197347.23</v>
      </c>
      <c r="CH43" s="238">
        <v>9803549.58</v>
      </c>
      <c r="CI43" s="238">
        <v>83176273.72</v>
      </c>
      <c r="CJ43" s="238">
        <v>8194611.08</v>
      </c>
      <c r="CK43" s="238">
        <v>82432819.72</v>
      </c>
      <c r="CL43" s="238">
        <v>6831619.37</v>
      </c>
      <c r="CM43" s="238">
        <v>77301107.54</v>
      </c>
      <c r="CN43" s="238">
        <v>3160122.44</v>
      </c>
      <c r="CO43" s="238">
        <v>77226562.25</v>
      </c>
      <c r="CP43" s="238">
        <v>2107625.9800000004</v>
      </c>
      <c r="CQ43" s="238">
        <v>85431440.42</v>
      </c>
      <c r="CR43" s="238">
        <v>2501243.2400000016</v>
      </c>
      <c r="CS43" s="238">
        <v>79353612.17999999</v>
      </c>
      <c r="CT43" s="238">
        <v>11543471.749999998</v>
      </c>
      <c r="CU43" s="238">
        <v>80858539.94</v>
      </c>
      <c r="CV43" s="238">
        <v>11057707.010000002</v>
      </c>
      <c r="CW43" s="238">
        <v>83350186.04999998</v>
      </c>
      <c r="CX43" s="238">
        <v>9447069.39</v>
      </c>
      <c r="CY43" s="238">
        <v>82774480.01</v>
      </c>
      <c r="CZ43" s="238">
        <v>10041895.22</v>
      </c>
      <c r="DA43" s="238">
        <v>88275175.48</v>
      </c>
      <c r="DB43" s="238">
        <v>342583.79000000376</v>
      </c>
      <c r="DC43" s="238">
        <v>84814678.85000001</v>
      </c>
      <c r="DD43" s="238">
        <v>10275366.910000006</v>
      </c>
      <c r="DE43" s="238">
        <v>85306865.76</v>
      </c>
      <c r="DF43" s="238">
        <v>11901975.580000002</v>
      </c>
      <c r="DG43" s="238">
        <v>87405291.76000002</v>
      </c>
      <c r="DH43" s="238">
        <v>11396487.05</v>
      </c>
      <c r="DI43" s="238">
        <v>90607167.73000002</v>
      </c>
      <c r="DJ43" s="238">
        <v>11517848.820000004</v>
      </c>
      <c r="DK43" s="238">
        <v>95293397.18</v>
      </c>
      <c r="DL43" s="238">
        <v>8555553.8</v>
      </c>
      <c r="DM43" s="238">
        <v>100688828.54000002</v>
      </c>
      <c r="DN43" s="238">
        <v>431795.5099999998</v>
      </c>
      <c r="DO43" s="238">
        <v>99012998.07000002</v>
      </c>
      <c r="DP43" s="238">
        <v>9566396.880000003</v>
      </c>
      <c r="DQ43" s="238">
        <v>106078151.71000004</v>
      </c>
      <c r="DR43" s="238">
        <v>8370003.340000002</v>
      </c>
      <c r="DS43" s="238">
        <v>102904683.30000003</v>
      </c>
      <c r="DT43" s="238">
        <v>10253220.940000001</v>
      </c>
      <c r="DU43" s="238">
        <v>102100197.23000002</v>
      </c>
      <c r="DV43" s="238">
        <v>6129389.880000001</v>
      </c>
      <c r="DW43" s="238">
        <v>98782517.72000003</v>
      </c>
      <c r="DX43" s="238">
        <v>-10120937.220000004</v>
      </c>
      <c r="DY43" s="238">
        <v>78619685.28000002</v>
      </c>
      <c r="DZ43" s="238">
        <v>-857219.3899999943</v>
      </c>
      <c r="EA43" s="238">
        <v>77419882.10000002</v>
      </c>
      <c r="EB43" s="238">
        <v>10979183.540000007</v>
      </c>
      <c r="EC43" s="238">
        <v>78123698.73000002</v>
      </c>
      <c r="ED43" s="238">
        <v>11465613.720000004</v>
      </c>
      <c r="EE43" s="238">
        <v>77687336.87000002</v>
      </c>
      <c r="EF43" s="238">
        <v>11824631.309999999</v>
      </c>
      <c r="EG43" s="238">
        <v>78115481.13000003</v>
      </c>
      <c r="EH43" s="238">
        <v>11021665.160000006</v>
      </c>
      <c r="EI43" s="238">
        <v>77619297.47000003</v>
      </c>
      <c r="EJ43" s="238">
        <v>9960818.5</v>
      </c>
      <c r="EK43" s="238">
        <v>79024562.17000003</v>
      </c>
      <c r="EL43" s="238">
        <v>3769994.509999999</v>
      </c>
      <c r="EM43" s="238">
        <v>82362761.17000002</v>
      </c>
      <c r="EN43" s="238">
        <v>11674267.800000004</v>
      </c>
      <c r="EO43" s="238">
        <v>84470632.09000002</v>
      </c>
      <c r="EP43" s="238">
        <v>8293585.869999995</v>
      </c>
      <c r="EQ43" s="238">
        <v>84394214.62</v>
      </c>
      <c r="ES43" t="str">
        <f t="shared" si="3"/>
        <v>528</v>
      </c>
      <c r="EX43" t="b">
        <f t="shared" si="0"/>
        <v>1</v>
      </c>
      <c r="EY43" s="206" t="s">
        <v>538</v>
      </c>
    </row>
    <row r="44" spans="1:155" ht="12.75">
      <c r="A44" t="str">
        <f t="shared" si="2"/>
        <v>INC129000</v>
      </c>
      <c r="B44" s="241" t="s">
        <v>539</v>
      </c>
      <c r="C44" s="238" t="s">
        <v>718</v>
      </c>
      <c r="D44" s="238">
        <v>651329.57</v>
      </c>
      <c r="E44" s="238">
        <v>5280475.37</v>
      </c>
      <c r="F44" s="238">
        <v>1015039.89</v>
      </c>
      <c r="G44" s="238">
        <v>5764097.11</v>
      </c>
      <c r="H44" s="238">
        <v>408720.15</v>
      </c>
      <c r="I44" s="238">
        <v>5867518.97</v>
      </c>
      <c r="J44" s="238">
        <v>509630.81</v>
      </c>
      <c r="K44" s="238">
        <v>5786429.05</v>
      </c>
      <c r="L44" s="238">
        <v>547212.81</v>
      </c>
      <c r="M44" s="238">
        <v>6012212.49</v>
      </c>
      <c r="N44" s="238">
        <v>487986.14</v>
      </c>
      <c r="O44" s="238">
        <v>5874931.79</v>
      </c>
      <c r="P44" s="238">
        <v>1156640.21</v>
      </c>
      <c r="Q44" s="238">
        <v>6891597.04</v>
      </c>
      <c r="R44" s="238">
        <v>675389.22</v>
      </c>
      <c r="S44" s="238">
        <v>7385992.85</v>
      </c>
      <c r="T44" s="238">
        <v>810844.31</v>
      </c>
      <c r="U44" s="238">
        <v>8027376.69</v>
      </c>
      <c r="V44" s="238">
        <v>430619.63</v>
      </c>
      <c r="W44" s="238">
        <v>8257352.63</v>
      </c>
      <c r="X44" s="238">
        <v>659015.89</v>
      </c>
      <c r="Y44" s="238">
        <v>8478245.53</v>
      </c>
      <c r="Z44" s="238">
        <v>426024.3</v>
      </c>
      <c r="AA44" s="238">
        <v>7778452.93</v>
      </c>
      <c r="AB44" s="238">
        <v>1040845.7</v>
      </c>
      <c r="AC44" s="238">
        <v>8167969.06</v>
      </c>
      <c r="AD44" s="238">
        <v>230694.76</v>
      </c>
      <c r="AE44" s="238">
        <v>7383623.93</v>
      </c>
      <c r="AF44" s="238">
        <v>204039.46</v>
      </c>
      <c r="AG44" s="238">
        <v>7178943.24</v>
      </c>
      <c r="AH44" s="238">
        <v>258615.88</v>
      </c>
      <c r="AI44" s="238">
        <v>6927928.31</v>
      </c>
      <c r="AJ44" s="238">
        <v>171221.6</v>
      </c>
      <c r="AK44" s="238">
        <v>6551937.1</v>
      </c>
      <c r="AL44" s="238">
        <v>74404.47</v>
      </c>
      <c r="AM44" s="238">
        <v>6138355.43</v>
      </c>
      <c r="AN44" s="238">
        <v>519981.65</v>
      </c>
      <c r="AO44" s="238">
        <v>5501696.87</v>
      </c>
      <c r="AP44" s="238">
        <v>52655.95</v>
      </c>
      <c r="AQ44" s="238">
        <v>4878963.6</v>
      </c>
      <c r="AR44" s="238">
        <v>164849.89</v>
      </c>
      <c r="AS44" s="238">
        <v>4232969.18</v>
      </c>
      <c r="AT44" s="238">
        <v>515051.93</v>
      </c>
      <c r="AU44" s="238">
        <v>4317401.48</v>
      </c>
      <c r="AV44" s="238">
        <v>813573.05</v>
      </c>
      <c r="AW44" s="238">
        <v>4471958.64</v>
      </c>
      <c r="AX44" s="238">
        <v>771583.08</v>
      </c>
      <c r="AY44" s="238">
        <v>4817517.42</v>
      </c>
      <c r="AZ44" s="238">
        <v>359008.97</v>
      </c>
      <c r="BA44" s="238">
        <v>4135680.69</v>
      </c>
      <c r="BB44" s="238">
        <v>112673.83</v>
      </c>
      <c r="BC44" s="238">
        <v>4017659.76</v>
      </c>
      <c r="BD44" s="238">
        <v>443202.58</v>
      </c>
      <c r="BE44" s="238">
        <v>4256822.88</v>
      </c>
      <c r="BF44" s="238">
        <v>112862.34</v>
      </c>
      <c r="BG44" s="238">
        <v>4111069.34</v>
      </c>
      <c r="BH44" s="238">
        <v>369358.3</v>
      </c>
      <c r="BI44" s="238">
        <v>4309206.04</v>
      </c>
      <c r="BJ44" s="238">
        <v>616717.33</v>
      </c>
      <c r="BK44" s="238">
        <v>4851518.9</v>
      </c>
      <c r="BL44" s="238">
        <v>2261698.16</v>
      </c>
      <c r="BM44" s="238">
        <v>6593235.41</v>
      </c>
      <c r="BN44" s="238">
        <v>2291547.01</v>
      </c>
      <c r="BO44" s="238">
        <v>8832126.47</v>
      </c>
      <c r="BP44" s="238">
        <v>922349.47</v>
      </c>
      <c r="BQ44" s="238">
        <v>9589626.049999999</v>
      </c>
      <c r="BR44" s="238">
        <v>248712</v>
      </c>
      <c r="BS44" s="238">
        <v>9323286.12</v>
      </c>
      <c r="BT44" s="238">
        <v>526435.68</v>
      </c>
      <c r="BU44" s="238">
        <v>9036148.75</v>
      </c>
      <c r="BV44" s="238">
        <v>804305.88</v>
      </c>
      <c r="BW44" s="238">
        <v>9068871.55</v>
      </c>
      <c r="BX44" s="238">
        <v>276460.04</v>
      </c>
      <c r="BY44" s="238">
        <v>8986322.620000001</v>
      </c>
      <c r="BZ44" s="238">
        <v>166998.12</v>
      </c>
      <c r="CA44" s="238">
        <v>9040646.91</v>
      </c>
      <c r="CB44" s="238">
        <v>575198.6</v>
      </c>
      <c r="CC44" s="238">
        <v>9172642.93</v>
      </c>
      <c r="CD44" s="238">
        <v>942444.41</v>
      </c>
      <c r="CE44" s="238">
        <v>10002225.000000002</v>
      </c>
      <c r="CF44" s="238">
        <v>275993.75</v>
      </c>
      <c r="CG44" s="238">
        <v>9908860.450000001</v>
      </c>
      <c r="CH44" s="238">
        <v>56534.49</v>
      </c>
      <c r="CI44" s="238">
        <v>9348677.61</v>
      </c>
      <c r="CJ44" s="238">
        <v>313092.89</v>
      </c>
      <c r="CK44" s="238">
        <v>7400072.34</v>
      </c>
      <c r="CL44" s="238">
        <v>430920.92</v>
      </c>
      <c r="CM44" s="238">
        <v>5539446.25</v>
      </c>
      <c r="CN44" s="238">
        <v>314339.95</v>
      </c>
      <c r="CO44" s="238">
        <v>4931436.73</v>
      </c>
      <c r="CP44" s="238">
        <v>2052936.15</v>
      </c>
      <c r="CQ44" s="238">
        <v>6735660.88</v>
      </c>
      <c r="CR44" s="238">
        <v>926338.54</v>
      </c>
      <c r="CS44" s="238">
        <v>7135563.74</v>
      </c>
      <c r="CT44" s="238">
        <v>733442.9999999999</v>
      </c>
      <c r="CU44" s="238">
        <v>7064700.86</v>
      </c>
      <c r="CV44" s="238">
        <v>413615.8</v>
      </c>
      <c r="CW44" s="238">
        <v>7201856.619999999</v>
      </c>
      <c r="CX44" s="238">
        <v>446391.78</v>
      </c>
      <c r="CY44" s="238">
        <v>7481250.279999999</v>
      </c>
      <c r="CZ44" s="238">
        <v>417442.22000000003</v>
      </c>
      <c r="DA44" s="238">
        <v>7323493.9</v>
      </c>
      <c r="DB44" s="238">
        <v>605004.2599999999</v>
      </c>
      <c r="DC44" s="238">
        <v>6986053.75</v>
      </c>
      <c r="DD44" s="238">
        <v>485874.52999999997</v>
      </c>
      <c r="DE44" s="238">
        <v>7195934.529999999</v>
      </c>
      <c r="DF44" s="238">
        <v>452612.64999999997</v>
      </c>
      <c r="DG44" s="238">
        <v>7592012.6899999995</v>
      </c>
      <c r="DH44" s="238">
        <v>468067.62999999995</v>
      </c>
      <c r="DI44" s="238">
        <v>7746987.430000001</v>
      </c>
      <c r="DJ44" s="238">
        <v>563970.11</v>
      </c>
      <c r="DK44" s="238">
        <v>7880036.62</v>
      </c>
      <c r="DL44" s="238">
        <v>1112347.5799999998</v>
      </c>
      <c r="DM44" s="238">
        <v>8678044.25</v>
      </c>
      <c r="DN44" s="238">
        <v>4006467.8400000003</v>
      </c>
      <c r="DO44" s="238">
        <v>10631575.940000001</v>
      </c>
      <c r="DP44" s="238">
        <v>732263.37</v>
      </c>
      <c r="DQ44" s="238">
        <v>10437500.770000001</v>
      </c>
      <c r="DR44" s="238">
        <v>581974.44</v>
      </c>
      <c r="DS44" s="238">
        <v>10286032.21</v>
      </c>
      <c r="DT44" s="238">
        <v>557315.26</v>
      </c>
      <c r="DU44" s="238">
        <v>10429731.67</v>
      </c>
      <c r="DV44" s="238">
        <v>1205434.87</v>
      </c>
      <c r="DW44" s="238">
        <v>11188774.760000002</v>
      </c>
      <c r="DX44" s="238">
        <v>2048970.2699999998</v>
      </c>
      <c r="DY44" s="238">
        <v>12820302.81</v>
      </c>
      <c r="DZ44" s="238">
        <v>828959.8500000001</v>
      </c>
      <c r="EA44" s="238">
        <v>13044258.4</v>
      </c>
      <c r="EB44" s="238">
        <v>422274.39</v>
      </c>
      <c r="EC44" s="238">
        <v>12980658.260000002</v>
      </c>
      <c r="ED44" s="238">
        <v>508398.65</v>
      </c>
      <c r="EE44" s="238">
        <v>13036444.260000002</v>
      </c>
      <c r="EF44" s="238">
        <v>397802.10000000003</v>
      </c>
      <c r="EG44" s="238">
        <v>12966178.73</v>
      </c>
      <c r="EH44" s="238">
        <v>438533.07</v>
      </c>
      <c r="EI44" s="238">
        <v>12840741.690000001</v>
      </c>
      <c r="EJ44" s="238">
        <v>435668.02999999997</v>
      </c>
      <c r="EK44" s="238">
        <v>12164062.14</v>
      </c>
      <c r="EL44" s="238">
        <v>559401.3899999999</v>
      </c>
      <c r="EM44" s="238">
        <v>8716995.69</v>
      </c>
      <c r="EN44" s="238">
        <v>438624.92000000004</v>
      </c>
      <c r="EO44" s="238">
        <v>8423357.24</v>
      </c>
      <c r="EP44" s="238">
        <v>440670.42000000004</v>
      </c>
      <c r="EQ44" s="238">
        <v>8282053.22</v>
      </c>
      <c r="ES44" t="str">
        <f t="shared" si="3"/>
        <v>529</v>
      </c>
      <c r="EX44" t="b">
        <f t="shared" si="0"/>
        <v>1</v>
      </c>
      <c r="EY44" s="206" t="s">
        <v>539</v>
      </c>
    </row>
    <row r="45" spans="1:155" ht="12.75">
      <c r="A45" t="str">
        <f t="shared" si="2"/>
        <v>INC129100</v>
      </c>
      <c r="B45" s="241" t="s">
        <v>540</v>
      </c>
      <c r="C45" s="238" t="s">
        <v>718</v>
      </c>
      <c r="D45" s="238">
        <v>408323.67</v>
      </c>
      <c r="E45" s="238">
        <v>3507146.61</v>
      </c>
      <c r="F45" s="238">
        <v>111556.72</v>
      </c>
      <c r="G45" s="238">
        <v>3514672.12</v>
      </c>
      <c r="H45" s="238">
        <v>203108.89</v>
      </c>
      <c r="I45" s="238">
        <v>3241426.46</v>
      </c>
      <c r="J45" s="238">
        <v>330437.63</v>
      </c>
      <c r="K45" s="238">
        <v>3007676.37</v>
      </c>
      <c r="L45" s="238">
        <v>26550.09</v>
      </c>
      <c r="M45" s="238">
        <v>2681304.62</v>
      </c>
      <c r="N45" s="238">
        <v>69542.66</v>
      </c>
      <c r="O45" s="238">
        <v>2293088.36</v>
      </c>
      <c r="P45" s="238">
        <v>779659.22</v>
      </c>
      <c r="Q45" s="238">
        <v>3052670.09</v>
      </c>
      <c r="R45" s="238">
        <v>378190.56</v>
      </c>
      <c r="S45" s="238">
        <v>2981537.88</v>
      </c>
      <c r="T45" s="238">
        <v>37031.3</v>
      </c>
      <c r="U45" s="238">
        <v>2731003.07</v>
      </c>
      <c r="V45" s="238">
        <v>67203.7</v>
      </c>
      <c r="W45" s="238">
        <v>2809068.55</v>
      </c>
      <c r="X45" s="238">
        <v>744839.31</v>
      </c>
      <c r="Y45" s="238">
        <v>3386373.51</v>
      </c>
      <c r="Z45" s="238">
        <v>25368.87</v>
      </c>
      <c r="AA45" s="238">
        <v>3181812.62</v>
      </c>
      <c r="AB45" s="238">
        <v>462791.33</v>
      </c>
      <c r="AC45" s="238">
        <v>3236280.28</v>
      </c>
      <c r="AD45" s="238">
        <v>65036.07</v>
      </c>
      <c r="AE45" s="238">
        <v>3189759.63</v>
      </c>
      <c r="AF45" s="238">
        <v>161802.24</v>
      </c>
      <c r="AG45" s="238">
        <v>3148452.98</v>
      </c>
      <c r="AH45" s="238">
        <v>258196.18</v>
      </c>
      <c r="AI45" s="238">
        <v>3076211.53</v>
      </c>
      <c r="AJ45" s="238">
        <v>196183.37</v>
      </c>
      <c r="AK45" s="238">
        <v>3245844.81</v>
      </c>
      <c r="AL45" s="238">
        <v>198258.27</v>
      </c>
      <c r="AM45" s="238">
        <v>3374560.42</v>
      </c>
      <c r="AN45" s="238">
        <v>403415.88</v>
      </c>
      <c r="AO45" s="238">
        <v>2998317.08</v>
      </c>
      <c r="AP45" s="238">
        <v>34211.6</v>
      </c>
      <c r="AQ45" s="238">
        <v>2654338.12</v>
      </c>
      <c r="AR45" s="238">
        <v>148409.42</v>
      </c>
      <c r="AS45" s="238">
        <v>2765716.24</v>
      </c>
      <c r="AT45" s="238">
        <v>135727.01</v>
      </c>
      <c r="AU45" s="238">
        <v>2834239.55</v>
      </c>
      <c r="AV45" s="238">
        <v>83621.11</v>
      </c>
      <c r="AW45" s="238">
        <v>2173021.35</v>
      </c>
      <c r="AX45" s="238">
        <v>404744.5</v>
      </c>
      <c r="AY45" s="238">
        <v>2552396.98</v>
      </c>
      <c r="AZ45" s="238">
        <v>272872.07</v>
      </c>
      <c r="BA45" s="238">
        <v>2362477.72</v>
      </c>
      <c r="BB45" s="238">
        <v>32934.21</v>
      </c>
      <c r="BC45" s="238">
        <v>2330375.86</v>
      </c>
      <c r="BD45" s="238">
        <v>198678.79</v>
      </c>
      <c r="BE45" s="238">
        <v>2367252.41</v>
      </c>
      <c r="BF45" s="238">
        <v>19852.62</v>
      </c>
      <c r="BG45" s="238">
        <v>2128908.85</v>
      </c>
      <c r="BH45" s="238">
        <v>137331.45</v>
      </c>
      <c r="BI45" s="238">
        <v>2070056.93</v>
      </c>
      <c r="BJ45" s="238">
        <v>107577.07</v>
      </c>
      <c r="BK45" s="238">
        <v>1979375.73</v>
      </c>
      <c r="BL45" s="238">
        <v>21000.31</v>
      </c>
      <c r="BM45" s="238">
        <v>1596960.16</v>
      </c>
      <c r="BN45" s="238">
        <v>204123.25</v>
      </c>
      <c r="BO45" s="238">
        <v>1766871.81</v>
      </c>
      <c r="BP45" s="238">
        <v>254046.13</v>
      </c>
      <c r="BQ45" s="238">
        <v>1872508.52</v>
      </c>
      <c r="BR45" s="238">
        <v>87451.23</v>
      </c>
      <c r="BS45" s="238">
        <v>1824232.7400000002</v>
      </c>
      <c r="BT45" s="238">
        <v>79854.75</v>
      </c>
      <c r="BU45" s="238">
        <v>1820466.38</v>
      </c>
      <c r="BV45" s="238">
        <v>271679.17</v>
      </c>
      <c r="BW45" s="238">
        <v>1687401.0500000003</v>
      </c>
      <c r="BX45" s="238">
        <v>216509.63</v>
      </c>
      <c r="BY45" s="238">
        <v>1631038.6100000003</v>
      </c>
      <c r="BZ45" s="238">
        <v>2500869.39</v>
      </c>
      <c r="CA45" s="238">
        <v>4098973.79</v>
      </c>
      <c r="CB45" s="238">
        <v>2163596.01</v>
      </c>
      <c r="CC45" s="238">
        <v>6063891.010000001</v>
      </c>
      <c r="CD45" s="238">
        <v>1432920.54</v>
      </c>
      <c r="CE45" s="238">
        <v>7476958.93</v>
      </c>
      <c r="CF45" s="238">
        <v>2706946.84</v>
      </c>
      <c r="CG45" s="238">
        <v>10046574.320000002</v>
      </c>
      <c r="CH45" s="238">
        <v>3655415.36</v>
      </c>
      <c r="CI45" s="238">
        <v>13594412.610000003</v>
      </c>
      <c r="CJ45" s="238">
        <v>3225735.41</v>
      </c>
      <c r="CK45" s="238">
        <v>16799147.71</v>
      </c>
      <c r="CL45" s="238">
        <v>2645672.8</v>
      </c>
      <c r="CM45" s="238">
        <v>19240697.259999998</v>
      </c>
      <c r="CN45" s="238">
        <v>2262929.16</v>
      </c>
      <c r="CO45" s="238">
        <v>21249580.29</v>
      </c>
      <c r="CP45" s="238">
        <v>1694135</v>
      </c>
      <c r="CQ45" s="238">
        <v>22856264.06</v>
      </c>
      <c r="CR45" s="238">
        <v>2416145.95</v>
      </c>
      <c r="CS45" s="238">
        <v>25192555.26</v>
      </c>
      <c r="CT45" s="238">
        <v>2854112.8800000004</v>
      </c>
      <c r="CU45" s="238">
        <v>27774988.969999995</v>
      </c>
      <c r="CV45" s="238">
        <v>163300</v>
      </c>
      <c r="CW45" s="238">
        <v>27721779.339999996</v>
      </c>
      <c r="CX45" s="238">
        <v>199967</v>
      </c>
      <c r="CY45" s="238">
        <v>25420876.949999996</v>
      </c>
      <c r="CZ45" s="238">
        <v>4638300</v>
      </c>
      <c r="DA45" s="238">
        <v>27895580.94</v>
      </c>
      <c r="DB45" s="238">
        <v>4583301</v>
      </c>
      <c r="DC45" s="238">
        <v>31045961.400000002</v>
      </c>
      <c r="DD45" s="238">
        <v>4583300</v>
      </c>
      <c r="DE45" s="238">
        <v>32922314.56</v>
      </c>
      <c r="DF45" s="238">
        <v>4274967</v>
      </c>
      <c r="DG45" s="238">
        <v>33541866.2</v>
      </c>
      <c r="DH45" s="238">
        <v>4388667</v>
      </c>
      <c r="DI45" s="238">
        <v>34704797.79</v>
      </c>
      <c r="DJ45" s="238">
        <v>4374667</v>
      </c>
      <c r="DK45" s="238">
        <v>36433791.989999995</v>
      </c>
      <c r="DL45" s="238">
        <v>224667</v>
      </c>
      <c r="DM45" s="238">
        <v>34395529.83</v>
      </c>
      <c r="DN45" s="238">
        <v>224667</v>
      </c>
      <c r="DO45" s="238">
        <v>32926061.83</v>
      </c>
      <c r="DP45" s="238">
        <v>224667</v>
      </c>
      <c r="DQ45" s="238">
        <v>30734582.88</v>
      </c>
      <c r="DR45" s="238">
        <v>256330</v>
      </c>
      <c r="DS45" s="238">
        <v>28136800</v>
      </c>
      <c r="DT45" s="238">
        <v>143300</v>
      </c>
      <c r="DU45" s="238">
        <v>28116800</v>
      </c>
      <c r="DV45" s="238">
        <v>174967</v>
      </c>
      <c r="DW45" s="238">
        <v>28091800</v>
      </c>
      <c r="DX45" s="238">
        <v>4274967</v>
      </c>
      <c r="DY45" s="238">
        <v>27728467</v>
      </c>
      <c r="DZ45" s="238">
        <v>4324967</v>
      </c>
      <c r="EA45" s="238">
        <v>27470133</v>
      </c>
      <c r="EB45" s="238">
        <v>4274967</v>
      </c>
      <c r="EC45" s="238">
        <v>27161800</v>
      </c>
      <c r="ED45" s="238">
        <v>4274967</v>
      </c>
      <c r="EE45" s="238">
        <v>27161800</v>
      </c>
      <c r="EF45" s="238">
        <v>4388667</v>
      </c>
      <c r="EG45" s="238">
        <v>27161800</v>
      </c>
      <c r="EH45" s="238">
        <v>4374667</v>
      </c>
      <c r="EI45" s="238">
        <v>27161800</v>
      </c>
      <c r="EJ45" s="238">
        <v>224667</v>
      </c>
      <c r="EK45" s="238">
        <v>27161800</v>
      </c>
      <c r="EL45" s="238">
        <v>224667</v>
      </c>
      <c r="EM45" s="238">
        <v>27161800</v>
      </c>
      <c r="EN45" s="238">
        <v>224667</v>
      </c>
      <c r="EO45" s="238">
        <v>27161800</v>
      </c>
      <c r="EP45" s="238">
        <v>256330</v>
      </c>
      <c r="EQ45" s="238">
        <v>27161800</v>
      </c>
      <c r="ES45" t="str">
        <f t="shared" si="3"/>
        <v>529</v>
      </c>
      <c r="EX45" t="b">
        <f t="shared" si="0"/>
        <v>1</v>
      </c>
      <c r="EY45" s="206" t="s">
        <v>540</v>
      </c>
    </row>
    <row r="46" spans="1:155" ht="12.75">
      <c r="A46" t="str">
        <f t="shared" si="2"/>
        <v>INC129900</v>
      </c>
      <c r="B46" s="241" t="s">
        <v>541</v>
      </c>
      <c r="C46" s="238" t="s">
        <v>718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38">
        <v>0</v>
      </c>
      <c r="AK46" s="238">
        <v>0</v>
      </c>
      <c r="AL46" s="238">
        <v>0</v>
      </c>
      <c r="AM46" s="238">
        <v>0</v>
      </c>
      <c r="AN46" s="238">
        <v>0</v>
      </c>
      <c r="AO46" s="238">
        <v>0</v>
      </c>
      <c r="AP46" s="238">
        <v>0</v>
      </c>
      <c r="AQ46" s="238"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v>0</v>
      </c>
      <c r="AW46" s="238">
        <v>0</v>
      </c>
      <c r="AX46" s="238">
        <v>0</v>
      </c>
      <c r="AY46" s="238">
        <v>0</v>
      </c>
      <c r="AZ46" s="238">
        <v>0</v>
      </c>
      <c r="BA46" s="238">
        <v>0</v>
      </c>
      <c r="BB46" s="238">
        <v>0</v>
      </c>
      <c r="BC46" s="238">
        <v>0</v>
      </c>
      <c r="BD46" s="238">
        <v>120491.66</v>
      </c>
      <c r="BE46" s="238">
        <v>120491.66</v>
      </c>
      <c r="BF46" s="238">
        <v>3342</v>
      </c>
      <c r="BG46" s="238">
        <v>123833.66</v>
      </c>
      <c r="BH46" s="238">
        <v>0</v>
      </c>
      <c r="BI46" s="238">
        <v>123833.66</v>
      </c>
      <c r="BJ46" s="238">
        <v>0</v>
      </c>
      <c r="BK46" s="238">
        <v>123833.66</v>
      </c>
      <c r="BL46" s="238">
        <v>0</v>
      </c>
      <c r="BM46" s="238">
        <v>123833.66</v>
      </c>
      <c r="BN46" s="238">
        <v>0</v>
      </c>
      <c r="BO46" s="238">
        <v>123833.66</v>
      </c>
      <c r="BP46" s="238">
        <v>0</v>
      </c>
      <c r="BQ46" s="238">
        <v>123833.66</v>
      </c>
      <c r="BR46" s="238">
        <v>0</v>
      </c>
      <c r="BS46" s="238">
        <v>123833.66</v>
      </c>
      <c r="BT46" s="238">
        <v>0</v>
      </c>
      <c r="BU46" s="238">
        <v>123833.66</v>
      </c>
      <c r="BV46" s="238">
        <v>0</v>
      </c>
      <c r="BW46" s="238">
        <v>123833.66</v>
      </c>
      <c r="BX46" s="238">
        <v>0</v>
      </c>
      <c r="BY46" s="238">
        <v>123833.66</v>
      </c>
      <c r="BZ46" s="238">
        <v>0</v>
      </c>
      <c r="CA46" s="238">
        <v>123833.66</v>
      </c>
      <c r="CB46" s="238">
        <v>0</v>
      </c>
      <c r="CC46" s="238">
        <v>3342</v>
      </c>
      <c r="CD46" s="238">
        <v>0</v>
      </c>
      <c r="CE46" s="238">
        <v>0</v>
      </c>
      <c r="CF46" s="238">
        <v>0</v>
      </c>
      <c r="CG46" s="238">
        <v>0</v>
      </c>
      <c r="CH46" s="238">
        <v>0</v>
      </c>
      <c r="CI46" s="238">
        <v>0</v>
      </c>
      <c r="CJ46" s="238">
        <v>0</v>
      </c>
      <c r="CK46" s="238">
        <v>0</v>
      </c>
      <c r="CL46" s="238">
        <v>0</v>
      </c>
      <c r="CM46" s="238">
        <v>0</v>
      </c>
      <c r="CN46" s="238">
        <v>0</v>
      </c>
      <c r="CO46" s="238">
        <v>0</v>
      </c>
      <c r="CP46" s="238">
        <v>0</v>
      </c>
      <c r="CQ46" s="238">
        <v>0</v>
      </c>
      <c r="CR46" s="238">
        <v>0</v>
      </c>
      <c r="CS46" s="238">
        <v>0</v>
      </c>
      <c r="CT46" s="238">
        <v>0</v>
      </c>
      <c r="CU46" s="238">
        <v>0</v>
      </c>
      <c r="CV46" s="238">
        <v>0</v>
      </c>
      <c r="CW46" s="238">
        <v>0</v>
      </c>
      <c r="CX46" s="238">
        <v>0</v>
      </c>
      <c r="CY46" s="238">
        <v>0</v>
      </c>
      <c r="CZ46" s="238">
        <v>0</v>
      </c>
      <c r="DA46" s="238">
        <v>0</v>
      </c>
      <c r="DB46" s="238">
        <v>0</v>
      </c>
      <c r="DC46" s="238">
        <v>0</v>
      </c>
      <c r="DD46" s="238">
        <v>0</v>
      </c>
      <c r="DE46" s="238">
        <v>0</v>
      </c>
      <c r="DF46" s="238">
        <v>0</v>
      </c>
      <c r="DG46" s="238">
        <v>0</v>
      </c>
      <c r="DH46" s="238">
        <v>0</v>
      </c>
      <c r="DI46" s="238">
        <v>0</v>
      </c>
      <c r="DJ46" s="238">
        <v>0</v>
      </c>
      <c r="DK46" s="238">
        <v>0</v>
      </c>
      <c r="DL46" s="238">
        <v>0</v>
      </c>
      <c r="DM46" s="238">
        <v>0</v>
      </c>
      <c r="DN46" s="238">
        <v>0</v>
      </c>
      <c r="DO46" s="238">
        <v>0</v>
      </c>
      <c r="DP46" s="238">
        <v>0</v>
      </c>
      <c r="DQ46" s="238">
        <v>0</v>
      </c>
      <c r="DR46" s="238">
        <v>0</v>
      </c>
      <c r="DS46" s="238">
        <v>0</v>
      </c>
      <c r="DT46" s="238">
        <v>0</v>
      </c>
      <c r="DU46" s="238">
        <v>0</v>
      </c>
      <c r="DV46" s="238">
        <v>0</v>
      </c>
      <c r="DW46" s="238">
        <v>0</v>
      </c>
      <c r="DX46" s="238">
        <v>0</v>
      </c>
      <c r="DY46" s="238">
        <v>0</v>
      </c>
      <c r="DZ46" s="238">
        <v>0</v>
      </c>
      <c r="EA46" s="238">
        <v>0</v>
      </c>
      <c r="EB46" s="238">
        <v>0</v>
      </c>
      <c r="EC46" s="238">
        <v>0</v>
      </c>
      <c r="ED46" s="238">
        <v>0</v>
      </c>
      <c r="EE46" s="238">
        <v>0</v>
      </c>
      <c r="EF46" s="238">
        <v>0</v>
      </c>
      <c r="EG46" s="238">
        <v>0</v>
      </c>
      <c r="EH46" s="238">
        <v>0</v>
      </c>
      <c r="EI46" s="238">
        <v>0</v>
      </c>
      <c r="EJ46" s="238">
        <v>0</v>
      </c>
      <c r="EK46" s="238">
        <v>0</v>
      </c>
      <c r="EL46" s="238">
        <v>0</v>
      </c>
      <c r="EM46" s="238">
        <v>0</v>
      </c>
      <c r="EN46" s="238">
        <v>0</v>
      </c>
      <c r="EO46" s="238">
        <v>0</v>
      </c>
      <c r="EP46" s="238">
        <v>0</v>
      </c>
      <c r="EQ46" s="238">
        <v>0</v>
      </c>
      <c r="ES46" t="str">
        <f t="shared" si="3"/>
        <v>529</v>
      </c>
      <c r="EX46" t="b">
        <f t="shared" si="0"/>
        <v>1</v>
      </c>
      <c r="EY46" s="206" t="s">
        <v>541</v>
      </c>
    </row>
    <row r="47" spans="1:155" ht="12.75">
      <c r="A47" t="str">
        <f t="shared" si="2"/>
        <v>INC130000</v>
      </c>
      <c r="B47" s="241" t="s">
        <v>542</v>
      </c>
      <c r="C47" s="238" t="s">
        <v>719</v>
      </c>
      <c r="D47" s="238">
        <v>4235205.71</v>
      </c>
      <c r="E47" s="238">
        <v>32571126.3</v>
      </c>
      <c r="F47" s="238">
        <v>4651110.48</v>
      </c>
      <c r="G47" s="238">
        <v>34348037.46</v>
      </c>
      <c r="H47" s="238">
        <v>4235138.67</v>
      </c>
      <c r="I47" s="238">
        <v>32915426.04</v>
      </c>
      <c r="J47" s="238">
        <v>161521.7</v>
      </c>
      <c r="K47" s="238">
        <v>26861992.45</v>
      </c>
      <c r="L47" s="238">
        <v>3001361.85</v>
      </c>
      <c r="M47" s="238">
        <v>31146991.35</v>
      </c>
      <c r="N47" s="238">
        <v>1638462.43</v>
      </c>
      <c r="O47" s="238">
        <v>32555823.44</v>
      </c>
      <c r="P47" s="238">
        <v>2085480.6</v>
      </c>
      <c r="Q47" s="238">
        <v>34125093.92</v>
      </c>
      <c r="R47" s="238">
        <v>-464765.71</v>
      </c>
      <c r="S47" s="238">
        <v>32300844.58</v>
      </c>
      <c r="T47" s="238">
        <v>-1149713.83</v>
      </c>
      <c r="U47" s="238">
        <v>30375694.86</v>
      </c>
      <c r="V47" s="238">
        <v>3792548.76</v>
      </c>
      <c r="W47" s="238">
        <v>32074362.27</v>
      </c>
      <c r="X47" s="238">
        <v>2810842.68</v>
      </c>
      <c r="Y47" s="238">
        <v>29892681.74</v>
      </c>
      <c r="Z47" s="238">
        <v>2887912.06</v>
      </c>
      <c r="AA47" s="238">
        <v>27885105.4</v>
      </c>
      <c r="AB47" s="238">
        <v>1295255.47</v>
      </c>
      <c r="AC47" s="238">
        <v>24945155.16</v>
      </c>
      <c r="AD47" s="238">
        <v>1603120.81</v>
      </c>
      <c r="AE47" s="238">
        <v>21897165.49</v>
      </c>
      <c r="AF47" s="238">
        <v>1432127.52</v>
      </c>
      <c r="AG47" s="238">
        <v>19094154.34</v>
      </c>
      <c r="AH47" s="238">
        <v>949112.9</v>
      </c>
      <c r="AI47" s="238">
        <v>19881745.54</v>
      </c>
      <c r="AJ47" s="238">
        <v>280152.19</v>
      </c>
      <c r="AK47" s="238">
        <v>17160535.88</v>
      </c>
      <c r="AL47" s="238">
        <v>272867.88</v>
      </c>
      <c r="AM47" s="238">
        <v>15794941.33</v>
      </c>
      <c r="AN47" s="238">
        <v>1914230.42</v>
      </c>
      <c r="AO47" s="238">
        <v>15623691.15</v>
      </c>
      <c r="AP47" s="238">
        <v>2843215.46</v>
      </c>
      <c r="AQ47" s="238">
        <v>18931672.32</v>
      </c>
      <c r="AR47" s="238">
        <v>3219607.53</v>
      </c>
      <c r="AS47" s="238">
        <v>23300993.68</v>
      </c>
      <c r="AT47" s="238">
        <v>5062227.2</v>
      </c>
      <c r="AU47" s="238">
        <v>24570672.12</v>
      </c>
      <c r="AV47" s="238">
        <v>3126243.25</v>
      </c>
      <c r="AW47" s="238">
        <v>24886072.69</v>
      </c>
      <c r="AX47" s="238">
        <v>5191247.9</v>
      </c>
      <c r="AY47" s="238">
        <v>27189408.53</v>
      </c>
      <c r="AZ47" s="238">
        <v>962667.43</v>
      </c>
      <c r="BA47" s="238">
        <v>26856820.49</v>
      </c>
      <c r="BB47" s="238">
        <v>4420701.33</v>
      </c>
      <c r="BC47" s="238">
        <v>29674401.01</v>
      </c>
      <c r="BD47" s="238">
        <v>10476831.48</v>
      </c>
      <c r="BE47" s="238">
        <v>38719104.97</v>
      </c>
      <c r="BF47" s="238">
        <v>4688776.29</v>
      </c>
      <c r="BG47" s="238">
        <v>42458768.36</v>
      </c>
      <c r="BH47" s="238">
        <v>3887201.77</v>
      </c>
      <c r="BI47" s="238">
        <v>46065817.94</v>
      </c>
      <c r="BJ47" s="238">
        <v>-5085808.09</v>
      </c>
      <c r="BK47" s="238">
        <v>40707141.97</v>
      </c>
      <c r="BL47" s="238">
        <v>2164207.77</v>
      </c>
      <c r="BM47" s="238">
        <v>40957119.32</v>
      </c>
      <c r="BN47" s="238">
        <v>827749.81</v>
      </c>
      <c r="BO47" s="238">
        <v>38941653.67</v>
      </c>
      <c r="BP47" s="238">
        <v>1727791.2</v>
      </c>
      <c r="BQ47" s="238">
        <v>37449837.34</v>
      </c>
      <c r="BR47" s="238">
        <v>4103733.76</v>
      </c>
      <c r="BS47" s="238">
        <v>36491343.9</v>
      </c>
      <c r="BT47" s="238">
        <v>456309.53</v>
      </c>
      <c r="BU47" s="238">
        <v>33821410.18</v>
      </c>
      <c r="BV47" s="238">
        <v>969333.96</v>
      </c>
      <c r="BW47" s="238">
        <v>29599496.240000002</v>
      </c>
      <c r="BX47" s="238">
        <v>1202049.86</v>
      </c>
      <c r="BY47" s="238">
        <v>29838878.67</v>
      </c>
      <c r="BZ47" s="238">
        <v>292337.65</v>
      </c>
      <c r="CA47" s="238">
        <v>25710514.99</v>
      </c>
      <c r="CB47" s="238">
        <v>2743041.51</v>
      </c>
      <c r="CC47" s="238">
        <v>17976725.02</v>
      </c>
      <c r="CD47" s="238">
        <v>-686037.5</v>
      </c>
      <c r="CE47" s="238">
        <v>12601911.229999999</v>
      </c>
      <c r="CF47" s="238">
        <v>2018121.93</v>
      </c>
      <c r="CG47" s="238">
        <v>10732831.389999999</v>
      </c>
      <c r="CH47" s="238">
        <v>-652748.9</v>
      </c>
      <c r="CI47" s="238">
        <v>15165890.58</v>
      </c>
      <c r="CJ47" s="238">
        <v>2358393.26</v>
      </c>
      <c r="CK47" s="238">
        <v>15360076.07</v>
      </c>
      <c r="CL47" s="238">
        <v>2763737.45</v>
      </c>
      <c r="CM47" s="238">
        <v>17296063.709999997</v>
      </c>
      <c r="CN47" s="238">
        <v>4344298.74</v>
      </c>
      <c r="CO47" s="238">
        <v>19912571.249999996</v>
      </c>
      <c r="CP47" s="238">
        <v>2862955.17</v>
      </c>
      <c r="CQ47" s="238">
        <v>18671792.66</v>
      </c>
      <c r="CR47" s="238">
        <v>1373483.02</v>
      </c>
      <c r="CS47" s="238">
        <v>19588966.15</v>
      </c>
      <c r="CT47" s="238">
        <v>77942.20000000001</v>
      </c>
      <c r="CU47" s="238">
        <v>18697574.389999993</v>
      </c>
      <c r="CV47" s="238">
        <v>704158.9199999999</v>
      </c>
      <c r="CW47" s="238">
        <v>18199683.449999996</v>
      </c>
      <c r="CX47" s="238">
        <v>2014056.8</v>
      </c>
      <c r="CY47" s="238">
        <v>19921402.6</v>
      </c>
      <c r="CZ47" s="238">
        <v>878555.79</v>
      </c>
      <c r="DA47" s="238">
        <v>18056916.880000003</v>
      </c>
      <c r="DB47" s="238">
        <v>2975562.2600000002</v>
      </c>
      <c r="DC47" s="238">
        <v>21718516.64</v>
      </c>
      <c r="DD47" s="238">
        <v>63843.06</v>
      </c>
      <c r="DE47" s="238">
        <v>19764237.770000003</v>
      </c>
      <c r="DF47" s="238">
        <v>74588.04000000001</v>
      </c>
      <c r="DG47" s="238">
        <v>20491574.71</v>
      </c>
      <c r="DH47" s="238">
        <v>167514.09</v>
      </c>
      <c r="DI47" s="238">
        <v>18300695.54</v>
      </c>
      <c r="DJ47" s="238">
        <v>184042.45</v>
      </c>
      <c r="DK47" s="238">
        <v>15721000.540000001</v>
      </c>
      <c r="DL47" s="238">
        <v>702732.48</v>
      </c>
      <c r="DM47" s="238">
        <v>12079434.28</v>
      </c>
      <c r="DN47" s="238">
        <v>1480196.03</v>
      </c>
      <c r="DO47" s="238">
        <v>10696675.139999999</v>
      </c>
      <c r="DP47" s="238">
        <v>231962.16999999998</v>
      </c>
      <c r="DQ47" s="238">
        <v>9555154.29</v>
      </c>
      <c r="DR47" s="238">
        <v>173097.76</v>
      </c>
      <c r="DS47" s="238">
        <v>9650309.85</v>
      </c>
      <c r="DT47" s="238">
        <v>1062091.49</v>
      </c>
      <c r="DU47" s="238">
        <v>10008242.42</v>
      </c>
      <c r="DV47" s="238">
        <v>3636128.3200000003</v>
      </c>
      <c r="DW47" s="238">
        <v>11630313.940000001</v>
      </c>
      <c r="DX47" s="238">
        <v>8680620.21</v>
      </c>
      <c r="DY47" s="238">
        <v>19432378.36</v>
      </c>
      <c r="DZ47" s="238">
        <v>4209961.449999999</v>
      </c>
      <c r="EA47" s="238">
        <v>20666777.55</v>
      </c>
      <c r="EB47" s="238">
        <v>57914.58000000001</v>
      </c>
      <c r="EC47" s="238">
        <v>20660849.070000004</v>
      </c>
      <c r="ED47" s="238">
        <v>350980.3</v>
      </c>
      <c r="EE47" s="238">
        <v>20937241.330000002</v>
      </c>
      <c r="EF47" s="238">
        <v>64141.25000000002</v>
      </c>
      <c r="EG47" s="238">
        <v>20833868.490000002</v>
      </c>
      <c r="EH47" s="238">
        <v>939929.93</v>
      </c>
      <c r="EI47" s="238">
        <v>21589755.970000003</v>
      </c>
      <c r="EJ47" s="238">
        <v>26243.349999999977</v>
      </c>
      <c r="EK47" s="238">
        <v>20913266.840000004</v>
      </c>
      <c r="EL47" s="238">
        <v>1767964</v>
      </c>
      <c r="EM47" s="238">
        <v>21201034.810000002</v>
      </c>
      <c r="EN47" s="238">
        <v>78499.73000000001</v>
      </c>
      <c r="EO47" s="238">
        <v>21047572.37</v>
      </c>
      <c r="EP47" s="238">
        <v>108382.63000000002</v>
      </c>
      <c r="EQ47" s="238">
        <v>20982857.24</v>
      </c>
      <c r="ES47" t="str">
        <f t="shared" si="3"/>
        <v>530</v>
      </c>
      <c r="EX47" t="b">
        <f t="shared" si="0"/>
        <v>1</v>
      </c>
      <c r="EY47" s="206" t="s">
        <v>542</v>
      </c>
    </row>
    <row r="48" spans="1:155" ht="12.75">
      <c r="A48" t="str">
        <f t="shared" si="2"/>
        <v>INC131000</v>
      </c>
      <c r="B48" s="241" t="s">
        <v>543</v>
      </c>
      <c r="C48" s="238" t="s">
        <v>720</v>
      </c>
      <c r="D48" s="238">
        <v>3093971.46</v>
      </c>
      <c r="E48" s="238">
        <v>20828807.99</v>
      </c>
      <c r="F48" s="238">
        <v>2332491.51</v>
      </c>
      <c r="G48" s="238">
        <v>20832552.96</v>
      </c>
      <c r="H48" s="238">
        <v>1401507.11</v>
      </c>
      <c r="I48" s="238">
        <v>19924641.69</v>
      </c>
      <c r="J48" s="238">
        <v>806267.04</v>
      </c>
      <c r="K48" s="238">
        <v>17876996.57</v>
      </c>
      <c r="L48" s="238">
        <v>821621.75</v>
      </c>
      <c r="M48" s="238">
        <v>15441922.8</v>
      </c>
      <c r="N48" s="238">
        <v>386063.55</v>
      </c>
      <c r="O48" s="238">
        <v>15904808.5</v>
      </c>
      <c r="P48" s="238">
        <v>853889.28</v>
      </c>
      <c r="Q48" s="238">
        <v>16223431.8</v>
      </c>
      <c r="R48" s="238">
        <v>740887.25</v>
      </c>
      <c r="S48" s="238">
        <v>16512007.36</v>
      </c>
      <c r="T48" s="238">
        <v>302604.2</v>
      </c>
      <c r="U48" s="238">
        <v>15599767.98</v>
      </c>
      <c r="V48" s="238">
        <v>1543347.05</v>
      </c>
      <c r="W48" s="238">
        <v>16330055.04</v>
      </c>
      <c r="X48" s="238">
        <v>1847548.5</v>
      </c>
      <c r="Y48" s="238">
        <v>16329794</v>
      </c>
      <c r="Z48" s="238">
        <v>934226.91</v>
      </c>
      <c r="AA48" s="238">
        <v>15064425.61</v>
      </c>
      <c r="AB48" s="238">
        <v>476599.64</v>
      </c>
      <c r="AC48" s="238">
        <v>12447053.79</v>
      </c>
      <c r="AD48" s="238">
        <v>1027992.37</v>
      </c>
      <c r="AE48" s="238">
        <v>11142554.65</v>
      </c>
      <c r="AF48" s="238">
        <v>724768.9</v>
      </c>
      <c r="AG48" s="238">
        <v>10465816.44</v>
      </c>
      <c r="AH48" s="238">
        <v>378647.6</v>
      </c>
      <c r="AI48" s="238">
        <v>10038197</v>
      </c>
      <c r="AJ48" s="238">
        <v>375199.47</v>
      </c>
      <c r="AK48" s="238">
        <v>9591774.72</v>
      </c>
      <c r="AL48" s="238">
        <v>124235.99</v>
      </c>
      <c r="AM48" s="238">
        <v>9329947.16</v>
      </c>
      <c r="AN48" s="238">
        <v>466277.48</v>
      </c>
      <c r="AO48" s="238">
        <v>8942335.36</v>
      </c>
      <c r="AP48" s="238">
        <v>468132.94</v>
      </c>
      <c r="AQ48" s="238">
        <v>8669581.05</v>
      </c>
      <c r="AR48" s="238">
        <v>902637.71</v>
      </c>
      <c r="AS48" s="238">
        <v>9269614.56</v>
      </c>
      <c r="AT48" s="238">
        <v>2080505.67</v>
      </c>
      <c r="AU48" s="238">
        <v>9806773.18</v>
      </c>
      <c r="AV48" s="238">
        <v>852473.92</v>
      </c>
      <c r="AW48" s="238">
        <v>8811698.6</v>
      </c>
      <c r="AX48" s="238">
        <v>1663471.87</v>
      </c>
      <c r="AY48" s="238">
        <v>9540943.56</v>
      </c>
      <c r="AZ48" s="238">
        <v>777242.53</v>
      </c>
      <c r="BA48" s="238">
        <v>9841586.45</v>
      </c>
      <c r="BB48" s="238">
        <v>1706141.98</v>
      </c>
      <c r="BC48" s="238">
        <v>10519736.06</v>
      </c>
      <c r="BD48" s="238">
        <v>1051451.17</v>
      </c>
      <c r="BE48" s="238">
        <v>10846418.33</v>
      </c>
      <c r="BF48" s="238">
        <v>1430410.2</v>
      </c>
      <c r="BG48" s="238">
        <v>11898180.93</v>
      </c>
      <c r="BH48" s="238">
        <v>838810.12</v>
      </c>
      <c r="BI48" s="238">
        <v>12361791.58</v>
      </c>
      <c r="BJ48" s="238">
        <v>1504406.37</v>
      </c>
      <c r="BK48" s="238">
        <v>13741961.96</v>
      </c>
      <c r="BL48" s="238">
        <v>1422452.68</v>
      </c>
      <c r="BM48" s="238">
        <v>14698137.16</v>
      </c>
      <c r="BN48" s="238">
        <v>183586.46</v>
      </c>
      <c r="BO48" s="238">
        <v>14413590.68</v>
      </c>
      <c r="BP48" s="238">
        <v>312031.55</v>
      </c>
      <c r="BQ48" s="238">
        <v>13822984.52</v>
      </c>
      <c r="BR48" s="238">
        <v>1834269.09</v>
      </c>
      <c r="BS48" s="238">
        <v>13576747.94</v>
      </c>
      <c r="BT48" s="238">
        <v>669313.32</v>
      </c>
      <c r="BU48" s="238">
        <v>13393587.34</v>
      </c>
      <c r="BV48" s="238">
        <v>1412900.72</v>
      </c>
      <c r="BW48" s="238">
        <v>13143016.19</v>
      </c>
      <c r="BX48" s="238">
        <v>1440972.97</v>
      </c>
      <c r="BY48" s="238">
        <v>13806746.629999999</v>
      </c>
      <c r="BZ48" s="238">
        <v>594936.93</v>
      </c>
      <c r="CA48" s="238">
        <v>12695541.579999998</v>
      </c>
      <c r="CB48" s="238">
        <v>1341754.42</v>
      </c>
      <c r="CC48" s="238">
        <v>12985844.83</v>
      </c>
      <c r="CD48" s="238">
        <v>1717336.51</v>
      </c>
      <c r="CE48" s="238">
        <v>13272771.140000002</v>
      </c>
      <c r="CF48" s="238">
        <v>208960.61</v>
      </c>
      <c r="CG48" s="238">
        <v>12642921.630000003</v>
      </c>
      <c r="CH48" s="238">
        <v>697141.49</v>
      </c>
      <c r="CI48" s="238">
        <v>11835656.750000002</v>
      </c>
      <c r="CJ48" s="238">
        <v>1224598.44</v>
      </c>
      <c r="CK48" s="238">
        <v>11637802.510000002</v>
      </c>
      <c r="CL48" s="238">
        <v>1427830.01</v>
      </c>
      <c r="CM48" s="238">
        <v>12882046.060000002</v>
      </c>
      <c r="CN48" s="238">
        <v>1988357.57</v>
      </c>
      <c r="CO48" s="238">
        <v>14558372.080000002</v>
      </c>
      <c r="CP48" s="238">
        <v>712884.4299999999</v>
      </c>
      <c r="CQ48" s="238">
        <v>13436987.420000002</v>
      </c>
      <c r="CR48" s="238">
        <v>1071556.26</v>
      </c>
      <c r="CS48" s="238">
        <v>13839230.360000001</v>
      </c>
      <c r="CT48" s="238">
        <v>326209.98</v>
      </c>
      <c r="CU48" s="238">
        <v>12752539.620000001</v>
      </c>
      <c r="CV48" s="238">
        <v>423156.9599999999</v>
      </c>
      <c r="CW48" s="238">
        <v>11734723.610000001</v>
      </c>
      <c r="CX48" s="238">
        <v>650090.05</v>
      </c>
      <c r="CY48" s="238">
        <v>11789876.729999999</v>
      </c>
      <c r="CZ48" s="238">
        <v>464628.3299999999</v>
      </c>
      <c r="DA48" s="238">
        <v>10912750.639999999</v>
      </c>
      <c r="DB48" s="238">
        <v>934374.94</v>
      </c>
      <c r="DC48" s="238">
        <v>10129789.069999998</v>
      </c>
      <c r="DD48" s="238">
        <v>323274.38000000006</v>
      </c>
      <c r="DE48" s="238">
        <v>10244102.84</v>
      </c>
      <c r="DF48" s="238">
        <v>349190.45</v>
      </c>
      <c r="DG48" s="238">
        <v>9896151.799999999</v>
      </c>
      <c r="DH48" s="238">
        <v>339085.4300000001</v>
      </c>
      <c r="DI48" s="238">
        <v>9010638.790000001</v>
      </c>
      <c r="DJ48" s="238">
        <v>387162.06000000006</v>
      </c>
      <c r="DK48" s="238">
        <v>7969970.84</v>
      </c>
      <c r="DL48" s="238">
        <v>722085.9999999998</v>
      </c>
      <c r="DM48" s="238">
        <v>6703699.27</v>
      </c>
      <c r="DN48" s="238">
        <v>2858103.6399999997</v>
      </c>
      <c r="DO48" s="238">
        <v>8848918.48</v>
      </c>
      <c r="DP48" s="238">
        <v>450977.7300000001</v>
      </c>
      <c r="DQ48" s="238">
        <v>8228339.949999999</v>
      </c>
      <c r="DR48" s="238">
        <v>324625.49999999994</v>
      </c>
      <c r="DS48" s="238">
        <v>8226755.469999999</v>
      </c>
      <c r="DT48" s="238">
        <v>754579.71</v>
      </c>
      <c r="DU48" s="238">
        <v>8558178.22</v>
      </c>
      <c r="DV48" s="238">
        <v>819565.5199999999</v>
      </c>
      <c r="DW48" s="238">
        <v>8727653.69</v>
      </c>
      <c r="DX48" s="238">
        <v>1466762.6500000004</v>
      </c>
      <c r="DY48" s="238">
        <v>9729788.01</v>
      </c>
      <c r="DZ48" s="238">
        <v>1701628.5700000003</v>
      </c>
      <c r="EA48" s="238">
        <v>10497041.64</v>
      </c>
      <c r="EB48" s="238">
        <v>283002.99999999994</v>
      </c>
      <c r="EC48" s="238">
        <v>10456770.26</v>
      </c>
      <c r="ED48" s="238">
        <v>303238.51000000007</v>
      </c>
      <c r="EE48" s="238">
        <v>10410818.32</v>
      </c>
      <c r="EF48" s="238">
        <v>289792.0800000001</v>
      </c>
      <c r="EG48" s="238">
        <v>10361524.97</v>
      </c>
      <c r="EH48" s="238">
        <v>331837.95</v>
      </c>
      <c r="EI48" s="238">
        <v>10306200.86</v>
      </c>
      <c r="EJ48" s="238">
        <v>301772.74000000005</v>
      </c>
      <c r="EK48" s="238">
        <v>9885887.600000001</v>
      </c>
      <c r="EL48" s="238">
        <v>452703.3800000001</v>
      </c>
      <c r="EM48" s="238">
        <v>7480487.340000001</v>
      </c>
      <c r="EN48" s="238">
        <v>328702.1400000001</v>
      </c>
      <c r="EO48" s="238">
        <v>7358211.750000001</v>
      </c>
      <c r="EP48" s="238">
        <v>348209.02</v>
      </c>
      <c r="EQ48" s="238">
        <v>7381795.2700000005</v>
      </c>
      <c r="ES48" t="str">
        <f t="shared" si="3"/>
        <v>531</v>
      </c>
      <c r="EX48" t="b">
        <f t="shared" si="0"/>
        <v>1</v>
      </c>
      <c r="EY48" s="206" t="s">
        <v>543</v>
      </c>
    </row>
    <row r="49" spans="1:155" ht="12.75">
      <c r="A49" t="str">
        <f t="shared" si="2"/>
        <v>INC131005</v>
      </c>
      <c r="B49" s="241" t="s">
        <v>544</v>
      </c>
      <c r="C49" s="238" t="s">
        <v>720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8">
        <v>0</v>
      </c>
      <c r="U49" s="238"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v>0</v>
      </c>
      <c r="AA49" s="238">
        <v>0</v>
      </c>
      <c r="AB49" s="238">
        <v>0</v>
      </c>
      <c r="AC49" s="238">
        <v>0</v>
      </c>
      <c r="AD49" s="238">
        <v>0</v>
      </c>
      <c r="AE49" s="238">
        <v>0</v>
      </c>
      <c r="AF49" s="238">
        <v>0</v>
      </c>
      <c r="AG49" s="238">
        <v>0</v>
      </c>
      <c r="AH49" s="238">
        <v>0</v>
      </c>
      <c r="AI49" s="238">
        <v>0</v>
      </c>
      <c r="AJ49" s="238">
        <v>0</v>
      </c>
      <c r="AK49" s="238">
        <v>0</v>
      </c>
      <c r="AL49" s="238">
        <v>0</v>
      </c>
      <c r="AM49" s="238">
        <v>0</v>
      </c>
      <c r="AN49" s="238">
        <v>0</v>
      </c>
      <c r="AO49" s="238">
        <v>0</v>
      </c>
      <c r="AP49" s="238">
        <v>0</v>
      </c>
      <c r="AQ49" s="238">
        <v>0</v>
      </c>
      <c r="AR49" s="238">
        <v>0</v>
      </c>
      <c r="AS49" s="238">
        <v>0</v>
      </c>
      <c r="AT49" s="238">
        <v>0</v>
      </c>
      <c r="AU49" s="238">
        <v>0</v>
      </c>
      <c r="AV49" s="238">
        <v>0</v>
      </c>
      <c r="AW49" s="238">
        <v>0</v>
      </c>
      <c r="AX49" s="238">
        <v>0</v>
      </c>
      <c r="AY49" s="238">
        <v>0</v>
      </c>
      <c r="AZ49" s="238">
        <v>0</v>
      </c>
      <c r="BA49" s="238">
        <v>0</v>
      </c>
      <c r="BB49" s="238">
        <v>0</v>
      </c>
      <c r="BC49" s="238">
        <v>0</v>
      </c>
      <c r="BD49" s="238">
        <v>0</v>
      </c>
      <c r="BE49" s="238">
        <v>0</v>
      </c>
      <c r="BF49" s="238">
        <v>0</v>
      </c>
      <c r="BG49" s="238">
        <v>0</v>
      </c>
      <c r="BH49" s="238">
        <v>0</v>
      </c>
      <c r="BI49" s="238">
        <v>0</v>
      </c>
      <c r="BJ49" s="238">
        <v>0</v>
      </c>
      <c r="BK49" s="238">
        <v>0</v>
      </c>
      <c r="BL49" s="238">
        <v>0</v>
      </c>
      <c r="BM49" s="238">
        <v>0</v>
      </c>
      <c r="BN49" s="238">
        <v>0</v>
      </c>
      <c r="BO49" s="238">
        <v>0</v>
      </c>
      <c r="BP49" s="238">
        <v>0</v>
      </c>
      <c r="BQ49" s="238">
        <v>0</v>
      </c>
      <c r="BR49" s="238">
        <v>0</v>
      </c>
      <c r="BS49" s="238">
        <v>0</v>
      </c>
      <c r="BT49" s="238">
        <v>728.64</v>
      </c>
      <c r="BU49" s="238">
        <v>728.64</v>
      </c>
      <c r="BV49" s="238">
        <v>-728.64</v>
      </c>
      <c r="BW49" s="238">
        <v>0</v>
      </c>
      <c r="BX49" s="238">
        <v>0</v>
      </c>
      <c r="BY49" s="238">
        <v>0</v>
      </c>
      <c r="BZ49" s="238">
        <v>0</v>
      </c>
      <c r="CA49" s="238">
        <v>0</v>
      </c>
      <c r="CB49" s="238">
        <v>0</v>
      </c>
      <c r="CC49" s="238">
        <v>0</v>
      </c>
      <c r="CD49" s="238">
        <v>0</v>
      </c>
      <c r="CE49" s="238">
        <v>0</v>
      </c>
      <c r="CF49" s="238">
        <v>0</v>
      </c>
      <c r="CG49" s="238">
        <v>0</v>
      </c>
      <c r="CH49" s="238">
        <v>0</v>
      </c>
      <c r="CI49" s="238">
        <v>0</v>
      </c>
      <c r="CJ49" s="238">
        <v>0</v>
      </c>
      <c r="CK49" s="238">
        <v>0</v>
      </c>
      <c r="CL49" s="238">
        <v>0</v>
      </c>
      <c r="CM49" s="238">
        <v>0</v>
      </c>
      <c r="CN49" s="238">
        <v>0</v>
      </c>
      <c r="CO49" s="238">
        <v>0</v>
      </c>
      <c r="CP49" s="238">
        <v>0</v>
      </c>
      <c r="CQ49" s="238">
        <v>0</v>
      </c>
      <c r="CR49" s="238">
        <v>0</v>
      </c>
      <c r="CS49" s="238">
        <v>-728.64</v>
      </c>
      <c r="CT49" s="238">
        <v>0</v>
      </c>
      <c r="CU49" s="238">
        <v>0</v>
      </c>
      <c r="CV49" s="238">
        <v>0</v>
      </c>
      <c r="CW49" s="238">
        <v>0</v>
      </c>
      <c r="CX49" s="238">
        <v>0</v>
      </c>
      <c r="CY49" s="238">
        <v>0</v>
      </c>
      <c r="CZ49" s="238">
        <v>0</v>
      </c>
      <c r="DA49" s="238">
        <v>0</v>
      </c>
      <c r="DB49" s="238">
        <v>0</v>
      </c>
      <c r="DC49" s="238">
        <v>0</v>
      </c>
      <c r="DD49" s="238">
        <v>0</v>
      </c>
      <c r="DE49" s="238">
        <v>0</v>
      </c>
      <c r="DF49" s="238">
        <v>0</v>
      </c>
      <c r="DG49" s="238">
        <v>0</v>
      </c>
      <c r="DH49" s="238">
        <v>0</v>
      </c>
      <c r="DI49" s="238">
        <v>0</v>
      </c>
      <c r="DJ49" s="238">
        <v>0</v>
      </c>
      <c r="DK49" s="238">
        <v>0</v>
      </c>
      <c r="DL49" s="238">
        <v>0</v>
      </c>
      <c r="DM49" s="238">
        <v>0</v>
      </c>
      <c r="DN49" s="238">
        <v>0</v>
      </c>
      <c r="DO49" s="238">
        <v>0</v>
      </c>
      <c r="DP49" s="238">
        <v>0</v>
      </c>
      <c r="DQ49" s="238">
        <v>0</v>
      </c>
      <c r="DR49" s="238">
        <v>0</v>
      </c>
      <c r="DS49" s="238">
        <v>0</v>
      </c>
      <c r="DT49" s="238">
        <v>0</v>
      </c>
      <c r="DU49" s="238">
        <v>0</v>
      </c>
      <c r="DV49" s="238">
        <v>0</v>
      </c>
      <c r="DW49" s="238">
        <v>0</v>
      </c>
      <c r="DX49" s="238">
        <v>0</v>
      </c>
      <c r="DY49" s="238">
        <v>0</v>
      </c>
      <c r="DZ49" s="238">
        <v>0</v>
      </c>
      <c r="EA49" s="238">
        <v>0</v>
      </c>
      <c r="EB49" s="238">
        <v>0</v>
      </c>
      <c r="EC49" s="238">
        <v>0</v>
      </c>
      <c r="ED49" s="238">
        <v>0</v>
      </c>
      <c r="EE49" s="238">
        <v>0</v>
      </c>
      <c r="EF49" s="238">
        <v>0</v>
      </c>
      <c r="EG49" s="238">
        <v>0</v>
      </c>
      <c r="EH49" s="238">
        <v>0</v>
      </c>
      <c r="EI49" s="238">
        <v>0</v>
      </c>
      <c r="EJ49" s="238">
        <v>0</v>
      </c>
      <c r="EK49" s="238">
        <v>0</v>
      </c>
      <c r="EL49" s="238">
        <v>0</v>
      </c>
      <c r="EM49" s="238">
        <v>0</v>
      </c>
      <c r="EN49" s="238">
        <v>0</v>
      </c>
      <c r="EO49" s="238">
        <v>0</v>
      </c>
      <c r="EP49" s="238">
        <v>0</v>
      </c>
      <c r="EQ49" s="238">
        <v>0</v>
      </c>
      <c r="ES49" t="str">
        <f t="shared" si="3"/>
        <v>531</v>
      </c>
      <c r="EX49" t="b">
        <f t="shared" si="0"/>
        <v>1</v>
      </c>
      <c r="EY49" s="206" t="s">
        <v>544</v>
      </c>
    </row>
    <row r="50" spans="1:155" ht="12.75">
      <c r="A50" t="str">
        <f t="shared" si="2"/>
        <v>INC132000</v>
      </c>
      <c r="B50" s="241" t="s">
        <v>545</v>
      </c>
      <c r="C50" s="238" t="s">
        <v>721</v>
      </c>
      <c r="D50" s="238">
        <v>3024392.01</v>
      </c>
      <c r="E50" s="238">
        <v>11310457.77</v>
      </c>
      <c r="F50" s="238">
        <v>3302153.72</v>
      </c>
      <c r="G50" s="238">
        <v>14040950.84</v>
      </c>
      <c r="H50" s="238">
        <v>1857286.28</v>
      </c>
      <c r="I50" s="238">
        <v>15033825.1</v>
      </c>
      <c r="J50" s="238">
        <v>719705.89</v>
      </c>
      <c r="K50" s="238">
        <v>14336462.21</v>
      </c>
      <c r="L50" s="238">
        <v>1258281.27</v>
      </c>
      <c r="M50" s="238">
        <v>15337776.09</v>
      </c>
      <c r="N50" s="238">
        <v>1623461.5</v>
      </c>
      <c r="O50" s="238">
        <v>16492909.06</v>
      </c>
      <c r="P50" s="238">
        <v>1183472.93</v>
      </c>
      <c r="Q50" s="238">
        <v>17332526.1</v>
      </c>
      <c r="R50" s="238">
        <v>1186067.81</v>
      </c>
      <c r="S50" s="238">
        <v>18174086.73</v>
      </c>
      <c r="T50" s="238">
        <v>881063.33</v>
      </c>
      <c r="U50" s="238">
        <v>18604325.58</v>
      </c>
      <c r="V50" s="238">
        <v>5442328.56</v>
      </c>
      <c r="W50" s="238">
        <v>23579614.25</v>
      </c>
      <c r="X50" s="238">
        <v>2555442.17</v>
      </c>
      <c r="Y50" s="238">
        <v>25767955.88</v>
      </c>
      <c r="Z50" s="238">
        <v>282974.48</v>
      </c>
      <c r="AA50" s="238">
        <v>23316629.95</v>
      </c>
      <c r="AB50" s="238">
        <v>972285.76</v>
      </c>
      <c r="AC50" s="238">
        <v>21264523.7</v>
      </c>
      <c r="AD50" s="238">
        <v>153164.57</v>
      </c>
      <c r="AE50" s="238">
        <v>18115534.55</v>
      </c>
      <c r="AF50" s="238">
        <v>641247.41</v>
      </c>
      <c r="AG50" s="238">
        <v>16899495.68</v>
      </c>
      <c r="AH50" s="238">
        <v>484463.66</v>
      </c>
      <c r="AI50" s="238">
        <v>16664253.45</v>
      </c>
      <c r="AJ50" s="238">
        <v>563092.51</v>
      </c>
      <c r="AK50" s="238">
        <v>15969064.69</v>
      </c>
      <c r="AL50" s="238">
        <v>268642.15</v>
      </c>
      <c r="AM50" s="238">
        <v>14614245.34</v>
      </c>
      <c r="AN50" s="238">
        <v>583202.52</v>
      </c>
      <c r="AO50" s="238">
        <v>14013974.93</v>
      </c>
      <c r="AP50" s="238">
        <v>465340.37</v>
      </c>
      <c r="AQ50" s="238">
        <v>13293247.49</v>
      </c>
      <c r="AR50" s="238">
        <v>788437.43</v>
      </c>
      <c r="AS50" s="238">
        <v>13200621.59</v>
      </c>
      <c r="AT50" s="238">
        <v>2385498.8</v>
      </c>
      <c r="AU50" s="238">
        <v>10143791.83</v>
      </c>
      <c r="AV50" s="238">
        <v>1150756.97</v>
      </c>
      <c r="AW50" s="238">
        <v>8739106.63</v>
      </c>
      <c r="AX50" s="238">
        <v>1300841.65</v>
      </c>
      <c r="AY50" s="238">
        <v>9756973.8</v>
      </c>
      <c r="AZ50" s="238">
        <v>850518.84</v>
      </c>
      <c r="BA50" s="238">
        <v>9635206.88</v>
      </c>
      <c r="BB50" s="238">
        <v>1376299.58</v>
      </c>
      <c r="BC50" s="238">
        <v>10858341.89</v>
      </c>
      <c r="BD50" s="238">
        <v>3883741.81</v>
      </c>
      <c r="BE50" s="238">
        <v>14100836.29</v>
      </c>
      <c r="BF50" s="238">
        <v>3602095.28</v>
      </c>
      <c r="BG50" s="238">
        <v>17218467.91</v>
      </c>
      <c r="BH50" s="238">
        <v>1476320.7</v>
      </c>
      <c r="BI50" s="238">
        <v>18131696.1</v>
      </c>
      <c r="BJ50" s="238">
        <v>-9593.14</v>
      </c>
      <c r="BK50" s="238">
        <v>17853460.81</v>
      </c>
      <c r="BL50" s="238">
        <v>457687.6</v>
      </c>
      <c r="BM50" s="238">
        <v>17727945.89</v>
      </c>
      <c r="BN50" s="238">
        <v>1316945.79</v>
      </c>
      <c r="BO50" s="238">
        <v>18579551.310000002</v>
      </c>
      <c r="BP50" s="238">
        <v>2808201.32</v>
      </c>
      <c r="BQ50" s="238">
        <v>20599315.2</v>
      </c>
      <c r="BR50" s="238">
        <v>2496167.99</v>
      </c>
      <c r="BS50" s="238">
        <v>20709984.389999997</v>
      </c>
      <c r="BT50" s="238">
        <v>1497661.55</v>
      </c>
      <c r="BU50" s="238">
        <v>21056888.969999995</v>
      </c>
      <c r="BV50" s="238">
        <v>2798387.71</v>
      </c>
      <c r="BW50" s="238">
        <v>22554435.029999997</v>
      </c>
      <c r="BX50" s="238">
        <v>1230461.58</v>
      </c>
      <c r="BY50" s="238">
        <v>22934377.769999996</v>
      </c>
      <c r="BZ50" s="238">
        <v>325982.74</v>
      </c>
      <c r="CA50" s="238">
        <v>21884060.929999996</v>
      </c>
      <c r="CB50" s="238">
        <v>1373427.41</v>
      </c>
      <c r="CC50" s="238">
        <v>19373746.529999997</v>
      </c>
      <c r="CD50" s="238">
        <v>3278047.93</v>
      </c>
      <c r="CE50" s="238">
        <v>19049699.180000003</v>
      </c>
      <c r="CF50" s="238">
        <v>815047.28</v>
      </c>
      <c r="CG50" s="238">
        <v>18388425.76</v>
      </c>
      <c r="CH50" s="238">
        <v>1763249.3</v>
      </c>
      <c r="CI50" s="238">
        <v>20161268.2</v>
      </c>
      <c r="CJ50" s="238">
        <v>400486.2</v>
      </c>
      <c r="CK50" s="238">
        <v>20104066.8</v>
      </c>
      <c r="CL50" s="238">
        <v>1751468.14</v>
      </c>
      <c r="CM50" s="238">
        <v>20538589.15</v>
      </c>
      <c r="CN50" s="238">
        <v>4211640.44</v>
      </c>
      <c r="CO50" s="238">
        <v>21942028.270000003</v>
      </c>
      <c r="CP50" s="238">
        <v>3878310.84</v>
      </c>
      <c r="CQ50" s="238">
        <v>23324171.12</v>
      </c>
      <c r="CR50" s="238">
        <v>418911.4</v>
      </c>
      <c r="CS50" s="238">
        <v>22245420.97</v>
      </c>
      <c r="CT50" s="238">
        <v>540135.43</v>
      </c>
      <c r="CU50" s="238">
        <v>19987168.689999998</v>
      </c>
      <c r="CV50" s="238">
        <v>720084.26</v>
      </c>
      <c r="CW50" s="238">
        <v>19476791.37</v>
      </c>
      <c r="CX50" s="238">
        <v>646834.7000000001</v>
      </c>
      <c r="CY50" s="238">
        <v>19797643.330000002</v>
      </c>
      <c r="CZ50" s="238">
        <v>462790.39</v>
      </c>
      <c r="DA50" s="238">
        <v>18887006.310000002</v>
      </c>
      <c r="DB50" s="238">
        <v>470468.5799999999</v>
      </c>
      <c r="DC50" s="238">
        <v>16079426.959999999</v>
      </c>
      <c r="DD50" s="238">
        <v>716172.9500000001</v>
      </c>
      <c r="DE50" s="238">
        <v>15980552.63</v>
      </c>
      <c r="DF50" s="238">
        <v>836722.2100000001</v>
      </c>
      <c r="DG50" s="238">
        <v>15054025.54</v>
      </c>
      <c r="DH50" s="238">
        <v>850373.81</v>
      </c>
      <c r="DI50" s="238">
        <v>15503913.150000002</v>
      </c>
      <c r="DJ50" s="238">
        <v>936848.9000000001</v>
      </c>
      <c r="DK50" s="238">
        <v>14689293.91</v>
      </c>
      <c r="DL50" s="238">
        <v>1304733.6500000001</v>
      </c>
      <c r="DM50" s="238">
        <v>11782387.120000001</v>
      </c>
      <c r="DN50" s="238">
        <v>1008956.8900000001</v>
      </c>
      <c r="DO50" s="238">
        <v>8913033.170000002</v>
      </c>
      <c r="DP50" s="238">
        <v>846019.7900000002</v>
      </c>
      <c r="DQ50" s="238">
        <v>9340141.56</v>
      </c>
      <c r="DR50" s="238">
        <v>1067326.8900000001</v>
      </c>
      <c r="DS50" s="238">
        <v>9867333.020000001</v>
      </c>
      <c r="DT50" s="238">
        <v>916031.2399999999</v>
      </c>
      <c r="DU50" s="238">
        <v>10063280</v>
      </c>
      <c r="DV50" s="238">
        <v>1968263.5299999998</v>
      </c>
      <c r="DW50" s="238">
        <v>11384708.830000002</v>
      </c>
      <c r="DX50" s="238">
        <v>8533789.74</v>
      </c>
      <c r="DY50" s="238">
        <v>19455708.18</v>
      </c>
      <c r="DZ50" s="238">
        <v>1004954.08</v>
      </c>
      <c r="EA50" s="238">
        <v>19990193.68</v>
      </c>
      <c r="EB50" s="238">
        <v>663333.7399999999</v>
      </c>
      <c r="EC50" s="238">
        <v>19937354.47</v>
      </c>
      <c r="ED50" s="238">
        <v>766036.57</v>
      </c>
      <c r="EE50" s="238">
        <v>19866668.83</v>
      </c>
      <c r="EF50" s="238">
        <v>680489.1299999999</v>
      </c>
      <c r="EG50" s="238">
        <v>19696784.15</v>
      </c>
      <c r="EH50" s="238">
        <v>775760.11</v>
      </c>
      <c r="EI50" s="238">
        <v>19535695.36</v>
      </c>
      <c r="EJ50" s="238">
        <v>572216.28</v>
      </c>
      <c r="EK50" s="238">
        <v>18803177.99</v>
      </c>
      <c r="EL50" s="238">
        <v>495561.33999999997</v>
      </c>
      <c r="EM50" s="238">
        <v>18289782.439999998</v>
      </c>
      <c r="EN50" s="238">
        <v>666227.35</v>
      </c>
      <c r="EO50" s="238">
        <v>18109990</v>
      </c>
      <c r="EP50" s="238">
        <v>972177.1699999999</v>
      </c>
      <c r="EQ50" s="238">
        <v>18014840.279999997</v>
      </c>
      <c r="ES50" t="str">
        <f t="shared" si="3"/>
        <v>532</v>
      </c>
      <c r="EX50" t="b">
        <f t="shared" si="0"/>
        <v>1</v>
      </c>
      <c r="EY50" s="206" t="s">
        <v>545</v>
      </c>
    </row>
    <row r="51" spans="1:155" ht="13.5" thickBot="1">
      <c r="A51" t="str">
        <f t="shared" si="2"/>
        <v>INC132100</v>
      </c>
      <c r="B51" s="241" t="s">
        <v>546</v>
      </c>
      <c r="C51" s="238" t="s">
        <v>721</v>
      </c>
      <c r="D51" s="238">
        <v>0</v>
      </c>
      <c r="E51" s="238">
        <v>74875.47</v>
      </c>
      <c r="F51" s="238">
        <v>0</v>
      </c>
      <c r="G51" s="238">
        <v>70721.98</v>
      </c>
      <c r="H51" s="238">
        <v>0</v>
      </c>
      <c r="I51" s="238">
        <v>45433.26</v>
      </c>
      <c r="J51" s="238">
        <v>0</v>
      </c>
      <c r="K51" s="238">
        <v>57558.19</v>
      </c>
      <c r="L51" s="238">
        <v>0</v>
      </c>
      <c r="M51" s="238">
        <v>43105.06</v>
      </c>
      <c r="N51" s="238">
        <v>0</v>
      </c>
      <c r="O51" s="238">
        <v>23358.89</v>
      </c>
      <c r="P51" s="238">
        <v>0</v>
      </c>
      <c r="Q51" s="238">
        <v>23358.89</v>
      </c>
      <c r="R51" s="238">
        <v>0</v>
      </c>
      <c r="S51" s="238">
        <v>14085.92</v>
      </c>
      <c r="T51" s="238">
        <v>0</v>
      </c>
      <c r="U51" s="238">
        <v>13420.08</v>
      </c>
      <c r="V51" s="238">
        <v>0</v>
      </c>
      <c r="W51" s="238">
        <v>13420.08</v>
      </c>
      <c r="X51" s="238">
        <v>0</v>
      </c>
      <c r="Y51" s="238">
        <v>10643.51</v>
      </c>
      <c r="Z51" s="238">
        <v>0</v>
      </c>
      <c r="AA51" s="238">
        <v>0</v>
      </c>
      <c r="AB51" s="238">
        <v>0</v>
      </c>
      <c r="AC51" s="238">
        <v>0</v>
      </c>
      <c r="AD51" s="238">
        <v>0</v>
      </c>
      <c r="AE51" s="238">
        <v>0</v>
      </c>
      <c r="AF51" s="238">
        <v>0</v>
      </c>
      <c r="AG51" s="238">
        <v>0</v>
      </c>
      <c r="AH51" s="238">
        <v>0</v>
      </c>
      <c r="AI51" s="238">
        <v>0</v>
      </c>
      <c r="AJ51" s="238">
        <v>0</v>
      </c>
      <c r="AK51" s="238">
        <v>0</v>
      </c>
      <c r="AL51" s="238">
        <v>0</v>
      </c>
      <c r="AM51" s="238">
        <v>0</v>
      </c>
      <c r="AN51" s="238">
        <v>0</v>
      </c>
      <c r="AO51" s="238">
        <v>0</v>
      </c>
      <c r="AP51" s="238">
        <v>-367.36</v>
      </c>
      <c r="AQ51" s="238">
        <v>-367.36</v>
      </c>
      <c r="AR51" s="238">
        <v>0</v>
      </c>
      <c r="AS51" s="238">
        <v>-367.36</v>
      </c>
      <c r="AT51" s="238">
        <v>0</v>
      </c>
      <c r="AU51" s="238">
        <v>-367.36</v>
      </c>
      <c r="AV51" s="238">
        <v>0</v>
      </c>
      <c r="AW51" s="238">
        <v>-367.36</v>
      </c>
      <c r="AX51" s="238">
        <v>12272.43</v>
      </c>
      <c r="AY51" s="238">
        <v>11905.07</v>
      </c>
      <c r="AZ51" s="238">
        <v>11071.56</v>
      </c>
      <c r="BA51" s="238">
        <v>22976.63</v>
      </c>
      <c r="BB51" s="238">
        <v>0</v>
      </c>
      <c r="BC51" s="238">
        <v>22976.63</v>
      </c>
      <c r="BD51" s="238">
        <v>0</v>
      </c>
      <c r="BE51" s="238">
        <v>22976.63</v>
      </c>
      <c r="BF51" s="238">
        <v>3690.52</v>
      </c>
      <c r="BG51" s="238">
        <v>26667.15</v>
      </c>
      <c r="BH51" s="238">
        <v>0</v>
      </c>
      <c r="BI51" s="238">
        <v>26667.15</v>
      </c>
      <c r="BJ51" s="238">
        <v>0</v>
      </c>
      <c r="BK51" s="238">
        <v>26667.15</v>
      </c>
      <c r="BL51" s="238">
        <v>0</v>
      </c>
      <c r="BM51" s="238">
        <v>26667.15</v>
      </c>
      <c r="BN51" s="238">
        <v>0</v>
      </c>
      <c r="BO51" s="238">
        <v>27034.510000000002</v>
      </c>
      <c r="BP51" s="238">
        <v>0</v>
      </c>
      <c r="BQ51" s="238">
        <v>27034.510000000002</v>
      </c>
      <c r="BR51" s="238">
        <v>0</v>
      </c>
      <c r="BS51" s="238">
        <v>27034.510000000002</v>
      </c>
      <c r="BT51" s="238">
        <v>0</v>
      </c>
      <c r="BU51" s="238">
        <v>27034.510000000002</v>
      </c>
      <c r="BV51" s="238">
        <v>0</v>
      </c>
      <c r="BW51" s="238">
        <v>14762.08</v>
      </c>
      <c r="BX51" s="238">
        <v>0</v>
      </c>
      <c r="BY51" s="238">
        <v>3690.52</v>
      </c>
      <c r="BZ51" s="238">
        <v>0</v>
      </c>
      <c r="CA51" s="238">
        <v>3690.52</v>
      </c>
      <c r="CB51" s="238">
        <v>0</v>
      </c>
      <c r="CC51" s="238">
        <v>3690.52</v>
      </c>
      <c r="CD51" s="238">
        <v>0</v>
      </c>
      <c r="CE51" s="238">
        <v>0</v>
      </c>
      <c r="CF51" s="238">
        <v>0</v>
      </c>
      <c r="CG51" s="238">
        <v>0</v>
      </c>
      <c r="CH51" s="238">
        <v>0</v>
      </c>
      <c r="CI51" s="238">
        <v>0</v>
      </c>
      <c r="CJ51" s="238">
        <v>0</v>
      </c>
      <c r="CK51" s="238">
        <v>0</v>
      </c>
      <c r="CL51" s="238">
        <v>0</v>
      </c>
      <c r="CM51" s="238">
        <v>0</v>
      </c>
      <c r="CN51" s="238">
        <v>585</v>
      </c>
      <c r="CO51" s="238">
        <v>585</v>
      </c>
      <c r="CP51" s="238">
        <v>0</v>
      </c>
      <c r="CQ51" s="238">
        <v>585</v>
      </c>
      <c r="CR51" s="238">
        <v>0</v>
      </c>
      <c r="CS51" s="238">
        <v>585</v>
      </c>
      <c r="CT51" s="238">
        <v>0</v>
      </c>
      <c r="CU51" s="238">
        <v>585</v>
      </c>
      <c r="CV51" s="238">
        <v>0</v>
      </c>
      <c r="CW51" s="238">
        <v>585</v>
      </c>
      <c r="CX51" s="238">
        <v>0</v>
      </c>
      <c r="CY51" s="238">
        <v>585</v>
      </c>
      <c r="CZ51" s="238">
        <v>0</v>
      </c>
      <c r="DA51" s="238">
        <v>585</v>
      </c>
      <c r="DB51" s="238">
        <v>0</v>
      </c>
      <c r="DC51" s="238">
        <v>585</v>
      </c>
      <c r="DD51" s="238">
        <v>0</v>
      </c>
      <c r="DE51" s="238">
        <v>585</v>
      </c>
      <c r="DF51" s="238">
        <v>0</v>
      </c>
      <c r="DG51" s="238">
        <v>585</v>
      </c>
      <c r="DH51" s="238">
        <v>0</v>
      </c>
      <c r="DI51" s="238">
        <v>585</v>
      </c>
      <c r="DJ51" s="238">
        <v>0</v>
      </c>
      <c r="DK51" s="238">
        <v>585</v>
      </c>
      <c r="DL51" s="238">
        <v>0</v>
      </c>
      <c r="DM51" s="238">
        <v>0</v>
      </c>
      <c r="DN51" s="238">
        <v>0</v>
      </c>
      <c r="DO51" s="238">
        <v>0</v>
      </c>
      <c r="DP51" s="238">
        <v>0</v>
      </c>
      <c r="DQ51" s="238">
        <v>0</v>
      </c>
      <c r="DR51" s="238">
        <v>0</v>
      </c>
      <c r="DS51" s="238">
        <v>0</v>
      </c>
      <c r="DT51" s="238">
        <v>0</v>
      </c>
      <c r="DU51" s="238">
        <v>0</v>
      </c>
      <c r="DV51" s="238">
        <v>0</v>
      </c>
      <c r="DW51" s="238">
        <v>0</v>
      </c>
      <c r="DX51" s="238">
        <v>0</v>
      </c>
      <c r="DY51" s="238">
        <v>0</v>
      </c>
      <c r="DZ51" s="238">
        <v>0</v>
      </c>
      <c r="EA51" s="238">
        <v>0</v>
      </c>
      <c r="EB51" s="238">
        <v>0</v>
      </c>
      <c r="EC51" s="238">
        <v>0</v>
      </c>
      <c r="ED51" s="238">
        <v>0</v>
      </c>
      <c r="EE51" s="238">
        <v>0</v>
      </c>
      <c r="EF51" s="238">
        <v>0</v>
      </c>
      <c r="EG51" s="238">
        <v>0</v>
      </c>
      <c r="EH51" s="238">
        <v>0</v>
      </c>
      <c r="EI51" s="238">
        <v>0</v>
      </c>
      <c r="EJ51" s="238">
        <v>0</v>
      </c>
      <c r="EK51" s="238">
        <v>0</v>
      </c>
      <c r="EL51" s="238">
        <v>0</v>
      </c>
      <c r="EM51" s="238">
        <v>0</v>
      </c>
      <c r="EN51" s="238">
        <v>0</v>
      </c>
      <c r="EO51" s="238">
        <v>0</v>
      </c>
      <c r="EP51" s="238">
        <v>0</v>
      </c>
      <c r="EQ51" s="238">
        <v>0</v>
      </c>
      <c r="ES51" t="str">
        <f t="shared" si="3"/>
        <v>532</v>
      </c>
      <c r="EX51" t="b">
        <f t="shared" si="0"/>
        <v>1</v>
      </c>
      <c r="EY51" s="206" t="s">
        <v>546</v>
      </c>
    </row>
    <row r="52" spans="1:155" ht="12.75">
      <c r="A52" t="str">
        <f t="shared" si="2"/>
        <v>NUCLEAR P</v>
      </c>
      <c r="B52" s="240" t="s">
        <v>523</v>
      </c>
      <c r="C52" s="242" t="s">
        <v>699</v>
      </c>
      <c r="D52" s="242">
        <v>58040607.1</v>
      </c>
      <c r="E52" s="242">
        <v>624366751.87</v>
      </c>
      <c r="F52" s="242">
        <v>43493205.059999995</v>
      </c>
      <c r="G52" s="242">
        <v>617527466.1500002</v>
      </c>
      <c r="H52" s="242">
        <v>42101588.65</v>
      </c>
      <c r="I52" s="242">
        <v>597655611.61</v>
      </c>
      <c r="J52" s="242">
        <v>41256157.49000001</v>
      </c>
      <c r="K52" s="242">
        <v>588648912.3700001</v>
      </c>
      <c r="L52" s="242">
        <v>46346240.63000001</v>
      </c>
      <c r="M52" s="242">
        <v>591137368.16</v>
      </c>
      <c r="N52" s="242">
        <v>44786090.779999994</v>
      </c>
      <c r="O52" s="242">
        <v>582330187.26</v>
      </c>
      <c r="P52" s="242">
        <v>44397120.809999995</v>
      </c>
      <c r="Q52" s="242">
        <v>573072348.13</v>
      </c>
      <c r="R52" s="242">
        <v>42558984.580000006</v>
      </c>
      <c r="S52" s="242">
        <v>560710100.4099998</v>
      </c>
      <c r="T52" s="242">
        <v>38594479.35000001</v>
      </c>
      <c r="U52" s="242">
        <v>552096179.5300002</v>
      </c>
      <c r="V52" s="242">
        <v>48135485.71</v>
      </c>
      <c r="W52" s="242">
        <v>553769713.0500001</v>
      </c>
      <c r="X52" s="242">
        <v>47730939.65</v>
      </c>
      <c r="Y52" s="242">
        <v>551977848.6300001</v>
      </c>
      <c r="Z52" s="242">
        <v>60179524.16999999</v>
      </c>
      <c r="AA52" s="242">
        <v>557620423.98</v>
      </c>
      <c r="AB52" s="242">
        <v>50472705.029999994</v>
      </c>
      <c r="AC52" s="242">
        <v>550052521.91</v>
      </c>
      <c r="AD52" s="242">
        <v>44547301.79000001</v>
      </c>
      <c r="AE52" s="242">
        <v>551106618.64</v>
      </c>
      <c r="AF52" s="242">
        <v>45800166.949999996</v>
      </c>
      <c r="AG52" s="242">
        <v>554805196.9399999</v>
      </c>
      <c r="AH52" s="242">
        <v>50415334.2</v>
      </c>
      <c r="AI52" s="242">
        <v>563964373.6500001</v>
      </c>
      <c r="AJ52" s="242">
        <v>50293694.18999999</v>
      </c>
      <c r="AK52" s="242">
        <v>567911827.2100002</v>
      </c>
      <c r="AL52" s="242">
        <v>53837009.39</v>
      </c>
      <c r="AM52" s="242">
        <v>576962745.82</v>
      </c>
      <c r="AN52" s="242">
        <v>55830166.90000001</v>
      </c>
      <c r="AO52" s="242">
        <v>588395791.91</v>
      </c>
      <c r="AP52" s="242">
        <v>53532553.02000001</v>
      </c>
      <c r="AQ52" s="242">
        <v>599369360.35</v>
      </c>
      <c r="AR52" s="242">
        <v>53955129.150000006</v>
      </c>
      <c r="AS52" s="242">
        <v>614730010.1499999</v>
      </c>
      <c r="AT52" s="242">
        <v>46520800.71000001</v>
      </c>
      <c r="AU52" s="242">
        <v>613115325.15</v>
      </c>
      <c r="AV52" s="242">
        <v>48551181.45</v>
      </c>
      <c r="AW52" s="242">
        <v>613935566.9500002</v>
      </c>
      <c r="AX52" s="242">
        <v>64299492.129999995</v>
      </c>
      <c r="AY52" s="242">
        <v>618055534.9099998</v>
      </c>
      <c r="AZ52" s="242">
        <v>53635041.60000002</v>
      </c>
      <c r="BA52" s="242">
        <v>621217871.4800001</v>
      </c>
      <c r="BB52" s="242">
        <v>48650404.92999999</v>
      </c>
      <c r="BC52" s="242">
        <v>625320974.62</v>
      </c>
      <c r="BD52" s="242">
        <v>48231832.820000015</v>
      </c>
      <c r="BE52" s="242">
        <v>627752640.4899999</v>
      </c>
      <c r="BF52" s="242">
        <v>47448794.86000001</v>
      </c>
      <c r="BG52" s="242">
        <v>624786101.1499999</v>
      </c>
      <c r="BH52" s="242">
        <v>47915151.02000001</v>
      </c>
      <c r="BI52" s="242">
        <v>622407557.9799999</v>
      </c>
      <c r="BJ52" s="242">
        <v>48297330.12000001</v>
      </c>
      <c r="BK52" s="242">
        <v>616867878.71</v>
      </c>
      <c r="BL52" s="242">
        <v>48518679.34000001</v>
      </c>
      <c r="BM52" s="242">
        <v>609556391.15</v>
      </c>
      <c r="BN52" s="242">
        <v>50280201.36</v>
      </c>
      <c r="BO52" s="242">
        <v>606304039.49</v>
      </c>
      <c r="BP52" s="242">
        <v>50548565.37</v>
      </c>
      <c r="BQ52" s="242">
        <v>602897475.7099999</v>
      </c>
      <c r="BR52" s="242">
        <v>41111734.39</v>
      </c>
      <c r="BS52" s="242">
        <v>597488409.3900001</v>
      </c>
      <c r="BT52" s="242">
        <v>47613003.64999999</v>
      </c>
      <c r="BU52" s="242">
        <v>596550231.59</v>
      </c>
      <c r="BV52" s="242">
        <v>59151146.87</v>
      </c>
      <c r="BW52" s="242">
        <v>591401886.33</v>
      </c>
      <c r="BX52" s="242">
        <v>50210118.78000001</v>
      </c>
      <c r="BY52" s="242">
        <v>587976963.5100001</v>
      </c>
      <c r="BZ52" s="242">
        <v>48459109.68</v>
      </c>
      <c r="CA52" s="242">
        <v>587785668.2600001</v>
      </c>
      <c r="CB52" s="242">
        <v>50652268.65</v>
      </c>
      <c r="CC52" s="242">
        <v>590206104.09</v>
      </c>
      <c r="CD52" s="242">
        <v>45703626.58</v>
      </c>
      <c r="CE52" s="242">
        <v>588460935.8099998</v>
      </c>
      <c r="CF52" s="242">
        <v>51339776.830000006</v>
      </c>
      <c r="CG52" s="242">
        <v>591885561.6200001</v>
      </c>
      <c r="CH52" s="242">
        <v>52572988.120000005</v>
      </c>
      <c r="CI52" s="242">
        <v>596161219.6200001</v>
      </c>
      <c r="CJ52" s="242">
        <v>54729890.410000004</v>
      </c>
      <c r="CK52" s="242">
        <v>602372430.69</v>
      </c>
      <c r="CL52" s="242">
        <v>54449573.59</v>
      </c>
      <c r="CM52" s="242">
        <v>606541802.9200002</v>
      </c>
      <c r="CN52" s="242">
        <v>49227450.11</v>
      </c>
      <c r="CO52" s="242">
        <v>605220687.66</v>
      </c>
      <c r="CP52" s="242">
        <v>53813391.36109614</v>
      </c>
      <c r="CQ52" s="242">
        <v>617922344.631096</v>
      </c>
      <c r="CR52" s="242">
        <v>50572911.40613269</v>
      </c>
      <c r="CS52" s="242">
        <v>620882252.3872288</v>
      </c>
      <c r="CT52" s="242">
        <v>57111322.54109616</v>
      </c>
      <c r="CU52" s="242">
        <v>618842428.0583248</v>
      </c>
      <c r="CV52" s="242">
        <v>51608577.00613269</v>
      </c>
      <c r="CW52" s="242">
        <v>620240886.2844579</v>
      </c>
      <c r="CX52" s="242">
        <v>51903511.456132695</v>
      </c>
      <c r="CY52" s="242">
        <v>623685288.0605905</v>
      </c>
      <c r="CZ52" s="242">
        <v>54696245.896059625</v>
      </c>
      <c r="DA52" s="242">
        <v>627729265.3066499</v>
      </c>
      <c r="DB52" s="242">
        <v>53375541.466132686</v>
      </c>
      <c r="DC52" s="242">
        <v>635401180.1927828</v>
      </c>
      <c r="DD52" s="242">
        <v>55689071.84109617</v>
      </c>
      <c r="DE52" s="242">
        <v>639750475.2038789</v>
      </c>
      <c r="DF52" s="242">
        <v>57446514.4861327</v>
      </c>
      <c r="DG52" s="242">
        <v>644624001.5700116</v>
      </c>
      <c r="DH52" s="242">
        <v>55217539.92109616</v>
      </c>
      <c r="DI52" s="242">
        <v>645111651.0811076</v>
      </c>
      <c r="DJ52" s="242">
        <v>55663460.126132704</v>
      </c>
      <c r="DK52" s="242">
        <v>646325537.6172403</v>
      </c>
      <c r="DL52" s="242">
        <v>50497411.53605962</v>
      </c>
      <c r="DM52" s="242">
        <v>647595499.0432999</v>
      </c>
      <c r="DN52" s="242">
        <v>46676884.73033029</v>
      </c>
      <c r="DO52" s="242">
        <v>640458992.4125342</v>
      </c>
      <c r="DP52" s="242">
        <v>50462920.33023903</v>
      </c>
      <c r="DQ52" s="242">
        <v>640349001.3366405</v>
      </c>
      <c r="DR52" s="242">
        <v>46962330.65990874</v>
      </c>
      <c r="DS52" s="242">
        <v>630200009.4554533</v>
      </c>
      <c r="DT52" s="242">
        <v>51848025.110239044</v>
      </c>
      <c r="DU52" s="242">
        <v>630439457.5595593</v>
      </c>
      <c r="DV52" s="242">
        <v>51444683.32023904</v>
      </c>
      <c r="DW52" s="242">
        <v>629980629.4236659</v>
      </c>
      <c r="DX52" s="242">
        <v>51583511.79924816</v>
      </c>
      <c r="DY52" s="242">
        <v>626867895.3268542</v>
      </c>
      <c r="DZ52" s="242">
        <v>51100968.15023904</v>
      </c>
      <c r="EA52" s="242">
        <v>624593322.0109605</v>
      </c>
      <c r="EB52" s="242">
        <v>55190579.809908755</v>
      </c>
      <c r="EC52" s="242">
        <v>624094829.9797734</v>
      </c>
      <c r="ED52" s="242">
        <v>56291327.47023903</v>
      </c>
      <c r="EE52" s="242">
        <v>622939642.9638797</v>
      </c>
      <c r="EF52" s="242">
        <v>55491778.19990873</v>
      </c>
      <c r="EG52" s="242">
        <v>623213881.2426922</v>
      </c>
      <c r="EH52" s="242">
        <v>56071137.17023904</v>
      </c>
      <c r="EI52" s="242">
        <v>623621558.2867986</v>
      </c>
      <c r="EJ52" s="242">
        <v>50686254.49023903</v>
      </c>
      <c r="EK52" s="242">
        <v>623810401.240978</v>
      </c>
      <c r="EL52" s="242">
        <v>47394190.07990874</v>
      </c>
      <c r="EM52" s="242">
        <v>624527706.5905564</v>
      </c>
      <c r="EN52" s="242">
        <v>52171047.61023904</v>
      </c>
      <c r="EO52" s="242">
        <v>626235833.8705564</v>
      </c>
      <c r="EP52" s="242">
        <v>48990035.69990875</v>
      </c>
      <c r="EQ52" s="242">
        <v>628263538.9105563</v>
      </c>
      <c r="ES52">
        <f t="shared" si="3"/>
      </c>
      <c r="EX52" t="b">
        <f t="shared" si="0"/>
        <v>1</v>
      </c>
      <c r="EY52" s="205" t="s">
        <v>523</v>
      </c>
    </row>
    <row r="53" spans="1:155" ht="12.75">
      <c r="A53">
        <f t="shared" si="2"/>
      </c>
      <c r="B53"/>
      <c r="C53" s="237"/>
      <c r="ES53">
        <f t="shared" si="3"/>
      </c>
      <c r="EX53" t="b">
        <f t="shared" si="0"/>
        <v>1</v>
      </c>
      <c r="EY53" s="197"/>
    </row>
    <row r="54" spans="1:155" ht="12.75">
      <c r="A54" t="str">
        <f t="shared" si="2"/>
        <v>OTHER POW</v>
      </c>
      <c r="B54" s="240" t="s">
        <v>547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S54">
        <f t="shared" si="3"/>
      </c>
      <c r="EX54" t="b">
        <f t="shared" si="0"/>
        <v>1</v>
      </c>
      <c r="EY54" s="205" t="s">
        <v>547</v>
      </c>
    </row>
    <row r="55" spans="1:155" ht="12.75">
      <c r="A55" t="str">
        <f t="shared" si="2"/>
        <v>INC146000</v>
      </c>
      <c r="B55" s="241" t="s">
        <v>548</v>
      </c>
      <c r="C55" s="238" t="s">
        <v>722</v>
      </c>
      <c r="D55" s="238">
        <v>1049027.91</v>
      </c>
      <c r="E55" s="238">
        <v>12034406.07</v>
      </c>
      <c r="F55" s="238">
        <v>988913.5</v>
      </c>
      <c r="G55" s="238">
        <v>12224646.96</v>
      </c>
      <c r="H55" s="238">
        <v>1097683.23</v>
      </c>
      <c r="I55" s="238">
        <v>11452431.23</v>
      </c>
      <c r="J55" s="238">
        <v>1065326.94</v>
      </c>
      <c r="K55" s="238">
        <v>11706866.16</v>
      </c>
      <c r="L55" s="238">
        <v>1106874.3</v>
      </c>
      <c r="M55" s="238">
        <v>12054823.09</v>
      </c>
      <c r="N55" s="238">
        <v>846293.77</v>
      </c>
      <c r="O55" s="238">
        <v>12350726.63</v>
      </c>
      <c r="P55" s="238">
        <v>1058092.83</v>
      </c>
      <c r="Q55" s="238">
        <v>12146562.48</v>
      </c>
      <c r="R55" s="238">
        <v>1040345.55</v>
      </c>
      <c r="S55" s="238">
        <v>12193541.98</v>
      </c>
      <c r="T55" s="238">
        <v>975378.16</v>
      </c>
      <c r="U55" s="238">
        <v>12156407.36</v>
      </c>
      <c r="V55" s="238">
        <v>1175757.67</v>
      </c>
      <c r="W55" s="238">
        <v>12402285.21</v>
      </c>
      <c r="X55" s="238">
        <v>1042285.9</v>
      </c>
      <c r="Y55" s="238">
        <v>12480199.42</v>
      </c>
      <c r="Z55" s="238">
        <v>1308239.66</v>
      </c>
      <c r="AA55" s="238">
        <v>12754219.42</v>
      </c>
      <c r="AB55" s="238">
        <v>1134746.22</v>
      </c>
      <c r="AC55" s="238">
        <v>12839937.73</v>
      </c>
      <c r="AD55" s="238">
        <v>1008541.46</v>
      </c>
      <c r="AE55" s="238">
        <v>12859565.69</v>
      </c>
      <c r="AF55" s="238">
        <v>1038120.88</v>
      </c>
      <c r="AG55" s="238">
        <v>12800003.34</v>
      </c>
      <c r="AH55" s="238">
        <v>1018846.87</v>
      </c>
      <c r="AI55" s="238">
        <v>12753523.27</v>
      </c>
      <c r="AJ55" s="238">
        <v>1176626.47</v>
      </c>
      <c r="AK55" s="238">
        <v>12823275.44</v>
      </c>
      <c r="AL55" s="238">
        <v>1029271.3</v>
      </c>
      <c r="AM55" s="238">
        <v>13006252.97</v>
      </c>
      <c r="AN55" s="238">
        <v>1088442.59</v>
      </c>
      <c r="AO55" s="238">
        <v>13036602.73</v>
      </c>
      <c r="AP55" s="238">
        <v>1104467.38</v>
      </c>
      <c r="AQ55" s="238">
        <v>13100724.56</v>
      </c>
      <c r="AR55" s="238">
        <v>1010694.98</v>
      </c>
      <c r="AS55" s="238">
        <v>13136041.38</v>
      </c>
      <c r="AT55" s="238">
        <v>1149132.24</v>
      </c>
      <c r="AU55" s="238">
        <v>13109415.95</v>
      </c>
      <c r="AV55" s="238">
        <v>1056185.44</v>
      </c>
      <c r="AW55" s="238">
        <v>13123315.49</v>
      </c>
      <c r="AX55" s="238">
        <v>1326890.75</v>
      </c>
      <c r="AY55" s="238">
        <v>13141966.58</v>
      </c>
      <c r="AZ55" s="238">
        <v>1166813.18</v>
      </c>
      <c r="BA55" s="238">
        <v>13174033.54</v>
      </c>
      <c r="BB55" s="238">
        <v>979340.2</v>
      </c>
      <c r="BC55" s="238">
        <v>13144832.28</v>
      </c>
      <c r="BD55" s="238">
        <v>1336301.86</v>
      </c>
      <c r="BE55" s="238">
        <v>13443013.26</v>
      </c>
      <c r="BF55" s="238">
        <v>1126759.02</v>
      </c>
      <c r="BG55" s="238">
        <v>13550925.41</v>
      </c>
      <c r="BH55" s="238">
        <v>1262930.55</v>
      </c>
      <c r="BI55" s="238">
        <v>13637229.49</v>
      </c>
      <c r="BJ55" s="238">
        <v>1087433.69</v>
      </c>
      <c r="BK55" s="238">
        <v>13695391.88</v>
      </c>
      <c r="BL55" s="238">
        <v>1092097.05</v>
      </c>
      <c r="BM55" s="238">
        <v>13699046.34</v>
      </c>
      <c r="BN55" s="238">
        <v>1079868.26</v>
      </c>
      <c r="BO55" s="238">
        <v>13674447.22</v>
      </c>
      <c r="BP55" s="238">
        <v>763845.84</v>
      </c>
      <c r="BQ55" s="238">
        <v>13427598.08</v>
      </c>
      <c r="BR55" s="238">
        <v>1219827.89</v>
      </c>
      <c r="BS55" s="238">
        <v>13498293.729999999</v>
      </c>
      <c r="BT55" s="238">
        <v>1065556.67</v>
      </c>
      <c r="BU55" s="238">
        <v>13507664.959999997</v>
      </c>
      <c r="BV55" s="238">
        <v>1376219.11</v>
      </c>
      <c r="BW55" s="238">
        <v>13556993.319999998</v>
      </c>
      <c r="BX55" s="238">
        <v>970267.88</v>
      </c>
      <c r="BY55" s="238">
        <v>13360448.019999998</v>
      </c>
      <c r="BZ55" s="238">
        <v>1030198.82</v>
      </c>
      <c r="CA55" s="238">
        <v>13411306.639999999</v>
      </c>
      <c r="CB55" s="238">
        <v>1100409.23</v>
      </c>
      <c r="CC55" s="238">
        <v>13175414.01</v>
      </c>
      <c r="CD55" s="238">
        <v>1008559.28</v>
      </c>
      <c r="CE55" s="238">
        <v>13057214.27</v>
      </c>
      <c r="CF55" s="238">
        <v>1069930.47</v>
      </c>
      <c r="CG55" s="238">
        <v>12864214.19</v>
      </c>
      <c r="CH55" s="238">
        <v>1046678.08</v>
      </c>
      <c r="CI55" s="238">
        <v>12823458.580000002</v>
      </c>
      <c r="CJ55" s="238">
        <v>1217515.44</v>
      </c>
      <c r="CK55" s="238">
        <v>12948876.97</v>
      </c>
      <c r="CL55" s="238">
        <v>1135256.98</v>
      </c>
      <c r="CM55" s="238">
        <v>13004265.690000001</v>
      </c>
      <c r="CN55" s="238">
        <v>1257488.05</v>
      </c>
      <c r="CO55" s="238">
        <v>13497907.9</v>
      </c>
      <c r="CP55" s="238">
        <v>1130201.6300000004</v>
      </c>
      <c r="CQ55" s="238">
        <v>13408281.64</v>
      </c>
      <c r="CR55" s="238">
        <v>1323539.0900000003</v>
      </c>
      <c r="CS55" s="238">
        <v>13666264.06</v>
      </c>
      <c r="CT55" s="238">
        <v>1247427.1700000002</v>
      </c>
      <c r="CU55" s="238">
        <v>13537472.120000003</v>
      </c>
      <c r="CV55" s="238">
        <v>1200904.82</v>
      </c>
      <c r="CW55" s="238">
        <v>13768109.06</v>
      </c>
      <c r="CX55" s="238">
        <v>1156377.8299999996</v>
      </c>
      <c r="CY55" s="238">
        <v>13894288.07</v>
      </c>
      <c r="CZ55" s="238">
        <v>1160918.0399999998</v>
      </c>
      <c r="DA55" s="238">
        <v>13954796.88</v>
      </c>
      <c r="DB55" s="238">
        <v>1157544.6299999992</v>
      </c>
      <c r="DC55" s="238">
        <v>14103782.23</v>
      </c>
      <c r="DD55" s="238">
        <v>1245809.73</v>
      </c>
      <c r="DE55" s="238">
        <v>14279661.49</v>
      </c>
      <c r="DF55" s="238">
        <v>1217176.26</v>
      </c>
      <c r="DG55" s="238">
        <v>14450159.67</v>
      </c>
      <c r="DH55" s="238">
        <v>1208926.94</v>
      </c>
      <c r="DI55" s="238">
        <v>14441571.170000002</v>
      </c>
      <c r="DJ55" s="238">
        <v>1231492.09</v>
      </c>
      <c r="DK55" s="238">
        <v>14537806.28</v>
      </c>
      <c r="DL55" s="238">
        <v>1224680.2199999997</v>
      </c>
      <c r="DM55" s="238">
        <v>14504998.45</v>
      </c>
      <c r="DN55" s="238">
        <v>1343196.6500000001</v>
      </c>
      <c r="DO55" s="238">
        <v>14717993.469999999</v>
      </c>
      <c r="DP55" s="238">
        <v>1386605.7600000007</v>
      </c>
      <c r="DQ55" s="238">
        <v>14781060.139999999</v>
      </c>
      <c r="DR55" s="238">
        <v>1393894.2000000016</v>
      </c>
      <c r="DS55" s="238">
        <v>14927527.17</v>
      </c>
      <c r="DT55" s="238">
        <v>1455343.2300000007</v>
      </c>
      <c r="DU55" s="238">
        <v>15181965.580000002</v>
      </c>
      <c r="DV55" s="238">
        <v>1257821.6300000001</v>
      </c>
      <c r="DW55" s="238">
        <v>15283409.38</v>
      </c>
      <c r="DX55" s="238">
        <v>1341336.8500000008</v>
      </c>
      <c r="DY55" s="238">
        <v>15463828.190000003</v>
      </c>
      <c r="DZ55" s="238">
        <v>1293939.3100000008</v>
      </c>
      <c r="EA55" s="238">
        <v>15600222.870000005</v>
      </c>
      <c r="EB55" s="238">
        <v>1378006.2100000011</v>
      </c>
      <c r="EC55" s="238">
        <v>15732419.350000005</v>
      </c>
      <c r="ED55" s="238">
        <v>1309513.3500000003</v>
      </c>
      <c r="EE55" s="238">
        <v>15824756.440000007</v>
      </c>
      <c r="EF55" s="238">
        <v>1347037.8200000008</v>
      </c>
      <c r="EG55" s="238">
        <v>15962867.320000008</v>
      </c>
      <c r="EH55" s="238">
        <v>1353567.4100000008</v>
      </c>
      <c r="EI55" s="238">
        <v>16084942.640000008</v>
      </c>
      <c r="EJ55" s="238">
        <v>1409802.9000000008</v>
      </c>
      <c r="EK55" s="238">
        <v>16270065.32000001</v>
      </c>
      <c r="EL55" s="238">
        <v>1333632.770000001</v>
      </c>
      <c r="EM55" s="238">
        <v>16260501.440000013</v>
      </c>
      <c r="EN55" s="238">
        <v>1388337.9000000006</v>
      </c>
      <c r="EO55" s="238">
        <v>16262233.580000011</v>
      </c>
      <c r="EP55" s="238">
        <v>1366194.7100000004</v>
      </c>
      <c r="EQ55" s="238">
        <v>16234534.09000001</v>
      </c>
      <c r="ES55" t="str">
        <f t="shared" si="3"/>
        <v>546</v>
      </c>
      <c r="EX55" t="b">
        <f t="shared" si="0"/>
        <v>1</v>
      </c>
      <c r="EY55" s="206" t="s">
        <v>548</v>
      </c>
    </row>
    <row r="56" spans="1:155" ht="12.75">
      <c r="A56" t="str">
        <f t="shared" si="2"/>
        <v>INC146100</v>
      </c>
      <c r="B56" s="241" t="s">
        <v>549</v>
      </c>
      <c r="C56" s="238" t="s">
        <v>723</v>
      </c>
      <c r="D56" s="238">
        <v>14018.68</v>
      </c>
      <c r="E56" s="238">
        <v>269740.18</v>
      </c>
      <c r="F56" s="238">
        <v>12668.92</v>
      </c>
      <c r="G56" s="238">
        <v>255039.39</v>
      </c>
      <c r="H56" s="238">
        <v>20592.88</v>
      </c>
      <c r="I56" s="238">
        <v>246459.27</v>
      </c>
      <c r="J56" s="238">
        <v>17200.27</v>
      </c>
      <c r="K56" s="238">
        <v>232275.42</v>
      </c>
      <c r="L56" s="238">
        <v>12093.08</v>
      </c>
      <c r="M56" s="238">
        <v>219674.75</v>
      </c>
      <c r="N56" s="238">
        <v>10895.92</v>
      </c>
      <c r="O56" s="238">
        <v>206061.9</v>
      </c>
      <c r="P56" s="238">
        <v>22420</v>
      </c>
      <c r="Q56" s="238">
        <v>212306.01</v>
      </c>
      <c r="R56" s="238">
        <v>14844.48</v>
      </c>
      <c r="S56" s="238">
        <v>207110.87</v>
      </c>
      <c r="T56" s="238">
        <v>12478.25</v>
      </c>
      <c r="U56" s="238">
        <v>200592.16</v>
      </c>
      <c r="V56" s="238">
        <v>15814.05</v>
      </c>
      <c r="W56" s="238">
        <v>197817.1</v>
      </c>
      <c r="X56" s="238">
        <v>13022.08</v>
      </c>
      <c r="Y56" s="238">
        <v>192678.49</v>
      </c>
      <c r="Z56" s="238">
        <v>15895.22</v>
      </c>
      <c r="AA56" s="238">
        <v>181943.83</v>
      </c>
      <c r="AB56" s="238">
        <v>16240.42</v>
      </c>
      <c r="AC56" s="238">
        <v>184165.57</v>
      </c>
      <c r="AD56" s="238">
        <v>17462.54</v>
      </c>
      <c r="AE56" s="238">
        <v>188959.19</v>
      </c>
      <c r="AF56" s="238">
        <v>11656.41</v>
      </c>
      <c r="AG56" s="238">
        <v>180022.72</v>
      </c>
      <c r="AH56" s="238">
        <v>14932.51</v>
      </c>
      <c r="AI56" s="238">
        <v>177754.96</v>
      </c>
      <c r="AJ56" s="238">
        <v>15480.37</v>
      </c>
      <c r="AK56" s="238">
        <v>181142.25</v>
      </c>
      <c r="AL56" s="238">
        <v>18512.12</v>
      </c>
      <c r="AM56" s="238">
        <v>188758.45</v>
      </c>
      <c r="AN56" s="238">
        <v>16675.9</v>
      </c>
      <c r="AO56" s="238">
        <v>183014.35</v>
      </c>
      <c r="AP56" s="238">
        <v>9905.49</v>
      </c>
      <c r="AQ56" s="238">
        <v>178075.36</v>
      </c>
      <c r="AR56" s="238">
        <v>12514.25</v>
      </c>
      <c r="AS56" s="238">
        <v>178111.36</v>
      </c>
      <c r="AT56" s="238">
        <v>9920.03</v>
      </c>
      <c r="AU56" s="238">
        <v>172217.34</v>
      </c>
      <c r="AV56" s="238">
        <v>13865.28</v>
      </c>
      <c r="AW56" s="238">
        <v>173060.54</v>
      </c>
      <c r="AX56" s="238">
        <v>29219.3</v>
      </c>
      <c r="AY56" s="238">
        <v>186384.62</v>
      </c>
      <c r="AZ56" s="238">
        <v>22511.91</v>
      </c>
      <c r="BA56" s="238">
        <v>192656.11</v>
      </c>
      <c r="BB56" s="238">
        <v>11199.07</v>
      </c>
      <c r="BC56" s="238">
        <v>186392.64</v>
      </c>
      <c r="BD56" s="238">
        <v>14582.33</v>
      </c>
      <c r="BE56" s="238">
        <v>189318.56</v>
      </c>
      <c r="BF56" s="238">
        <v>10900.41</v>
      </c>
      <c r="BG56" s="238">
        <v>185286.46</v>
      </c>
      <c r="BH56" s="238">
        <v>20066.06</v>
      </c>
      <c r="BI56" s="238">
        <v>189872.15</v>
      </c>
      <c r="BJ56" s="238">
        <v>22153.28</v>
      </c>
      <c r="BK56" s="238">
        <v>193513.31</v>
      </c>
      <c r="BL56" s="238">
        <v>16069.94</v>
      </c>
      <c r="BM56" s="238">
        <v>192907.35</v>
      </c>
      <c r="BN56" s="238">
        <v>18324.29</v>
      </c>
      <c r="BO56" s="238">
        <v>201326.15</v>
      </c>
      <c r="BP56" s="238">
        <v>30726.21</v>
      </c>
      <c r="BQ56" s="238">
        <v>219538.11</v>
      </c>
      <c r="BR56" s="238">
        <v>89781.15</v>
      </c>
      <c r="BS56" s="238">
        <v>299399.23000000004</v>
      </c>
      <c r="BT56" s="238">
        <v>15784.27</v>
      </c>
      <c r="BU56" s="238">
        <v>301318.22</v>
      </c>
      <c r="BV56" s="238">
        <v>12496</v>
      </c>
      <c r="BW56" s="238">
        <v>284594.92</v>
      </c>
      <c r="BX56" s="238">
        <v>15045.21</v>
      </c>
      <c r="BY56" s="238">
        <v>277128.22000000003</v>
      </c>
      <c r="BZ56" s="238">
        <v>9892.85</v>
      </c>
      <c r="CA56" s="238">
        <v>275822</v>
      </c>
      <c r="CB56" s="238">
        <v>17250.17</v>
      </c>
      <c r="CC56" s="238">
        <v>278489.83999999997</v>
      </c>
      <c r="CD56" s="238">
        <v>11417.35</v>
      </c>
      <c r="CE56" s="238">
        <v>279006.78</v>
      </c>
      <c r="CF56" s="238">
        <v>15470.96</v>
      </c>
      <c r="CG56" s="238">
        <v>274411.68</v>
      </c>
      <c r="CH56" s="238">
        <v>12001.77</v>
      </c>
      <c r="CI56" s="238">
        <v>264260.17</v>
      </c>
      <c r="CJ56" s="238">
        <v>28967.06</v>
      </c>
      <c r="CK56" s="238">
        <v>277157.29</v>
      </c>
      <c r="CL56" s="238">
        <v>14868.53</v>
      </c>
      <c r="CM56" s="238">
        <v>273701.53</v>
      </c>
      <c r="CN56" s="238">
        <v>13173.2</v>
      </c>
      <c r="CO56" s="238">
        <v>256148.52000000002</v>
      </c>
      <c r="CP56" s="238">
        <v>23440.940000000002</v>
      </c>
      <c r="CQ56" s="238">
        <v>189808.30999999997</v>
      </c>
      <c r="CR56" s="238">
        <v>22621.26</v>
      </c>
      <c r="CS56" s="238">
        <v>196645.3</v>
      </c>
      <c r="CT56" s="238">
        <v>26593.740000000005</v>
      </c>
      <c r="CU56" s="238">
        <v>210743.03999999998</v>
      </c>
      <c r="CV56" s="238">
        <v>25561.860000000004</v>
      </c>
      <c r="CW56" s="238">
        <v>221259.68999999997</v>
      </c>
      <c r="CX56" s="238">
        <v>16731.24</v>
      </c>
      <c r="CY56" s="238">
        <v>228098.08000000002</v>
      </c>
      <c r="CZ56" s="238">
        <v>25095.83</v>
      </c>
      <c r="DA56" s="238">
        <v>235943.74</v>
      </c>
      <c r="DB56" s="238">
        <v>17526.579999999998</v>
      </c>
      <c r="DC56" s="238">
        <v>242052.97</v>
      </c>
      <c r="DD56" s="238">
        <v>17712.240000000005</v>
      </c>
      <c r="DE56" s="238">
        <v>244294.25000000003</v>
      </c>
      <c r="DF56" s="238">
        <v>20124.09</v>
      </c>
      <c r="DG56" s="238">
        <v>252416.57000000004</v>
      </c>
      <c r="DH56" s="238">
        <v>20892.170000000002</v>
      </c>
      <c r="DI56" s="238">
        <v>244341.68000000002</v>
      </c>
      <c r="DJ56" s="238">
        <v>20368.23</v>
      </c>
      <c r="DK56" s="238">
        <v>249841.38000000006</v>
      </c>
      <c r="DL56" s="238">
        <v>19099.940000000002</v>
      </c>
      <c r="DM56" s="238">
        <v>255768.12000000005</v>
      </c>
      <c r="DN56" s="238">
        <v>18581.25</v>
      </c>
      <c r="DO56" s="238">
        <v>250908.43000000005</v>
      </c>
      <c r="DP56" s="238">
        <v>18104.81</v>
      </c>
      <c r="DQ56" s="238">
        <v>246391.97999999998</v>
      </c>
      <c r="DR56" s="238">
        <v>17225.29</v>
      </c>
      <c r="DS56" s="238">
        <v>237023.53</v>
      </c>
      <c r="DT56" s="238">
        <v>26143.4</v>
      </c>
      <c r="DU56" s="238">
        <v>237605.06999999995</v>
      </c>
      <c r="DV56" s="238">
        <v>16642.940000000006</v>
      </c>
      <c r="DW56" s="238">
        <v>237516.77000000002</v>
      </c>
      <c r="DX56" s="238">
        <v>25365.960000000003</v>
      </c>
      <c r="DY56" s="238">
        <v>237786.90000000005</v>
      </c>
      <c r="DZ56" s="238">
        <v>17438.280000000002</v>
      </c>
      <c r="EA56" s="238">
        <v>237698.60000000003</v>
      </c>
      <c r="EB56" s="238">
        <v>18305.550000000003</v>
      </c>
      <c r="EC56" s="238">
        <v>238291.91000000003</v>
      </c>
      <c r="ED56" s="238">
        <v>20382.45</v>
      </c>
      <c r="EE56" s="238">
        <v>238550.27000000005</v>
      </c>
      <c r="EF56" s="238">
        <v>21138.800000000003</v>
      </c>
      <c r="EG56" s="238">
        <v>238796.90000000002</v>
      </c>
      <c r="EH56" s="238">
        <v>20638.36</v>
      </c>
      <c r="EI56" s="238">
        <v>239067.03000000003</v>
      </c>
      <c r="EJ56" s="238">
        <v>19023.390000000003</v>
      </c>
      <c r="EK56" s="238">
        <v>238990.48</v>
      </c>
      <c r="EL56" s="238">
        <v>19162.789999999997</v>
      </c>
      <c r="EM56" s="238">
        <v>239572.02</v>
      </c>
      <c r="EN56" s="238">
        <v>18363.17</v>
      </c>
      <c r="EO56" s="238">
        <v>239830.38</v>
      </c>
      <c r="EP56" s="238">
        <v>17148.73</v>
      </c>
      <c r="EQ56" s="238">
        <v>239753.81999999998</v>
      </c>
      <c r="ES56" t="str">
        <f t="shared" si="3"/>
        <v>552</v>
      </c>
      <c r="EX56" t="b">
        <f t="shared" si="0"/>
        <v>1</v>
      </c>
      <c r="EY56" s="206" t="s">
        <v>549</v>
      </c>
    </row>
    <row r="57" spans="1:155" ht="12.75">
      <c r="A57" t="str">
        <f t="shared" si="2"/>
        <v>INC147110</v>
      </c>
      <c r="B57" s="241" t="s">
        <v>550</v>
      </c>
      <c r="C57" s="238" t="s">
        <v>724</v>
      </c>
      <c r="D57" s="238">
        <v>217915583.48</v>
      </c>
      <c r="E57" s="238">
        <v>2958930826.28</v>
      </c>
      <c r="F57" s="238">
        <v>205700219.18</v>
      </c>
      <c r="G57" s="238">
        <v>2968388321.01</v>
      </c>
      <c r="H57" s="238">
        <v>211344027.37</v>
      </c>
      <c r="I57" s="238">
        <v>2956539493.64</v>
      </c>
      <c r="J57" s="238">
        <v>202773056.18</v>
      </c>
      <c r="K57" s="238">
        <v>2908957710.34</v>
      </c>
      <c r="L57" s="238">
        <v>223307305.52</v>
      </c>
      <c r="M57" s="238">
        <v>2904279352.42</v>
      </c>
      <c r="N57" s="238">
        <v>222671541.66</v>
      </c>
      <c r="O57" s="238">
        <v>2841581093.93</v>
      </c>
      <c r="P57" s="238">
        <v>252279386.09</v>
      </c>
      <c r="Q57" s="238">
        <v>2801380881.72</v>
      </c>
      <c r="R57" s="238">
        <v>254566034.35</v>
      </c>
      <c r="S57" s="238">
        <v>2762610510.74</v>
      </c>
      <c r="T57" s="238">
        <v>236896202.62</v>
      </c>
      <c r="U57" s="238">
        <v>2735767629.97</v>
      </c>
      <c r="V57" s="238">
        <v>238254566.4</v>
      </c>
      <c r="W57" s="238">
        <v>2721053248.73</v>
      </c>
      <c r="X57" s="238">
        <v>208558777.36</v>
      </c>
      <c r="Y57" s="238">
        <v>2707163949.01</v>
      </c>
      <c r="Z57" s="238">
        <v>220578374.58</v>
      </c>
      <c r="AA57" s="238">
        <v>2694845074.79</v>
      </c>
      <c r="AB57" s="238">
        <v>189664432.43</v>
      </c>
      <c r="AC57" s="238">
        <v>2666593923.74</v>
      </c>
      <c r="AD57" s="238">
        <v>175186138.69</v>
      </c>
      <c r="AE57" s="238">
        <v>2636079843.25</v>
      </c>
      <c r="AF57" s="238">
        <v>200001631.09</v>
      </c>
      <c r="AG57" s="238">
        <v>2624737446.97</v>
      </c>
      <c r="AH57" s="238">
        <v>201333571.72</v>
      </c>
      <c r="AI57" s="238">
        <v>2623297962.51</v>
      </c>
      <c r="AJ57" s="238">
        <v>206071511.41</v>
      </c>
      <c r="AK57" s="238">
        <v>2606062168.4</v>
      </c>
      <c r="AL57" s="238">
        <v>211686405.49</v>
      </c>
      <c r="AM57" s="238">
        <v>2595077032.23</v>
      </c>
      <c r="AN57" s="238">
        <v>210213783.29</v>
      </c>
      <c r="AO57" s="238">
        <v>2553011429.43</v>
      </c>
      <c r="AP57" s="238">
        <v>219135564.16</v>
      </c>
      <c r="AQ57" s="238">
        <v>2517580959.24</v>
      </c>
      <c r="AR57" s="238">
        <v>196739264.1</v>
      </c>
      <c r="AS57" s="238">
        <v>2477424020.72</v>
      </c>
      <c r="AT57" s="238">
        <v>205170410.27</v>
      </c>
      <c r="AU57" s="238">
        <v>2444339864.59</v>
      </c>
      <c r="AV57" s="238">
        <v>181008838.91</v>
      </c>
      <c r="AW57" s="238">
        <v>2416789926.14</v>
      </c>
      <c r="AX57" s="238">
        <v>185914995.54</v>
      </c>
      <c r="AY57" s="238">
        <v>2382126547.1</v>
      </c>
      <c r="AZ57" s="238">
        <v>191523147.64</v>
      </c>
      <c r="BA57" s="238">
        <v>2383985262.31</v>
      </c>
      <c r="BB57" s="238">
        <v>198797391.71</v>
      </c>
      <c r="BC57" s="238">
        <v>2407596515.33</v>
      </c>
      <c r="BD57" s="238">
        <v>306121745.23</v>
      </c>
      <c r="BE57" s="238">
        <v>2513716629.47</v>
      </c>
      <c r="BF57" s="238">
        <v>286813315.65</v>
      </c>
      <c r="BG57" s="238">
        <v>2599196373.4</v>
      </c>
      <c r="BH57" s="238">
        <v>269932452.67</v>
      </c>
      <c r="BI57" s="238">
        <v>2663057314.66</v>
      </c>
      <c r="BJ57" s="238">
        <v>251923754.88</v>
      </c>
      <c r="BK57" s="238">
        <v>2703294664.05</v>
      </c>
      <c r="BL57" s="238">
        <v>275787244.14</v>
      </c>
      <c r="BM57" s="238">
        <v>2768868124.9</v>
      </c>
      <c r="BN57" s="238">
        <v>285798999.96</v>
      </c>
      <c r="BO57" s="238">
        <v>2835531560.6999993</v>
      </c>
      <c r="BP57" s="238">
        <v>257057083.62</v>
      </c>
      <c r="BQ57" s="238">
        <v>2895849380.22</v>
      </c>
      <c r="BR57" s="238">
        <v>250358833.86</v>
      </c>
      <c r="BS57" s="238">
        <v>2941037803.81</v>
      </c>
      <c r="BT57" s="238">
        <v>193676783.19</v>
      </c>
      <c r="BU57" s="238">
        <v>2953705748.09</v>
      </c>
      <c r="BV57" s="238">
        <v>209016943.39</v>
      </c>
      <c r="BW57" s="238">
        <v>2976807695.94</v>
      </c>
      <c r="BX57" s="238">
        <v>201327712.79</v>
      </c>
      <c r="BY57" s="238">
        <v>2986612261.09</v>
      </c>
      <c r="BZ57" s="238">
        <v>181379955</v>
      </c>
      <c r="CA57" s="238">
        <v>2969194824.38</v>
      </c>
      <c r="CB57" s="238">
        <v>217540001.2</v>
      </c>
      <c r="CC57" s="238">
        <v>2880613080.35</v>
      </c>
      <c r="CD57" s="238">
        <v>232976284.42</v>
      </c>
      <c r="CE57" s="238">
        <v>2826776049.12</v>
      </c>
      <c r="CF57" s="238">
        <v>228721779.02</v>
      </c>
      <c r="CG57" s="238">
        <v>2785565375.47</v>
      </c>
      <c r="CH57" s="238">
        <v>235543097.62</v>
      </c>
      <c r="CI57" s="238">
        <v>2769184718.21</v>
      </c>
      <c r="CJ57" s="238">
        <v>241194966.52</v>
      </c>
      <c r="CK57" s="238">
        <v>2734592440.59</v>
      </c>
      <c r="CL57" s="238">
        <v>243186665.79</v>
      </c>
      <c r="CM57" s="238">
        <v>2691980106.42</v>
      </c>
      <c r="CN57" s="238">
        <v>232751535.51</v>
      </c>
      <c r="CO57" s="238">
        <v>2667674558.3100004</v>
      </c>
      <c r="CP57" s="238">
        <v>237360842.18280122</v>
      </c>
      <c r="CQ57" s="238">
        <v>2654676566.6328015</v>
      </c>
      <c r="CR57" s="238">
        <v>198781428.3057703</v>
      </c>
      <c r="CS57" s="238">
        <v>2659781211.748572</v>
      </c>
      <c r="CT57" s="238">
        <v>177016525.81105796</v>
      </c>
      <c r="CU57" s="238">
        <v>2627780794.169629</v>
      </c>
      <c r="CV57" s="238">
        <v>127127962.84976844</v>
      </c>
      <c r="CW57" s="238">
        <v>2553581044.229398</v>
      </c>
      <c r="CX57" s="238">
        <v>116554729.98735115</v>
      </c>
      <c r="CY57" s="238">
        <v>2488755819.2167487</v>
      </c>
      <c r="CZ57" s="238">
        <v>130759784.07284732</v>
      </c>
      <c r="DA57" s="238">
        <v>2401975602.0895963</v>
      </c>
      <c r="DB57" s="238">
        <v>177278796.53007898</v>
      </c>
      <c r="DC57" s="238">
        <v>2346278114.199675</v>
      </c>
      <c r="DD57" s="238">
        <v>197626715.14976755</v>
      </c>
      <c r="DE57" s="238">
        <v>2315183050.329443</v>
      </c>
      <c r="DF57" s="238">
        <v>197707132.29474154</v>
      </c>
      <c r="DG57" s="238">
        <v>2277347085.0041847</v>
      </c>
      <c r="DH57" s="238">
        <v>209486025.65282598</v>
      </c>
      <c r="DI57" s="238">
        <v>2245638144.137011</v>
      </c>
      <c r="DJ57" s="238">
        <v>213297271.63425317</v>
      </c>
      <c r="DK57" s="238">
        <v>2215748749.981264</v>
      </c>
      <c r="DL57" s="238">
        <v>194659944.85158563</v>
      </c>
      <c r="DM57" s="238">
        <v>2177657159.3228493</v>
      </c>
      <c r="DN57" s="238">
        <v>198701435.91044766</v>
      </c>
      <c r="DO57" s="238">
        <v>2138997753.0504959</v>
      </c>
      <c r="DP57" s="238">
        <v>149873804.07238537</v>
      </c>
      <c r="DQ57" s="238">
        <v>2090090128.8171108</v>
      </c>
      <c r="DR57" s="238">
        <v>150591188.62821564</v>
      </c>
      <c r="DS57" s="238">
        <v>2063664791.6342685</v>
      </c>
      <c r="DT57" s="238">
        <v>155268299.71741176</v>
      </c>
      <c r="DU57" s="238">
        <v>2091805128.5019119</v>
      </c>
      <c r="DV57" s="238">
        <v>141553750.1710841</v>
      </c>
      <c r="DW57" s="238">
        <v>2116804148.6856449</v>
      </c>
      <c r="DX57" s="238">
        <v>171179366.25044876</v>
      </c>
      <c r="DY57" s="238">
        <v>2157223730.8632464</v>
      </c>
      <c r="DZ57" s="238">
        <v>169022402.56188935</v>
      </c>
      <c r="EA57" s="238">
        <v>2148967336.8950567</v>
      </c>
      <c r="EB57" s="238">
        <v>211214201.52510893</v>
      </c>
      <c r="EC57" s="238">
        <v>2162554823.270398</v>
      </c>
      <c r="ED57" s="238">
        <v>219927854.3433777</v>
      </c>
      <c r="EE57" s="238">
        <v>2184775545.319034</v>
      </c>
      <c r="EF57" s="238">
        <v>232783128.5880728</v>
      </c>
      <c r="EG57" s="238">
        <v>2208072648.2542806</v>
      </c>
      <c r="EH57" s="238">
        <v>237679565.50768337</v>
      </c>
      <c r="EI57" s="238">
        <v>2232454942.127711</v>
      </c>
      <c r="EJ57" s="238">
        <v>219144063.28851897</v>
      </c>
      <c r="EK57" s="238">
        <v>2256939060.5646443</v>
      </c>
      <c r="EL57" s="238">
        <v>215361272.56097916</v>
      </c>
      <c r="EM57" s="238">
        <v>2273598897.2151756</v>
      </c>
      <c r="EN57" s="238">
        <v>170733172.3941559</v>
      </c>
      <c r="EO57" s="238">
        <v>2294458265.5369463</v>
      </c>
      <c r="EP57" s="238">
        <v>179979210.99135205</v>
      </c>
      <c r="EQ57" s="238">
        <v>2323846287.9000826</v>
      </c>
      <c r="ES57" t="str">
        <f t="shared" si="3"/>
        <v>547</v>
      </c>
      <c r="EX57" t="b">
        <f t="shared" si="0"/>
        <v>1</v>
      </c>
      <c r="EY57" s="206" t="s">
        <v>550</v>
      </c>
    </row>
    <row r="58" spans="1:155" ht="12.75">
      <c r="A58" t="str">
        <f t="shared" si="2"/>
        <v>INC147200</v>
      </c>
      <c r="B58" s="241" t="s">
        <v>551</v>
      </c>
      <c r="C58" s="238" t="s">
        <v>724</v>
      </c>
      <c r="D58" s="238">
        <v>141105.1</v>
      </c>
      <c r="E58" s="238">
        <v>1675330.85</v>
      </c>
      <c r="F58" s="238">
        <v>135243.47</v>
      </c>
      <c r="G58" s="238">
        <v>1684497.23</v>
      </c>
      <c r="H58" s="238">
        <v>188157.03</v>
      </c>
      <c r="I58" s="238">
        <v>1696716.66</v>
      </c>
      <c r="J58" s="238">
        <v>288380.2</v>
      </c>
      <c r="K58" s="238">
        <v>1893803.03</v>
      </c>
      <c r="L58" s="238">
        <v>300288.17</v>
      </c>
      <c r="M58" s="238">
        <v>2051646.56</v>
      </c>
      <c r="N58" s="238">
        <v>365494.43</v>
      </c>
      <c r="O58" s="238">
        <v>2245725.39</v>
      </c>
      <c r="P58" s="238">
        <v>249544.83</v>
      </c>
      <c r="Q58" s="238">
        <v>2376796.67</v>
      </c>
      <c r="R58" s="238">
        <v>252497.19</v>
      </c>
      <c r="S58" s="238">
        <v>2460650.54</v>
      </c>
      <c r="T58" s="238">
        <v>-460618.82</v>
      </c>
      <c r="U58" s="238">
        <v>1837362.25</v>
      </c>
      <c r="V58" s="238">
        <v>153481.57</v>
      </c>
      <c r="W58" s="238">
        <v>1884921.77</v>
      </c>
      <c r="X58" s="238">
        <v>201036.59</v>
      </c>
      <c r="Y58" s="238">
        <v>1962734.25</v>
      </c>
      <c r="Z58" s="238">
        <v>227281.99</v>
      </c>
      <c r="AA58" s="238">
        <v>2041891.75</v>
      </c>
      <c r="AB58" s="238">
        <v>185892.82</v>
      </c>
      <c r="AC58" s="238">
        <v>2086679.47</v>
      </c>
      <c r="AD58" s="238">
        <v>164643.55</v>
      </c>
      <c r="AE58" s="238">
        <v>2116079.55</v>
      </c>
      <c r="AF58" s="238">
        <v>185196.93</v>
      </c>
      <c r="AG58" s="238">
        <v>2113119.45</v>
      </c>
      <c r="AH58" s="238">
        <v>107157.81</v>
      </c>
      <c r="AI58" s="238">
        <v>1931897.06</v>
      </c>
      <c r="AJ58" s="238">
        <v>201573.07</v>
      </c>
      <c r="AK58" s="238">
        <v>1833181.96</v>
      </c>
      <c r="AL58" s="238">
        <v>156490.44</v>
      </c>
      <c r="AM58" s="238">
        <v>1624177.97</v>
      </c>
      <c r="AN58" s="238">
        <v>218418.93</v>
      </c>
      <c r="AO58" s="238">
        <v>1593052.07</v>
      </c>
      <c r="AP58" s="238">
        <v>178969</v>
      </c>
      <c r="AQ58" s="238">
        <v>1519523.88</v>
      </c>
      <c r="AR58" s="238">
        <v>168787.96</v>
      </c>
      <c r="AS58" s="238">
        <v>2148930.66</v>
      </c>
      <c r="AT58" s="238">
        <v>233228.37</v>
      </c>
      <c r="AU58" s="238">
        <v>2228677.46</v>
      </c>
      <c r="AV58" s="238">
        <v>200424.44</v>
      </c>
      <c r="AW58" s="238">
        <v>2228065.31</v>
      </c>
      <c r="AX58" s="238">
        <v>184847.46</v>
      </c>
      <c r="AY58" s="238">
        <v>2185630.78</v>
      </c>
      <c r="AZ58" s="238">
        <v>204869.24</v>
      </c>
      <c r="BA58" s="238">
        <v>2204607.2</v>
      </c>
      <c r="BB58" s="238">
        <v>238539.02</v>
      </c>
      <c r="BC58" s="238">
        <v>2278502.67</v>
      </c>
      <c r="BD58" s="238">
        <v>377415.37</v>
      </c>
      <c r="BE58" s="238">
        <v>2470721.11</v>
      </c>
      <c r="BF58" s="238">
        <v>210969.27</v>
      </c>
      <c r="BG58" s="238">
        <v>2574532.57</v>
      </c>
      <c r="BH58" s="238">
        <v>367433.21</v>
      </c>
      <c r="BI58" s="238">
        <v>2740392.71</v>
      </c>
      <c r="BJ58" s="238">
        <v>389946.47</v>
      </c>
      <c r="BK58" s="238">
        <v>2973848.74</v>
      </c>
      <c r="BL58" s="238">
        <v>395658.8</v>
      </c>
      <c r="BM58" s="238">
        <v>3151088.61</v>
      </c>
      <c r="BN58" s="238">
        <v>665669.84</v>
      </c>
      <c r="BO58" s="238">
        <v>3637789.4499999997</v>
      </c>
      <c r="BP58" s="238">
        <v>390802.29</v>
      </c>
      <c r="BQ58" s="238">
        <v>3859803.78</v>
      </c>
      <c r="BR58" s="238">
        <v>389431.31</v>
      </c>
      <c r="BS58" s="238">
        <v>4016006.72</v>
      </c>
      <c r="BT58" s="238">
        <v>283461.76</v>
      </c>
      <c r="BU58" s="238">
        <v>4099044.04</v>
      </c>
      <c r="BV58" s="238">
        <v>419076.84</v>
      </c>
      <c r="BW58" s="238">
        <v>4333273.42</v>
      </c>
      <c r="BX58" s="238">
        <v>344228.74</v>
      </c>
      <c r="BY58" s="238">
        <v>4472632.919999999</v>
      </c>
      <c r="BZ58" s="238">
        <v>354597.38</v>
      </c>
      <c r="CA58" s="238">
        <v>4588691.279999999</v>
      </c>
      <c r="CB58" s="238">
        <v>399374.7</v>
      </c>
      <c r="CC58" s="238">
        <v>4610650.609999999</v>
      </c>
      <c r="CD58" s="238">
        <v>375945.71</v>
      </c>
      <c r="CE58" s="238">
        <v>4775627.05</v>
      </c>
      <c r="CF58" s="238">
        <v>427144.91</v>
      </c>
      <c r="CG58" s="238">
        <v>4835338.75</v>
      </c>
      <c r="CH58" s="238">
        <v>390387.01</v>
      </c>
      <c r="CI58" s="238">
        <v>4835779.29</v>
      </c>
      <c r="CJ58" s="238">
        <v>386553.2</v>
      </c>
      <c r="CK58" s="238">
        <v>4826673.6899999995</v>
      </c>
      <c r="CL58" s="238">
        <v>370266.33</v>
      </c>
      <c r="CM58" s="238">
        <v>4531270.179999999</v>
      </c>
      <c r="CN58" s="238">
        <v>455832.57</v>
      </c>
      <c r="CO58" s="238">
        <v>4596300.459999999</v>
      </c>
      <c r="CP58" s="238">
        <v>340715.45000000007</v>
      </c>
      <c r="CQ58" s="238">
        <v>4547584.6</v>
      </c>
      <c r="CR58" s="238">
        <v>329292.0600000001</v>
      </c>
      <c r="CS58" s="238">
        <v>4593414.9</v>
      </c>
      <c r="CT58" s="238">
        <v>352138.1400000001</v>
      </c>
      <c r="CU58" s="238">
        <v>4526476.200000001</v>
      </c>
      <c r="CV58" s="238">
        <v>340758.10000000015</v>
      </c>
      <c r="CW58" s="238">
        <v>4523005.5600000005</v>
      </c>
      <c r="CX58" s="238">
        <v>346934.29000000015</v>
      </c>
      <c r="CY58" s="238">
        <v>4515342.470000001</v>
      </c>
      <c r="CZ58" s="238">
        <v>368300.72000000015</v>
      </c>
      <c r="DA58" s="238">
        <v>4484268.490000001</v>
      </c>
      <c r="DB58" s="238">
        <v>344660.78000000014</v>
      </c>
      <c r="DC58" s="238">
        <v>4452983.560000001</v>
      </c>
      <c r="DD58" s="238">
        <v>430449.2700000002</v>
      </c>
      <c r="DE58" s="238">
        <v>4456287.920000001</v>
      </c>
      <c r="DF58" s="238">
        <v>356480.7600000002</v>
      </c>
      <c r="DG58" s="238">
        <v>4422381.670000001</v>
      </c>
      <c r="DH58" s="238">
        <v>344660.78000000014</v>
      </c>
      <c r="DI58" s="238">
        <v>4380489.250000001</v>
      </c>
      <c r="DJ58" s="238">
        <v>368300.72000000015</v>
      </c>
      <c r="DK58" s="238">
        <v>4378523.6400000015</v>
      </c>
      <c r="DL58" s="238">
        <v>388980.7600000002</v>
      </c>
      <c r="DM58" s="238">
        <v>4311671.830000002</v>
      </c>
      <c r="DN58" s="238">
        <v>344660.78000000014</v>
      </c>
      <c r="DO58" s="238">
        <v>4315617.160000002</v>
      </c>
      <c r="DP58" s="238">
        <v>361047.49000000017</v>
      </c>
      <c r="DQ58" s="238">
        <v>4347372.590000002</v>
      </c>
      <c r="DR58" s="238">
        <v>356480.7600000002</v>
      </c>
      <c r="DS58" s="238">
        <v>4351715.210000002</v>
      </c>
      <c r="DT58" s="238">
        <v>343966.23</v>
      </c>
      <c r="DU58" s="238">
        <v>4354923.340000003</v>
      </c>
      <c r="DV58" s="238">
        <v>349887.14999999985</v>
      </c>
      <c r="DW58" s="238">
        <v>4357876.200000002</v>
      </c>
      <c r="DX58" s="238">
        <v>371799.60999999987</v>
      </c>
      <c r="DY58" s="238">
        <v>4361375.090000002</v>
      </c>
      <c r="DZ58" s="238">
        <v>347590.89999999985</v>
      </c>
      <c r="EA58" s="238">
        <v>4364305.210000002</v>
      </c>
      <c r="EB58" s="238">
        <v>450934.2399999999</v>
      </c>
      <c r="EC58" s="238">
        <v>4384790.180000001</v>
      </c>
      <c r="ED58" s="238">
        <v>359802.3499999998</v>
      </c>
      <c r="EE58" s="238">
        <v>4388111.7700000005</v>
      </c>
      <c r="EF58" s="238">
        <v>347805.0599999999</v>
      </c>
      <c r="EG58" s="238">
        <v>4391256.05</v>
      </c>
      <c r="EH58" s="238">
        <v>393889.60999999987</v>
      </c>
      <c r="EI58" s="238">
        <v>4416844.9399999995</v>
      </c>
      <c r="EJ58" s="238">
        <v>359588.1899999999</v>
      </c>
      <c r="EK58" s="238">
        <v>4387452.369999999</v>
      </c>
      <c r="EL58" s="238">
        <v>348019.21999999986</v>
      </c>
      <c r="EM58" s="238">
        <v>4390810.809999999</v>
      </c>
      <c r="EN58" s="238">
        <v>364483.25999999983</v>
      </c>
      <c r="EO58" s="238">
        <v>4394246.579999998</v>
      </c>
      <c r="EP58" s="238">
        <v>359588.1899999999</v>
      </c>
      <c r="EQ58" s="238">
        <v>4397354.009999998</v>
      </c>
      <c r="ES58" t="str">
        <f t="shared" si="3"/>
        <v>547</v>
      </c>
      <c r="EX58" t="b">
        <f t="shared" si="0"/>
        <v>1</v>
      </c>
      <c r="EY58" s="206" t="s">
        <v>551</v>
      </c>
    </row>
    <row r="59" spans="1:155" ht="12.75">
      <c r="A59" t="str">
        <f t="shared" si="2"/>
        <v>INC148000</v>
      </c>
      <c r="B59" s="241" t="s">
        <v>552</v>
      </c>
      <c r="C59" s="238" t="s">
        <v>725</v>
      </c>
      <c r="D59" s="238">
        <v>1440666.73</v>
      </c>
      <c r="E59" s="238">
        <v>16590630.93</v>
      </c>
      <c r="F59" s="238">
        <v>1354037.4</v>
      </c>
      <c r="G59" s="238">
        <v>16799441.34</v>
      </c>
      <c r="H59" s="238">
        <v>1572161.3</v>
      </c>
      <c r="I59" s="238">
        <v>17048749.49</v>
      </c>
      <c r="J59" s="238">
        <v>1527880.61</v>
      </c>
      <c r="K59" s="238">
        <v>17207820.89</v>
      </c>
      <c r="L59" s="238">
        <v>1765463.45</v>
      </c>
      <c r="M59" s="238">
        <v>17745022.43</v>
      </c>
      <c r="N59" s="238">
        <v>3049698.31</v>
      </c>
      <c r="O59" s="238">
        <v>19275561.71</v>
      </c>
      <c r="P59" s="238">
        <v>1564824.21</v>
      </c>
      <c r="Q59" s="238">
        <v>19508819.63</v>
      </c>
      <c r="R59" s="238">
        <v>1430272.61</v>
      </c>
      <c r="S59" s="238">
        <v>19453801.13</v>
      </c>
      <c r="T59" s="238">
        <v>1233547.58</v>
      </c>
      <c r="U59" s="238">
        <v>19366686.46</v>
      </c>
      <c r="V59" s="238">
        <v>1782734</v>
      </c>
      <c r="W59" s="238">
        <v>19795018.48</v>
      </c>
      <c r="X59" s="238">
        <v>1551861.14</v>
      </c>
      <c r="Y59" s="238">
        <v>20031547.82</v>
      </c>
      <c r="Z59" s="238">
        <v>2420673.43</v>
      </c>
      <c r="AA59" s="238">
        <v>20693820.77</v>
      </c>
      <c r="AB59" s="238">
        <v>1675585.09</v>
      </c>
      <c r="AC59" s="238">
        <v>20928739.13</v>
      </c>
      <c r="AD59" s="238">
        <v>1752866.97</v>
      </c>
      <c r="AE59" s="238">
        <v>21327568.7</v>
      </c>
      <c r="AF59" s="238">
        <v>1684841.29</v>
      </c>
      <c r="AG59" s="238">
        <v>21440248.69</v>
      </c>
      <c r="AH59" s="238">
        <v>1927777.34</v>
      </c>
      <c r="AI59" s="238">
        <v>21840145.42</v>
      </c>
      <c r="AJ59" s="238">
        <v>1736050.17</v>
      </c>
      <c r="AK59" s="238">
        <v>21810732.14</v>
      </c>
      <c r="AL59" s="238">
        <v>1854169.16</v>
      </c>
      <c r="AM59" s="238">
        <v>20615202.99</v>
      </c>
      <c r="AN59" s="238">
        <v>1826010.18</v>
      </c>
      <c r="AO59" s="238">
        <v>20876388.96</v>
      </c>
      <c r="AP59" s="238">
        <v>1738668.33</v>
      </c>
      <c r="AQ59" s="238">
        <v>21184784.68</v>
      </c>
      <c r="AR59" s="238">
        <v>2207624.5</v>
      </c>
      <c r="AS59" s="238">
        <v>22158861.6</v>
      </c>
      <c r="AT59" s="238">
        <v>1738480.49</v>
      </c>
      <c r="AU59" s="238">
        <v>22114608.09</v>
      </c>
      <c r="AV59" s="238">
        <v>1462782.12</v>
      </c>
      <c r="AW59" s="238">
        <v>22025529.07</v>
      </c>
      <c r="AX59" s="238">
        <v>2352336.84</v>
      </c>
      <c r="AY59" s="238">
        <v>21957192.48</v>
      </c>
      <c r="AZ59" s="238">
        <v>1850064.26</v>
      </c>
      <c r="BA59" s="238">
        <v>22131671.65</v>
      </c>
      <c r="BB59" s="238">
        <v>1686393.1</v>
      </c>
      <c r="BC59" s="238">
        <v>22065197.78</v>
      </c>
      <c r="BD59" s="238">
        <v>1804796.26</v>
      </c>
      <c r="BE59" s="238">
        <v>22185152.75</v>
      </c>
      <c r="BF59" s="238">
        <v>1881214.87</v>
      </c>
      <c r="BG59" s="238">
        <v>22138590.28</v>
      </c>
      <c r="BH59" s="238">
        <v>1625496.08</v>
      </c>
      <c r="BI59" s="238">
        <v>22028036.19</v>
      </c>
      <c r="BJ59" s="238">
        <v>1610317.81</v>
      </c>
      <c r="BK59" s="238">
        <v>21784184.84</v>
      </c>
      <c r="BL59" s="238">
        <v>1958048.11</v>
      </c>
      <c r="BM59" s="238">
        <v>21916222.77</v>
      </c>
      <c r="BN59" s="238">
        <v>1814817.22</v>
      </c>
      <c r="BO59" s="238">
        <v>21992371.659999996</v>
      </c>
      <c r="BP59" s="238">
        <v>1946124.63</v>
      </c>
      <c r="BQ59" s="238">
        <v>21730871.79</v>
      </c>
      <c r="BR59" s="238">
        <v>1519777.04</v>
      </c>
      <c r="BS59" s="238">
        <v>21512168.340000004</v>
      </c>
      <c r="BT59" s="238">
        <v>1507703.8</v>
      </c>
      <c r="BU59" s="238">
        <v>21557090.02</v>
      </c>
      <c r="BV59" s="238">
        <v>2525137.4</v>
      </c>
      <c r="BW59" s="238">
        <v>21729890.580000006</v>
      </c>
      <c r="BX59" s="238">
        <v>1662561.76</v>
      </c>
      <c r="BY59" s="238">
        <v>21542388.080000002</v>
      </c>
      <c r="BZ59" s="238">
        <v>1621548.48</v>
      </c>
      <c r="CA59" s="238">
        <v>21477543.46</v>
      </c>
      <c r="CB59" s="238">
        <v>1705228.25</v>
      </c>
      <c r="CC59" s="238">
        <v>21377975.45</v>
      </c>
      <c r="CD59" s="238">
        <v>1800539.5</v>
      </c>
      <c r="CE59" s="238">
        <v>21297300.08</v>
      </c>
      <c r="CF59" s="238">
        <v>1606491.77</v>
      </c>
      <c r="CG59" s="238">
        <v>21278295.769999996</v>
      </c>
      <c r="CH59" s="238">
        <v>1538310.25</v>
      </c>
      <c r="CI59" s="238">
        <v>21206288.209999997</v>
      </c>
      <c r="CJ59" s="238">
        <v>2141664.67</v>
      </c>
      <c r="CK59" s="238">
        <v>21389904.77</v>
      </c>
      <c r="CL59" s="238">
        <v>2151486.16</v>
      </c>
      <c r="CM59" s="238">
        <v>21726573.709999997</v>
      </c>
      <c r="CN59" s="238">
        <v>2589653.74</v>
      </c>
      <c r="CO59" s="238">
        <v>22370102.82</v>
      </c>
      <c r="CP59" s="238">
        <v>1439952.1599999995</v>
      </c>
      <c r="CQ59" s="238">
        <v>22290277.94</v>
      </c>
      <c r="CR59" s="238">
        <v>1420727.6099999996</v>
      </c>
      <c r="CS59" s="238">
        <v>22203301.75</v>
      </c>
      <c r="CT59" s="238">
        <v>1335196.45</v>
      </c>
      <c r="CU59" s="238">
        <v>21013360.8</v>
      </c>
      <c r="CV59" s="238">
        <v>1553203.3100000005</v>
      </c>
      <c r="CW59" s="238">
        <v>20904002.349999998</v>
      </c>
      <c r="CX59" s="238">
        <v>1567277.4600000004</v>
      </c>
      <c r="CY59" s="238">
        <v>20849731.330000002</v>
      </c>
      <c r="CZ59" s="238">
        <v>1553021.3900000006</v>
      </c>
      <c r="DA59" s="238">
        <v>20697524.470000003</v>
      </c>
      <c r="DB59" s="238">
        <v>1569634.2100000004</v>
      </c>
      <c r="DC59" s="238">
        <v>20466619.180000003</v>
      </c>
      <c r="DD59" s="238">
        <v>1682805.0799999996</v>
      </c>
      <c r="DE59" s="238">
        <v>20542932.490000002</v>
      </c>
      <c r="DF59" s="238">
        <v>1639649.2999999998</v>
      </c>
      <c r="DG59" s="238">
        <v>20644271.54</v>
      </c>
      <c r="DH59" s="238">
        <v>1651641.5500000003</v>
      </c>
      <c r="DI59" s="238">
        <v>20154248.42</v>
      </c>
      <c r="DJ59" s="238">
        <v>1640772.12</v>
      </c>
      <c r="DK59" s="238">
        <v>19643534.380000003</v>
      </c>
      <c r="DL59" s="238">
        <v>1627124.4899999998</v>
      </c>
      <c r="DM59" s="238">
        <v>18681005.130000003</v>
      </c>
      <c r="DN59" s="238">
        <v>1697103.3900000001</v>
      </c>
      <c r="DO59" s="238">
        <v>18938156.360000003</v>
      </c>
      <c r="DP59" s="238">
        <v>1663444.6500000004</v>
      </c>
      <c r="DQ59" s="238">
        <v>19180873.400000002</v>
      </c>
      <c r="DR59" s="238">
        <v>1652568.5800000003</v>
      </c>
      <c r="DS59" s="238">
        <v>19498245.53</v>
      </c>
      <c r="DT59" s="238">
        <v>1602588.9200000002</v>
      </c>
      <c r="DU59" s="238">
        <v>19547631.140000008</v>
      </c>
      <c r="DV59" s="238">
        <v>1558555.1800000002</v>
      </c>
      <c r="DW59" s="238">
        <v>19538908.860000003</v>
      </c>
      <c r="DX59" s="238">
        <v>1618907.4599999995</v>
      </c>
      <c r="DY59" s="238">
        <v>19604794.93</v>
      </c>
      <c r="DZ59" s="238">
        <v>1580047.0499999998</v>
      </c>
      <c r="EA59" s="238">
        <v>19615207.77</v>
      </c>
      <c r="EB59" s="238">
        <v>1674441.6600000006</v>
      </c>
      <c r="EC59" s="238">
        <v>19606844.35</v>
      </c>
      <c r="ED59" s="238">
        <v>1637772.7000000007</v>
      </c>
      <c r="EE59" s="238">
        <v>19604967.750000004</v>
      </c>
      <c r="EF59" s="238">
        <v>1645947.4700000007</v>
      </c>
      <c r="EG59" s="238">
        <v>19599273.67</v>
      </c>
      <c r="EH59" s="238">
        <v>1650407.4300000002</v>
      </c>
      <c r="EI59" s="238">
        <v>19608908.98</v>
      </c>
      <c r="EJ59" s="238">
        <v>1701753.1400000013</v>
      </c>
      <c r="EK59" s="238">
        <v>19683537.630000003</v>
      </c>
      <c r="EL59" s="238">
        <v>1713963.1700000002</v>
      </c>
      <c r="EM59" s="238">
        <v>19700397.410000004</v>
      </c>
      <c r="EN59" s="238">
        <v>1674435.8900000008</v>
      </c>
      <c r="EO59" s="238">
        <v>19711388.650000006</v>
      </c>
      <c r="EP59" s="238">
        <v>1641974.3099999996</v>
      </c>
      <c r="EQ59" s="238">
        <v>19700794.380000006</v>
      </c>
      <c r="ES59" t="str">
        <f t="shared" si="3"/>
        <v>548</v>
      </c>
      <c r="EX59" t="b">
        <f t="shared" si="0"/>
        <v>1</v>
      </c>
      <c r="EY59" s="206" t="s">
        <v>552</v>
      </c>
    </row>
    <row r="60" spans="1:155" ht="12.75">
      <c r="A60" t="str">
        <f t="shared" si="2"/>
        <v>INC149000</v>
      </c>
      <c r="B60" s="241" t="s">
        <v>553</v>
      </c>
      <c r="C60" s="238" t="s">
        <v>726</v>
      </c>
      <c r="D60" s="238">
        <v>2291654.99</v>
      </c>
      <c r="E60" s="238">
        <v>28213190.21</v>
      </c>
      <c r="F60" s="238">
        <v>2150330.58</v>
      </c>
      <c r="G60" s="238">
        <v>28044836.82</v>
      </c>
      <c r="H60" s="238">
        <v>2366221.39</v>
      </c>
      <c r="I60" s="238">
        <v>28064209.87</v>
      </c>
      <c r="J60" s="238">
        <v>2428965.56</v>
      </c>
      <c r="K60" s="238">
        <v>27863248.14</v>
      </c>
      <c r="L60" s="238">
        <v>2403216.72</v>
      </c>
      <c r="M60" s="238">
        <v>27811256.37</v>
      </c>
      <c r="N60" s="238">
        <v>1981479.01</v>
      </c>
      <c r="O60" s="238">
        <v>26721637.51</v>
      </c>
      <c r="P60" s="238">
        <v>2203037.67</v>
      </c>
      <c r="Q60" s="238">
        <v>26970852.99</v>
      </c>
      <c r="R60" s="238">
        <v>2378343.39</v>
      </c>
      <c r="S60" s="238">
        <v>27023352.07</v>
      </c>
      <c r="T60" s="238">
        <v>2841091.78</v>
      </c>
      <c r="U60" s="238">
        <v>27573251.28</v>
      </c>
      <c r="V60" s="238">
        <v>2674221.96</v>
      </c>
      <c r="W60" s="238">
        <v>28326230.35</v>
      </c>
      <c r="X60" s="238">
        <v>2555847.65</v>
      </c>
      <c r="Y60" s="238">
        <v>28791083.17</v>
      </c>
      <c r="Z60" s="238">
        <v>3123957.48</v>
      </c>
      <c r="AA60" s="238">
        <v>29398368.18</v>
      </c>
      <c r="AB60" s="238">
        <v>2333974.65</v>
      </c>
      <c r="AC60" s="238">
        <v>29440687.84</v>
      </c>
      <c r="AD60" s="238">
        <v>2016287.72</v>
      </c>
      <c r="AE60" s="238">
        <v>29306644.98</v>
      </c>
      <c r="AF60" s="238">
        <v>2017837.18</v>
      </c>
      <c r="AG60" s="238">
        <v>28958260.77</v>
      </c>
      <c r="AH60" s="238">
        <v>2192525.05</v>
      </c>
      <c r="AI60" s="238">
        <v>28721820.26</v>
      </c>
      <c r="AJ60" s="238">
        <v>2441496.71</v>
      </c>
      <c r="AK60" s="238">
        <v>28760100.25</v>
      </c>
      <c r="AL60" s="238">
        <v>2114486.02</v>
      </c>
      <c r="AM60" s="238">
        <v>28893107.26</v>
      </c>
      <c r="AN60" s="238">
        <v>2279962.43</v>
      </c>
      <c r="AO60" s="238">
        <v>28970032.02</v>
      </c>
      <c r="AP60" s="238">
        <v>2186960.92</v>
      </c>
      <c r="AQ60" s="238">
        <v>28778649.55</v>
      </c>
      <c r="AR60" s="238">
        <v>2258862.79</v>
      </c>
      <c r="AS60" s="238">
        <v>28196420.56</v>
      </c>
      <c r="AT60" s="238">
        <v>2353655.31</v>
      </c>
      <c r="AU60" s="238">
        <v>27875853.91</v>
      </c>
      <c r="AV60" s="238">
        <v>2217858.35</v>
      </c>
      <c r="AW60" s="238">
        <v>27537864.61</v>
      </c>
      <c r="AX60" s="238">
        <v>3080812.28</v>
      </c>
      <c r="AY60" s="238">
        <v>27494719.41</v>
      </c>
      <c r="AZ60" s="238">
        <v>2304493.67</v>
      </c>
      <c r="BA60" s="238">
        <v>27465238.43</v>
      </c>
      <c r="BB60" s="238">
        <v>1880045.71</v>
      </c>
      <c r="BC60" s="238">
        <v>27328996.42</v>
      </c>
      <c r="BD60" s="238">
        <v>2220428.75</v>
      </c>
      <c r="BE60" s="238">
        <v>27531587.99</v>
      </c>
      <c r="BF60" s="238">
        <v>2248121.24</v>
      </c>
      <c r="BG60" s="238">
        <v>27587184.18</v>
      </c>
      <c r="BH60" s="238">
        <v>2090847.1</v>
      </c>
      <c r="BI60" s="238">
        <v>27236534.57</v>
      </c>
      <c r="BJ60" s="238">
        <v>2099256.83</v>
      </c>
      <c r="BK60" s="238">
        <v>27221305.38</v>
      </c>
      <c r="BL60" s="238">
        <v>2106427.39</v>
      </c>
      <c r="BM60" s="238">
        <v>27047770.34</v>
      </c>
      <c r="BN60" s="238">
        <v>2215932.4</v>
      </c>
      <c r="BO60" s="238">
        <v>27076741.820000004</v>
      </c>
      <c r="BP60" s="238">
        <v>2391399.93</v>
      </c>
      <c r="BQ60" s="238">
        <v>27209278.960000005</v>
      </c>
      <c r="BR60" s="238">
        <v>2372511.79</v>
      </c>
      <c r="BS60" s="238">
        <v>27228135.440000005</v>
      </c>
      <c r="BT60" s="238">
        <v>2175504.57</v>
      </c>
      <c r="BU60" s="238">
        <v>27185781.660000004</v>
      </c>
      <c r="BV60" s="238">
        <v>3201939.79</v>
      </c>
      <c r="BW60" s="238">
        <v>27306909.17</v>
      </c>
      <c r="BX60" s="238">
        <v>2254963.6</v>
      </c>
      <c r="BY60" s="238">
        <v>27257379.1</v>
      </c>
      <c r="BZ60" s="238">
        <v>1883094.72</v>
      </c>
      <c r="CA60" s="238">
        <v>27260428.11</v>
      </c>
      <c r="CB60" s="238">
        <v>2269897.8</v>
      </c>
      <c r="CC60" s="238">
        <v>27309897.160000004</v>
      </c>
      <c r="CD60" s="238">
        <v>2224554.65</v>
      </c>
      <c r="CE60" s="238">
        <v>27286330.57</v>
      </c>
      <c r="CF60" s="238">
        <v>2138662.1</v>
      </c>
      <c r="CG60" s="238">
        <v>27334145.57</v>
      </c>
      <c r="CH60" s="238">
        <v>2094067.31</v>
      </c>
      <c r="CI60" s="238">
        <v>27328956.049999997</v>
      </c>
      <c r="CJ60" s="238">
        <v>2491350.11</v>
      </c>
      <c r="CK60" s="238">
        <v>27713878.769999996</v>
      </c>
      <c r="CL60" s="238">
        <v>2439841.17</v>
      </c>
      <c r="CM60" s="238">
        <v>27937787.54</v>
      </c>
      <c r="CN60" s="238">
        <v>2362889.63</v>
      </c>
      <c r="CO60" s="238">
        <v>27909277.24</v>
      </c>
      <c r="CP60" s="238">
        <v>2650063.2100000014</v>
      </c>
      <c r="CQ60" s="238">
        <v>28186828.66</v>
      </c>
      <c r="CR60" s="238">
        <v>2466912.170000001</v>
      </c>
      <c r="CS60" s="238">
        <v>28478236.26</v>
      </c>
      <c r="CT60" s="238">
        <v>2456521.22</v>
      </c>
      <c r="CU60" s="238">
        <v>27732817.69</v>
      </c>
      <c r="CV60" s="238">
        <v>2366941.2199999965</v>
      </c>
      <c r="CW60" s="238">
        <v>27844795.31</v>
      </c>
      <c r="CX60" s="238">
        <v>2218539.4599999986</v>
      </c>
      <c r="CY60" s="238">
        <v>28180240.049999997</v>
      </c>
      <c r="CZ60" s="238">
        <v>2283519.979999997</v>
      </c>
      <c r="DA60" s="238">
        <v>28193862.229999993</v>
      </c>
      <c r="DB60" s="238">
        <v>2263739.249999998</v>
      </c>
      <c r="DC60" s="238">
        <v>28233046.829999994</v>
      </c>
      <c r="DD60" s="238">
        <v>2358228.7199999974</v>
      </c>
      <c r="DE60" s="238">
        <v>28452613.449999984</v>
      </c>
      <c r="DF60" s="238">
        <v>2413250.6399999973</v>
      </c>
      <c r="DG60" s="238">
        <v>28771796.779999986</v>
      </c>
      <c r="DH60" s="238">
        <v>2316611.569999999</v>
      </c>
      <c r="DI60" s="238">
        <v>28597058.239999987</v>
      </c>
      <c r="DJ60" s="238">
        <v>2391702.0299999984</v>
      </c>
      <c r="DK60" s="238">
        <v>28548919.099999983</v>
      </c>
      <c r="DL60" s="238">
        <v>2344104.189999998</v>
      </c>
      <c r="DM60" s="238">
        <v>28530133.659999978</v>
      </c>
      <c r="DN60" s="238">
        <v>2318839.0699999984</v>
      </c>
      <c r="DO60" s="238">
        <v>28198909.519999977</v>
      </c>
      <c r="DP60" s="238">
        <v>2319249.959999999</v>
      </c>
      <c r="DQ60" s="238">
        <v>28051247.309999973</v>
      </c>
      <c r="DR60" s="238">
        <v>2415296.759999998</v>
      </c>
      <c r="DS60" s="238">
        <v>28010022.84999997</v>
      </c>
      <c r="DT60" s="238">
        <v>2494813.3300000005</v>
      </c>
      <c r="DU60" s="238">
        <v>28137894.959999982</v>
      </c>
      <c r="DV60" s="238">
        <v>2307368.5700000003</v>
      </c>
      <c r="DW60" s="238">
        <v>28226724.069999985</v>
      </c>
      <c r="DX60" s="238">
        <v>2463576.6000000006</v>
      </c>
      <c r="DY60" s="238">
        <v>28406780.68999999</v>
      </c>
      <c r="DZ60" s="238">
        <v>2350471.66</v>
      </c>
      <c r="EA60" s="238">
        <v>28493513.09999999</v>
      </c>
      <c r="EB60" s="238">
        <v>2519470.850000002</v>
      </c>
      <c r="EC60" s="238">
        <v>28654755.22999999</v>
      </c>
      <c r="ED60" s="238">
        <v>2511475.660000001</v>
      </c>
      <c r="EE60" s="238">
        <v>28752980.249999996</v>
      </c>
      <c r="EF60" s="238">
        <v>2429637.8600000003</v>
      </c>
      <c r="EG60" s="238">
        <v>28866006.539999995</v>
      </c>
      <c r="EH60" s="238">
        <v>2525845.030000001</v>
      </c>
      <c r="EI60" s="238">
        <v>29000149.54</v>
      </c>
      <c r="EJ60" s="238">
        <v>2486386.7000000007</v>
      </c>
      <c r="EK60" s="238">
        <v>29142432.050000004</v>
      </c>
      <c r="EL60" s="238">
        <v>2486305.600000002</v>
      </c>
      <c r="EM60" s="238">
        <v>29309898.580000006</v>
      </c>
      <c r="EN60" s="238">
        <v>2449999.8900000006</v>
      </c>
      <c r="EO60" s="238">
        <v>29440648.51000001</v>
      </c>
      <c r="EP60" s="238">
        <v>2384618.8800000004</v>
      </c>
      <c r="EQ60" s="238">
        <v>29409970.63000001</v>
      </c>
      <c r="ES60" t="str">
        <f t="shared" si="3"/>
        <v>549</v>
      </c>
      <c r="EX60" t="b">
        <f t="shared" si="0"/>
        <v>1</v>
      </c>
      <c r="EY60" s="206" t="s">
        <v>553</v>
      </c>
    </row>
    <row r="61" spans="1:155" ht="12.75">
      <c r="A61" t="str">
        <f t="shared" si="2"/>
        <v>INC149100</v>
      </c>
      <c r="B61" s="241" t="s">
        <v>554</v>
      </c>
      <c r="C61" s="238" t="s">
        <v>726</v>
      </c>
      <c r="D61" s="238">
        <v>219547.8</v>
      </c>
      <c r="E61" s="238">
        <v>1677745.11</v>
      </c>
      <c r="F61" s="238">
        <v>145593.28</v>
      </c>
      <c r="G61" s="238">
        <v>1757109.75</v>
      </c>
      <c r="H61" s="238">
        <v>262468.24</v>
      </c>
      <c r="I61" s="238">
        <v>1868637.21</v>
      </c>
      <c r="J61" s="238">
        <v>417348.68</v>
      </c>
      <c r="K61" s="238">
        <v>2160893.88</v>
      </c>
      <c r="L61" s="238">
        <v>-178706.54</v>
      </c>
      <c r="M61" s="238">
        <v>1858596.86</v>
      </c>
      <c r="N61" s="238">
        <v>193147.78</v>
      </c>
      <c r="O61" s="238">
        <v>1899271.9</v>
      </c>
      <c r="P61" s="238">
        <v>165965.79</v>
      </c>
      <c r="Q61" s="238">
        <v>1946563.61</v>
      </c>
      <c r="R61" s="238">
        <v>23469.13</v>
      </c>
      <c r="S61" s="238">
        <v>1847827.41</v>
      </c>
      <c r="T61" s="238">
        <v>131358.28</v>
      </c>
      <c r="U61" s="238">
        <v>1849014.43</v>
      </c>
      <c r="V61" s="238">
        <v>175312.06</v>
      </c>
      <c r="W61" s="238">
        <v>1935924.11</v>
      </c>
      <c r="X61" s="238">
        <v>187919.13</v>
      </c>
      <c r="Y61" s="238">
        <v>2006887.7</v>
      </c>
      <c r="Z61" s="238">
        <v>157488.92</v>
      </c>
      <c r="AA61" s="238">
        <v>1900912.55</v>
      </c>
      <c r="AB61" s="238">
        <v>183999.74</v>
      </c>
      <c r="AC61" s="238">
        <v>1865364.49</v>
      </c>
      <c r="AD61" s="238">
        <v>119520.8</v>
      </c>
      <c r="AE61" s="238">
        <v>1839292.01</v>
      </c>
      <c r="AF61" s="238">
        <v>186943.63</v>
      </c>
      <c r="AG61" s="238">
        <v>1763767.4</v>
      </c>
      <c r="AH61" s="238">
        <v>160297.91</v>
      </c>
      <c r="AI61" s="238">
        <v>1506716.63</v>
      </c>
      <c r="AJ61" s="238">
        <v>207528.12</v>
      </c>
      <c r="AK61" s="238">
        <v>1892951.29</v>
      </c>
      <c r="AL61" s="238">
        <v>133651.75</v>
      </c>
      <c r="AM61" s="238">
        <v>1833455.26</v>
      </c>
      <c r="AN61" s="238">
        <v>199536.91</v>
      </c>
      <c r="AO61" s="238">
        <v>1867026.38</v>
      </c>
      <c r="AP61" s="238">
        <v>136633.05</v>
      </c>
      <c r="AQ61" s="238">
        <v>1980190.3</v>
      </c>
      <c r="AR61" s="238">
        <v>106758.96</v>
      </c>
      <c r="AS61" s="238">
        <v>1955590.98</v>
      </c>
      <c r="AT61" s="238">
        <v>146363.69</v>
      </c>
      <c r="AU61" s="238">
        <v>1926642.61</v>
      </c>
      <c r="AV61" s="238">
        <v>121437.85</v>
      </c>
      <c r="AW61" s="238">
        <v>1860161.33</v>
      </c>
      <c r="AX61" s="238">
        <v>208924.52</v>
      </c>
      <c r="AY61" s="238">
        <v>1911596.93</v>
      </c>
      <c r="AZ61" s="238">
        <v>176181.62</v>
      </c>
      <c r="BA61" s="238">
        <v>1903778.81</v>
      </c>
      <c r="BB61" s="238">
        <v>107533.44</v>
      </c>
      <c r="BC61" s="238">
        <v>1891791.45</v>
      </c>
      <c r="BD61" s="238">
        <v>93377.57</v>
      </c>
      <c r="BE61" s="238">
        <v>1798225.39</v>
      </c>
      <c r="BF61" s="238">
        <v>82238.32</v>
      </c>
      <c r="BG61" s="238">
        <v>1720165.8</v>
      </c>
      <c r="BH61" s="238">
        <v>89268.55</v>
      </c>
      <c r="BI61" s="238">
        <v>1601906.23</v>
      </c>
      <c r="BJ61" s="238">
        <v>221663.26</v>
      </c>
      <c r="BK61" s="238">
        <v>1689917.74</v>
      </c>
      <c r="BL61" s="238">
        <v>113969.56</v>
      </c>
      <c r="BM61" s="238">
        <v>1604350.39</v>
      </c>
      <c r="BN61" s="238">
        <v>120941.26</v>
      </c>
      <c r="BO61" s="238">
        <v>1588658.5999999999</v>
      </c>
      <c r="BP61" s="238">
        <v>92344.24</v>
      </c>
      <c r="BQ61" s="238">
        <v>1574243.8800000004</v>
      </c>
      <c r="BR61" s="238">
        <v>86457.26</v>
      </c>
      <c r="BS61" s="238">
        <v>1514337.4500000002</v>
      </c>
      <c r="BT61" s="238">
        <v>158185.41</v>
      </c>
      <c r="BU61" s="238">
        <v>1551085.0100000002</v>
      </c>
      <c r="BV61" s="238">
        <v>111608.8</v>
      </c>
      <c r="BW61" s="238">
        <v>1453769.29</v>
      </c>
      <c r="BX61" s="238">
        <v>179061.91</v>
      </c>
      <c r="BY61" s="238">
        <v>1456649.58</v>
      </c>
      <c r="BZ61" s="238">
        <v>248225.67</v>
      </c>
      <c r="CA61" s="238">
        <v>1597341.8100000003</v>
      </c>
      <c r="CB61" s="238">
        <v>249746.91</v>
      </c>
      <c r="CC61" s="238">
        <v>1753711.1500000004</v>
      </c>
      <c r="CD61" s="238">
        <v>130220.91</v>
      </c>
      <c r="CE61" s="238">
        <v>1801693.7400000002</v>
      </c>
      <c r="CF61" s="238">
        <v>177323.35</v>
      </c>
      <c r="CG61" s="238">
        <v>1889748.54</v>
      </c>
      <c r="CH61" s="238">
        <v>119738.48</v>
      </c>
      <c r="CI61" s="238">
        <v>1787823.76</v>
      </c>
      <c r="CJ61" s="238">
        <v>147650.06</v>
      </c>
      <c r="CK61" s="238">
        <v>1821504.26</v>
      </c>
      <c r="CL61" s="238">
        <v>175256.37</v>
      </c>
      <c r="CM61" s="238">
        <v>1875819.3699999999</v>
      </c>
      <c r="CN61" s="238">
        <v>147951.06</v>
      </c>
      <c r="CO61" s="238">
        <v>1931426.1899999997</v>
      </c>
      <c r="CP61" s="238">
        <v>204453.87</v>
      </c>
      <c r="CQ61" s="238">
        <v>2049422.7999999998</v>
      </c>
      <c r="CR61" s="238">
        <v>204813.59</v>
      </c>
      <c r="CS61" s="238">
        <v>2096050.9799999997</v>
      </c>
      <c r="CT61" s="238">
        <v>337541.5300000001</v>
      </c>
      <c r="CU61" s="238">
        <v>2321983.71</v>
      </c>
      <c r="CV61" s="238">
        <v>206089.66999999993</v>
      </c>
      <c r="CW61" s="238">
        <v>2349011.4699999997</v>
      </c>
      <c r="CX61" s="238">
        <v>153089.36000000002</v>
      </c>
      <c r="CY61" s="238">
        <v>2253875.16</v>
      </c>
      <c r="CZ61" s="238">
        <v>216469.6399999999</v>
      </c>
      <c r="DA61" s="238">
        <v>2220597.8900000006</v>
      </c>
      <c r="DB61" s="238">
        <v>169903.15000000005</v>
      </c>
      <c r="DC61" s="238">
        <v>2260280.1300000004</v>
      </c>
      <c r="DD61" s="238">
        <v>166705.82000000004</v>
      </c>
      <c r="DE61" s="238">
        <v>2249662.6</v>
      </c>
      <c r="DF61" s="238">
        <v>162297.44000000003</v>
      </c>
      <c r="DG61" s="238">
        <v>2292221.5600000005</v>
      </c>
      <c r="DH61" s="238">
        <v>156601.80000000005</v>
      </c>
      <c r="DI61" s="238">
        <v>2301173.3000000003</v>
      </c>
      <c r="DJ61" s="238">
        <v>181975.84000000003</v>
      </c>
      <c r="DK61" s="238">
        <v>2307892.77</v>
      </c>
      <c r="DL61" s="238">
        <v>185637.84</v>
      </c>
      <c r="DM61" s="238">
        <v>2345579.5500000003</v>
      </c>
      <c r="DN61" s="238">
        <v>177599.17000000004</v>
      </c>
      <c r="DO61" s="238">
        <v>2318724.85</v>
      </c>
      <c r="DP61" s="238">
        <v>196501.9</v>
      </c>
      <c r="DQ61" s="238">
        <v>2310413.16</v>
      </c>
      <c r="DR61" s="238">
        <v>185953.42000000004</v>
      </c>
      <c r="DS61" s="238">
        <v>2158825.0500000003</v>
      </c>
      <c r="DT61" s="238">
        <v>159953.47000000003</v>
      </c>
      <c r="DU61" s="238">
        <v>2112688.85</v>
      </c>
      <c r="DV61" s="238">
        <v>132592.18</v>
      </c>
      <c r="DW61" s="238">
        <v>2092191.6700000002</v>
      </c>
      <c r="DX61" s="238">
        <v>191671.94999999998</v>
      </c>
      <c r="DY61" s="238">
        <v>2067393.9800000004</v>
      </c>
      <c r="DZ61" s="238">
        <v>128751.22000000003</v>
      </c>
      <c r="EA61" s="238">
        <v>2026242.0500000003</v>
      </c>
      <c r="EB61" s="238">
        <v>138029.67</v>
      </c>
      <c r="EC61" s="238">
        <v>1997565.9000000001</v>
      </c>
      <c r="ED61" s="238">
        <v>283294.95999999996</v>
      </c>
      <c r="EE61" s="238">
        <v>2118563.42</v>
      </c>
      <c r="EF61" s="238">
        <v>127372.67</v>
      </c>
      <c r="EG61" s="238">
        <v>2089334.29</v>
      </c>
      <c r="EH61" s="238">
        <v>151437.24000000005</v>
      </c>
      <c r="EI61" s="238">
        <v>2058795.6899999997</v>
      </c>
      <c r="EJ61" s="238">
        <v>146739.77</v>
      </c>
      <c r="EK61" s="238">
        <v>2019897.6199999996</v>
      </c>
      <c r="EL61" s="238">
        <v>128619.93</v>
      </c>
      <c r="EM61" s="238">
        <v>1970918.38</v>
      </c>
      <c r="EN61" s="238">
        <v>127568.67000000001</v>
      </c>
      <c r="EO61" s="238">
        <v>1901985.15</v>
      </c>
      <c r="EP61" s="238">
        <v>135088.11</v>
      </c>
      <c r="EQ61" s="238">
        <v>1851119.8399999999</v>
      </c>
      <c r="ES61" t="str">
        <f t="shared" si="3"/>
        <v>549</v>
      </c>
      <c r="EX61" t="b">
        <f t="shared" si="0"/>
        <v>1</v>
      </c>
      <c r="EY61" s="206" t="s">
        <v>554</v>
      </c>
    </row>
    <row r="62" spans="1:155" ht="12.75">
      <c r="A62" t="str">
        <f t="shared" si="2"/>
        <v>INC149111</v>
      </c>
      <c r="B62" s="241" t="s">
        <v>555</v>
      </c>
      <c r="C62" s="238" t="s">
        <v>726</v>
      </c>
      <c r="D62" s="238">
        <v>349193.28</v>
      </c>
      <c r="E62" s="238">
        <v>4077547.81</v>
      </c>
      <c r="F62" s="238">
        <v>349193.28</v>
      </c>
      <c r="G62" s="238">
        <v>4426741.09</v>
      </c>
      <c r="H62" s="238">
        <v>349193.28</v>
      </c>
      <c r="I62" s="238">
        <v>4420934.38</v>
      </c>
      <c r="J62" s="238">
        <v>358443.28</v>
      </c>
      <c r="K62" s="238">
        <v>4391748.55</v>
      </c>
      <c r="L62" s="238">
        <v>358443.28</v>
      </c>
      <c r="M62" s="238">
        <v>4362562.72</v>
      </c>
      <c r="N62" s="238">
        <v>358443.28</v>
      </c>
      <c r="O62" s="238">
        <v>4333376.89</v>
      </c>
      <c r="P62" s="238">
        <v>358443.28</v>
      </c>
      <c r="Q62" s="238">
        <v>4304191.06</v>
      </c>
      <c r="R62" s="238">
        <v>358443.28</v>
      </c>
      <c r="S62" s="238">
        <v>4275005.23</v>
      </c>
      <c r="T62" s="238">
        <v>358443.3</v>
      </c>
      <c r="U62" s="238">
        <v>4245819.38</v>
      </c>
      <c r="V62" s="238">
        <v>349058.28</v>
      </c>
      <c r="W62" s="238">
        <v>4245684.38</v>
      </c>
      <c r="X62" s="238">
        <v>349058.28</v>
      </c>
      <c r="Y62" s="238">
        <v>4245549.38</v>
      </c>
      <c r="Z62" s="238">
        <v>349058.28</v>
      </c>
      <c r="AA62" s="238">
        <v>4245414.38</v>
      </c>
      <c r="AB62" s="238">
        <v>349058.28</v>
      </c>
      <c r="AC62" s="238">
        <v>4245279.38</v>
      </c>
      <c r="AD62" s="238">
        <v>349058</v>
      </c>
      <c r="AE62" s="238">
        <v>4245144.1</v>
      </c>
      <c r="AF62" s="238">
        <v>349058.57</v>
      </c>
      <c r="AG62" s="238">
        <v>4245009.39</v>
      </c>
      <c r="AH62" s="238">
        <v>358683.28</v>
      </c>
      <c r="AI62" s="238">
        <v>4245249.39</v>
      </c>
      <c r="AJ62" s="238">
        <v>358683.28</v>
      </c>
      <c r="AK62" s="238">
        <v>4245489.39</v>
      </c>
      <c r="AL62" s="238">
        <v>358683.28</v>
      </c>
      <c r="AM62" s="238">
        <v>4245729.39</v>
      </c>
      <c r="AN62" s="238">
        <v>358683.28</v>
      </c>
      <c r="AO62" s="238">
        <v>4245969.39</v>
      </c>
      <c r="AP62" s="238">
        <v>358683.28</v>
      </c>
      <c r="AQ62" s="238">
        <v>4246209.39</v>
      </c>
      <c r="AR62" s="238">
        <v>358683.29</v>
      </c>
      <c r="AS62" s="238">
        <v>4246449.38</v>
      </c>
      <c r="AT62" s="238">
        <v>348588.48</v>
      </c>
      <c r="AU62" s="238">
        <v>4245979.58</v>
      </c>
      <c r="AV62" s="238">
        <v>348588.48</v>
      </c>
      <c r="AW62" s="238">
        <v>4245509.78</v>
      </c>
      <c r="AX62" s="238">
        <v>348588.48</v>
      </c>
      <c r="AY62" s="238">
        <v>4245039.98</v>
      </c>
      <c r="AZ62" s="238">
        <v>348588.48</v>
      </c>
      <c r="BA62" s="238">
        <v>4244570.18</v>
      </c>
      <c r="BB62" s="238">
        <v>348588.48</v>
      </c>
      <c r="BC62" s="238">
        <v>4244100.66</v>
      </c>
      <c r="BD62" s="238">
        <v>348588.52</v>
      </c>
      <c r="BE62" s="238">
        <v>4243630.61</v>
      </c>
      <c r="BF62" s="238">
        <v>358671.82</v>
      </c>
      <c r="BG62" s="238">
        <v>4243619.15</v>
      </c>
      <c r="BH62" s="238">
        <v>358671.82</v>
      </c>
      <c r="BI62" s="238">
        <v>4243607.69</v>
      </c>
      <c r="BJ62" s="238">
        <v>358671.82</v>
      </c>
      <c r="BK62" s="238">
        <v>4243596.23</v>
      </c>
      <c r="BL62" s="238">
        <v>358671.82</v>
      </c>
      <c r="BM62" s="238">
        <v>4243584.77</v>
      </c>
      <c r="BN62" s="238">
        <v>358671.82</v>
      </c>
      <c r="BO62" s="238">
        <v>4243573.31</v>
      </c>
      <c r="BP62" s="238">
        <v>358671.82</v>
      </c>
      <c r="BQ62" s="238">
        <v>4243561.84</v>
      </c>
      <c r="BR62" s="238">
        <v>348294.74</v>
      </c>
      <c r="BS62" s="238">
        <v>4243268.1</v>
      </c>
      <c r="BT62" s="238">
        <v>348294.74</v>
      </c>
      <c r="BU62" s="238">
        <v>4242974.359999999</v>
      </c>
      <c r="BV62" s="238">
        <v>348294.74</v>
      </c>
      <c r="BW62" s="238">
        <v>4242680.619999999</v>
      </c>
      <c r="BX62" s="238">
        <v>348294.73</v>
      </c>
      <c r="BY62" s="238">
        <v>4242386.869999999</v>
      </c>
      <c r="BZ62" s="238">
        <v>348294.74</v>
      </c>
      <c r="CA62" s="238">
        <v>4242093.129999999</v>
      </c>
      <c r="CB62" s="238">
        <v>348294.74</v>
      </c>
      <c r="CC62" s="238">
        <v>4241799.35</v>
      </c>
      <c r="CD62" s="238">
        <v>358878.07</v>
      </c>
      <c r="CE62" s="238">
        <v>4242005.6</v>
      </c>
      <c r="CF62" s="238">
        <v>358878.07</v>
      </c>
      <c r="CG62" s="238">
        <v>4242211.85</v>
      </c>
      <c r="CH62" s="238">
        <v>358878.07</v>
      </c>
      <c r="CI62" s="238">
        <v>4242418.100000001</v>
      </c>
      <c r="CJ62" s="238">
        <v>358878.07</v>
      </c>
      <c r="CK62" s="238">
        <v>4242624.35</v>
      </c>
      <c r="CL62" s="238">
        <v>358878.07</v>
      </c>
      <c r="CM62" s="238">
        <v>4242830.600000001</v>
      </c>
      <c r="CN62" s="238">
        <v>84515.07</v>
      </c>
      <c r="CO62" s="238">
        <v>3968673.8500000006</v>
      </c>
      <c r="CP62" s="238">
        <v>348294.010416667</v>
      </c>
      <c r="CQ62" s="238">
        <v>3968673.1204166673</v>
      </c>
      <c r="CR62" s="238">
        <v>348294.010416667</v>
      </c>
      <c r="CS62" s="238">
        <v>3968672.390833334</v>
      </c>
      <c r="CT62" s="238">
        <v>348294.010416667</v>
      </c>
      <c r="CU62" s="238">
        <v>3968671.6612500013</v>
      </c>
      <c r="CV62" s="238">
        <v>348294.010416667</v>
      </c>
      <c r="CW62" s="238">
        <v>3968670.9416666673</v>
      </c>
      <c r="CX62" s="238">
        <v>348294.010416667</v>
      </c>
      <c r="CY62" s="238">
        <v>3968670.212083334</v>
      </c>
      <c r="CZ62" s="238">
        <v>348294.010416667</v>
      </c>
      <c r="DA62" s="238">
        <v>3968669.482500001</v>
      </c>
      <c r="DB62" s="238">
        <v>359460.677083333</v>
      </c>
      <c r="DC62" s="238">
        <v>3969252.089583334</v>
      </c>
      <c r="DD62" s="238">
        <v>359460.677083333</v>
      </c>
      <c r="DE62" s="238">
        <v>3969834.6966666672</v>
      </c>
      <c r="DF62" s="238">
        <v>359460.677083333</v>
      </c>
      <c r="DG62" s="238">
        <v>3970417.3037500004</v>
      </c>
      <c r="DH62" s="238">
        <v>359460.677083333</v>
      </c>
      <c r="DI62" s="238">
        <v>3970999.9108333336</v>
      </c>
      <c r="DJ62" s="238">
        <v>359460.677083333</v>
      </c>
      <c r="DK62" s="238">
        <v>3971582.517916667</v>
      </c>
      <c r="DL62" s="238">
        <v>359460.677083333</v>
      </c>
      <c r="DM62" s="238">
        <v>4246528.125</v>
      </c>
      <c r="DN62" s="238">
        <v>347770.677083333</v>
      </c>
      <c r="DO62" s="238">
        <v>4246004.791666666</v>
      </c>
      <c r="DP62" s="238">
        <v>347770.677083333</v>
      </c>
      <c r="DQ62" s="238">
        <v>4245481.458333332</v>
      </c>
      <c r="DR62" s="238">
        <v>347770.677083333</v>
      </c>
      <c r="DS62" s="238">
        <v>4244958.124999998</v>
      </c>
      <c r="DT62" s="238">
        <v>347770.677083333</v>
      </c>
      <c r="DU62" s="238">
        <v>4244434.791666664</v>
      </c>
      <c r="DV62" s="238">
        <v>347770.677083333</v>
      </c>
      <c r="DW62" s="238">
        <v>4243911.45833333</v>
      </c>
      <c r="DX62" s="238">
        <v>347770.677083333</v>
      </c>
      <c r="DY62" s="238">
        <v>4243388.124999996</v>
      </c>
      <c r="DZ62" s="238">
        <v>359354.010416667</v>
      </c>
      <c r="EA62" s="238">
        <v>4243281.45833333</v>
      </c>
      <c r="EB62" s="238">
        <v>359354.010416667</v>
      </c>
      <c r="EC62" s="238">
        <v>4243174.791666664</v>
      </c>
      <c r="ED62" s="238">
        <v>359354.010416667</v>
      </c>
      <c r="EE62" s="238">
        <v>4243068.124999998</v>
      </c>
      <c r="EF62" s="238">
        <v>359354.010416667</v>
      </c>
      <c r="EG62" s="238">
        <v>4242961.458333332</v>
      </c>
      <c r="EH62" s="238">
        <v>359354.010416667</v>
      </c>
      <c r="EI62" s="238">
        <v>4242854.791666666</v>
      </c>
      <c r="EJ62" s="238">
        <v>359354.010416667</v>
      </c>
      <c r="EK62" s="238">
        <v>4242748.125</v>
      </c>
      <c r="EL62" s="238">
        <v>347905.677083333</v>
      </c>
      <c r="EM62" s="238">
        <v>4242883.125</v>
      </c>
      <c r="EN62" s="238">
        <v>347905.677083333</v>
      </c>
      <c r="EO62" s="238">
        <v>4243018.125</v>
      </c>
      <c r="EP62" s="238">
        <v>347905.677083333</v>
      </c>
      <c r="EQ62" s="238">
        <v>4243153.125</v>
      </c>
      <c r="ES62" t="str">
        <f t="shared" si="3"/>
        <v>549</v>
      </c>
      <c r="EX62" t="b">
        <f t="shared" si="0"/>
        <v>1</v>
      </c>
      <c r="EY62" s="206" t="s">
        <v>555</v>
      </c>
    </row>
    <row r="63" spans="1:155" ht="12.75">
      <c r="A63" t="str">
        <f t="shared" si="2"/>
        <v>INC149900</v>
      </c>
      <c r="B63" s="241" t="s">
        <v>556</v>
      </c>
      <c r="C63" s="238" t="s">
        <v>726</v>
      </c>
      <c r="D63" s="238">
        <v>13767.86</v>
      </c>
      <c r="E63" s="238">
        <v>745592.64</v>
      </c>
      <c r="F63" s="238">
        <v>22849.91</v>
      </c>
      <c r="G63" s="238">
        <v>708079.21</v>
      </c>
      <c r="H63" s="238">
        <v>18247.69</v>
      </c>
      <c r="I63" s="238">
        <v>445235.56</v>
      </c>
      <c r="J63" s="238">
        <v>19210.26</v>
      </c>
      <c r="K63" s="238">
        <v>411906.31</v>
      </c>
      <c r="L63" s="238">
        <v>77272.71</v>
      </c>
      <c r="M63" s="238">
        <v>453964.83</v>
      </c>
      <c r="N63" s="238">
        <v>66539.63</v>
      </c>
      <c r="O63" s="238">
        <v>507475.73</v>
      </c>
      <c r="P63" s="238">
        <v>50802.77</v>
      </c>
      <c r="Q63" s="238">
        <v>549704.49</v>
      </c>
      <c r="R63" s="238">
        <v>111353.79</v>
      </c>
      <c r="S63" s="238">
        <v>639241.09</v>
      </c>
      <c r="T63" s="238">
        <v>95960.47</v>
      </c>
      <c r="U63" s="238">
        <v>702918.47</v>
      </c>
      <c r="V63" s="238">
        <v>19658.48</v>
      </c>
      <c r="W63" s="238">
        <v>675930.7</v>
      </c>
      <c r="X63" s="238">
        <v>15076.55</v>
      </c>
      <c r="Y63" s="238">
        <v>623693.59</v>
      </c>
      <c r="Z63" s="238">
        <v>139066.3</v>
      </c>
      <c r="AA63" s="238">
        <v>649806.42</v>
      </c>
      <c r="AB63" s="238">
        <v>31863.11</v>
      </c>
      <c r="AC63" s="238">
        <v>667901.67</v>
      </c>
      <c r="AD63" s="238">
        <v>337783.57</v>
      </c>
      <c r="AE63" s="238">
        <v>982835.33</v>
      </c>
      <c r="AF63" s="238">
        <v>658968.66</v>
      </c>
      <c r="AG63" s="238">
        <v>1623556.3</v>
      </c>
      <c r="AH63" s="238">
        <v>370970.46</v>
      </c>
      <c r="AI63" s="238">
        <v>1975316.5</v>
      </c>
      <c r="AJ63" s="238">
        <v>276545</v>
      </c>
      <c r="AK63" s="238">
        <v>2174588.79</v>
      </c>
      <c r="AL63" s="238">
        <v>519346.05</v>
      </c>
      <c r="AM63" s="238">
        <v>2627395.21</v>
      </c>
      <c r="AN63" s="238">
        <v>-119666.93</v>
      </c>
      <c r="AO63" s="238">
        <v>2456925.51</v>
      </c>
      <c r="AP63" s="238">
        <v>1094541.58</v>
      </c>
      <c r="AQ63" s="238">
        <v>3440113.3</v>
      </c>
      <c r="AR63" s="238">
        <v>546116.43</v>
      </c>
      <c r="AS63" s="238">
        <v>3890269.26</v>
      </c>
      <c r="AT63" s="238">
        <v>428054.7</v>
      </c>
      <c r="AU63" s="238">
        <v>4298665.48</v>
      </c>
      <c r="AV63" s="238">
        <v>471089.48</v>
      </c>
      <c r="AW63" s="238">
        <v>4754678.41</v>
      </c>
      <c r="AX63" s="238">
        <v>340758.7</v>
      </c>
      <c r="AY63" s="238">
        <v>4956370.81</v>
      </c>
      <c r="AZ63" s="238">
        <v>65220.44</v>
      </c>
      <c r="BA63" s="238">
        <v>4989728.14</v>
      </c>
      <c r="BB63" s="238">
        <v>82519.94</v>
      </c>
      <c r="BC63" s="238">
        <v>4734464.51</v>
      </c>
      <c r="BD63" s="238">
        <v>233418.3</v>
      </c>
      <c r="BE63" s="238">
        <v>4308914.15</v>
      </c>
      <c r="BF63" s="238">
        <v>78556.86</v>
      </c>
      <c r="BG63" s="238">
        <v>4016500.55</v>
      </c>
      <c r="BH63" s="238">
        <v>202654.66</v>
      </c>
      <c r="BI63" s="238">
        <v>3942610.21</v>
      </c>
      <c r="BJ63" s="238">
        <v>214927.02</v>
      </c>
      <c r="BK63" s="238">
        <v>3638191.18</v>
      </c>
      <c r="BL63" s="238">
        <v>110416.38</v>
      </c>
      <c r="BM63" s="238">
        <v>3868274.49</v>
      </c>
      <c r="BN63" s="238">
        <v>154255.27</v>
      </c>
      <c r="BO63" s="238">
        <v>2927988.18</v>
      </c>
      <c r="BP63" s="238">
        <v>385489.76</v>
      </c>
      <c r="BQ63" s="238">
        <v>2767361.5100000002</v>
      </c>
      <c r="BR63" s="238">
        <v>851322.73</v>
      </c>
      <c r="BS63" s="238">
        <v>3190629.54</v>
      </c>
      <c r="BT63" s="238">
        <v>1482642.44</v>
      </c>
      <c r="BU63" s="238">
        <v>4202182.499999999</v>
      </c>
      <c r="BV63" s="238">
        <v>532056.31</v>
      </c>
      <c r="BW63" s="238">
        <v>4393480.110000001</v>
      </c>
      <c r="BX63" s="238">
        <v>498227.53</v>
      </c>
      <c r="BY63" s="238">
        <v>4826487.200000001</v>
      </c>
      <c r="BZ63" s="238">
        <v>225353.47</v>
      </c>
      <c r="CA63" s="238">
        <v>4969320.73</v>
      </c>
      <c r="CB63" s="238">
        <v>163081.88</v>
      </c>
      <c r="CC63" s="238">
        <v>4898984.31</v>
      </c>
      <c r="CD63" s="238">
        <v>156624.88</v>
      </c>
      <c r="CE63" s="238">
        <v>4977052.329999999</v>
      </c>
      <c r="CF63" s="238">
        <v>140646.1</v>
      </c>
      <c r="CG63" s="238">
        <v>4915043.769999999</v>
      </c>
      <c r="CH63" s="238">
        <v>105722.55</v>
      </c>
      <c r="CI63" s="238">
        <v>4805839.3</v>
      </c>
      <c r="CJ63" s="238">
        <v>120625.39</v>
      </c>
      <c r="CK63" s="238">
        <v>4816048.309999999</v>
      </c>
      <c r="CL63" s="238">
        <v>148358.59</v>
      </c>
      <c r="CM63" s="238">
        <v>4810151.63</v>
      </c>
      <c r="CN63" s="238">
        <v>194858.66</v>
      </c>
      <c r="CO63" s="238">
        <v>4619520.53</v>
      </c>
      <c r="CP63" s="238">
        <v>432069.54999999993</v>
      </c>
      <c r="CQ63" s="238">
        <v>4200267.35</v>
      </c>
      <c r="CR63" s="238">
        <v>208897.66</v>
      </c>
      <c r="CS63" s="238">
        <v>2926522.57</v>
      </c>
      <c r="CT63" s="238">
        <v>79496.78</v>
      </c>
      <c r="CU63" s="238">
        <v>2473963.04</v>
      </c>
      <c r="CV63" s="238">
        <v>147172.1</v>
      </c>
      <c r="CW63" s="238">
        <v>2122907.6100000003</v>
      </c>
      <c r="CX63" s="238">
        <v>179436.77000000002</v>
      </c>
      <c r="CY63" s="238">
        <v>2076990.9100000001</v>
      </c>
      <c r="CZ63" s="238">
        <v>196692.62999999998</v>
      </c>
      <c r="DA63" s="238">
        <v>2110601.66</v>
      </c>
      <c r="DB63" s="238">
        <v>285370.48</v>
      </c>
      <c r="DC63" s="238">
        <v>2239347.26</v>
      </c>
      <c r="DD63" s="238">
        <v>534943.06</v>
      </c>
      <c r="DE63" s="238">
        <v>2633644.2199999997</v>
      </c>
      <c r="DF63" s="238">
        <v>566906.93</v>
      </c>
      <c r="DG63" s="238">
        <v>3094828.6</v>
      </c>
      <c r="DH63" s="238">
        <v>159280.08000000002</v>
      </c>
      <c r="DI63" s="238">
        <v>3133483.29</v>
      </c>
      <c r="DJ63" s="238">
        <v>227900.66</v>
      </c>
      <c r="DK63" s="238">
        <v>3213025.36</v>
      </c>
      <c r="DL63" s="238">
        <v>264242.41</v>
      </c>
      <c r="DM63" s="238">
        <v>3282409.11</v>
      </c>
      <c r="DN63" s="238">
        <v>179155.21999999997</v>
      </c>
      <c r="DO63" s="238">
        <v>3029494.78</v>
      </c>
      <c r="DP63" s="238">
        <v>172799.58000000002</v>
      </c>
      <c r="DQ63" s="238">
        <v>2993396.6999999997</v>
      </c>
      <c r="DR63" s="238">
        <v>129922.62</v>
      </c>
      <c r="DS63" s="238">
        <v>3043822.54</v>
      </c>
      <c r="DT63" s="238">
        <v>115767.89000000001</v>
      </c>
      <c r="DU63" s="238">
        <v>3012418.33</v>
      </c>
      <c r="DV63" s="238">
        <v>89221.54000000001</v>
      </c>
      <c r="DW63" s="238">
        <v>2922203.1</v>
      </c>
      <c r="DX63" s="238">
        <v>136703.26</v>
      </c>
      <c r="DY63" s="238">
        <v>2862213.73</v>
      </c>
      <c r="DZ63" s="238">
        <v>94853.2</v>
      </c>
      <c r="EA63" s="238">
        <v>2671696.45</v>
      </c>
      <c r="EB63" s="238">
        <v>122374.08000000002</v>
      </c>
      <c r="EC63" s="238">
        <v>2259127.47</v>
      </c>
      <c r="ED63" s="238">
        <v>95978.86000000002</v>
      </c>
      <c r="EE63" s="238">
        <v>1788199.4</v>
      </c>
      <c r="EF63" s="238">
        <v>85184.59</v>
      </c>
      <c r="EG63" s="238">
        <v>1714103.91</v>
      </c>
      <c r="EH63" s="238">
        <v>91599.04999999999</v>
      </c>
      <c r="EI63" s="238">
        <v>1577802.3</v>
      </c>
      <c r="EJ63" s="238">
        <v>165990.86000000002</v>
      </c>
      <c r="EK63" s="238">
        <v>1479550.75</v>
      </c>
      <c r="EL63" s="238">
        <v>85773.79999999999</v>
      </c>
      <c r="EM63" s="238">
        <v>1386169.33</v>
      </c>
      <c r="EN63" s="238">
        <v>90494.98999999999</v>
      </c>
      <c r="EO63" s="238">
        <v>1303864.7400000002</v>
      </c>
      <c r="EP63" s="238">
        <v>96395.48</v>
      </c>
      <c r="EQ63" s="238">
        <v>1270337.6</v>
      </c>
      <c r="ES63" t="str">
        <f t="shared" si="3"/>
        <v>549</v>
      </c>
      <c r="EX63" t="b">
        <f t="shared" si="0"/>
        <v>1</v>
      </c>
      <c r="EY63" s="206" t="s">
        <v>556</v>
      </c>
    </row>
    <row r="64" spans="1:155" ht="12.75">
      <c r="A64" t="str">
        <f t="shared" si="2"/>
        <v>INC151000</v>
      </c>
      <c r="B64" s="241" t="s">
        <v>557</v>
      </c>
      <c r="C64" s="238" t="s">
        <v>727</v>
      </c>
      <c r="D64" s="238">
        <v>561794.29</v>
      </c>
      <c r="E64" s="238">
        <v>7354513.54</v>
      </c>
      <c r="F64" s="238">
        <v>692183.53</v>
      </c>
      <c r="G64" s="238">
        <v>7601822.58</v>
      </c>
      <c r="H64" s="238">
        <v>508506.51</v>
      </c>
      <c r="I64" s="238">
        <v>6379177.36</v>
      </c>
      <c r="J64" s="238">
        <v>597267.19</v>
      </c>
      <c r="K64" s="238">
        <v>6486794.23</v>
      </c>
      <c r="L64" s="238">
        <v>567988.12</v>
      </c>
      <c r="M64" s="238">
        <v>6601442.29</v>
      </c>
      <c r="N64" s="238">
        <v>388553.13</v>
      </c>
      <c r="O64" s="238">
        <v>6762777.93</v>
      </c>
      <c r="P64" s="238">
        <v>584391.9</v>
      </c>
      <c r="Q64" s="238">
        <v>6542481.99</v>
      </c>
      <c r="R64" s="238">
        <v>526968.95</v>
      </c>
      <c r="S64" s="238">
        <v>6598422.51</v>
      </c>
      <c r="T64" s="238">
        <v>471719.65</v>
      </c>
      <c r="U64" s="238">
        <v>6476283.17</v>
      </c>
      <c r="V64" s="238">
        <v>511669.89</v>
      </c>
      <c r="W64" s="238">
        <v>6427489.33</v>
      </c>
      <c r="X64" s="238">
        <v>610237.01</v>
      </c>
      <c r="Y64" s="238">
        <v>6533605.95</v>
      </c>
      <c r="Z64" s="238">
        <v>699805.9</v>
      </c>
      <c r="AA64" s="238">
        <v>6721086.07</v>
      </c>
      <c r="AB64" s="238">
        <v>702070.79</v>
      </c>
      <c r="AC64" s="238">
        <v>6861362.57</v>
      </c>
      <c r="AD64" s="238">
        <v>508167.7</v>
      </c>
      <c r="AE64" s="238">
        <v>6677346.74</v>
      </c>
      <c r="AF64" s="238">
        <v>560212.58</v>
      </c>
      <c r="AG64" s="238">
        <v>6729052.81</v>
      </c>
      <c r="AH64" s="238">
        <v>632407.43</v>
      </c>
      <c r="AI64" s="238">
        <v>6764193.05</v>
      </c>
      <c r="AJ64" s="238">
        <v>723015.23</v>
      </c>
      <c r="AK64" s="238">
        <v>6919220.16</v>
      </c>
      <c r="AL64" s="238">
        <v>578043.64</v>
      </c>
      <c r="AM64" s="238">
        <v>7108710.67</v>
      </c>
      <c r="AN64" s="238">
        <v>626945.34</v>
      </c>
      <c r="AO64" s="238">
        <v>7151264.11</v>
      </c>
      <c r="AP64" s="238">
        <v>618562.22</v>
      </c>
      <c r="AQ64" s="238">
        <v>7242857.38</v>
      </c>
      <c r="AR64" s="238">
        <v>563407.32</v>
      </c>
      <c r="AS64" s="238">
        <v>7334545.05</v>
      </c>
      <c r="AT64" s="238">
        <v>631324.14</v>
      </c>
      <c r="AU64" s="238">
        <v>7454199.3</v>
      </c>
      <c r="AV64" s="238">
        <v>580012.57</v>
      </c>
      <c r="AW64" s="238">
        <v>7423974.86</v>
      </c>
      <c r="AX64" s="238">
        <v>799096.96</v>
      </c>
      <c r="AY64" s="238">
        <v>7523265.92</v>
      </c>
      <c r="AZ64" s="238">
        <v>726989.04</v>
      </c>
      <c r="BA64" s="238">
        <v>7548184.17</v>
      </c>
      <c r="BB64" s="238">
        <v>552514.1</v>
      </c>
      <c r="BC64" s="238">
        <v>7592530.57</v>
      </c>
      <c r="BD64" s="238">
        <v>728695.59</v>
      </c>
      <c r="BE64" s="238">
        <v>7761013.58</v>
      </c>
      <c r="BF64" s="238">
        <v>746292.59</v>
      </c>
      <c r="BG64" s="238">
        <v>7874898.74</v>
      </c>
      <c r="BH64" s="238">
        <v>568689.19</v>
      </c>
      <c r="BI64" s="238">
        <v>7720572.7</v>
      </c>
      <c r="BJ64" s="238">
        <v>742821.35</v>
      </c>
      <c r="BK64" s="238">
        <v>7885350.41</v>
      </c>
      <c r="BL64" s="238">
        <v>727108.33</v>
      </c>
      <c r="BM64" s="238">
        <v>7985513.4</v>
      </c>
      <c r="BN64" s="238">
        <v>735039.58</v>
      </c>
      <c r="BO64" s="238">
        <v>8101990.76</v>
      </c>
      <c r="BP64" s="238">
        <v>735215.85</v>
      </c>
      <c r="BQ64" s="238">
        <v>8273799.289999999</v>
      </c>
      <c r="BR64" s="238">
        <v>730155.84</v>
      </c>
      <c r="BS64" s="238">
        <v>8372630.99</v>
      </c>
      <c r="BT64" s="238">
        <v>651942.74</v>
      </c>
      <c r="BU64" s="238">
        <v>8444561.16</v>
      </c>
      <c r="BV64" s="238">
        <v>973179.59</v>
      </c>
      <c r="BW64" s="238">
        <v>8618643.79</v>
      </c>
      <c r="BX64" s="238">
        <v>659759.49</v>
      </c>
      <c r="BY64" s="238">
        <v>8551414.239999998</v>
      </c>
      <c r="BZ64" s="238">
        <v>588975.94</v>
      </c>
      <c r="CA64" s="238">
        <v>8587876.079999998</v>
      </c>
      <c r="CB64" s="238">
        <v>664718.29</v>
      </c>
      <c r="CC64" s="238">
        <v>8523898.78</v>
      </c>
      <c r="CD64" s="238">
        <v>659505.67</v>
      </c>
      <c r="CE64" s="238">
        <v>8437111.86</v>
      </c>
      <c r="CF64" s="238">
        <v>678030.33</v>
      </c>
      <c r="CG64" s="238">
        <v>8546453</v>
      </c>
      <c r="CH64" s="238">
        <v>631534.18</v>
      </c>
      <c r="CI64" s="238">
        <v>8435165.83</v>
      </c>
      <c r="CJ64" s="238">
        <v>753810.16</v>
      </c>
      <c r="CK64" s="238">
        <v>8461867.659999998</v>
      </c>
      <c r="CL64" s="238">
        <v>705536.83</v>
      </c>
      <c r="CM64" s="238">
        <v>8432364.91</v>
      </c>
      <c r="CN64" s="238">
        <v>677557.12</v>
      </c>
      <c r="CO64" s="238">
        <v>8374706.18</v>
      </c>
      <c r="CP64" s="238">
        <v>731292.2999999992</v>
      </c>
      <c r="CQ64" s="238">
        <v>8375842.640000001</v>
      </c>
      <c r="CR64" s="238">
        <v>658878.4299999997</v>
      </c>
      <c r="CS64" s="238">
        <v>8382778.33</v>
      </c>
      <c r="CT64" s="238">
        <v>614901.8499999995</v>
      </c>
      <c r="CU64" s="238">
        <v>8024500.59</v>
      </c>
      <c r="CV64" s="238">
        <v>813321.5800000009</v>
      </c>
      <c r="CW64" s="238">
        <v>8178062.68</v>
      </c>
      <c r="CX64" s="238">
        <v>805870.12</v>
      </c>
      <c r="CY64" s="238">
        <v>8394956.86</v>
      </c>
      <c r="CZ64" s="238">
        <v>791638.9600000001</v>
      </c>
      <c r="DA64" s="238">
        <v>8521877.53</v>
      </c>
      <c r="DB64" s="238">
        <v>803385.4800000007</v>
      </c>
      <c r="DC64" s="238">
        <v>8665757.34</v>
      </c>
      <c r="DD64" s="238">
        <v>856891.7100000008</v>
      </c>
      <c r="DE64" s="238">
        <v>8844618.72</v>
      </c>
      <c r="DF64" s="238">
        <v>857239.7700000007</v>
      </c>
      <c r="DG64" s="238">
        <v>9070324.31</v>
      </c>
      <c r="DH64" s="238">
        <v>842600.8600000006</v>
      </c>
      <c r="DI64" s="238">
        <v>9159115.010000002</v>
      </c>
      <c r="DJ64" s="238">
        <v>846957.7300000003</v>
      </c>
      <c r="DK64" s="238">
        <v>9300535.910000002</v>
      </c>
      <c r="DL64" s="238">
        <v>858768.7700000011</v>
      </c>
      <c r="DM64" s="238">
        <v>9481747.560000004</v>
      </c>
      <c r="DN64" s="238">
        <v>828349.6100000007</v>
      </c>
      <c r="DO64" s="238">
        <v>9578804.870000005</v>
      </c>
      <c r="DP64" s="238">
        <v>860487.4200000007</v>
      </c>
      <c r="DQ64" s="238">
        <v>9780413.860000005</v>
      </c>
      <c r="DR64" s="238">
        <v>867142.8400000015</v>
      </c>
      <c r="DS64" s="238">
        <v>10032654.850000005</v>
      </c>
      <c r="DT64" s="238">
        <v>872757.5500000009</v>
      </c>
      <c r="DU64" s="238">
        <v>10092090.820000008</v>
      </c>
      <c r="DV64" s="238">
        <v>806618.0000000008</v>
      </c>
      <c r="DW64" s="238">
        <v>10092838.700000009</v>
      </c>
      <c r="DX64" s="238">
        <v>865076.8900000002</v>
      </c>
      <c r="DY64" s="238">
        <v>10166276.630000008</v>
      </c>
      <c r="DZ64" s="238">
        <v>815986.9600000014</v>
      </c>
      <c r="EA64" s="238">
        <v>10178878.11000001</v>
      </c>
      <c r="EB64" s="238">
        <v>875317.7800000006</v>
      </c>
      <c r="EC64" s="238">
        <v>10197304.18000001</v>
      </c>
      <c r="ED64" s="238">
        <v>832760.1900000013</v>
      </c>
      <c r="EE64" s="238">
        <v>10172824.60000001</v>
      </c>
      <c r="EF64" s="238">
        <v>855920.8200000006</v>
      </c>
      <c r="EG64" s="238">
        <v>10186144.560000012</v>
      </c>
      <c r="EH64" s="238">
        <v>861967.7000000002</v>
      </c>
      <c r="EI64" s="238">
        <v>10201154.530000012</v>
      </c>
      <c r="EJ64" s="238">
        <v>933480.8700000009</v>
      </c>
      <c r="EK64" s="238">
        <v>10275866.63000001</v>
      </c>
      <c r="EL64" s="238">
        <v>853137.2900000012</v>
      </c>
      <c r="EM64" s="238">
        <v>10300654.310000012</v>
      </c>
      <c r="EN64" s="238">
        <v>878162.8400000007</v>
      </c>
      <c r="EO64" s="238">
        <v>10318329.73000001</v>
      </c>
      <c r="EP64" s="238">
        <v>858303.9900000008</v>
      </c>
      <c r="EQ64" s="238">
        <v>10309490.880000008</v>
      </c>
      <c r="ES64" t="str">
        <f t="shared" si="3"/>
        <v>551</v>
      </c>
      <c r="EX64" t="b">
        <f t="shared" si="0"/>
        <v>1</v>
      </c>
      <c r="EY64" s="206" t="s">
        <v>557</v>
      </c>
    </row>
    <row r="65" spans="1:155" ht="12.75">
      <c r="A65" t="str">
        <f t="shared" si="2"/>
        <v>INC151100</v>
      </c>
      <c r="B65" s="241" t="s">
        <v>558</v>
      </c>
      <c r="C65" s="238" t="s">
        <v>723</v>
      </c>
      <c r="D65" s="238">
        <v>12691.5</v>
      </c>
      <c r="E65" s="238">
        <v>230378.19</v>
      </c>
      <c r="F65" s="238">
        <v>10803.03</v>
      </c>
      <c r="G65" s="238">
        <v>219043.35</v>
      </c>
      <c r="H65" s="238">
        <v>16467.16</v>
      </c>
      <c r="I65" s="238">
        <v>211698.92</v>
      </c>
      <c r="J65" s="238">
        <v>11731.19</v>
      </c>
      <c r="K65" s="238">
        <v>197015.37</v>
      </c>
      <c r="L65" s="238">
        <v>11519.77</v>
      </c>
      <c r="M65" s="238">
        <v>186860.02</v>
      </c>
      <c r="N65" s="238">
        <v>9952.24</v>
      </c>
      <c r="O65" s="238">
        <v>176259.95</v>
      </c>
      <c r="P65" s="238">
        <v>18161.42</v>
      </c>
      <c r="Q65" s="238">
        <v>179975.93</v>
      </c>
      <c r="R65" s="238">
        <v>12954.4</v>
      </c>
      <c r="S65" s="238">
        <v>175917.15</v>
      </c>
      <c r="T65" s="238">
        <v>10747.68</v>
      </c>
      <c r="U65" s="238">
        <v>170276.28</v>
      </c>
      <c r="V65" s="238">
        <v>14738.19</v>
      </c>
      <c r="W65" s="238">
        <v>169483.44</v>
      </c>
      <c r="X65" s="238">
        <v>12143.71</v>
      </c>
      <c r="Y65" s="238">
        <v>164764.08</v>
      </c>
      <c r="Z65" s="238">
        <v>15414.77</v>
      </c>
      <c r="AA65" s="238">
        <v>157325.06</v>
      </c>
      <c r="AB65" s="238">
        <v>15688.46</v>
      </c>
      <c r="AC65" s="238">
        <v>160322.02</v>
      </c>
      <c r="AD65" s="238">
        <v>16904.96</v>
      </c>
      <c r="AE65" s="238">
        <v>166423.95</v>
      </c>
      <c r="AF65" s="238">
        <v>10872.15</v>
      </c>
      <c r="AG65" s="238">
        <v>160828.94</v>
      </c>
      <c r="AH65" s="238">
        <v>9527.06</v>
      </c>
      <c r="AI65" s="238">
        <v>158624.81</v>
      </c>
      <c r="AJ65" s="238">
        <v>10567.17</v>
      </c>
      <c r="AK65" s="238">
        <v>157672.21</v>
      </c>
      <c r="AL65" s="238">
        <v>13612.01</v>
      </c>
      <c r="AM65" s="238">
        <v>161331.98</v>
      </c>
      <c r="AN65" s="238">
        <v>10187.65</v>
      </c>
      <c r="AO65" s="238">
        <v>153358.21</v>
      </c>
      <c r="AP65" s="238">
        <v>7598.54</v>
      </c>
      <c r="AQ65" s="238">
        <v>148002.35</v>
      </c>
      <c r="AR65" s="238">
        <v>10690.46</v>
      </c>
      <c r="AS65" s="238">
        <v>147945.13</v>
      </c>
      <c r="AT65" s="238">
        <v>6800.5</v>
      </c>
      <c r="AU65" s="238">
        <v>140007.44</v>
      </c>
      <c r="AV65" s="238">
        <v>10135.69</v>
      </c>
      <c r="AW65" s="238">
        <v>137999.42</v>
      </c>
      <c r="AX65" s="238">
        <v>27409.81</v>
      </c>
      <c r="AY65" s="238">
        <v>149994.46</v>
      </c>
      <c r="AZ65" s="238">
        <v>19702.39</v>
      </c>
      <c r="BA65" s="238">
        <v>154008.39</v>
      </c>
      <c r="BB65" s="238">
        <v>9467.52</v>
      </c>
      <c r="BC65" s="238">
        <v>146570.95</v>
      </c>
      <c r="BD65" s="238">
        <v>12997.16</v>
      </c>
      <c r="BE65" s="238">
        <v>148695.96</v>
      </c>
      <c r="BF65" s="238">
        <v>8947.47</v>
      </c>
      <c r="BG65" s="238">
        <v>148116.37</v>
      </c>
      <c r="BH65" s="238">
        <v>19246.1</v>
      </c>
      <c r="BI65" s="238">
        <v>156795.3</v>
      </c>
      <c r="BJ65" s="238">
        <v>19258.03</v>
      </c>
      <c r="BK65" s="238">
        <v>162441.32</v>
      </c>
      <c r="BL65" s="238">
        <v>13421.87</v>
      </c>
      <c r="BM65" s="238">
        <v>165675.54</v>
      </c>
      <c r="BN65" s="238">
        <v>16524.64</v>
      </c>
      <c r="BO65" s="238">
        <v>174601.64</v>
      </c>
      <c r="BP65" s="238">
        <v>10325.94</v>
      </c>
      <c r="BQ65" s="238">
        <v>174237.12000000002</v>
      </c>
      <c r="BR65" s="238">
        <v>10352.34</v>
      </c>
      <c r="BS65" s="238">
        <v>177788.96000000002</v>
      </c>
      <c r="BT65" s="238">
        <v>13299.46</v>
      </c>
      <c r="BU65" s="238">
        <v>180952.72999999998</v>
      </c>
      <c r="BV65" s="238">
        <v>12151.41</v>
      </c>
      <c r="BW65" s="238">
        <v>165694.33000000002</v>
      </c>
      <c r="BX65" s="238">
        <v>14637.59</v>
      </c>
      <c r="BY65" s="238">
        <v>160629.53</v>
      </c>
      <c r="BZ65" s="238">
        <v>9823.73</v>
      </c>
      <c r="CA65" s="238">
        <v>160985.74</v>
      </c>
      <c r="CB65" s="238">
        <v>17128.36</v>
      </c>
      <c r="CC65" s="238">
        <v>165116.94</v>
      </c>
      <c r="CD65" s="238">
        <v>11149.96</v>
      </c>
      <c r="CE65" s="238">
        <v>167319.43000000002</v>
      </c>
      <c r="CF65" s="238">
        <v>15202.6</v>
      </c>
      <c r="CG65" s="238">
        <v>163275.93</v>
      </c>
      <c r="CH65" s="238">
        <v>11897.75</v>
      </c>
      <c r="CI65" s="238">
        <v>155915.64999999997</v>
      </c>
      <c r="CJ65" s="238">
        <v>28722.37</v>
      </c>
      <c r="CK65" s="238">
        <v>171216.14999999997</v>
      </c>
      <c r="CL65" s="238">
        <v>14598.54</v>
      </c>
      <c r="CM65" s="238">
        <v>169290.05</v>
      </c>
      <c r="CN65" s="238">
        <v>12044.41</v>
      </c>
      <c r="CO65" s="238">
        <v>171008.52</v>
      </c>
      <c r="CP65" s="238">
        <v>22585.21</v>
      </c>
      <c r="CQ65" s="238">
        <v>183241.39</v>
      </c>
      <c r="CR65" s="238">
        <v>21756.239999999998</v>
      </c>
      <c r="CS65" s="238">
        <v>191698.17</v>
      </c>
      <c r="CT65" s="238">
        <v>25632.890000000003</v>
      </c>
      <c r="CU65" s="238">
        <v>205179.65000000002</v>
      </c>
      <c r="CV65" s="238">
        <v>24635.110000000004</v>
      </c>
      <c r="CW65" s="238">
        <v>215177.17</v>
      </c>
      <c r="CX65" s="238">
        <v>15853.14</v>
      </c>
      <c r="CY65" s="238">
        <v>221206.58000000002</v>
      </c>
      <c r="CZ65" s="238">
        <v>24101.390000000003</v>
      </c>
      <c r="DA65" s="238">
        <v>228179.61</v>
      </c>
      <c r="DB65" s="238">
        <v>16624.749999999996</v>
      </c>
      <c r="DC65" s="238">
        <v>233654.4</v>
      </c>
      <c r="DD65" s="238">
        <v>16746.989999999998</v>
      </c>
      <c r="DE65" s="238">
        <v>235198.78999999998</v>
      </c>
      <c r="DF65" s="238">
        <v>19201.88</v>
      </c>
      <c r="DG65" s="238">
        <v>242502.91999999998</v>
      </c>
      <c r="DH65" s="238">
        <v>19912.810000000005</v>
      </c>
      <c r="DI65" s="238">
        <v>233693.36000000002</v>
      </c>
      <c r="DJ65" s="238">
        <v>19401.190000000002</v>
      </c>
      <c r="DK65" s="238">
        <v>238496.01</v>
      </c>
      <c r="DL65" s="238">
        <v>18124.690000000002</v>
      </c>
      <c r="DM65" s="238">
        <v>244576.29000000004</v>
      </c>
      <c r="DN65" s="238">
        <v>17674.880000000005</v>
      </c>
      <c r="DO65" s="238">
        <v>239665.96000000005</v>
      </c>
      <c r="DP65" s="238">
        <v>17169.39</v>
      </c>
      <c r="DQ65" s="238">
        <v>235079.11000000007</v>
      </c>
      <c r="DR65" s="238">
        <v>16299.32</v>
      </c>
      <c r="DS65" s="238">
        <v>225745.54</v>
      </c>
      <c r="DT65" s="238">
        <v>25218.43</v>
      </c>
      <c r="DU65" s="238">
        <v>226328.86000000004</v>
      </c>
      <c r="DV65" s="238">
        <v>15764.569999999998</v>
      </c>
      <c r="DW65" s="238">
        <v>226240.29</v>
      </c>
      <c r="DX65" s="238">
        <v>24372.310000000005</v>
      </c>
      <c r="DY65" s="238">
        <v>226511.21000000002</v>
      </c>
      <c r="DZ65" s="238">
        <v>16536.179999999997</v>
      </c>
      <c r="EA65" s="238">
        <v>226422.64</v>
      </c>
      <c r="EB65" s="238">
        <v>17342.069999999996</v>
      </c>
      <c r="EC65" s="238">
        <v>227017.72000000003</v>
      </c>
      <c r="ED65" s="238">
        <v>19461.020000000004</v>
      </c>
      <c r="EE65" s="238">
        <v>227276.86</v>
      </c>
      <c r="EF65" s="238">
        <v>20160.18</v>
      </c>
      <c r="EG65" s="238">
        <v>227524.23000000004</v>
      </c>
      <c r="EH65" s="238">
        <v>19672.110000000004</v>
      </c>
      <c r="EI65" s="238">
        <v>227795.15000000002</v>
      </c>
      <c r="EJ65" s="238">
        <v>18047.88</v>
      </c>
      <c r="EK65" s="238">
        <v>227718.34000000003</v>
      </c>
      <c r="EL65" s="238">
        <v>18258.200000000004</v>
      </c>
      <c r="EM65" s="238">
        <v>228301.65999999997</v>
      </c>
      <c r="EN65" s="238">
        <v>17428.529999999995</v>
      </c>
      <c r="EO65" s="238">
        <v>228560.8</v>
      </c>
      <c r="EP65" s="238">
        <v>16222.52</v>
      </c>
      <c r="EQ65" s="238">
        <v>228484</v>
      </c>
      <c r="ES65" t="str">
        <f t="shared" si="3"/>
        <v>552</v>
      </c>
      <c r="EX65" t="b">
        <f t="shared" si="0"/>
        <v>1</v>
      </c>
      <c r="EY65" s="206" t="s">
        <v>558</v>
      </c>
    </row>
    <row r="66" spans="1:155" ht="12.75">
      <c r="A66" t="str">
        <f t="shared" si="2"/>
        <v>INC152000</v>
      </c>
      <c r="B66" s="241" t="s">
        <v>559</v>
      </c>
      <c r="C66" s="238" t="s">
        <v>723</v>
      </c>
      <c r="D66" s="238">
        <v>523774.53</v>
      </c>
      <c r="E66" s="238">
        <v>7864533.66</v>
      </c>
      <c r="F66" s="238">
        <v>457734.3</v>
      </c>
      <c r="G66" s="238">
        <v>7933562.49</v>
      </c>
      <c r="H66" s="238">
        <v>942201.5</v>
      </c>
      <c r="I66" s="238">
        <v>8415310.07</v>
      </c>
      <c r="J66" s="238">
        <v>1042784.69</v>
      </c>
      <c r="K66" s="238">
        <v>8697679.01</v>
      </c>
      <c r="L66" s="238">
        <v>816217.72</v>
      </c>
      <c r="M66" s="238">
        <v>9140706.95</v>
      </c>
      <c r="N66" s="238">
        <v>82377.12</v>
      </c>
      <c r="O66" s="238">
        <v>8688084.28</v>
      </c>
      <c r="P66" s="238">
        <v>608816.21</v>
      </c>
      <c r="Q66" s="238">
        <v>8764343.93</v>
      </c>
      <c r="R66" s="238">
        <v>608209.09</v>
      </c>
      <c r="S66" s="238">
        <v>8900049.4</v>
      </c>
      <c r="T66" s="238">
        <v>577922.88</v>
      </c>
      <c r="U66" s="238">
        <v>8927275.57</v>
      </c>
      <c r="V66" s="238">
        <v>630164.89</v>
      </c>
      <c r="W66" s="238">
        <v>8748134.16</v>
      </c>
      <c r="X66" s="238">
        <v>618474.91</v>
      </c>
      <c r="Y66" s="238">
        <v>8327130.14</v>
      </c>
      <c r="Z66" s="238">
        <v>1348509.15</v>
      </c>
      <c r="AA66" s="238">
        <v>8257186.99</v>
      </c>
      <c r="AB66" s="238">
        <v>456701.52</v>
      </c>
      <c r="AC66" s="238">
        <v>8190113.98</v>
      </c>
      <c r="AD66" s="238">
        <v>477774.14</v>
      </c>
      <c r="AE66" s="238">
        <v>8210153.82</v>
      </c>
      <c r="AF66" s="238">
        <v>814009.11</v>
      </c>
      <c r="AG66" s="238">
        <v>8081961.43</v>
      </c>
      <c r="AH66" s="238">
        <v>1226570.89</v>
      </c>
      <c r="AI66" s="238">
        <v>8265747.63</v>
      </c>
      <c r="AJ66" s="238">
        <v>981497.92</v>
      </c>
      <c r="AK66" s="238">
        <v>8431027.83</v>
      </c>
      <c r="AL66" s="238">
        <v>553163.29</v>
      </c>
      <c r="AM66" s="238">
        <v>8901814</v>
      </c>
      <c r="AN66" s="238">
        <v>591965.69</v>
      </c>
      <c r="AO66" s="238">
        <v>8884963.48</v>
      </c>
      <c r="AP66" s="238">
        <v>794709.64</v>
      </c>
      <c r="AQ66" s="238">
        <v>9071464.03</v>
      </c>
      <c r="AR66" s="238">
        <v>424044.15</v>
      </c>
      <c r="AS66" s="238">
        <v>8917585.3</v>
      </c>
      <c r="AT66" s="238">
        <v>1223224.6</v>
      </c>
      <c r="AU66" s="238">
        <v>9510645.01</v>
      </c>
      <c r="AV66" s="238">
        <v>869094.38</v>
      </c>
      <c r="AW66" s="238">
        <v>9761264.48</v>
      </c>
      <c r="AX66" s="238">
        <v>1121052.19</v>
      </c>
      <c r="AY66" s="238">
        <v>9533807.52</v>
      </c>
      <c r="AZ66" s="238">
        <v>478902.33</v>
      </c>
      <c r="BA66" s="238">
        <v>9556008.33</v>
      </c>
      <c r="BB66" s="238">
        <v>1140151.71</v>
      </c>
      <c r="BC66" s="238">
        <v>10218385.9</v>
      </c>
      <c r="BD66" s="238">
        <v>1410366.81</v>
      </c>
      <c r="BE66" s="238">
        <v>10814743.6</v>
      </c>
      <c r="BF66" s="238">
        <v>982597.97</v>
      </c>
      <c r="BG66" s="238">
        <v>10570770.68</v>
      </c>
      <c r="BH66" s="238">
        <v>846548.57</v>
      </c>
      <c r="BI66" s="238">
        <v>10435821.33</v>
      </c>
      <c r="BJ66" s="238">
        <v>1502647.78</v>
      </c>
      <c r="BK66" s="238">
        <v>11385305.82</v>
      </c>
      <c r="BL66" s="238">
        <v>1232538.52</v>
      </c>
      <c r="BM66" s="238">
        <v>12025878.65</v>
      </c>
      <c r="BN66" s="238">
        <v>911098.85</v>
      </c>
      <c r="BO66" s="238">
        <v>12142267.86</v>
      </c>
      <c r="BP66" s="238">
        <v>1012517.86</v>
      </c>
      <c r="BQ66" s="238">
        <v>12730741.57</v>
      </c>
      <c r="BR66" s="238">
        <v>1194456.55</v>
      </c>
      <c r="BS66" s="238">
        <v>12701973.520000001</v>
      </c>
      <c r="BT66" s="238">
        <v>1638812.48</v>
      </c>
      <c r="BU66" s="238">
        <v>13471691.620000001</v>
      </c>
      <c r="BV66" s="238">
        <v>1865184.8</v>
      </c>
      <c r="BW66" s="238">
        <v>14215824.230000002</v>
      </c>
      <c r="BX66" s="238">
        <v>746217.34</v>
      </c>
      <c r="BY66" s="238">
        <v>14483139.240000002</v>
      </c>
      <c r="BZ66" s="238">
        <v>999642.25</v>
      </c>
      <c r="CA66" s="238">
        <v>14342629.78</v>
      </c>
      <c r="CB66" s="238">
        <v>794235.5</v>
      </c>
      <c r="CC66" s="238">
        <v>13726498.469999999</v>
      </c>
      <c r="CD66" s="238">
        <v>1039845.75</v>
      </c>
      <c r="CE66" s="238">
        <v>13783746.249999998</v>
      </c>
      <c r="CF66" s="238">
        <v>1221903.66</v>
      </c>
      <c r="CG66" s="238">
        <v>14159101.339999998</v>
      </c>
      <c r="CH66" s="238">
        <v>701423.35</v>
      </c>
      <c r="CI66" s="238">
        <v>13357876.909999998</v>
      </c>
      <c r="CJ66" s="238">
        <v>1109757.33</v>
      </c>
      <c r="CK66" s="238">
        <v>13235095.72</v>
      </c>
      <c r="CL66" s="238">
        <v>970039.36</v>
      </c>
      <c r="CM66" s="238">
        <v>13294036.23</v>
      </c>
      <c r="CN66" s="238">
        <v>1251789.87</v>
      </c>
      <c r="CO66" s="238">
        <v>13533308.240000002</v>
      </c>
      <c r="CP66" s="238">
        <v>1071090.3499999994</v>
      </c>
      <c r="CQ66" s="238">
        <v>13409942.040000001</v>
      </c>
      <c r="CR66" s="238">
        <v>1301013.19</v>
      </c>
      <c r="CS66" s="238">
        <v>13072142.75</v>
      </c>
      <c r="CT66" s="238">
        <v>937480.1600000007</v>
      </c>
      <c r="CU66" s="238">
        <v>12144438.11</v>
      </c>
      <c r="CV66" s="238">
        <v>1012884.0600000005</v>
      </c>
      <c r="CW66" s="238">
        <v>12411104.83</v>
      </c>
      <c r="CX66" s="238">
        <v>1255842.88</v>
      </c>
      <c r="CY66" s="238">
        <v>12667305.46</v>
      </c>
      <c r="CZ66" s="238">
        <v>1165888.2700000003</v>
      </c>
      <c r="DA66" s="238">
        <v>13038958.230000002</v>
      </c>
      <c r="DB66" s="238">
        <v>909497.2700000006</v>
      </c>
      <c r="DC66" s="238">
        <v>12908609.75</v>
      </c>
      <c r="DD66" s="238">
        <v>1464067.8600000003</v>
      </c>
      <c r="DE66" s="238">
        <v>13150773.950000003</v>
      </c>
      <c r="DF66" s="238">
        <v>1219039.8300000005</v>
      </c>
      <c r="DG66" s="238">
        <v>13668390.430000002</v>
      </c>
      <c r="DH66" s="238">
        <v>1077022.24</v>
      </c>
      <c r="DI66" s="238">
        <v>13635655.34</v>
      </c>
      <c r="DJ66" s="238">
        <v>1070840.63</v>
      </c>
      <c r="DK66" s="238">
        <v>13736456.610000003</v>
      </c>
      <c r="DL66" s="238">
        <v>961878.7500000006</v>
      </c>
      <c r="DM66" s="238">
        <v>13446545.490000002</v>
      </c>
      <c r="DN66" s="238">
        <v>1207787.0799999998</v>
      </c>
      <c r="DO66" s="238">
        <v>13583242.220000003</v>
      </c>
      <c r="DP66" s="238">
        <v>1221528.1900000013</v>
      </c>
      <c r="DQ66" s="238">
        <v>13503757.220000004</v>
      </c>
      <c r="DR66" s="238">
        <v>971623.4200000007</v>
      </c>
      <c r="DS66" s="238">
        <v>13537900.480000006</v>
      </c>
      <c r="DT66" s="238">
        <v>1020072.7699999991</v>
      </c>
      <c r="DU66" s="238">
        <v>13545089.190000005</v>
      </c>
      <c r="DV66" s="238">
        <v>1075816.619999999</v>
      </c>
      <c r="DW66" s="238">
        <v>13365062.930000002</v>
      </c>
      <c r="DX66" s="238">
        <v>2437600.329999997</v>
      </c>
      <c r="DY66" s="238">
        <v>14636774.99</v>
      </c>
      <c r="DZ66" s="238">
        <v>1443306.7800000003</v>
      </c>
      <c r="EA66" s="238">
        <v>15170584.499999996</v>
      </c>
      <c r="EB66" s="238">
        <v>1478393.2699999993</v>
      </c>
      <c r="EC66" s="238">
        <v>15184909.909999996</v>
      </c>
      <c r="ED66" s="238">
        <v>1211852.8899999992</v>
      </c>
      <c r="EE66" s="238">
        <v>15177722.969999997</v>
      </c>
      <c r="EF66" s="238">
        <v>958073.7699999992</v>
      </c>
      <c r="EG66" s="238">
        <v>15058774.499999996</v>
      </c>
      <c r="EH66" s="238">
        <v>993636.4699999989</v>
      </c>
      <c r="EI66" s="238">
        <v>14981570.339999994</v>
      </c>
      <c r="EJ66" s="238">
        <v>1386920.2699999996</v>
      </c>
      <c r="EK66" s="238">
        <v>15406611.859999994</v>
      </c>
      <c r="EL66" s="238">
        <v>1045110.2899999988</v>
      </c>
      <c r="EM66" s="238">
        <v>15243935.069999991</v>
      </c>
      <c r="EN66" s="238">
        <v>1082434.2099999983</v>
      </c>
      <c r="EO66" s="238">
        <v>15104841.08999999</v>
      </c>
      <c r="EP66" s="238">
        <v>860446.5899999993</v>
      </c>
      <c r="EQ66" s="238">
        <v>14993664.259999987</v>
      </c>
      <c r="ES66" t="str">
        <f t="shared" si="3"/>
        <v>552</v>
      </c>
      <c r="EX66" t="b">
        <f t="shared" si="0"/>
        <v>1</v>
      </c>
      <c r="EY66" s="206" t="s">
        <v>559</v>
      </c>
    </row>
    <row r="67" spans="1:155" ht="12.75">
      <c r="A67" t="str">
        <f t="shared" si="2"/>
        <v>INC152100</v>
      </c>
      <c r="B67" s="241" t="s">
        <v>560</v>
      </c>
      <c r="C67" s="238" t="s">
        <v>723</v>
      </c>
      <c r="D67" s="238">
        <v>13833.64</v>
      </c>
      <c r="E67" s="238">
        <v>187164.77</v>
      </c>
      <c r="F67" s="238">
        <v>9495.53</v>
      </c>
      <c r="G67" s="238">
        <v>182419.09</v>
      </c>
      <c r="H67" s="238">
        <v>15205.3</v>
      </c>
      <c r="I67" s="238">
        <v>183510.92</v>
      </c>
      <c r="J67" s="238">
        <v>13699.79</v>
      </c>
      <c r="K67" s="238">
        <v>180605.09</v>
      </c>
      <c r="L67" s="238">
        <v>420364.95</v>
      </c>
      <c r="M67" s="238">
        <v>582026.89</v>
      </c>
      <c r="N67" s="238">
        <v>32986.68</v>
      </c>
      <c r="O67" s="238">
        <v>597009.22</v>
      </c>
      <c r="P67" s="238">
        <v>19142.1</v>
      </c>
      <c r="Q67" s="238">
        <v>633791.03</v>
      </c>
      <c r="R67" s="238">
        <v>13946.31</v>
      </c>
      <c r="S67" s="238">
        <v>604047.76</v>
      </c>
      <c r="T67" s="238">
        <v>11331.84</v>
      </c>
      <c r="U67" s="238">
        <v>599936.05</v>
      </c>
      <c r="V67" s="238">
        <v>13613.8</v>
      </c>
      <c r="W67" s="238">
        <v>596511.54</v>
      </c>
      <c r="X67" s="238">
        <v>13520.64</v>
      </c>
      <c r="Y67" s="238">
        <v>595269.19</v>
      </c>
      <c r="Z67" s="238">
        <v>16083.73</v>
      </c>
      <c r="AA67" s="238">
        <v>593224.31</v>
      </c>
      <c r="AB67" s="238">
        <v>26057.41</v>
      </c>
      <c r="AC67" s="238">
        <v>605448.08</v>
      </c>
      <c r="AD67" s="238">
        <v>42231.12</v>
      </c>
      <c r="AE67" s="238">
        <v>638183.67</v>
      </c>
      <c r="AF67" s="238">
        <v>17941.18</v>
      </c>
      <c r="AG67" s="238">
        <v>640919.55</v>
      </c>
      <c r="AH67" s="238">
        <v>10329.33</v>
      </c>
      <c r="AI67" s="238">
        <v>637549.09</v>
      </c>
      <c r="AJ67" s="238">
        <v>24226.91</v>
      </c>
      <c r="AK67" s="238">
        <v>241411.05</v>
      </c>
      <c r="AL67" s="238">
        <v>16842.3</v>
      </c>
      <c r="AM67" s="238">
        <v>225266.67</v>
      </c>
      <c r="AN67" s="238">
        <v>8955.23</v>
      </c>
      <c r="AO67" s="238">
        <v>215079.8</v>
      </c>
      <c r="AP67" s="238">
        <v>8579.03</v>
      </c>
      <c r="AQ67" s="238">
        <v>209712.52</v>
      </c>
      <c r="AR67" s="238">
        <v>10156.09</v>
      </c>
      <c r="AS67" s="238">
        <v>208536.77</v>
      </c>
      <c r="AT67" s="238">
        <v>8294.07</v>
      </c>
      <c r="AU67" s="238">
        <v>203217.04</v>
      </c>
      <c r="AV67" s="238">
        <v>9122.08</v>
      </c>
      <c r="AW67" s="238">
        <v>198818.48</v>
      </c>
      <c r="AX67" s="238">
        <v>32234.02</v>
      </c>
      <c r="AY67" s="238">
        <v>214968.77</v>
      </c>
      <c r="AZ67" s="238">
        <v>18562.35</v>
      </c>
      <c r="BA67" s="238">
        <v>207473.71</v>
      </c>
      <c r="BB67" s="238">
        <v>14284.31</v>
      </c>
      <c r="BC67" s="238">
        <v>179526.9</v>
      </c>
      <c r="BD67" s="238">
        <v>63510.85</v>
      </c>
      <c r="BE67" s="238">
        <v>225096.57</v>
      </c>
      <c r="BF67" s="238">
        <v>169095.38</v>
      </c>
      <c r="BG67" s="238">
        <v>383862.62</v>
      </c>
      <c r="BH67" s="238">
        <v>44041.79</v>
      </c>
      <c r="BI67" s="238">
        <v>403677.5</v>
      </c>
      <c r="BJ67" s="238">
        <v>41814.05</v>
      </c>
      <c r="BK67" s="238">
        <v>428649.25</v>
      </c>
      <c r="BL67" s="238">
        <v>30258.85</v>
      </c>
      <c r="BM67" s="238">
        <v>449952.87</v>
      </c>
      <c r="BN67" s="238">
        <v>30453.75</v>
      </c>
      <c r="BO67" s="238">
        <v>471827.59</v>
      </c>
      <c r="BP67" s="238">
        <v>23057.35</v>
      </c>
      <c r="BQ67" s="238">
        <v>484728.85000000003</v>
      </c>
      <c r="BR67" s="238">
        <v>22145.06</v>
      </c>
      <c r="BS67" s="238">
        <v>498579.83999999997</v>
      </c>
      <c r="BT67" s="238">
        <v>26804.73</v>
      </c>
      <c r="BU67" s="238">
        <v>516262.48999999993</v>
      </c>
      <c r="BV67" s="238">
        <v>25266.07</v>
      </c>
      <c r="BW67" s="238">
        <v>509294.54</v>
      </c>
      <c r="BX67" s="238">
        <v>25177.81</v>
      </c>
      <c r="BY67" s="238">
        <v>515909.99999999994</v>
      </c>
      <c r="BZ67" s="238">
        <v>28210.72</v>
      </c>
      <c r="CA67" s="238">
        <v>529836.41</v>
      </c>
      <c r="CB67" s="238">
        <v>116014.94</v>
      </c>
      <c r="CC67" s="238">
        <v>582340.5</v>
      </c>
      <c r="CD67" s="238">
        <v>149135.59</v>
      </c>
      <c r="CE67" s="238">
        <v>562380.71</v>
      </c>
      <c r="CF67" s="238">
        <v>26767.65</v>
      </c>
      <c r="CG67" s="238">
        <v>545106.57</v>
      </c>
      <c r="CH67" s="238">
        <v>23070.45</v>
      </c>
      <c r="CI67" s="238">
        <v>526362.97</v>
      </c>
      <c r="CJ67" s="238">
        <v>42702.23</v>
      </c>
      <c r="CK67" s="238">
        <v>538806.3499999999</v>
      </c>
      <c r="CL67" s="238">
        <v>25678.99</v>
      </c>
      <c r="CM67" s="238">
        <v>534031.5900000001</v>
      </c>
      <c r="CN67" s="238">
        <v>21867.66</v>
      </c>
      <c r="CO67" s="238">
        <v>532841.9</v>
      </c>
      <c r="CP67" s="238">
        <v>27550.379999999997</v>
      </c>
      <c r="CQ67" s="238">
        <v>538247.22</v>
      </c>
      <c r="CR67" s="238">
        <v>26538.25</v>
      </c>
      <c r="CS67" s="238">
        <v>537980.74</v>
      </c>
      <c r="CT67" s="238">
        <v>27978.980000000003</v>
      </c>
      <c r="CU67" s="238">
        <v>540693.6500000001</v>
      </c>
      <c r="CV67" s="238">
        <v>28485.909999999993</v>
      </c>
      <c r="CW67" s="238">
        <v>544001.75</v>
      </c>
      <c r="CX67" s="238">
        <v>23920.289999999994</v>
      </c>
      <c r="CY67" s="238">
        <v>539711.3200000001</v>
      </c>
      <c r="CZ67" s="238">
        <v>30253.269999999997</v>
      </c>
      <c r="DA67" s="238">
        <v>453949.65</v>
      </c>
      <c r="DB67" s="238">
        <v>24075.609999999993</v>
      </c>
      <c r="DC67" s="238">
        <v>328889.67</v>
      </c>
      <c r="DD67" s="238">
        <v>24216.059999999998</v>
      </c>
      <c r="DE67" s="238">
        <v>326338.07999999996</v>
      </c>
      <c r="DF67" s="238">
        <v>27036.329999999998</v>
      </c>
      <c r="DG67" s="238">
        <v>330303.95999999996</v>
      </c>
      <c r="DH67" s="238">
        <v>31695.329999999994</v>
      </c>
      <c r="DI67" s="238">
        <v>319297.05999999994</v>
      </c>
      <c r="DJ67" s="238">
        <v>31790.37</v>
      </c>
      <c r="DK67" s="238">
        <v>325408.43999999994</v>
      </c>
      <c r="DL67" s="238">
        <v>25160.559999999998</v>
      </c>
      <c r="DM67" s="238">
        <v>328701.33999999997</v>
      </c>
      <c r="DN67" s="238">
        <v>24947.269999999993</v>
      </c>
      <c r="DO67" s="238">
        <v>326098.22999999986</v>
      </c>
      <c r="DP67" s="238">
        <v>24920.849999999995</v>
      </c>
      <c r="DQ67" s="238">
        <v>324480.8299999999</v>
      </c>
      <c r="DR67" s="238">
        <v>24239.009999999995</v>
      </c>
      <c r="DS67" s="238">
        <v>320740.85999999987</v>
      </c>
      <c r="DT67" s="238">
        <v>29913.819999999992</v>
      </c>
      <c r="DU67" s="238">
        <v>322168.76999999996</v>
      </c>
      <c r="DV67" s="238">
        <v>24855.439999999995</v>
      </c>
      <c r="DW67" s="238">
        <v>323103.9199999999</v>
      </c>
      <c r="DX67" s="238">
        <v>31452.089999999997</v>
      </c>
      <c r="DY67" s="238">
        <v>324302.73999999993</v>
      </c>
      <c r="DZ67" s="238">
        <v>25010.759999999995</v>
      </c>
      <c r="EA67" s="238">
        <v>325237.88999999996</v>
      </c>
      <c r="EB67" s="238">
        <v>25652.609999999997</v>
      </c>
      <c r="EC67" s="238">
        <v>326674.44</v>
      </c>
      <c r="ED67" s="238">
        <v>28226.509999999995</v>
      </c>
      <c r="EE67" s="238">
        <v>327864.62</v>
      </c>
      <c r="EF67" s="238">
        <v>27041.869999999995</v>
      </c>
      <c r="EG67" s="238">
        <v>323211.16</v>
      </c>
      <c r="EH67" s="238">
        <v>27154.189999999995</v>
      </c>
      <c r="EI67" s="238">
        <v>318574.98</v>
      </c>
      <c r="EJ67" s="238">
        <v>26104.369999999995</v>
      </c>
      <c r="EK67" s="238">
        <v>319518.79</v>
      </c>
      <c r="EL67" s="238">
        <v>26375.179999999993</v>
      </c>
      <c r="EM67" s="238">
        <v>320946.69999999995</v>
      </c>
      <c r="EN67" s="238">
        <v>26111.029999999995</v>
      </c>
      <c r="EO67" s="238">
        <v>322136.87999999995</v>
      </c>
      <c r="EP67" s="238">
        <v>25182.82999999999</v>
      </c>
      <c r="EQ67" s="238">
        <v>323080.69999999995</v>
      </c>
      <c r="ES67" t="str">
        <f t="shared" si="3"/>
        <v>552</v>
      </c>
      <c r="EX67" t="b">
        <f t="shared" si="0"/>
        <v>1</v>
      </c>
      <c r="EY67" s="206" t="s">
        <v>560</v>
      </c>
    </row>
    <row r="68" spans="1:155" ht="12.75">
      <c r="A68" t="str">
        <f t="shared" si="2"/>
        <v>INC153000</v>
      </c>
      <c r="B68" s="241" t="s">
        <v>561</v>
      </c>
      <c r="C68" s="238" t="s">
        <v>728</v>
      </c>
      <c r="D68" s="238">
        <v>2080904.6</v>
      </c>
      <c r="E68" s="238">
        <v>57014375.35</v>
      </c>
      <c r="F68" s="238">
        <v>3073691.67</v>
      </c>
      <c r="G68" s="238">
        <v>56961853.96</v>
      </c>
      <c r="H68" s="238">
        <v>7658395.64</v>
      </c>
      <c r="I68" s="238">
        <v>60655902.74</v>
      </c>
      <c r="J68" s="238">
        <v>7524594.13</v>
      </c>
      <c r="K68" s="238">
        <v>60364902.27</v>
      </c>
      <c r="L68" s="238">
        <v>4073311.21</v>
      </c>
      <c r="M68" s="238">
        <v>53995158.1</v>
      </c>
      <c r="N68" s="238">
        <v>2584884.49</v>
      </c>
      <c r="O68" s="238">
        <v>50254693.29</v>
      </c>
      <c r="P68" s="238">
        <v>2572540.67</v>
      </c>
      <c r="Q68" s="238">
        <v>50099298.19</v>
      </c>
      <c r="R68" s="238">
        <v>3156574.7</v>
      </c>
      <c r="S68" s="238">
        <v>44704227.62</v>
      </c>
      <c r="T68" s="238">
        <v>3253301.24</v>
      </c>
      <c r="U68" s="238">
        <v>50595085.74</v>
      </c>
      <c r="V68" s="238">
        <v>4317647.44</v>
      </c>
      <c r="W68" s="238">
        <v>51288684.09</v>
      </c>
      <c r="X68" s="238">
        <v>5710702.46</v>
      </c>
      <c r="Y68" s="238">
        <v>51378555.43</v>
      </c>
      <c r="Z68" s="238">
        <v>5658160.29</v>
      </c>
      <c r="AA68" s="238">
        <v>51664708.54</v>
      </c>
      <c r="AB68" s="238">
        <v>2348537.27</v>
      </c>
      <c r="AC68" s="238">
        <v>51932341.21</v>
      </c>
      <c r="AD68" s="238">
        <v>2168868.56</v>
      </c>
      <c r="AE68" s="238">
        <v>51027518.1</v>
      </c>
      <c r="AF68" s="238">
        <v>4753250.09</v>
      </c>
      <c r="AG68" s="238">
        <v>48122372.55</v>
      </c>
      <c r="AH68" s="238">
        <v>7177482.14</v>
      </c>
      <c r="AI68" s="238">
        <v>47775260.56</v>
      </c>
      <c r="AJ68" s="238">
        <v>4454009.99</v>
      </c>
      <c r="AK68" s="238">
        <v>48155959.34</v>
      </c>
      <c r="AL68" s="238">
        <v>3375361.4</v>
      </c>
      <c r="AM68" s="238">
        <v>48946436.25</v>
      </c>
      <c r="AN68" s="238">
        <v>2847348.14</v>
      </c>
      <c r="AO68" s="238">
        <v>49221243.72</v>
      </c>
      <c r="AP68" s="238">
        <v>3183876.61</v>
      </c>
      <c r="AQ68" s="238">
        <v>49248545.63</v>
      </c>
      <c r="AR68" s="238">
        <v>3888554.75</v>
      </c>
      <c r="AS68" s="238">
        <v>49883799.14</v>
      </c>
      <c r="AT68" s="238">
        <v>5505834.15</v>
      </c>
      <c r="AU68" s="238">
        <v>51071985.85</v>
      </c>
      <c r="AV68" s="238">
        <v>5120867.04</v>
      </c>
      <c r="AW68" s="238">
        <v>50482150.43</v>
      </c>
      <c r="AX68" s="238">
        <v>4739610.55</v>
      </c>
      <c r="AY68" s="238">
        <v>49563600.69</v>
      </c>
      <c r="AZ68" s="238">
        <v>2829071.45</v>
      </c>
      <c r="BA68" s="238">
        <v>50044134.87</v>
      </c>
      <c r="BB68" s="238">
        <v>3061879.5</v>
      </c>
      <c r="BC68" s="238">
        <v>50937145.81</v>
      </c>
      <c r="BD68" s="238">
        <v>4411887.98</v>
      </c>
      <c r="BE68" s="238">
        <v>50595783.7</v>
      </c>
      <c r="BF68" s="238">
        <v>2898141.82</v>
      </c>
      <c r="BG68" s="238">
        <v>46316443.38</v>
      </c>
      <c r="BH68" s="238">
        <v>3514766.97</v>
      </c>
      <c r="BI68" s="238">
        <v>45377200.36</v>
      </c>
      <c r="BJ68" s="238">
        <v>4710098.95</v>
      </c>
      <c r="BK68" s="238">
        <v>46711937.91</v>
      </c>
      <c r="BL68" s="238">
        <v>3418070.98</v>
      </c>
      <c r="BM68" s="238">
        <v>47282660.75</v>
      </c>
      <c r="BN68" s="238">
        <v>4169254.96</v>
      </c>
      <c r="BO68" s="238">
        <v>48268039.099999994</v>
      </c>
      <c r="BP68" s="238">
        <v>2637495.22</v>
      </c>
      <c r="BQ68" s="238">
        <v>47016979.56999999</v>
      </c>
      <c r="BR68" s="238">
        <v>6360628.38</v>
      </c>
      <c r="BS68" s="238">
        <v>47871773.8</v>
      </c>
      <c r="BT68" s="238">
        <v>5299606</v>
      </c>
      <c r="BU68" s="238">
        <v>48050512.76</v>
      </c>
      <c r="BV68" s="238">
        <v>4902320.34</v>
      </c>
      <c r="BW68" s="238">
        <v>48213222.55</v>
      </c>
      <c r="BX68" s="238">
        <v>3073751.78</v>
      </c>
      <c r="BY68" s="238">
        <v>48457902.879999995</v>
      </c>
      <c r="BZ68" s="238">
        <v>3445323.49</v>
      </c>
      <c r="CA68" s="238">
        <v>48841346.870000005</v>
      </c>
      <c r="CB68" s="238">
        <v>3064815.19</v>
      </c>
      <c r="CC68" s="238">
        <v>47494274.08</v>
      </c>
      <c r="CD68" s="238">
        <v>4098683.74</v>
      </c>
      <c r="CE68" s="238">
        <v>48694815.99999999</v>
      </c>
      <c r="CF68" s="238">
        <v>4373147.45</v>
      </c>
      <c r="CG68" s="238">
        <v>49553196.480000004</v>
      </c>
      <c r="CH68" s="238">
        <v>3153412.72</v>
      </c>
      <c r="CI68" s="238">
        <v>47996510.25</v>
      </c>
      <c r="CJ68" s="238">
        <v>2649662.49</v>
      </c>
      <c r="CK68" s="238">
        <v>47228101.760000005</v>
      </c>
      <c r="CL68" s="238">
        <v>2958296.71</v>
      </c>
      <c r="CM68" s="238">
        <v>46017143.51</v>
      </c>
      <c r="CN68" s="238">
        <v>5281739.05</v>
      </c>
      <c r="CO68" s="238">
        <v>48661387.34000001</v>
      </c>
      <c r="CP68" s="238">
        <v>5373051.899999998</v>
      </c>
      <c r="CQ68" s="238">
        <v>47673810.86</v>
      </c>
      <c r="CR68" s="238">
        <v>5906478.180000001</v>
      </c>
      <c r="CS68" s="238">
        <v>48280683.03999999</v>
      </c>
      <c r="CT68" s="238">
        <v>4800416.599999996</v>
      </c>
      <c r="CU68" s="238">
        <v>48178779.300000004</v>
      </c>
      <c r="CV68" s="238">
        <v>3872452.5900000036</v>
      </c>
      <c r="CW68" s="238">
        <v>48977480.11000001</v>
      </c>
      <c r="CX68" s="238">
        <v>4054167.6100000027</v>
      </c>
      <c r="CY68" s="238">
        <v>49586324.230000004</v>
      </c>
      <c r="CZ68" s="238">
        <v>5797457.430000006</v>
      </c>
      <c r="DA68" s="238">
        <v>52318966.47000001</v>
      </c>
      <c r="DB68" s="238">
        <v>2880350.180000002</v>
      </c>
      <c r="DC68" s="238">
        <v>51100632.91000001</v>
      </c>
      <c r="DD68" s="238">
        <v>4077364.0500000035</v>
      </c>
      <c r="DE68" s="238">
        <v>50804849.51000001</v>
      </c>
      <c r="DF68" s="238">
        <v>3515864.5100000026</v>
      </c>
      <c r="DG68" s="238">
        <v>51167301.30000001</v>
      </c>
      <c r="DH68" s="238">
        <v>3444401.620000004</v>
      </c>
      <c r="DI68" s="238">
        <v>51962040.430000015</v>
      </c>
      <c r="DJ68" s="238">
        <v>2553521.4400000004</v>
      </c>
      <c r="DK68" s="238">
        <v>51557265.16000002</v>
      </c>
      <c r="DL68" s="238">
        <v>2635866.3800000013</v>
      </c>
      <c r="DM68" s="238">
        <v>48911392.490000024</v>
      </c>
      <c r="DN68" s="238">
        <v>3840230.0700000026</v>
      </c>
      <c r="DO68" s="238">
        <v>47378570.660000026</v>
      </c>
      <c r="DP68" s="238">
        <v>7499111.370000002</v>
      </c>
      <c r="DQ68" s="238">
        <v>48971203.850000024</v>
      </c>
      <c r="DR68" s="238">
        <v>3494949.500000002</v>
      </c>
      <c r="DS68" s="238">
        <v>47665736.75000003</v>
      </c>
      <c r="DT68" s="238">
        <v>5914694.729999994</v>
      </c>
      <c r="DU68" s="238">
        <v>49707978.89000002</v>
      </c>
      <c r="DV68" s="238">
        <v>6596061.179999999</v>
      </c>
      <c r="DW68" s="238">
        <v>52249872.46000002</v>
      </c>
      <c r="DX68" s="238">
        <v>12440714.130000006</v>
      </c>
      <c r="DY68" s="238">
        <v>58893129.16000002</v>
      </c>
      <c r="DZ68" s="238">
        <v>8700854.920000007</v>
      </c>
      <c r="EA68" s="238">
        <v>64713633.90000003</v>
      </c>
      <c r="EB68" s="238">
        <v>8696712.83</v>
      </c>
      <c r="EC68" s="238">
        <v>69332982.68000002</v>
      </c>
      <c r="ED68" s="238">
        <v>2599944.1499999985</v>
      </c>
      <c r="EE68" s="238">
        <v>68417062.32000001</v>
      </c>
      <c r="EF68" s="238">
        <v>2479311.8599999994</v>
      </c>
      <c r="EG68" s="238">
        <v>67451972.56000002</v>
      </c>
      <c r="EH68" s="238">
        <v>2489267.0899999975</v>
      </c>
      <c r="EI68" s="238">
        <v>67387718.21000001</v>
      </c>
      <c r="EJ68" s="238">
        <v>1990766.6300000001</v>
      </c>
      <c r="EK68" s="238">
        <v>66742618.460000016</v>
      </c>
      <c r="EL68" s="238">
        <v>4624417.149999997</v>
      </c>
      <c r="EM68" s="238">
        <v>67526805.54</v>
      </c>
      <c r="EN68" s="238">
        <v>4071943.0899999966</v>
      </c>
      <c r="EO68" s="238">
        <v>64099637.260000005</v>
      </c>
      <c r="EP68" s="238">
        <v>2251904.6099999994</v>
      </c>
      <c r="EQ68" s="238">
        <v>62856592.370000005</v>
      </c>
      <c r="ES68" t="str">
        <f t="shared" si="3"/>
        <v>553</v>
      </c>
      <c r="EX68" t="b">
        <f t="shared" si="0"/>
        <v>1</v>
      </c>
      <c r="EY68" s="206" t="s">
        <v>561</v>
      </c>
    </row>
    <row r="69" spans="1:155" ht="12.75">
      <c r="A69" t="str">
        <f t="shared" si="2"/>
        <v>INC153100</v>
      </c>
      <c r="B69" s="241" t="s">
        <v>562</v>
      </c>
      <c r="C69" s="238" t="s">
        <v>728</v>
      </c>
      <c r="D69" s="238">
        <v>469972.09</v>
      </c>
      <c r="E69" s="238">
        <v>5386498.16</v>
      </c>
      <c r="F69" s="238">
        <v>237462.75</v>
      </c>
      <c r="G69" s="238">
        <v>5501431.37</v>
      </c>
      <c r="H69" s="238">
        <v>239480.23</v>
      </c>
      <c r="I69" s="238">
        <v>5639321.53</v>
      </c>
      <c r="J69" s="238">
        <v>203287.53</v>
      </c>
      <c r="K69" s="238">
        <v>5343654.36</v>
      </c>
      <c r="L69" s="238">
        <v>356520.09</v>
      </c>
      <c r="M69" s="238">
        <v>5603743.7</v>
      </c>
      <c r="N69" s="238">
        <v>395926.36</v>
      </c>
      <c r="O69" s="238">
        <v>2515972.06</v>
      </c>
      <c r="P69" s="238">
        <v>440818.24</v>
      </c>
      <c r="Q69" s="238">
        <v>1386026.33</v>
      </c>
      <c r="R69" s="238">
        <v>305977.03</v>
      </c>
      <c r="S69" s="238">
        <v>5977719.37</v>
      </c>
      <c r="T69" s="238">
        <v>505098.98</v>
      </c>
      <c r="U69" s="238">
        <v>662219.46</v>
      </c>
      <c r="V69" s="238">
        <v>350536.41</v>
      </c>
      <c r="W69" s="238">
        <v>105602.09</v>
      </c>
      <c r="X69" s="238">
        <v>390369.33</v>
      </c>
      <c r="Y69" s="238">
        <v>-222425.7</v>
      </c>
      <c r="Z69" s="238">
        <v>979718.43</v>
      </c>
      <c r="AA69" s="238">
        <v>4875167.47</v>
      </c>
      <c r="AB69" s="238">
        <v>373378.11</v>
      </c>
      <c r="AC69" s="238">
        <v>4778573.49</v>
      </c>
      <c r="AD69" s="238">
        <v>379753.72</v>
      </c>
      <c r="AE69" s="238">
        <v>4920864.46</v>
      </c>
      <c r="AF69" s="238">
        <v>298961.09</v>
      </c>
      <c r="AG69" s="238">
        <v>4980345.32</v>
      </c>
      <c r="AH69" s="238">
        <v>403507.21</v>
      </c>
      <c r="AI69" s="238">
        <v>5180565</v>
      </c>
      <c r="AJ69" s="238">
        <v>281204.05</v>
      </c>
      <c r="AK69" s="238">
        <v>5105248.96</v>
      </c>
      <c r="AL69" s="238">
        <v>238946.21</v>
      </c>
      <c r="AM69" s="238">
        <v>4948268.81</v>
      </c>
      <c r="AN69" s="238">
        <v>361124.64</v>
      </c>
      <c r="AO69" s="238">
        <v>4868575.21</v>
      </c>
      <c r="AP69" s="238">
        <v>254195.37</v>
      </c>
      <c r="AQ69" s="238">
        <v>4816793.55</v>
      </c>
      <c r="AR69" s="238">
        <v>85196.76</v>
      </c>
      <c r="AS69" s="238">
        <v>4396891.33</v>
      </c>
      <c r="AT69" s="238">
        <v>271694.39</v>
      </c>
      <c r="AU69" s="238">
        <v>4318049.31</v>
      </c>
      <c r="AV69" s="238">
        <v>280001.83</v>
      </c>
      <c r="AW69" s="238">
        <v>4207681.81</v>
      </c>
      <c r="AX69" s="238">
        <v>404637.17</v>
      </c>
      <c r="AY69" s="238">
        <v>3632600.55</v>
      </c>
      <c r="AZ69" s="238">
        <v>480739.64</v>
      </c>
      <c r="BA69" s="238">
        <v>3739962.08</v>
      </c>
      <c r="BB69" s="238">
        <v>308520.75</v>
      </c>
      <c r="BC69" s="238">
        <v>3668729.11</v>
      </c>
      <c r="BD69" s="238">
        <v>338031.8</v>
      </c>
      <c r="BE69" s="238">
        <v>3707799.82</v>
      </c>
      <c r="BF69" s="238">
        <v>373105.99</v>
      </c>
      <c r="BG69" s="238">
        <v>3677398.6</v>
      </c>
      <c r="BH69" s="238">
        <v>291411.26</v>
      </c>
      <c r="BI69" s="238">
        <v>3687605.81</v>
      </c>
      <c r="BJ69" s="238">
        <v>387084.05</v>
      </c>
      <c r="BK69" s="238">
        <v>3835743.65</v>
      </c>
      <c r="BL69" s="238">
        <v>362835.84</v>
      </c>
      <c r="BM69" s="238">
        <v>3837454.85</v>
      </c>
      <c r="BN69" s="238">
        <v>206102.38</v>
      </c>
      <c r="BO69" s="238">
        <v>3789361.8600000003</v>
      </c>
      <c r="BP69" s="238">
        <v>122510.3</v>
      </c>
      <c r="BQ69" s="238">
        <v>3826675.4000000004</v>
      </c>
      <c r="BR69" s="238">
        <v>324461</v>
      </c>
      <c r="BS69" s="238">
        <v>3879442.0100000002</v>
      </c>
      <c r="BT69" s="238">
        <v>296915.43</v>
      </c>
      <c r="BU69" s="238">
        <v>3896355.61</v>
      </c>
      <c r="BV69" s="238">
        <v>564441.11</v>
      </c>
      <c r="BW69" s="238">
        <v>4056159.5500000003</v>
      </c>
      <c r="BX69" s="238">
        <v>434412.2</v>
      </c>
      <c r="BY69" s="238">
        <v>4009832.1099999994</v>
      </c>
      <c r="BZ69" s="238">
        <v>274124.16</v>
      </c>
      <c r="CA69" s="238">
        <v>3975435.5199999996</v>
      </c>
      <c r="CB69" s="238">
        <v>347900.75</v>
      </c>
      <c r="CC69" s="238">
        <v>3985304.469999999</v>
      </c>
      <c r="CD69" s="238">
        <v>366165.05</v>
      </c>
      <c r="CE69" s="238">
        <v>3978363.5299999993</v>
      </c>
      <c r="CF69" s="238">
        <v>289077.22</v>
      </c>
      <c r="CG69" s="238">
        <v>3976029.4899999993</v>
      </c>
      <c r="CH69" s="238">
        <v>347846.69</v>
      </c>
      <c r="CI69" s="238">
        <v>3936792.1299999994</v>
      </c>
      <c r="CJ69" s="238">
        <v>406434.7</v>
      </c>
      <c r="CK69" s="238">
        <v>3980390.9899999998</v>
      </c>
      <c r="CL69" s="238">
        <v>272360.52</v>
      </c>
      <c r="CM69" s="238">
        <v>4046649.13</v>
      </c>
      <c r="CN69" s="238">
        <v>408540.33</v>
      </c>
      <c r="CO69" s="238">
        <v>4332679.16</v>
      </c>
      <c r="CP69" s="238">
        <v>332682.37000000005</v>
      </c>
      <c r="CQ69" s="238">
        <v>4340900.53</v>
      </c>
      <c r="CR69" s="238">
        <v>330678.73000000004</v>
      </c>
      <c r="CS69" s="238">
        <v>4374663.830000001</v>
      </c>
      <c r="CT69" s="238">
        <v>346791.88</v>
      </c>
      <c r="CU69" s="238">
        <v>4157014.6000000006</v>
      </c>
      <c r="CV69" s="238">
        <v>393832.81</v>
      </c>
      <c r="CW69" s="238">
        <v>4116435.21</v>
      </c>
      <c r="CX69" s="238">
        <v>304460.5300000001</v>
      </c>
      <c r="CY69" s="238">
        <v>4146771.58</v>
      </c>
      <c r="CZ69" s="238">
        <v>324139.93000000005</v>
      </c>
      <c r="DA69" s="238">
        <v>4123010.7600000007</v>
      </c>
      <c r="DB69" s="238">
        <v>308630.9700000001</v>
      </c>
      <c r="DC69" s="238">
        <v>4065476.6800000006</v>
      </c>
      <c r="DD69" s="238">
        <v>311289.6700000001</v>
      </c>
      <c r="DE69" s="238">
        <v>4087689.130000001</v>
      </c>
      <c r="DF69" s="238">
        <v>317693.6000000001</v>
      </c>
      <c r="DG69" s="238">
        <v>4057536.040000001</v>
      </c>
      <c r="DH69" s="238">
        <v>394842.68</v>
      </c>
      <c r="DI69" s="238">
        <v>4045944.0200000005</v>
      </c>
      <c r="DJ69" s="238">
        <v>316306.5400000001</v>
      </c>
      <c r="DK69" s="238">
        <v>4089890.040000001</v>
      </c>
      <c r="DL69" s="238">
        <v>317479.99000000005</v>
      </c>
      <c r="DM69" s="238">
        <v>3998829.700000001</v>
      </c>
      <c r="DN69" s="238">
        <v>309048.8600000001</v>
      </c>
      <c r="DO69" s="238">
        <v>3975196.190000001</v>
      </c>
      <c r="DP69" s="238">
        <v>432653.8100000001</v>
      </c>
      <c r="DQ69" s="238">
        <v>4077171.270000001</v>
      </c>
      <c r="DR69" s="238">
        <v>332427.2800000001</v>
      </c>
      <c r="DS69" s="238">
        <v>4062806.670000001</v>
      </c>
      <c r="DT69" s="238">
        <v>382730.14999999997</v>
      </c>
      <c r="DU69" s="238">
        <v>4051704.010000001</v>
      </c>
      <c r="DV69" s="238">
        <v>295480.5900000001</v>
      </c>
      <c r="DW69" s="238">
        <v>4042724.0700000008</v>
      </c>
      <c r="DX69" s="238">
        <v>313784.99</v>
      </c>
      <c r="DY69" s="238">
        <v>4032369.130000001</v>
      </c>
      <c r="DZ69" s="238">
        <v>293431.0300000001</v>
      </c>
      <c r="EA69" s="238">
        <v>4017169.1900000004</v>
      </c>
      <c r="EB69" s="238">
        <v>305350.19</v>
      </c>
      <c r="EC69" s="238">
        <v>4011229.710000001</v>
      </c>
      <c r="ED69" s="238">
        <v>307195.50000000006</v>
      </c>
      <c r="EE69" s="238">
        <v>4000731.610000001</v>
      </c>
      <c r="EF69" s="238">
        <v>378581.37999999995</v>
      </c>
      <c r="EG69" s="238">
        <v>3984470.3100000005</v>
      </c>
      <c r="EH69" s="238">
        <v>311571.60000000003</v>
      </c>
      <c r="EI69" s="238">
        <v>3979735.370000001</v>
      </c>
      <c r="EJ69" s="238">
        <v>302423.25000000006</v>
      </c>
      <c r="EK69" s="238">
        <v>3964678.630000001</v>
      </c>
      <c r="EL69" s="238">
        <v>302966.20000000007</v>
      </c>
      <c r="EM69" s="238">
        <v>3958595.9700000007</v>
      </c>
      <c r="EN69" s="238">
        <v>422155.7100000001</v>
      </c>
      <c r="EO69" s="238">
        <v>3948097.8700000006</v>
      </c>
      <c r="EP69" s="238">
        <v>376451.89</v>
      </c>
      <c r="EQ69" s="238">
        <v>3992122.48</v>
      </c>
      <c r="ES69" t="str">
        <f t="shared" si="3"/>
        <v>553</v>
      </c>
      <c r="EX69" t="b">
        <f t="shared" si="0"/>
        <v>1</v>
      </c>
      <c r="EY69" s="206" t="s">
        <v>562</v>
      </c>
    </row>
    <row r="70" spans="1:155" ht="12.75">
      <c r="A70" t="str">
        <f t="shared" si="2"/>
        <v>INC154000</v>
      </c>
      <c r="B70" s="241" t="s">
        <v>563</v>
      </c>
      <c r="C70" s="238" t="s">
        <v>729</v>
      </c>
      <c r="D70" s="238">
        <v>207967.33</v>
      </c>
      <c r="E70" s="238">
        <v>2693983.7</v>
      </c>
      <c r="F70" s="238">
        <v>259563.54</v>
      </c>
      <c r="G70" s="238">
        <v>2769448.68</v>
      </c>
      <c r="H70" s="238">
        <v>379766.91</v>
      </c>
      <c r="I70" s="238">
        <v>2951004.65</v>
      </c>
      <c r="J70" s="238">
        <v>391526.8</v>
      </c>
      <c r="K70" s="238">
        <v>3112302.15</v>
      </c>
      <c r="L70" s="238">
        <v>296438.95</v>
      </c>
      <c r="M70" s="238">
        <v>3234839.88</v>
      </c>
      <c r="N70" s="238">
        <v>126674.63</v>
      </c>
      <c r="O70" s="238">
        <v>3130286.6</v>
      </c>
      <c r="P70" s="238">
        <v>207300.88</v>
      </c>
      <c r="Q70" s="238">
        <v>3139607.86</v>
      </c>
      <c r="R70" s="238">
        <v>219975.31</v>
      </c>
      <c r="S70" s="238">
        <v>3140811.8</v>
      </c>
      <c r="T70" s="238">
        <v>285231.77</v>
      </c>
      <c r="U70" s="238">
        <v>3109279.34</v>
      </c>
      <c r="V70" s="238">
        <v>326837.37</v>
      </c>
      <c r="W70" s="238">
        <v>3197507.14</v>
      </c>
      <c r="X70" s="238">
        <v>332052.42</v>
      </c>
      <c r="Y70" s="238">
        <v>3323670.79</v>
      </c>
      <c r="Z70" s="238">
        <v>367621.44</v>
      </c>
      <c r="AA70" s="238">
        <v>3400957.35</v>
      </c>
      <c r="AB70" s="238">
        <v>265009.38</v>
      </c>
      <c r="AC70" s="238">
        <v>3457999.4</v>
      </c>
      <c r="AD70" s="238">
        <v>216322.12</v>
      </c>
      <c r="AE70" s="238">
        <v>3414757.98</v>
      </c>
      <c r="AF70" s="238">
        <v>371152.6</v>
      </c>
      <c r="AG70" s="238">
        <v>3406143.67</v>
      </c>
      <c r="AH70" s="238">
        <v>546483.23</v>
      </c>
      <c r="AI70" s="238">
        <v>3561100.1</v>
      </c>
      <c r="AJ70" s="238">
        <v>829564.9</v>
      </c>
      <c r="AK70" s="238">
        <v>4094226.05</v>
      </c>
      <c r="AL70" s="238">
        <v>247826.83</v>
      </c>
      <c r="AM70" s="238">
        <v>4215378.25</v>
      </c>
      <c r="AN70" s="238">
        <v>322014.24</v>
      </c>
      <c r="AO70" s="238">
        <v>4330091.61</v>
      </c>
      <c r="AP70" s="238">
        <v>318572.66</v>
      </c>
      <c r="AQ70" s="238">
        <v>4428688.96</v>
      </c>
      <c r="AR70" s="238">
        <v>257662.23</v>
      </c>
      <c r="AS70" s="238">
        <v>4401119.42</v>
      </c>
      <c r="AT70" s="238">
        <v>428691.51</v>
      </c>
      <c r="AU70" s="238">
        <v>4502973.56</v>
      </c>
      <c r="AV70" s="238">
        <v>334765.64</v>
      </c>
      <c r="AW70" s="238">
        <v>4505686.78</v>
      </c>
      <c r="AX70" s="238">
        <v>425478.59</v>
      </c>
      <c r="AY70" s="238">
        <v>4563543.93</v>
      </c>
      <c r="AZ70" s="238">
        <v>278549.81</v>
      </c>
      <c r="BA70" s="238">
        <v>4577084.36</v>
      </c>
      <c r="BB70" s="238">
        <v>259065.96</v>
      </c>
      <c r="BC70" s="238">
        <v>4619828.2</v>
      </c>
      <c r="BD70" s="238">
        <v>341900.47</v>
      </c>
      <c r="BE70" s="238">
        <v>4590576.07</v>
      </c>
      <c r="BF70" s="238">
        <v>386226.89</v>
      </c>
      <c r="BG70" s="238">
        <v>4430319.73</v>
      </c>
      <c r="BH70" s="238">
        <v>359111.31</v>
      </c>
      <c r="BI70" s="238">
        <v>3959866.14</v>
      </c>
      <c r="BJ70" s="238">
        <v>391424.94</v>
      </c>
      <c r="BK70" s="238">
        <v>4103464.25</v>
      </c>
      <c r="BL70" s="238">
        <v>376898.92</v>
      </c>
      <c r="BM70" s="238">
        <v>4158348.93</v>
      </c>
      <c r="BN70" s="238">
        <v>433355.01</v>
      </c>
      <c r="BO70" s="238">
        <v>4273131.28</v>
      </c>
      <c r="BP70" s="238">
        <v>384689.84</v>
      </c>
      <c r="BQ70" s="238">
        <v>4400158.89</v>
      </c>
      <c r="BR70" s="238">
        <v>415403.95</v>
      </c>
      <c r="BS70" s="238">
        <v>4386871.33</v>
      </c>
      <c r="BT70" s="238">
        <v>499843.57</v>
      </c>
      <c r="BU70" s="238">
        <v>4551949.260000001</v>
      </c>
      <c r="BV70" s="238">
        <v>631094.27</v>
      </c>
      <c r="BW70" s="238">
        <v>4757564.9399999995</v>
      </c>
      <c r="BX70" s="238">
        <v>355349.6</v>
      </c>
      <c r="BY70" s="238">
        <v>4834364.7299999995</v>
      </c>
      <c r="BZ70" s="238">
        <v>351582.57</v>
      </c>
      <c r="CA70" s="238">
        <v>4926881.339999999</v>
      </c>
      <c r="CB70" s="238">
        <v>416615.93</v>
      </c>
      <c r="CC70" s="238">
        <v>5001596.8</v>
      </c>
      <c r="CD70" s="238">
        <v>419397.12</v>
      </c>
      <c r="CE70" s="238">
        <v>5034767.03</v>
      </c>
      <c r="CF70" s="238">
        <v>449464.02</v>
      </c>
      <c r="CG70" s="238">
        <v>5125119.74</v>
      </c>
      <c r="CH70" s="238">
        <v>461553.57</v>
      </c>
      <c r="CI70" s="238">
        <v>5195248.37</v>
      </c>
      <c r="CJ70" s="238">
        <v>423827.59</v>
      </c>
      <c r="CK70" s="238">
        <v>5242177.04</v>
      </c>
      <c r="CL70" s="238">
        <v>439933.14</v>
      </c>
      <c r="CM70" s="238">
        <v>5248755.17</v>
      </c>
      <c r="CN70" s="238">
        <v>540767.62</v>
      </c>
      <c r="CO70" s="238">
        <v>5404832.950000001</v>
      </c>
      <c r="CP70" s="238">
        <v>549554.47</v>
      </c>
      <c r="CQ70" s="238">
        <v>5538983.470000001</v>
      </c>
      <c r="CR70" s="238">
        <v>623834.2099999995</v>
      </c>
      <c r="CS70" s="238">
        <v>5662974.109999999</v>
      </c>
      <c r="CT70" s="238">
        <v>426823.0799999998</v>
      </c>
      <c r="CU70" s="238">
        <v>5458702.919999999</v>
      </c>
      <c r="CV70" s="238">
        <v>458392.51999999955</v>
      </c>
      <c r="CW70" s="238">
        <v>5561745.839999999</v>
      </c>
      <c r="CX70" s="238">
        <v>587263.4199999996</v>
      </c>
      <c r="CY70" s="238">
        <v>5797426.689999999</v>
      </c>
      <c r="CZ70" s="238">
        <v>606535.2699999999</v>
      </c>
      <c r="DA70" s="238">
        <v>5987346.029999998</v>
      </c>
      <c r="DB70" s="238">
        <v>494865.2499999996</v>
      </c>
      <c r="DC70" s="238">
        <v>6062814.159999998</v>
      </c>
      <c r="DD70" s="238">
        <v>567512.8099999999</v>
      </c>
      <c r="DE70" s="238">
        <v>6180862.949999997</v>
      </c>
      <c r="DF70" s="238">
        <v>582240.18</v>
      </c>
      <c r="DG70" s="238">
        <v>6301549.559999997</v>
      </c>
      <c r="DH70" s="238">
        <v>579953.7699999996</v>
      </c>
      <c r="DI70" s="238">
        <v>6457675.739999997</v>
      </c>
      <c r="DJ70" s="238">
        <v>541801.3099999996</v>
      </c>
      <c r="DK70" s="238">
        <v>6559543.909999996</v>
      </c>
      <c r="DL70" s="238">
        <v>551709.3299999998</v>
      </c>
      <c r="DM70" s="238">
        <v>6570485.619999996</v>
      </c>
      <c r="DN70" s="238">
        <v>559561.1399999997</v>
      </c>
      <c r="DO70" s="238">
        <v>6580492.289999997</v>
      </c>
      <c r="DP70" s="238">
        <v>848571.4400000003</v>
      </c>
      <c r="DQ70" s="238">
        <v>6805229.519999999</v>
      </c>
      <c r="DR70" s="238">
        <v>551835.74</v>
      </c>
      <c r="DS70" s="238">
        <v>6930242.179999997</v>
      </c>
      <c r="DT70" s="238">
        <v>696646.5900000002</v>
      </c>
      <c r="DU70" s="238">
        <v>7168496.249999998</v>
      </c>
      <c r="DV70" s="238">
        <v>674760.6300000001</v>
      </c>
      <c r="DW70" s="238">
        <v>7255993.459999998</v>
      </c>
      <c r="DX70" s="238">
        <v>893851.8799999999</v>
      </c>
      <c r="DY70" s="238">
        <v>7543310.069999998</v>
      </c>
      <c r="DZ70" s="238">
        <v>809992.4600000002</v>
      </c>
      <c r="EA70" s="238">
        <v>7858437.279999999</v>
      </c>
      <c r="EB70" s="238">
        <v>986636.4000000003</v>
      </c>
      <c r="EC70" s="238">
        <v>8277560.869999999</v>
      </c>
      <c r="ED70" s="238">
        <v>520400.16000000003</v>
      </c>
      <c r="EE70" s="238">
        <v>8215720.85</v>
      </c>
      <c r="EF70" s="238">
        <v>512121.8799999999</v>
      </c>
      <c r="EG70" s="238">
        <v>8147888.96</v>
      </c>
      <c r="EH70" s="238">
        <v>506700.45999999996</v>
      </c>
      <c r="EI70" s="238">
        <v>8112788.11</v>
      </c>
      <c r="EJ70" s="238">
        <v>598287.9099999999</v>
      </c>
      <c r="EK70" s="238">
        <v>8159366.69</v>
      </c>
      <c r="EL70" s="238">
        <v>491102.08</v>
      </c>
      <c r="EM70" s="238">
        <v>8090907.630000001</v>
      </c>
      <c r="EN70" s="238">
        <v>663416.5800000008</v>
      </c>
      <c r="EO70" s="238">
        <v>7905752.7700000005</v>
      </c>
      <c r="EP70" s="238">
        <v>479289.2700000001</v>
      </c>
      <c r="EQ70" s="238">
        <v>7833206.300000001</v>
      </c>
      <c r="ES70" t="str">
        <f t="shared" si="3"/>
        <v>554</v>
      </c>
      <c r="EX70" t="b">
        <f aca="true" t="shared" si="4" ref="EX70:EX133">EY70=B70</f>
        <v>1</v>
      </c>
      <c r="EY70" s="206" t="s">
        <v>563</v>
      </c>
    </row>
    <row r="71" spans="1:155" ht="12.75">
      <c r="A71" t="str">
        <f t="shared" si="2"/>
        <v>INC154100</v>
      </c>
      <c r="B71" s="241" t="s">
        <v>564</v>
      </c>
      <c r="C71" s="238" t="s">
        <v>729</v>
      </c>
      <c r="D71" s="238">
        <v>3631.17</v>
      </c>
      <c r="E71" s="238">
        <v>33696.61</v>
      </c>
      <c r="F71" s="238">
        <v>2860.69</v>
      </c>
      <c r="G71" s="238">
        <v>35433.02</v>
      </c>
      <c r="H71" s="238">
        <v>4008.4</v>
      </c>
      <c r="I71" s="238">
        <v>38486.25</v>
      </c>
      <c r="J71" s="238">
        <v>3364.66</v>
      </c>
      <c r="K71" s="238">
        <v>40209.62</v>
      </c>
      <c r="L71" s="238">
        <v>3146.64</v>
      </c>
      <c r="M71" s="238">
        <v>41126.4</v>
      </c>
      <c r="N71" s="238">
        <v>2951.78</v>
      </c>
      <c r="O71" s="238">
        <v>41912.63</v>
      </c>
      <c r="P71" s="238">
        <v>5191.84</v>
      </c>
      <c r="Q71" s="238">
        <v>43954.66</v>
      </c>
      <c r="R71" s="238">
        <v>3757.41</v>
      </c>
      <c r="S71" s="238">
        <v>44120.11</v>
      </c>
      <c r="T71" s="238">
        <v>3010.61</v>
      </c>
      <c r="U71" s="238">
        <v>43606.24</v>
      </c>
      <c r="V71" s="238">
        <v>3538.07</v>
      </c>
      <c r="W71" s="238">
        <v>43701.07</v>
      </c>
      <c r="X71" s="238">
        <v>3592.69</v>
      </c>
      <c r="Y71" s="238">
        <v>43570.47</v>
      </c>
      <c r="Z71" s="238">
        <v>4301.14</v>
      </c>
      <c r="AA71" s="238">
        <v>43355.1</v>
      </c>
      <c r="AB71" s="238">
        <v>4154.81</v>
      </c>
      <c r="AC71" s="238">
        <v>43878.74</v>
      </c>
      <c r="AD71" s="238">
        <v>4186.53</v>
      </c>
      <c r="AE71" s="238">
        <v>45204.58</v>
      </c>
      <c r="AF71" s="238">
        <v>4442.9</v>
      </c>
      <c r="AG71" s="238">
        <v>45639.08</v>
      </c>
      <c r="AH71" s="238">
        <v>2757.25</v>
      </c>
      <c r="AI71" s="238">
        <v>45031.67</v>
      </c>
      <c r="AJ71" s="238">
        <v>2422.55</v>
      </c>
      <c r="AK71" s="238">
        <v>44307.58</v>
      </c>
      <c r="AL71" s="238">
        <v>3642.21</v>
      </c>
      <c r="AM71" s="238">
        <v>44998.01</v>
      </c>
      <c r="AN71" s="238">
        <v>2334.48</v>
      </c>
      <c r="AO71" s="238">
        <v>42140.65</v>
      </c>
      <c r="AP71" s="238">
        <v>2312.58</v>
      </c>
      <c r="AQ71" s="238">
        <v>40695.82</v>
      </c>
      <c r="AR71" s="238">
        <v>2666.62</v>
      </c>
      <c r="AS71" s="238">
        <v>40351.83</v>
      </c>
      <c r="AT71" s="238">
        <v>2206.88</v>
      </c>
      <c r="AU71" s="238">
        <v>39020.64</v>
      </c>
      <c r="AV71" s="238">
        <v>2399.67</v>
      </c>
      <c r="AW71" s="238">
        <v>37827.62</v>
      </c>
      <c r="AX71" s="238">
        <v>8599.25</v>
      </c>
      <c r="AY71" s="238">
        <v>42125.73</v>
      </c>
      <c r="AZ71" s="238">
        <v>5077.85</v>
      </c>
      <c r="BA71" s="238">
        <v>43048.77</v>
      </c>
      <c r="BB71" s="238">
        <v>2239.73</v>
      </c>
      <c r="BC71" s="238">
        <v>41101.97</v>
      </c>
      <c r="BD71" s="238">
        <v>3462.07</v>
      </c>
      <c r="BE71" s="238">
        <v>40121.14</v>
      </c>
      <c r="BF71" s="238">
        <v>2265.54</v>
      </c>
      <c r="BG71" s="238">
        <v>39629.43</v>
      </c>
      <c r="BH71" s="238">
        <v>5998.51</v>
      </c>
      <c r="BI71" s="238">
        <v>43205.39</v>
      </c>
      <c r="BJ71" s="238">
        <v>5960.99</v>
      </c>
      <c r="BK71" s="238">
        <v>45524.17</v>
      </c>
      <c r="BL71" s="238">
        <v>3509.44</v>
      </c>
      <c r="BM71" s="238">
        <v>46699.13</v>
      </c>
      <c r="BN71" s="238">
        <v>4829.75</v>
      </c>
      <c r="BO71" s="238">
        <v>49216.3</v>
      </c>
      <c r="BP71" s="238">
        <v>2819.69</v>
      </c>
      <c r="BQ71" s="238">
        <v>49369.37</v>
      </c>
      <c r="BR71" s="238">
        <v>2635</v>
      </c>
      <c r="BS71" s="238">
        <v>49797.490000000005</v>
      </c>
      <c r="BT71" s="238">
        <v>159182.94</v>
      </c>
      <c r="BU71" s="238">
        <v>206580.76000000004</v>
      </c>
      <c r="BV71" s="238">
        <v>4310010.41</v>
      </c>
      <c r="BW71" s="238">
        <v>4507991.920000002</v>
      </c>
      <c r="BX71" s="238">
        <v>-61833.33</v>
      </c>
      <c r="BY71" s="238">
        <v>4441080.740000002</v>
      </c>
      <c r="BZ71" s="238">
        <v>64693.26</v>
      </c>
      <c r="CA71" s="238">
        <v>4503534.270000001</v>
      </c>
      <c r="CB71" s="238">
        <v>4886.04</v>
      </c>
      <c r="CC71" s="238">
        <v>4504958.240000001</v>
      </c>
      <c r="CD71" s="238">
        <v>3040.25</v>
      </c>
      <c r="CE71" s="238">
        <v>4505732.950000001</v>
      </c>
      <c r="CF71" s="238">
        <v>4326.69</v>
      </c>
      <c r="CG71" s="238">
        <v>4504061.130000002</v>
      </c>
      <c r="CH71" s="238">
        <v>2727.59</v>
      </c>
      <c r="CI71" s="238">
        <v>4500827.730000001</v>
      </c>
      <c r="CJ71" s="238">
        <v>7375.79</v>
      </c>
      <c r="CK71" s="238">
        <v>4504694.080000001</v>
      </c>
      <c r="CL71" s="238">
        <v>3676.66</v>
      </c>
      <c r="CM71" s="238">
        <v>4503540.990000001</v>
      </c>
      <c r="CN71" s="238">
        <v>3041.31</v>
      </c>
      <c r="CO71" s="238">
        <v>4503762.61</v>
      </c>
      <c r="CP71" s="238">
        <v>3011.4700000000003</v>
      </c>
      <c r="CQ71" s="238">
        <v>4504139.080000001</v>
      </c>
      <c r="CR71" s="238">
        <v>2911.420000000001</v>
      </c>
      <c r="CS71" s="238">
        <v>4347867.5600000005</v>
      </c>
      <c r="CT71" s="238">
        <v>3250.9300000000003</v>
      </c>
      <c r="CU71" s="238">
        <v>41108.08</v>
      </c>
      <c r="CV71" s="238">
        <v>2961.45</v>
      </c>
      <c r="CW71" s="238">
        <v>105902.86</v>
      </c>
      <c r="CX71" s="238">
        <v>2060.31</v>
      </c>
      <c r="CY71" s="238">
        <v>43269.91</v>
      </c>
      <c r="CZ71" s="238">
        <v>3342.1</v>
      </c>
      <c r="DA71" s="238">
        <v>41725.97000000001</v>
      </c>
      <c r="DB71" s="238">
        <v>2102.81</v>
      </c>
      <c r="DC71" s="238">
        <v>40788.53</v>
      </c>
      <c r="DD71" s="238">
        <v>2147.0299999999997</v>
      </c>
      <c r="DE71" s="238">
        <v>38608.87000000001</v>
      </c>
      <c r="DF71" s="238">
        <v>2422.24</v>
      </c>
      <c r="DG71" s="238">
        <v>38303.520000000004</v>
      </c>
      <c r="DH71" s="238">
        <v>2513.8599999999997</v>
      </c>
      <c r="DI71" s="238">
        <v>33441.590000000004</v>
      </c>
      <c r="DJ71" s="238">
        <v>2442.1800000000003</v>
      </c>
      <c r="DK71" s="238">
        <v>32207.110000000004</v>
      </c>
      <c r="DL71" s="238">
        <v>2341.9300000000003</v>
      </c>
      <c r="DM71" s="238">
        <v>31507.730000000003</v>
      </c>
      <c r="DN71" s="238">
        <v>2282.7200000000003</v>
      </c>
      <c r="DO71" s="238">
        <v>30778.980000000003</v>
      </c>
      <c r="DP71" s="238">
        <v>2268.71</v>
      </c>
      <c r="DQ71" s="238">
        <v>30136.270000000004</v>
      </c>
      <c r="DR71" s="238">
        <v>2123.45</v>
      </c>
      <c r="DS71" s="238">
        <v>29008.790000000005</v>
      </c>
      <c r="DT71" s="238">
        <v>3044.5699999999997</v>
      </c>
      <c r="DU71" s="238">
        <v>29091.910000000003</v>
      </c>
      <c r="DV71" s="238">
        <v>2047.7799999999997</v>
      </c>
      <c r="DW71" s="238">
        <v>29079.38</v>
      </c>
      <c r="DX71" s="238">
        <v>3380.7100000000005</v>
      </c>
      <c r="DY71" s="238">
        <v>29117.99</v>
      </c>
      <c r="DZ71" s="238">
        <v>2090.2799999999997</v>
      </c>
      <c r="EA71" s="238">
        <v>29105.46</v>
      </c>
      <c r="EB71" s="238">
        <v>2231.8</v>
      </c>
      <c r="EC71" s="238">
        <v>29190.230000000003</v>
      </c>
      <c r="ED71" s="238">
        <v>2459.19</v>
      </c>
      <c r="EE71" s="238">
        <v>29227.18</v>
      </c>
      <c r="EF71" s="238">
        <v>2549.13</v>
      </c>
      <c r="EG71" s="238">
        <v>29262.45</v>
      </c>
      <c r="EH71" s="238">
        <v>2480.79</v>
      </c>
      <c r="EI71" s="238">
        <v>29301.06</v>
      </c>
      <c r="EJ71" s="238">
        <v>2331.0299999999997</v>
      </c>
      <c r="EK71" s="238">
        <v>29290.159999999996</v>
      </c>
      <c r="EL71" s="238">
        <v>2365.84</v>
      </c>
      <c r="EM71" s="238">
        <v>29373.28</v>
      </c>
      <c r="EN71" s="238">
        <v>2305.66</v>
      </c>
      <c r="EO71" s="238">
        <v>29410.23</v>
      </c>
      <c r="EP71" s="238">
        <v>2112.5699999999997</v>
      </c>
      <c r="EQ71" s="238">
        <v>29399.349999999995</v>
      </c>
      <c r="ES71" t="str">
        <f t="shared" si="3"/>
        <v>554</v>
      </c>
      <c r="EX71" t="b">
        <f t="shared" si="4"/>
        <v>1</v>
      </c>
      <c r="EY71" s="206" t="s">
        <v>564</v>
      </c>
    </row>
    <row r="72" spans="1:155" ht="12.75">
      <c r="A72" t="str">
        <f t="shared" si="2"/>
        <v>INC155110</v>
      </c>
      <c r="B72" s="241" t="s">
        <v>565</v>
      </c>
      <c r="C72" s="238" t="s">
        <v>730</v>
      </c>
      <c r="D72" s="238">
        <v>13446605.55</v>
      </c>
      <c r="E72" s="238">
        <v>467444009.45</v>
      </c>
      <c r="F72" s="238">
        <v>6899892.84</v>
      </c>
      <c r="G72" s="238">
        <v>446506277.2</v>
      </c>
      <c r="H72" s="238">
        <v>23240323.07</v>
      </c>
      <c r="I72" s="238">
        <v>438887286.03</v>
      </c>
      <c r="J72" s="238">
        <v>33741295.55</v>
      </c>
      <c r="K72" s="238">
        <v>419728679.8</v>
      </c>
      <c r="L72" s="238">
        <v>34484336.16</v>
      </c>
      <c r="M72" s="238">
        <v>390165684.67</v>
      </c>
      <c r="N72" s="238">
        <v>28647117.63</v>
      </c>
      <c r="O72" s="238">
        <v>355458830.91</v>
      </c>
      <c r="P72" s="238">
        <v>43379014.16</v>
      </c>
      <c r="Q72" s="238">
        <v>343484538.99</v>
      </c>
      <c r="R72" s="238">
        <v>54671649.05</v>
      </c>
      <c r="S72" s="238">
        <v>338697582.24</v>
      </c>
      <c r="T72" s="238">
        <v>37398244.54</v>
      </c>
      <c r="U72" s="238">
        <v>328922563.2</v>
      </c>
      <c r="V72" s="238">
        <v>22013964.68</v>
      </c>
      <c r="W72" s="238">
        <v>326290125.92</v>
      </c>
      <c r="X72" s="238">
        <v>9894049.71</v>
      </c>
      <c r="Y72" s="238">
        <v>320257706.52</v>
      </c>
      <c r="Z72" s="238">
        <v>12402550.03</v>
      </c>
      <c r="AA72" s="238">
        <v>320219042.97</v>
      </c>
      <c r="AB72" s="238">
        <v>9373051.21</v>
      </c>
      <c r="AC72" s="238">
        <v>316145488.63</v>
      </c>
      <c r="AD72" s="238">
        <v>7647619.19</v>
      </c>
      <c r="AE72" s="238">
        <v>316893214.98</v>
      </c>
      <c r="AF72" s="238">
        <v>9257319.78</v>
      </c>
      <c r="AG72" s="238">
        <v>302910211.69</v>
      </c>
      <c r="AH72" s="238">
        <v>25577090.2</v>
      </c>
      <c r="AI72" s="238">
        <v>294746006.34</v>
      </c>
      <c r="AJ72" s="238">
        <v>26308041.52</v>
      </c>
      <c r="AK72" s="238">
        <v>286569711.7</v>
      </c>
      <c r="AL72" s="238">
        <v>34542541.82</v>
      </c>
      <c r="AM72" s="238">
        <v>292465135.89</v>
      </c>
      <c r="AN72" s="238">
        <v>29481404.13</v>
      </c>
      <c r="AO72" s="238">
        <v>278567525.86</v>
      </c>
      <c r="AP72" s="238">
        <v>33435723.16</v>
      </c>
      <c r="AQ72" s="238">
        <v>257331599.97</v>
      </c>
      <c r="AR72" s="238">
        <v>29497715.26</v>
      </c>
      <c r="AS72" s="238">
        <v>249431070.69</v>
      </c>
      <c r="AT72" s="238">
        <v>27475122.62</v>
      </c>
      <c r="AU72" s="238">
        <v>254892228.63</v>
      </c>
      <c r="AV72" s="238">
        <v>19292528.41</v>
      </c>
      <c r="AW72" s="238">
        <v>264290707.33</v>
      </c>
      <c r="AX72" s="238">
        <v>13019678.93</v>
      </c>
      <c r="AY72" s="238">
        <v>264907836.23</v>
      </c>
      <c r="AZ72" s="238">
        <v>18729068.56</v>
      </c>
      <c r="BA72" s="238">
        <v>274263853.58</v>
      </c>
      <c r="BB72" s="238">
        <v>15982916.65</v>
      </c>
      <c r="BC72" s="238">
        <v>282599151.04</v>
      </c>
      <c r="BD72" s="238">
        <v>22315171.92</v>
      </c>
      <c r="BE72" s="238">
        <v>295657003.18</v>
      </c>
      <c r="BF72" s="238">
        <v>20558601.3</v>
      </c>
      <c r="BG72" s="238">
        <v>290638514.28</v>
      </c>
      <c r="BH72" s="238">
        <v>24376564.53</v>
      </c>
      <c r="BI72" s="238">
        <v>288707037.29</v>
      </c>
      <c r="BJ72" s="238">
        <v>34387921.74</v>
      </c>
      <c r="BK72" s="238">
        <v>288552417.21</v>
      </c>
      <c r="BL72" s="238">
        <v>39581417.37</v>
      </c>
      <c r="BM72" s="238">
        <v>298652430.45</v>
      </c>
      <c r="BN72" s="238">
        <v>47648257.32</v>
      </c>
      <c r="BO72" s="238">
        <v>312864964.61</v>
      </c>
      <c r="BP72" s="238">
        <v>30774254.29</v>
      </c>
      <c r="BQ72" s="238">
        <v>314141503.64000005</v>
      </c>
      <c r="BR72" s="238">
        <v>25525637.37</v>
      </c>
      <c r="BS72" s="238">
        <v>312192018.39000005</v>
      </c>
      <c r="BT72" s="238">
        <v>23316161.26</v>
      </c>
      <c r="BU72" s="238">
        <v>316215651.24</v>
      </c>
      <c r="BV72" s="238">
        <v>9828813.33</v>
      </c>
      <c r="BW72" s="238">
        <v>313024785.64</v>
      </c>
      <c r="BX72" s="238">
        <v>8526168.37</v>
      </c>
      <c r="BY72" s="238">
        <v>302821885.45</v>
      </c>
      <c r="BZ72" s="238">
        <v>9886562.48</v>
      </c>
      <c r="CA72" s="238">
        <v>296725531.28000003</v>
      </c>
      <c r="CB72" s="238">
        <v>12010837.66</v>
      </c>
      <c r="CC72" s="238">
        <v>286421197.02</v>
      </c>
      <c r="CD72" s="238">
        <v>18819764.74</v>
      </c>
      <c r="CE72" s="238">
        <v>284682360.46000004</v>
      </c>
      <c r="CF72" s="238">
        <v>29209243.13</v>
      </c>
      <c r="CG72" s="238">
        <v>289515039.06</v>
      </c>
      <c r="CH72" s="238">
        <v>34840487.63</v>
      </c>
      <c r="CI72" s="238">
        <v>289967604.95</v>
      </c>
      <c r="CJ72" s="238">
        <v>32534416.01</v>
      </c>
      <c r="CK72" s="238">
        <v>282920603.59</v>
      </c>
      <c r="CL72" s="238">
        <v>40073057.2</v>
      </c>
      <c r="CM72" s="238">
        <v>275345403.47</v>
      </c>
      <c r="CN72" s="238">
        <v>32410178.78</v>
      </c>
      <c r="CO72" s="238">
        <v>276981327.96</v>
      </c>
      <c r="CP72" s="238">
        <v>31158406.41</v>
      </c>
      <c r="CQ72" s="238">
        <v>282614097</v>
      </c>
      <c r="CR72" s="238">
        <v>17552983.08</v>
      </c>
      <c r="CS72" s="238">
        <v>276850918.82</v>
      </c>
      <c r="CT72" s="238">
        <v>16310066.89</v>
      </c>
      <c r="CU72" s="238">
        <v>283332172.38</v>
      </c>
      <c r="CV72" s="238">
        <v>12958742.36</v>
      </c>
      <c r="CW72" s="238">
        <v>287764746.37</v>
      </c>
      <c r="CX72" s="238">
        <v>9884000.97</v>
      </c>
      <c r="CY72" s="238">
        <v>287762184.86</v>
      </c>
      <c r="CZ72" s="238">
        <v>12022181.33</v>
      </c>
      <c r="DA72" s="238">
        <v>287773528.53</v>
      </c>
      <c r="DB72" s="238">
        <v>17754789.23</v>
      </c>
      <c r="DC72" s="238">
        <v>286708553.02</v>
      </c>
      <c r="DD72" s="238">
        <v>21459179.830000002</v>
      </c>
      <c r="DE72" s="238">
        <v>278958489.71999997</v>
      </c>
      <c r="DF72" s="238">
        <v>20893941.62</v>
      </c>
      <c r="DG72" s="238">
        <v>265011943.70999998</v>
      </c>
      <c r="DH72" s="238">
        <v>26977133.98</v>
      </c>
      <c r="DI72" s="238">
        <v>259454661.68</v>
      </c>
      <c r="DJ72" s="238">
        <v>27797093.490000002</v>
      </c>
      <c r="DK72" s="238">
        <v>247178697.96999997</v>
      </c>
      <c r="DL72" s="238">
        <v>23418376.529999997</v>
      </c>
      <c r="DM72" s="238">
        <v>238186895.72</v>
      </c>
      <c r="DN72" s="238">
        <v>17468974.32</v>
      </c>
      <c r="DO72" s="238">
        <v>224497463.63</v>
      </c>
      <c r="DP72" s="238">
        <v>9939665.55</v>
      </c>
      <c r="DQ72" s="238">
        <v>216884146.10000002</v>
      </c>
      <c r="DR72" s="238">
        <v>9535609.36</v>
      </c>
      <c r="DS72" s="238">
        <v>210109688.57</v>
      </c>
      <c r="DT72" s="238">
        <v>11862690.86</v>
      </c>
      <c r="DU72" s="238">
        <v>209013637.07000002</v>
      </c>
      <c r="DV72" s="238">
        <v>8844331.780000001</v>
      </c>
      <c r="DW72" s="238">
        <v>207973967.88</v>
      </c>
      <c r="DX72" s="238">
        <v>9174663.64</v>
      </c>
      <c r="DY72" s="238">
        <v>205126450.19</v>
      </c>
      <c r="DZ72" s="238">
        <v>17350098.17</v>
      </c>
      <c r="EA72" s="238">
        <v>204721759.13000003</v>
      </c>
      <c r="EB72" s="238">
        <v>16713794.120000001</v>
      </c>
      <c r="EC72" s="238">
        <v>199976373.42000002</v>
      </c>
      <c r="ED72" s="238">
        <v>17222531.14</v>
      </c>
      <c r="EE72" s="238">
        <v>196304962.94</v>
      </c>
      <c r="EF72" s="238">
        <v>22872896.87</v>
      </c>
      <c r="EG72" s="238">
        <v>192200725.83</v>
      </c>
      <c r="EH72" s="238">
        <v>23523944.94</v>
      </c>
      <c r="EI72" s="238">
        <v>187927577.28</v>
      </c>
      <c r="EJ72" s="238">
        <v>20289744.96</v>
      </c>
      <c r="EK72" s="238">
        <v>184798945.71000004</v>
      </c>
      <c r="EL72" s="238">
        <v>20235751.02</v>
      </c>
      <c r="EM72" s="238">
        <v>187565722.41000003</v>
      </c>
      <c r="EN72" s="238">
        <v>16767337.05</v>
      </c>
      <c r="EO72" s="238">
        <v>194393393.90999997</v>
      </c>
      <c r="EP72" s="238">
        <v>16395227.94</v>
      </c>
      <c r="EQ72" s="238">
        <v>201253012.49</v>
      </c>
      <c r="ES72" t="str">
        <f aca="true" t="shared" si="5" ref="ES72:ES103">LEFT(C72,3)</f>
        <v>555</v>
      </c>
      <c r="EX72" t="b">
        <f t="shared" si="4"/>
        <v>1</v>
      </c>
      <c r="EY72" s="206" t="s">
        <v>565</v>
      </c>
    </row>
    <row r="73" spans="1:155" ht="12.75">
      <c r="A73" t="str">
        <f aca="true" t="shared" si="6" ref="A73:A136">LEFT(B73,9)</f>
        <v>INC155111</v>
      </c>
      <c r="B73" s="241" t="s">
        <v>566</v>
      </c>
      <c r="C73" s="238" t="s">
        <v>730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  <c r="I73" s="238">
        <v>0</v>
      </c>
      <c r="J73" s="238">
        <v>0</v>
      </c>
      <c r="K73" s="238">
        <v>0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0</v>
      </c>
      <c r="T73" s="238">
        <v>0</v>
      </c>
      <c r="U73" s="238">
        <v>0</v>
      </c>
      <c r="V73" s="238">
        <v>0</v>
      </c>
      <c r="W73" s="238">
        <v>0</v>
      </c>
      <c r="X73" s="238">
        <v>0</v>
      </c>
      <c r="Y73" s="238">
        <v>0</v>
      </c>
      <c r="Z73" s="238">
        <v>0</v>
      </c>
      <c r="AA73" s="238">
        <v>0</v>
      </c>
      <c r="AB73" s="238">
        <v>0</v>
      </c>
      <c r="AC73" s="238">
        <v>0</v>
      </c>
      <c r="AD73" s="238">
        <v>0</v>
      </c>
      <c r="AE73" s="238">
        <v>0</v>
      </c>
      <c r="AF73" s="238">
        <v>0</v>
      </c>
      <c r="AG73" s="238">
        <v>0</v>
      </c>
      <c r="AH73" s="238">
        <v>0</v>
      </c>
      <c r="AI73" s="238">
        <v>0</v>
      </c>
      <c r="AJ73" s="238">
        <v>0</v>
      </c>
      <c r="AK73" s="238">
        <v>0</v>
      </c>
      <c r="AL73" s="238">
        <v>0</v>
      </c>
      <c r="AM73" s="238">
        <v>0</v>
      </c>
      <c r="AN73" s="238">
        <v>0</v>
      </c>
      <c r="AO73" s="238">
        <v>0</v>
      </c>
      <c r="AP73" s="238">
        <v>0</v>
      </c>
      <c r="AQ73" s="238">
        <v>0</v>
      </c>
      <c r="AR73" s="238">
        <v>0</v>
      </c>
      <c r="AS73" s="238">
        <v>0</v>
      </c>
      <c r="AT73" s="238">
        <v>0</v>
      </c>
      <c r="AU73" s="238">
        <v>0</v>
      </c>
      <c r="AV73" s="238">
        <v>0</v>
      </c>
      <c r="AW73" s="238">
        <v>0</v>
      </c>
      <c r="AX73" s="238">
        <v>0</v>
      </c>
      <c r="AY73" s="238">
        <v>0</v>
      </c>
      <c r="AZ73" s="238">
        <v>4494078</v>
      </c>
      <c r="BA73" s="238">
        <v>4494078</v>
      </c>
      <c r="BB73" s="238">
        <v>4494078</v>
      </c>
      <c r="BC73" s="238">
        <v>8988156</v>
      </c>
      <c r="BD73" s="238">
        <v>4494078</v>
      </c>
      <c r="BE73" s="238">
        <v>13482234</v>
      </c>
      <c r="BF73" s="238">
        <v>4494078</v>
      </c>
      <c r="BG73" s="238">
        <v>17976312</v>
      </c>
      <c r="BH73" s="238">
        <v>4494078</v>
      </c>
      <c r="BI73" s="238">
        <v>22470390</v>
      </c>
      <c r="BJ73" s="238">
        <v>4494078</v>
      </c>
      <c r="BK73" s="238">
        <v>26964468</v>
      </c>
      <c r="BL73" s="238">
        <v>4494078</v>
      </c>
      <c r="BM73" s="238">
        <v>31458546</v>
      </c>
      <c r="BN73" s="238">
        <v>4494078</v>
      </c>
      <c r="BO73" s="238">
        <v>35952624</v>
      </c>
      <c r="BP73" s="238">
        <v>4494078</v>
      </c>
      <c r="BQ73" s="238">
        <v>40446702</v>
      </c>
      <c r="BR73" s="238">
        <v>4494078</v>
      </c>
      <c r="BS73" s="238">
        <v>44940780</v>
      </c>
      <c r="BT73" s="238">
        <v>4494078</v>
      </c>
      <c r="BU73" s="238">
        <v>49434858</v>
      </c>
      <c r="BV73" s="238">
        <v>4494078</v>
      </c>
      <c r="BW73" s="238">
        <v>53928936</v>
      </c>
      <c r="BX73" s="238">
        <v>0</v>
      </c>
      <c r="BY73" s="238">
        <v>49434858</v>
      </c>
      <c r="BZ73" s="238">
        <v>0</v>
      </c>
      <c r="CA73" s="238">
        <v>44940780</v>
      </c>
      <c r="CB73" s="238">
        <v>0</v>
      </c>
      <c r="CC73" s="238">
        <v>40446702</v>
      </c>
      <c r="CD73" s="238">
        <v>0</v>
      </c>
      <c r="CE73" s="238">
        <v>35952624</v>
      </c>
      <c r="CF73" s="238">
        <v>0</v>
      </c>
      <c r="CG73" s="238">
        <v>31458546</v>
      </c>
      <c r="CH73" s="238">
        <v>0</v>
      </c>
      <c r="CI73" s="238">
        <v>26964468</v>
      </c>
      <c r="CJ73" s="238">
        <v>0</v>
      </c>
      <c r="CK73" s="238">
        <v>22470390</v>
      </c>
      <c r="CL73" s="238">
        <v>0</v>
      </c>
      <c r="CM73" s="238">
        <v>17976312</v>
      </c>
      <c r="CN73" s="238">
        <v>0</v>
      </c>
      <c r="CO73" s="238">
        <v>13482234</v>
      </c>
      <c r="CP73" s="238">
        <v>0</v>
      </c>
      <c r="CQ73" s="238">
        <v>8988156</v>
      </c>
      <c r="CR73" s="238">
        <v>0</v>
      </c>
      <c r="CS73" s="238">
        <v>4494078</v>
      </c>
      <c r="CT73" s="238">
        <v>0</v>
      </c>
      <c r="CU73" s="238">
        <v>0</v>
      </c>
      <c r="CV73" s="238">
        <v>0</v>
      </c>
      <c r="CW73" s="238">
        <v>0</v>
      </c>
      <c r="CX73" s="238">
        <v>0</v>
      </c>
      <c r="CY73" s="238">
        <v>0</v>
      </c>
      <c r="CZ73" s="238">
        <v>0</v>
      </c>
      <c r="DA73" s="238">
        <v>0</v>
      </c>
      <c r="DB73" s="238">
        <v>0</v>
      </c>
      <c r="DC73" s="238">
        <v>0</v>
      </c>
      <c r="DD73" s="238">
        <v>0</v>
      </c>
      <c r="DE73" s="238">
        <v>0</v>
      </c>
      <c r="DF73" s="238">
        <v>0</v>
      </c>
      <c r="DG73" s="238">
        <v>0</v>
      </c>
      <c r="DH73" s="238">
        <v>0</v>
      </c>
      <c r="DI73" s="238">
        <v>0</v>
      </c>
      <c r="DJ73" s="238">
        <v>0</v>
      </c>
      <c r="DK73" s="238">
        <v>0</v>
      </c>
      <c r="DL73" s="238">
        <v>0</v>
      </c>
      <c r="DM73" s="238">
        <v>0</v>
      </c>
      <c r="DN73" s="238">
        <v>0</v>
      </c>
      <c r="DO73" s="238">
        <v>0</v>
      </c>
      <c r="DP73" s="238">
        <v>0</v>
      </c>
      <c r="DQ73" s="238">
        <v>0</v>
      </c>
      <c r="DR73" s="238">
        <v>0</v>
      </c>
      <c r="DS73" s="238">
        <v>0</v>
      </c>
      <c r="DT73" s="238">
        <v>0</v>
      </c>
      <c r="DU73" s="238">
        <v>0</v>
      </c>
      <c r="DV73" s="238">
        <v>0</v>
      </c>
      <c r="DW73" s="238">
        <v>0</v>
      </c>
      <c r="DX73" s="238">
        <v>0</v>
      </c>
      <c r="DY73" s="238">
        <v>0</v>
      </c>
      <c r="DZ73" s="238">
        <v>0</v>
      </c>
      <c r="EA73" s="238">
        <v>0</v>
      </c>
      <c r="EB73" s="238">
        <v>0</v>
      </c>
      <c r="EC73" s="238">
        <v>0</v>
      </c>
      <c r="ED73" s="238">
        <v>0</v>
      </c>
      <c r="EE73" s="238">
        <v>0</v>
      </c>
      <c r="EF73" s="238">
        <v>0</v>
      </c>
      <c r="EG73" s="238">
        <v>0</v>
      </c>
      <c r="EH73" s="238">
        <v>0</v>
      </c>
      <c r="EI73" s="238">
        <v>0</v>
      </c>
      <c r="EJ73" s="238">
        <v>0</v>
      </c>
      <c r="EK73" s="238">
        <v>0</v>
      </c>
      <c r="EL73" s="238">
        <v>0</v>
      </c>
      <c r="EM73" s="238">
        <v>0</v>
      </c>
      <c r="EN73" s="238">
        <v>0</v>
      </c>
      <c r="EO73" s="238">
        <v>0</v>
      </c>
      <c r="EP73" s="238">
        <v>0</v>
      </c>
      <c r="EQ73" s="238">
        <v>0</v>
      </c>
      <c r="ES73" t="str">
        <f t="shared" si="5"/>
        <v>555</v>
      </c>
      <c r="EX73" t="b">
        <f t="shared" si="4"/>
        <v>1</v>
      </c>
      <c r="EY73" s="206" t="s">
        <v>566</v>
      </c>
    </row>
    <row r="74" spans="1:155" ht="12.75">
      <c r="A74" t="str">
        <f t="shared" si="6"/>
        <v>INC155112</v>
      </c>
      <c r="B74" s="241" t="s">
        <v>567</v>
      </c>
      <c r="C74" s="238" t="s">
        <v>730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0</v>
      </c>
      <c r="T74" s="238">
        <v>0</v>
      </c>
      <c r="U74" s="238">
        <v>0</v>
      </c>
      <c r="V74" s="238">
        <v>0</v>
      </c>
      <c r="W74" s="238">
        <v>0</v>
      </c>
      <c r="X74" s="238">
        <v>0</v>
      </c>
      <c r="Y74" s="238">
        <v>0</v>
      </c>
      <c r="Z74" s="238">
        <v>0</v>
      </c>
      <c r="AA74" s="238">
        <v>0</v>
      </c>
      <c r="AB74" s="238">
        <v>0</v>
      </c>
      <c r="AC74" s="238">
        <v>0</v>
      </c>
      <c r="AD74" s="238">
        <v>0</v>
      </c>
      <c r="AE74" s="238">
        <v>0</v>
      </c>
      <c r="AF74" s="238">
        <v>0</v>
      </c>
      <c r="AG74" s="238">
        <v>0</v>
      </c>
      <c r="AH74" s="238">
        <v>0</v>
      </c>
      <c r="AI74" s="238">
        <v>0</v>
      </c>
      <c r="AJ74" s="238">
        <v>0</v>
      </c>
      <c r="AK74" s="238">
        <v>0</v>
      </c>
      <c r="AL74" s="238">
        <v>0</v>
      </c>
      <c r="AM74" s="238">
        <v>0</v>
      </c>
      <c r="AN74" s="238">
        <v>0</v>
      </c>
      <c r="AO74" s="238">
        <v>0</v>
      </c>
      <c r="AP74" s="238">
        <v>0</v>
      </c>
      <c r="AQ74" s="238">
        <v>0</v>
      </c>
      <c r="AR74" s="238">
        <v>0</v>
      </c>
      <c r="AS74" s="238">
        <v>0</v>
      </c>
      <c r="AT74" s="238">
        <v>0</v>
      </c>
      <c r="AU74" s="238">
        <v>0</v>
      </c>
      <c r="AV74" s="238">
        <v>0</v>
      </c>
      <c r="AW74" s="238">
        <v>0</v>
      </c>
      <c r="AX74" s="238">
        <v>0</v>
      </c>
      <c r="AY74" s="238">
        <v>0</v>
      </c>
      <c r="AZ74" s="238">
        <v>-4494078</v>
      </c>
      <c r="BA74" s="238">
        <v>-4494078</v>
      </c>
      <c r="BB74" s="238">
        <v>-4494078</v>
      </c>
      <c r="BC74" s="238">
        <v>-8988156</v>
      </c>
      <c r="BD74" s="238">
        <v>-4494078</v>
      </c>
      <c r="BE74" s="238">
        <v>-13482234</v>
      </c>
      <c r="BF74" s="238">
        <v>-4494078</v>
      </c>
      <c r="BG74" s="238">
        <v>-17976312</v>
      </c>
      <c r="BH74" s="238">
        <v>-4494078</v>
      </c>
      <c r="BI74" s="238">
        <v>-22470390</v>
      </c>
      <c r="BJ74" s="238">
        <v>-4494078</v>
      </c>
      <c r="BK74" s="238">
        <v>-26964468</v>
      </c>
      <c r="BL74" s="238">
        <v>-4494078</v>
      </c>
      <c r="BM74" s="238">
        <v>-31458546</v>
      </c>
      <c r="BN74" s="238">
        <v>-4494078</v>
      </c>
      <c r="BO74" s="238">
        <v>-35952624</v>
      </c>
      <c r="BP74" s="238">
        <v>-4494078</v>
      </c>
      <c r="BQ74" s="238">
        <v>-40446702</v>
      </c>
      <c r="BR74" s="238">
        <v>-4494078</v>
      </c>
      <c r="BS74" s="238">
        <v>-44940780</v>
      </c>
      <c r="BT74" s="238">
        <v>-4494078</v>
      </c>
      <c r="BU74" s="238">
        <v>-49434858</v>
      </c>
      <c r="BV74" s="238">
        <v>-4494078</v>
      </c>
      <c r="BW74" s="238">
        <v>-53928936</v>
      </c>
      <c r="BX74" s="238">
        <v>0</v>
      </c>
      <c r="BY74" s="238">
        <v>-49434858</v>
      </c>
      <c r="BZ74" s="238">
        <v>0</v>
      </c>
      <c r="CA74" s="238">
        <v>-44940780</v>
      </c>
      <c r="CB74" s="238">
        <v>0</v>
      </c>
      <c r="CC74" s="238">
        <v>-40446702</v>
      </c>
      <c r="CD74" s="238">
        <v>0</v>
      </c>
      <c r="CE74" s="238">
        <v>-35952624</v>
      </c>
      <c r="CF74" s="238">
        <v>0</v>
      </c>
      <c r="CG74" s="238">
        <v>-31458546</v>
      </c>
      <c r="CH74" s="238">
        <v>0</v>
      </c>
      <c r="CI74" s="238">
        <v>-26964468</v>
      </c>
      <c r="CJ74" s="238">
        <v>0</v>
      </c>
      <c r="CK74" s="238">
        <v>-22470390</v>
      </c>
      <c r="CL74" s="238">
        <v>0</v>
      </c>
      <c r="CM74" s="238">
        <v>-17976312</v>
      </c>
      <c r="CN74" s="238">
        <v>0</v>
      </c>
      <c r="CO74" s="238">
        <v>-13482234</v>
      </c>
      <c r="CP74" s="238">
        <v>0</v>
      </c>
      <c r="CQ74" s="238">
        <v>-8988156</v>
      </c>
      <c r="CR74" s="238">
        <v>0</v>
      </c>
      <c r="CS74" s="238">
        <v>-4494078</v>
      </c>
      <c r="CT74" s="238">
        <v>0</v>
      </c>
      <c r="CU74" s="238">
        <v>0</v>
      </c>
      <c r="CV74" s="238">
        <v>0</v>
      </c>
      <c r="CW74" s="238">
        <v>0</v>
      </c>
      <c r="CX74" s="238">
        <v>0</v>
      </c>
      <c r="CY74" s="238">
        <v>0</v>
      </c>
      <c r="CZ74" s="238">
        <v>0</v>
      </c>
      <c r="DA74" s="238">
        <v>0</v>
      </c>
      <c r="DB74" s="238">
        <v>0</v>
      </c>
      <c r="DC74" s="238">
        <v>0</v>
      </c>
      <c r="DD74" s="238">
        <v>0</v>
      </c>
      <c r="DE74" s="238">
        <v>0</v>
      </c>
      <c r="DF74" s="238">
        <v>0</v>
      </c>
      <c r="DG74" s="238">
        <v>0</v>
      </c>
      <c r="DH74" s="238">
        <v>0</v>
      </c>
      <c r="DI74" s="238">
        <v>0</v>
      </c>
      <c r="DJ74" s="238">
        <v>0</v>
      </c>
      <c r="DK74" s="238">
        <v>0</v>
      </c>
      <c r="DL74" s="238">
        <v>0</v>
      </c>
      <c r="DM74" s="238">
        <v>0</v>
      </c>
      <c r="DN74" s="238">
        <v>0</v>
      </c>
      <c r="DO74" s="238">
        <v>0</v>
      </c>
      <c r="DP74" s="238">
        <v>0</v>
      </c>
      <c r="DQ74" s="238">
        <v>0</v>
      </c>
      <c r="DR74" s="238">
        <v>0</v>
      </c>
      <c r="DS74" s="238">
        <v>0</v>
      </c>
      <c r="DT74" s="238">
        <v>0</v>
      </c>
      <c r="DU74" s="238">
        <v>0</v>
      </c>
      <c r="DV74" s="238">
        <v>0</v>
      </c>
      <c r="DW74" s="238">
        <v>0</v>
      </c>
      <c r="DX74" s="238">
        <v>0</v>
      </c>
      <c r="DY74" s="238">
        <v>0</v>
      </c>
      <c r="DZ74" s="238">
        <v>0</v>
      </c>
      <c r="EA74" s="238">
        <v>0</v>
      </c>
      <c r="EB74" s="238">
        <v>0</v>
      </c>
      <c r="EC74" s="238">
        <v>0</v>
      </c>
      <c r="ED74" s="238">
        <v>0</v>
      </c>
      <c r="EE74" s="238">
        <v>0</v>
      </c>
      <c r="EF74" s="238">
        <v>0</v>
      </c>
      <c r="EG74" s="238">
        <v>0</v>
      </c>
      <c r="EH74" s="238">
        <v>0</v>
      </c>
      <c r="EI74" s="238">
        <v>0</v>
      </c>
      <c r="EJ74" s="238">
        <v>0</v>
      </c>
      <c r="EK74" s="238">
        <v>0</v>
      </c>
      <c r="EL74" s="238">
        <v>0</v>
      </c>
      <c r="EM74" s="238">
        <v>0</v>
      </c>
      <c r="EN74" s="238">
        <v>0</v>
      </c>
      <c r="EO74" s="238">
        <v>0</v>
      </c>
      <c r="EP74" s="238">
        <v>0</v>
      </c>
      <c r="EQ74" s="238">
        <v>0</v>
      </c>
      <c r="ES74" t="str">
        <f t="shared" si="5"/>
        <v>555</v>
      </c>
      <c r="EX74" t="b">
        <f t="shared" si="4"/>
        <v>1</v>
      </c>
      <c r="EY74" s="206" t="s">
        <v>567</v>
      </c>
    </row>
    <row r="75" spans="1:155" ht="12.75">
      <c r="A75" t="str">
        <f t="shared" si="6"/>
        <v>INC155410</v>
      </c>
      <c r="B75" s="241" t="s">
        <v>568</v>
      </c>
      <c r="C75" s="238" t="s">
        <v>730</v>
      </c>
      <c r="D75" s="238">
        <v>41338022.53</v>
      </c>
      <c r="E75" s="238">
        <v>495424260.35</v>
      </c>
      <c r="F75" s="238">
        <v>43403328.11</v>
      </c>
      <c r="G75" s="238">
        <v>498666966.5</v>
      </c>
      <c r="H75" s="238">
        <v>42302977.4</v>
      </c>
      <c r="I75" s="238">
        <v>497745952.75</v>
      </c>
      <c r="J75" s="238">
        <v>45083239.88</v>
      </c>
      <c r="K75" s="238">
        <v>501907815.6</v>
      </c>
      <c r="L75" s="238">
        <v>42264089.15</v>
      </c>
      <c r="M75" s="238">
        <v>503379467.03</v>
      </c>
      <c r="N75" s="238">
        <v>44258468.04</v>
      </c>
      <c r="O75" s="238">
        <v>506563449.11</v>
      </c>
      <c r="P75" s="238">
        <v>43604688.78</v>
      </c>
      <c r="Q75" s="238">
        <v>509038495.43</v>
      </c>
      <c r="R75" s="238">
        <v>43722287.83</v>
      </c>
      <c r="S75" s="238">
        <v>510970565.23</v>
      </c>
      <c r="T75" s="238">
        <v>43336436.72</v>
      </c>
      <c r="U75" s="238">
        <v>511337254.49</v>
      </c>
      <c r="V75" s="238">
        <v>42271478.67</v>
      </c>
      <c r="W75" s="238">
        <v>513016049.15</v>
      </c>
      <c r="X75" s="238">
        <v>42896590.89</v>
      </c>
      <c r="Y75" s="238">
        <v>515068060.01</v>
      </c>
      <c r="Z75" s="238">
        <v>42232344.75</v>
      </c>
      <c r="AA75" s="238">
        <v>516713952.75</v>
      </c>
      <c r="AB75" s="238">
        <v>41475810.14</v>
      </c>
      <c r="AC75" s="238">
        <v>516851740.36</v>
      </c>
      <c r="AD75" s="238">
        <v>41824156.16</v>
      </c>
      <c r="AE75" s="238">
        <v>515272568.41</v>
      </c>
      <c r="AF75" s="238">
        <v>35037183.31</v>
      </c>
      <c r="AG75" s="238">
        <v>508006774.32</v>
      </c>
      <c r="AH75" s="238">
        <v>38980731.01</v>
      </c>
      <c r="AI75" s="238">
        <v>501904265.45</v>
      </c>
      <c r="AJ75" s="238">
        <v>38354673.79</v>
      </c>
      <c r="AK75" s="238">
        <v>497994850.09</v>
      </c>
      <c r="AL75" s="238">
        <v>38364190.66</v>
      </c>
      <c r="AM75" s="238">
        <v>492100572.71</v>
      </c>
      <c r="AN75" s="238">
        <v>38241995.86</v>
      </c>
      <c r="AO75" s="238">
        <v>486737879.79</v>
      </c>
      <c r="AP75" s="238">
        <v>38373665.35</v>
      </c>
      <c r="AQ75" s="238">
        <v>481389257.31</v>
      </c>
      <c r="AR75" s="238">
        <v>40359070.45</v>
      </c>
      <c r="AS75" s="238">
        <v>478411891.04</v>
      </c>
      <c r="AT75" s="238">
        <v>38998178.95</v>
      </c>
      <c r="AU75" s="238">
        <v>475138591.32</v>
      </c>
      <c r="AV75" s="238">
        <v>38714246.4</v>
      </c>
      <c r="AW75" s="238">
        <v>470956246.83</v>
      </c>
      <c r="AX75" s="238">
        <v>38920154.51</v>
      </c>
      <c r="AY75" s="238">
        <v>467644056.59</v>
      </c>
      <c r="AZ75" s="238">
        <v>38462958.73</v>
      </c>
      <c r="BA75" s="238">
        <v>464631205.18</v>
      </c>
      <c r="BB75" s="238">
        <v>39092401.39</v>
      </c>
      <c r="BC75" s="238">
        <v>461899450.41</v>
      </c>
      <c r="BD75" s="238">
        <v>39218217.29</v>
      </c>
      <c r="BE75" s="238">
        <v>466080484.39</v>
      </c>
      <c r="BF75" s="238">
        <v>39502504.16</v>
      </c>
      <c r="BG75" s="238">
        <v>466602257.54</v>
      </c>
      <c r="BH75" s="238">
        <v>39240826.76</v>
      </c>
      <c r="BI75" s="238">
        <v>467488410.51</v>
      </c>
      <c r="BJ75" s="238">
        <v>38876636.98</v>
      </c>
      <c r="BK75" s="238">
        <v>468000856.83</v>
      </c>
      <c r="BL75" s="238">
        <v>39144946.64</v>
      </c>
      <c r="BM75" s="238">
        <v>468903807.61</v>
      </c>
      <c r="BN75" s="238">
        <v>39251247.26</v>
      </c>
      <c r="BO75" s="238">
        <v>469781389.5199999</v>
      </c>
      <c r="BP75" s="238">
        <v>40961352.84</v>
      </c>
      <c r="BQ75" s="238">
        <v>470383671.90999997</v>
      </c>
      <c r="BR75" s="238">
        <v>37217907.1</v>
      </c>
      <c r="BS75" s="238">
        <v>468603400.05999994</v>
      </c>
      <c r="BT75" s="238">
        <v>36442442.52</v>
      </c>
      <c r="BU75" s="238">
        <v>466331596.18</v>
      </c>
      <c r="BV75" s="238">
        <v>36008559.83</v>
      </c>
      <c r="BW75" s="238">
        <v>463420001.50000006</v>
      </c>
      <c r="BX75" s="238">
        <v>37774374.19</v>
      </c>
      <c r="BY75" s="238">
        <v>462731416.96</v>
      </c>
      <c r="BZ75" s="238">
        <v>36913948.3</v>
      </c>
      <c r="CA75" s="238">
        <v>460552963.87000006</v>
      </c>
      <c r="CB75" s="238">
        <v>38091303.37</v>
      </c>
      <c r="CC75" s="238">
        <v>459426049.95000005</v>
      </c>
      <c r="CD75" s="238">
        <v>37727129.95</v>
      </c>
      <c r="CE75" s="238">
        <v>457650675.74</v>
      </c>
      <c r="CF75" s="238">
        <v>37962817.79</v>
      </c>
      <c r="CG75" s="238">
        <v>456372666.77</v>
      </c>
      <c r="CH75" s="238">
        <v>37594678.94</v>
      </c>
      <c r="CI75" s="238">
        <v>455090708.7299999</v>
      </c>
      <c r="CJ75" s="238">
        <v>36592379.84</v>
      </c>
      <c r="CK75" s="238">
        <v>452538141.92999995</v>
      </c>
      <c r="CL75" s="238">
        <v>38530776.730000004</v>
      </c>
      <c r="CM75" s="238">
        <v>451817671.4</v>
      </c>
      <c r="CN75" s="238">
        <v>32908718.130000003</v>
      </c>
      <c r="CO75" s="238">
        <v>443765036.69</v>
      </c>
      <c r="CP75" s="238">
        <v>27084832.950000003</v>
      </c>
      <c r="CQ75" s="238">
        <v>433631962.53999996</v>
      </c>
      <c r="CR75" s="238">
        <v>27004217.46</v>
      </c>
      <c r="CS75" s="238">
        <v>424193737.48</v>
      </c>
      <c r="CT75" s="238">
        <v>27100425.240000002</v>
      </c>
      <c r="CU75" s="238">
        <v>415285602.89</v>
      </c>
      <c r="CV75" s="238">
        <v>15705722.44</v>
      </c>
      <c r="CW75" s="238">
        <v>393216951.14</v>
      </c>
      <c r="CX75" s="238">
        <v>15661988.549999999</v>
      </c>
      <c r="CY75" s="238">
        <v>371964991.39</v>
      </c>
      <c r="CZ75" s="238">
        <v>15749061.94</v>
      </c>
      <c r="DA75" s="238">
        <v>349622749.96000004</v>
      </c>
      <c r="DB75" s="238">
        <v>15459339.12</v>
      </c>
      <c r="DC75" s="238">
        <v>327354959.13000005</v>
      </c>
      <c r="DD75" s="238">
        <v>15459339.12</v>
      </c>
      <c r="DE75" s="238">
        <v>304851480.46000004</v>
      </c>
      <c r="DF75" s="238">
        <v>13852434.41</v>
      </c>
      <c r="DG75" s="238">
        <v>281109235.93000007</v>
      </c>
      <c r="DH75" s="238">
        <v>13852434.41</v>
      </c>
      <c r="DI75" s="238">
        <v>258369290.5</v>
      </c>
      <c r="DJ75" s="238">
        <v>13852434.41</v>
      </c>
      <c r="DK75" s="238">
        <v>233690948.18</v>
      </c>
      <c r="DL75" s="238">
        <v>13852434.41</v>
      </c>
      <c r="DM75" s="238">
        <v>214634664.46000004</v>
      </c>
      <c r="DN75" s="238">
        <v>13687494.959999999</v>
      </c>
      <c r="DO75" s="238">
        <v>201237326.47000003</v>
      </c>
      <c r="DP75" s="238">
        <v>13687494.959999999</v>
      </c>
      <c r="DQ75" s="238">
        <v>187920603.97</v>
      </c>
      <c r="DR75" s="238">
        <v>13687494.959999999</v>
      </c>
      <c r="DS75" s="238">
        <v>174507673.69</v>
      </c>
      <c r="DT75" s="238">
        <v>13658608.49</v>
      </c>
      <c r="DU75" s="238">
        <v>172460559.74</v>
      </c>
      <c r="DV75" s="238">
        <v>13658608.49</v>
      </c>
      <c r="DW75" s="238">
        <v>170457179.67999998</v>
      </c>
      <c r="DX75" s="238">
        <v>13658608.49</v>
      </c>
      <c r="DY75" s="238">
        <v>168366726.23</v>
      </c>
      <c r="DZ75" s="238">
        <v>13658608.49</v>
      </c>
      <c r="EA75" s="238">
        <v>166565995.6</v>
      </c>
      <c r="EB75" s="238">
        <v>13658608.49</v>
      </c>
      <c r="EC75" s="238">
        <v>164765264.96999997</v>
      </c>
      <c r="ED75" s="238">
        <v>13693626.8</v>
      </c>
      <c r="EE75" s="238">
        <v>164606457.35999998</v>
      </c>
      <c r="EF75" s="238">
        <v>13693626.8</v>
      </c>
      <c r="EG75" s="238">
        <v>164447649.74999997</v>
      </c>
      <c r="EH75" s="238">
        <v>13693626.8</v>
      </c>
      <c r="EI75" s="238">
        <v>164288842.14</v>
      </c>
      <c r="EJ75" s="238">
        <v>13693626.8</v>
      </c>
      <c r="EK75" s="238">
        <v>164130034.53</v>
      </c>
      <c r="EL75" s="238">
        <v>12763290.82</v>
      </c>
      <c r="EM75" s="238">
        <v>163205830.39</v>
      </c>
      <c r="EN75" s="238">
        <v>12763290.82</v>
      </c>
      <c r="EO75" s="238">
        <v>162281626.25</v>
      </c>
      <c r="EP75" s="238">
        <v>12763290.82</v>
      </c>
      <c r="EQ75" s="238">
        <v>161357422.10999998</v>
      </c>
      <c r="ES75" t="str">
        <f t="shared" si="5"/>
        <v>555</v>
      </c>
      <c r="EX75" t="b">
        <f t="shared" si="4"/>
        <v>1</v>
      </c>
      <c r="EY75" s="206" t="s">
        <v>568</v>
      </c>
    </row>
    <row r="76" spans="1:155" ht="12.75">
      <c r="A76" t="str">
        <f t="shared" si="6"/>
        <v>INC156000</v>
      </c>
      <c r="B76" s="241" t="s">
        <v>569</v>
      </c>
      <c r="C76" s="238" t="s">
        <v>731</v>
      </c>
      <c r="D76" s="238">
        <v>293258.28</v>
      </c>
      <c r="E76" s="238">
        <v>2535267.01</v>
      </c>
      <c r="F76" s="238">
        <v>174338.94</v>
      </c>
      <c r="G76" s="238">
        <v>2550742.05</v>
      </c>
      <c r="H76" s="238">
        <v>129872.16</v>
      </c>
      <c r="I76" s="238">
        <v>2317255.91</v>
      </c>
      <c r="J76" s="238">
        <v>168643.39</v>
      </c>
      <c r="K76" s="238">
        <v>2277458.7</v>
      </c>
      <c r="L76" s="238">
        <v>195219.6</v>
      </c>
      <c r="M76" s="238">
        <v>2252234.28</v>
      </c>
      <c r="N76" s="238">
        <v>269303.71</v>
      </c>
      <c r="O76" s="238">
        <v>2400827.01</v>
      </c>
      <c r="P76" s="238">
        <v>354112.96</v>
      </c>
      <c r="Q76" s="238">
        <v>2621795.7</v>
      </c>
      <c r="R76" s="238">
        <v>295806.38</v>
      </c>
      <c r="S76" s="238">
        <v>2754698.71</v>
      </c>
      <c r="T76" s="238">
        <v>303142.25</v>
      </c>
      <c r="U76" s="238">
        <v>2876524.27</v>
      </c>
      <c r="V76" s="238">
        <v>269109.96</v>
      </c>
      <c r="W76" s="238">
        <v>3006167.72</v>
      </c>
      <c r="X76" s="238">
        <v>226299.62</v>
      </c>
      <c r="Y76" s="238">
        <v>3057022.69</v>
      </c>
      <c r="Z76" s="238">
        <v>411679.96</v>
      </c>
      <c r="AA76" s="238">
        <v>3090787.21</v>
      </c>
      <c r="AB76" s="238">
        <v>313606.33</v>
      </c>
      <c r="AC76" s="238">
        <v>3111135.26</v>
      </c>
      <c r="AD76" s="238">
        <v>230896.82</v>
      </c>
      <c r="AE76" s="238">
        <v>3167693.14</v>
      </c>
      <c r="AF76" s="238">
        <v>227700.29</v>
      </c>
      <c r="AG76" s="238">
        <v>3265521.27</v>
      </c>
      <c r="AH76" s="238">
        <v>268623.09</v>
      </c>
      <c r="AI76" s="238">
        <v>3365500.97</v>
      </c>
      <c r="AJ76" s="238">
        <v>287704.11</v>
      </c>
      <c r="AK76" s="238">
        <v>3457985.48</v>
      </c>
      <c r="AL76" s="238">
        <v>240447.82</v>
      </c>
      <c r="AM76" s="238">
        <v>3429129.59</v>
      </c>
      <c r="AN76" s="238">
        <v>240668.54</v>
      </c>
      <c r="AO76" s="238">
        <v>3315685.17</v>
      </c>
      <c r="AP76" s="238">
        <v>216776.14</v>
      </c>
      <c r="AQ76" s="238">
        <v>3236654.93</v>
      </c>
      <c r="AR76" s="238">
        <v>192739</v>
      </c>
      <c r="AS76" s="238">
        <v>3126251.68</v>
      </c>
      <c r="AT76" s="238">
        <v>200185.77</v>
      </c>
      <c r="AU76" s="238">
        <v>3057327.49</v>
      </c>
      <c r="AV76" s="238">
        <v>199752.52</v>
      </c>
      <c r="AW76" s="238">
        <v>3030780.39</v>
      </c>
      <c r="AX76" s="238">
        <v>211747.29</v>
      </c>
      <c r="AY76" s="238">
        <v>2830847.72</v>
      </c>
      <c r="AZ76" s="238">
        <v>215115.02</v>
      </c>
      <c r="BA76" s="238">
        <v>2732356.41</v>
      </c>
      <c r="BB76" s="238">
        <v>184478.89</v>
      </c>
      <c r="BC76" s="238">
        <v>2685938.48</v>
      </c>
      <c r="BD76" s="238">
        <v>183550.12</v>
      </c>
      <c r="BE76" s="238">
        <v>2641788.31</v>
      </c>
      <c r="BF76" s="238">
        <v>177359.87</v>
      </c>
      <c r="BG76" s="238">
        <v>2550525.09</v>
      </c>
      <c r="BH76" s="238">
        <v>194113.52</v>
      </c>
      <c r="BI76" s="238">
        <v>2456934.5</v>
      </c>
      <c r="BJ76" s="238">
        <v>199146.96</v>
      </c>
      <c r="BK76" s="238">
        <v>2415633.64</v>
      </c>
      <c r="BL76" s="238">
        <v>213102.65</v>
      </c>
      <c r="BM76" s="238">
        <v>2388067.75</v>
      </c>
      <c r="BN76" s="238">
        <v>194788.22</v>
      </c>
      <c r="BO76" s="238">
        <v>2366079.83</v>
      </c>
      <c r="BP76" s="238">
        <v>200846.95</v>
      </c>
      <c r="BQ76" s="238">
        <v>2374187.7800000003</v>
      </c>
      <c r="BR76" s="238">
        <v>173802.28</v>
      </c>
      <c r="BS76" s="238">
        <v>2347804.29</v>
      </c>
      <c r="BT76" s="238">
        <v>193690.3</v>
      </c>
      <c r="BU76" s="238">
        <v>2341742.0700000003</v>
      </c>
      <c r="BV76" s="238">
        <v>199246.35</v>
      </c>
      <c r="BW76" s="238">
        <v>2329241.1300000004</v>
      </c>
      <c r="BX76" s="238">
        <v>229278.72</v>
      </c>
      <c r="BY76" s="238">
        <v>2343404.83</v>
      </c>
      <c r="BZ76" s="238">
        <v>193243.77</v>
      </c>
      <c r="CA76" s="238">
        <v>2352169.71</v>
      </c>
      <c r="CB76" s="238">
        <v>213410.25</v>
      </c>
      <c r="CC76" s="238">
        <v>2382029.84</v>
      </c>
      <c r="CD76" s="238">
        <v>192274.1</v>
      </c>
      <c r="CE76" s="238">
        <v>2396944.07</v>
      </c>
      <c r="CF76" s="238">
        <v>194606.35</v>
      </c>
      <c r="CG76" s="238">
        <v>2397436.9</v>
      </c>
      <c r="CH76" s="238">
        <v>190458.17</v>
      </c>
      <c r="CI76" s="238">
        <v>2388748.1100000003</v>
      </c>
      <c r="CJ76" s="238">
        <v>186083.79</v>
      </c>
      <c r="CK76" s="238">
        <v>2361729.2500000005</v>
      </c>
      <c r="CL76" s="238">
        <v>188057.19</v>
      </c>
      <c r="CM76" s="238">
        <v>2354998.22</v>
      </c>
      <c r="CN76" s="238">
        <v>192734.4</v>
      </c>
      <c r="CO76" s="238">
        <v>2346885.67</v>
      </c>
      <c r="CP76" s="238">
        <v>263573.74000000005</v>
      </c>
      <c r="CQ76" s="238">
        <v>2436657.13</v>
      </c>
      <c r="CR76" s="238">
        <v>258840.70000000004</v>
      </c>
      <c r="CS76" s="238">
        <v>2501807.5300000003</v>
      </c>
      <c r="CT76" s="238">
        <v>328847.32000000007</v>
      </c>
      <c r="CU76" s="238">
        <v>2631408.500000001</v>
      </c>
      <c r="CV76" s="238">
        <v>314730.29</v>
      </c>
      <c r="CW76" s="238">
        <v>2716860.0700000003</v>
      </c>
      <c r="CX76" s="238">
        <v>265813.0399999999</v>
      </c>
      <c r="CY76" s="238">
        <v>2789429.34</v>
      </c>
      <c r="CZ76" s="238">
        <v>279821.0399999999</v>
      </c>
      <c r="DA76" s="238">
        <v>2855840.13</v>
      </c>
      <c r="DB76" s="238">
        <v>290063.91</v>
      </c>
      <c r="DC76" s="238">
        <v>2953629.94</v>
      </c>
      <c r="DD76" s="238">
        <v>309574.2899999999</v>
      </c>
      <c r="DE76" s="238">
        <v>3068597.88</v>
      </c>
      <c r="DF76" s="238">
        <v>315586.1999999999</v>
      </c>
      <c r="DG76" s="238">
        <v>3193725.91</v>
      </c>
      <c r="DH76" s="238">
        <v>322911.06999999995</v>
      </c>
      <c r="DI76" s="238">
        <v>3330553.1900000004</v>
      </c>
      <c r="DJ76" s="238">
        <v>319378.5099999999</v>
      </c>
      <c r="DK76" s="238">
        <v>3461874.5100000002</v>
      </c>
      <c r="DL76" s="238">
        <v>281812.4699999999</v>
      </c>
      <c r="DM76" s="238">
        <v>3550952.58</v>
      </c>
      <c r="DN76" s="238">
        <v>280127.54</v>
      </c>
      <c r="DO76" s="238">
        <v>3567506.38</v>
      </c>
      <c r="DP76" s="238">
        <v>276797.11999999994</v>
      </c>
      <c r="DQ76" s="238">
        <v>3585462.8</v>
      </c>
      <c r="DR76" s="238">
        <v>309914.73999999993</v>
      </c>
      <c r="DS76" s="238">
        <v>3566530.2199999997</v>
      </c>
      <c r="DT76" s="238">
        <v>340688.8199999999</v>
      </c>
      <c r="DU76" s="238">
        <v>3592488.7499999995</v>
      </c>
      <c r="DV76" s="238">
        <v>300842.0599999999</v>
      </c>
      <c r="DW76" s="238">
        <v>3627517.769999999</v>
      </c>
      <c r="DX76" s="238">
        <v>320571.47999999986</v>
      </c>
      <c r="DY76" s="238">
        <v>3668268.209999999</v>
      </c>
      <c r="DZ76" s="238">
        <v>314890.11999999976</v>
      </c>
      <c r="EA76" s="238">
        <v>3693094.419999998</v>
      </c>
      <c r="EB76" s="238">
        <v>365868.92999999993</v>
      </c>
      <c r="EC76" s="238">
        <v>3749389.059999998</v>
      </c>
      <c r="ED76" s="238">
        <v>345404.52</v>
      </c>
      <c r="EE76" s="238">
        <v>3779207.3799999985</v>
      </c>
      <c r="EF76" s="238">
        <v>339454.7499999999</v>
      </c>
      <c r="EG76" s="238">
        <v>3795751.0599999987</v>
      </c>
      <c r="EH76" s="238">
        <v>329572.2399999999</v>
      </c>
      <c r="EI76" s="238">
        <v>3805944.789999999</v>
      </c>
      <c r="EJ76" s="238">
        <v>305233.47</v>
      </c>
      <c r="EK76" s="238">
        <v>3829365.789999999</v>
      </c>
      <c r="EL76" s="238">
        <v>315451.85</v>
      </c>
      <c r="EM76" s="238">
        <v>3864690.099999999</v>
      </c>
      <c r="EN76" s="238">
        <v>316886.47000000003</v>
      </c>
      <c r="EO76" s="238">
        <v>3904779.449999999</v>
      </c>
      <c r="EP76" s="238">
        <v>359239.6099999999</v>
      </c>
      <c r="EQ76" s="238">
        <v>3954104.3199999994</v>
      </c>
      <c r="ES76" t="str">
        <f t="shared" si="5"/>
        <v>556</v>
      </c>
      <c r="EX76" t="b">
        <f t="shared" si="4"/>
        <v>1</v>
      </c>
      <c r="EY76" s="206" t="s">
        <v>569</v>
      </c>
    </row>
    <row r="77" spans="1:155" ht="12.75">
      <c r="A77" t="str">
        <f t="shared" si="6"/>
        <v>INC157000</v>
      </c>
      <c r="B77" s="241" t="s">
        <v>570</v>
      </c>
      <c r="C77" s="238" t="s">
        <v>732</v>
      </c>
      <c r="D77" s="238">
        <v>247697.99</v>
      </c>
      <c r="E77" s="238">
        <v>2615266.12</v>
      </c>
      <c r="F77" s="238">
        <v>236844.71</v>
      </c>
      <c r="G77" s="238">
        <v>2665761.4</v>
      </c>
      <c r="H77" s="238">
        <v>254129.48</v>
      </c>
      <c r="I77" s="238">
        <v>2722417.34</v>
      </c>
      <c r="J77" s="238">
        <v>235319.77</v>
      </c>
      <c r="K77" s="238">
        <v>2735436.58</v>
      </c>
      <c r="L77" s="238">
        <v>309330.69</v>
      </c>
      <c r="M77" s="238">
        <v>2862041.31</v>
      </c>
      <c r="N77" s="238">
        <v>197166.01</v>
      </c>
      <c r="O77" s="238">
        <v>2838850.8</v>
      </c>
      <c r="P77" s="238">
        <v>252124.42</v>
      </c>
      <c r="Q77" s="238">
        <v>2853768.75</v>
      </c>
      <c r="R77" s="238">
        <v>262208.8</v>
      </c>
      <c r="S77" s="238">
        <v>2882088.08</v>
      </c>
      <c r="T77" s="238">
        <v>253911.78</v>
      </c>
      <c r="U77" s="238">
        <v>2892308.31</v>
      </c>
      <c r="V77" s="238">
        <v>278775.92</v>
      </c>
      <c r="W77" s="238">
        <v>2975237.12</v>
      </c>
      <c r="X77" s="238">
        <v>266002.73</v>
      </c>
      <c r="Y77" s="238">
        <v>3012688.83</v>
      </c>
      <c r="Z77" s="238">
        <v>325323.73</v>
      </c>
      <c r="AA77" s="238">
        <v>3118836.03</v>
      </c>
      <c r="AB77" s="238">
        <v>272446.86</v>
      </c>
      <c r="AC77" s="238">
        <v>3143584.9</v>
      </c>
      <c r="AD77" s="238">
        <v>243625.02</v>
      </c>
      <c r="AE77" s="238">
        <v>3150365.21</v>
      </c>
      <c r="AF77" s="238">
        <v>264794.75</v>
      </c>
      <c r="AG77" s="238">
        <v>3161030.48</v>
      </c>
      <c r="AH77" s="238">
        <v>281436.42</v>
      </c>
      <c r="AI77" s="238">
        <v>3207147.13</v>
      </c>
      <c r="AJ77" s="238">
        <v>242508.93</v>
      </c>
      <c r="AK77" s="238">
        <v>3140325.37</v>
      </c>
      <c r="AL77" s="238">
        <v>213459.44</v>
      </c>
      <c r="AM77" s="238">
        <v>3156618.8</v>
      </c>
      <c r="AN77" s="238">
        <v>219775.29</v>
      </c>
      <c r="AO77" s="238">
        <v>3124269.67</v>
      </c>
      <c r="AP77" s="238">
        <v>248690.73</v>
      </c>
      <c r="AQ77" s="238">
        <v>3110751.6</v>
      </c>
      <c r="AR77" s="238">
        <v>231075.7</v>
      </c>
      <c r="AS77" s="238">
        <v>3087915.52</v>
      </c>
      <c r="AT77" s="238">
        <v>322483.25</v>
      </c>
      <c r="AU77" s="238">
        <v>3131622.85</v>
      </c>
      <c r="AV77" s="238">
        <v>222183.15</v>
      </c>
      <c r="AW77" s="238">
        <v>3087803.27</v>
      </c>
      <c r="AX77" s="238">
        <v>275555.56</v>
      </c>
      <c r="AY77" s="238">
        <v>3038035.1</v>
      </c>
      <c r="AZ77" s="238">
        <v>255777.24</v>
      </c>
      <c r="BA77" s="238">
        <v>3021365.48</v>
      </c>
      <c r="BB77" s="238">
        <v>206729.52</v>
      </c>
      <c r="BC77" s="238">
        <v>2984469.98</v>
      </c>
      <c r="BD77" s="238">
        <v>234304.66</v>
      </c>
      <c r="BE77" s="238">
        <v>2953979.89</v>
      </c>
      <c r="BF77" s="238">
        <v>285563.74</v>
      </c>
      <c r="BG77" s="238">
        <v>2958107.21</v>
      </c>
      <c r="BH77" s="238">
        <v>239931.04</v>
      </c>
      <c r="BI77" s="238">
        <v>2955529.32</v>
      </c>
      <c r="BJ77" s="238">
        <v>274813.43</v>
      </c>
      <c r="BK77" s="238">
        <v>3016883.31</v>
      </c>
      <c r="BL77" s="238">
        <v>271232.84</v>
      </c>
      <c r="BM77" s="238">
        <v>3068340.86</v>
      </c>
      <c r="BN77" s="238">
        <v>223509.5</v>
      </c>
      <c r="BO77" s="238">
        <v>3043159.63</v>
      </c>
      <c r="BP77" s="238">
        <v>109912.74</v>
      </c>
      <c r="BQ77" s="238">
        <v>2921996.67</v>
      </c>
      <c r="BR77" s="238">
        <v>292634.77</v>
      </c>
      <c r="BS77" s="238">
        <v>2892148.1899999995</v>
      </c>
      <c r="BT77" s="238">
        <v>216215.22</v>
      </c>
      <c r="BU77" s="238">
        <v>2886180.2600000002</v>
      </c>
      <c r="BV77" s="238">
        <v>337303.14</v>
      </c>
      <c r="BW77" s="238">
        <v>2947927.84</v>
      </c>
      <c r="BX77" s="238">
        <v>651694.47</v>
      </c>
      <c r="BY77" s="238">
        <v>3343845.0700000008</v>
      </c>
      <c r="BZ77" s="238">
        <v>-53982.63</v>
      </c>
      <c r="CA77" s="238">
        <v>3083132.92</v>
      </c>
      <c r="CB77" s="238">
        <v>357604.86</v>
      </c>
      <c r="CC77" s="238">
        <v>3206433.12</v>
      </c>
      <c r="CD77" s="238">
        <v>247815.88</v>
      </c>
      <c r="CE77" s="238">
        <v>3168685.2600000002</v>
      </c>
      <c r="CF77" s="238">
        <v>200376.93</v>
      </c>
      <c r="CG77" s="238">
        <v>3129131.15</v>
      </c>
      <c r="CH77" s="238">
        <v>244897.75</v>
      </c>
      <c r="CI77" s="238">
        <v>3099215.47</v>
      </c>
      <c r="CJ77" s="238">
        <v>203789.39</v>
      </c>
      <c r="CK77" s="238">
        <v>3031772.0200000005</v>
      </c>
      <c r="CL77" s="238">
        <v>192450.28</v>
      </c>
      <c r="CM77" s="238">
        <v>3000712.8000000003</v>
      </c>
      <c r="CN77" s="238">
        <v>-51906.67</v>
      </c>
      <c r="CO77" s="238">
        <v>2838893.39</v>
      </c>
      <c r="CP77" s="238">
        <v>267742.43000000005</v>
      </c>
      <c r="CQ77" s="238">
        <v>2814001.0500000007</v>
      </c>
      <c r="CR77" s="238">
        <v>258362.58</v>
      </c>
      <c r="CS77" s="238">
        <v>2856148.4099999997</v>
      </c>
      <c r="CT77" s="238">
        <v>277124.41</v>
      </c>
      <c r="CU77" s="238">
        <v>2795969.6799999997</v>
      </c>
      <c r="CV77" s="238">
        <v>207173.21000000002</v>
      </c>
      <c r="CW77" s="238">
        <v>2351448.42</v>
      </c>
      <c r="CX77" s="238">
        <v>198016.46</v>
      </c>
      <c r="CY77" s="238">
        <v>2603447.5100000002</v>
      </c>
      <c r="CZ77" s="238">
        <v>208973.15999999997</v>
      </c>
      <c r="DA77" s="238">
        <v>2454815.81</v>
      </c>
      <c r="DB77" s="238">
        <v>210143.77</v>
      </c>
      <c r="DC77" s="238">
        <v>2417143.7</v>
      </c>
      <c r="DD77" s="238">
        <v>221648.9</v>
      </c>
      <c r="DE77" s="238">
        <v>2438415.67</v>
      </c>
      <c r="DF77" s="238">
        <v>201458.94</v>
      </c>
      <c r="DG77" s="238">
        <v>2394976.86</v>
      </c>
      <c r="DH77" s="238">
        <v>210143.77</v>
      </c>
      <c r="DI77" s="238">
        <v>2401331.2399999998</v>
      </c>
      <c r="DJ77" s="238">
        <v>213044.87999999998</v>
      </c>
      <c r="DK77" s="238">
        <v>2421925.84</v>
      </c>
      <c r="DL77" s="238">
        <v>201458.94</v>
      </c>
      <c r="DM77" s="238">
        <v>2675291.45</v>
      </c>
      <c r="DN77" s="238">
        <v>210143.77</v>
      </c>
      <c r="DO77" s="238">
        <v>2617692.79</v>
      </c>
      <c r="DP77" s="238">
        <v>205530.66</v>
      </c>
      <c r="DQ77" s="238">
        <v>2564860.87</v>
      </c>
      <c r="DR77" s="238">
        <v>201455.06</v>
      </c>
      <c r="DS77" s="238">
        <v>2489191.5199999996</v>
      </c>
      <c r="DT77" s="238">
        <v>213759.45</v>
      </c>
      <c r="DU77" s="238">
        <v>2495777.76</v>
      </c>
      <c r="DV77" s="238">
        <v>204415.1</v>
      </c>
      <c r="DW77" s="238">
        <v>2502176.4</v>
      </c>
      <c r="DX77" s="238">
        <v>215774.14</v>
      </c>
      <c r="DY77" s="238">
        <v>2508977.38</v>
      </c>
      <c r="DZ77" s="238">
        <v>216845.58000000005</v>
      </c>
      <c r="EA77" s="238">
        <v>2515679.19</v>
      </c>
      <c r="EB77" s="238">
        <v>228707.31</v>
      </c>
      <c r="EC77" s="238">
        <v>2522737.6</v>
      </c>
      <c r="ED77" s="238">
        <v>208003.12</v>
      </c>
      <c r="EE77" s="238">
        <v>2529281.78</v>
      </c>
      <c r="EF77" s="238">
        <v>216845.58000000005</v>
      </c>
      <c r="EG77" s="238">
        <v>2535983.59</v>
      </c>
      <c r="EH77" s="238">
        <v>219957.13000000003</v>
      </c>
      <c r="EI77" s="238">
        <v>2542895.8400000003</v>
      </c>
      <c r="EJ77" s="238">
        <v>208003.12</v>
      </c>
      <c r="EK77" s="238">
        <v>2549440.02</v>
      </c>
      <c r="EL77" s="238">
        <v>216845.58000000005</v>
      </c>
      <c r="EM77" s="238">
        <v>2556141.830000001</v>
      </c>
      <c r="EN77" s="238">
        <v>212186.11</v>
      </c>
      <c r="EO77" s="238">
        <v>2562797.2800000007</v>
      </c>
      <c r="EP77" s="238">
        <v>207999.14</v>
      </c>
      <c r="EQ77" s="238">
        <v>2569341.360000001</v>
      </c>
      <c r="ES77" t="str">
        <f t="shared" si="5"/>
        <v>557</v>
      </c>
      <c r="EX77" t="b">
        <f t="shared" si="4"/>
        <v>1</v>
      </c>
      <c r="EY77" s="206" t="s">
        <v>570</v>
      </c>
    </row>
    <row r="78" spans="1:155" ht="12.75">
      <c r="A78" t="str">
        <f t="shared" si="6"/>
        <v>INC157900</v>
      </c>
      <c r="B78" s="241" t="s">
        <v>571</v>
      </c>
      <c r="C78" s="238" t="s">
        <v>732</v>
      </c>
      <c r="D78" s="238">
        <v>38711984.89</v>
      </c>
      <c r="E78" s="238">
        <v>135016487.44</v>
      </c>
      <c r="F78" s="238">
        <v>25357571.94</v>
      </c>
      <c r="G78" s="238">
        <v>128843235.15</v>
      </c>
      <c r="H78" s="238">
        <v>1983307.05</v>
      </c>
      <c r="I78" s="238">
        <v>138938814.68</v>
      </c>
      <c r="J78" s="238">
        <v>16988042.95</v>
      </c>
      <c r="K78" s="238">
        <v>216237782.46</v>
      </c>
      <c r="L78" s="238">
        <v>-12288087.43</v>
      </c>
      <c r="M78" s="238">
        <v>228543990.57</v>
      </c>
      <c r="N78" s="238">
        <v>20983235.36</v>
      </c>
      <c r="O78" s="238">
        <v>264589622.33</v>
      </c>
      <c r="P78" s="238">
        <v>-12998697.5</v>
      </c>
      <c r="Q78" s="238">
        <v>265879037.68</v>
      </c>
      <c r="R78" s="238">
        <v>-4780083.33</v>
      </c>
      <c r="S78" s="238">
        <v>259237312.48</v>
      </c>
      <c r="T78" s="238">
        <v>26584124.64</v>
      </c>
      <c r="U78" s="238">
        <v>217995393.09</v>
      </c>
      <c r="V78" s="238">
        <v>2380046.92</v>
      </c>
      <c r="W78" s="238">
        <v>171437436.48</v>
      </c>
      <c r="X78" s="238">
        <v>0</v>
      </c>
      <c r="Y78" s="238">
        <v>141414408.79</v>
      </c>
      <c r="Z78" s="238">
        <v>0</v>
      </c>
      <c r="AA78" s="238">
        <v>102921445.49</v>
      </c>
      <c r="AB78" s="238">
        <v>0</v>
      </c>
      <c r="AC78" s="238">
        <v>64209460.6</v>
      </c>
      <c r="AD78" s="238">
        <v>0</v>
      </c>
      <c r="AE78" s="238">
        <v>38851888.66</v>
      </c>
      <c r="AF78" s="238">
        <v>0</v>
      </c>
      <c r="AG78" s="238">
        <v>36868581.61</v>
      </c>
      <c r="AH78" s="238">
        <v>0</v>
      </c>
      <c r="AI78" s="238">
        <v>19880538.66</v>
      </c>
      <c r="AJ78" s="238">
        <v>-42745987.54</v>
      </c>
      <c r="AK78" s="238">
        <v>-10577361.45</v>
      </c>
      <c r="AL78" s="238">
        <v>-47813741.45</v>
      </c>
      <c r="AM78" s="238">
        <v>-79374338.26</v>
      </c>
      <c r="AN78" s="238">
        <v>-18838107.2</v>
      </c>
      <c r="AO78" s="238">
        <v>-85213747.96</v>
      </c>
      <c r="AP78" s="238">
        <v>-17299092.92</v>
      </c>
      <c r="AQ78" s="238">
        <v>-97732757.55</v>
      </c>
      <c r="AR78" s="238">
        <v>19948492.28</v>
      </c>
      <c r="AS78" s="238">
        <v>-104368389.91</v>
      </c>
      <c r="AT78" s="238">
        <v>-27194090.97</v>
      </c>
      <c r="AU78" s="238">
        <v>-133942527.8</v>
      </c>
      <c r="AV78" s="238">
        <v>1361270.55</v>
      </c>
      <c r="AW78" s="238">
        <v>-132581257.25</v>
      </c>
      <c r="AX78" s="238">
        <v>-15283891.11</v>
      </c>
      <c r="AY78" s="238">
        <v>-147865148.36</v>
      </c>
      <c r="AZ78" s="238">
        <v>49393333.86</v>
      </c>
      <c r="BA78" s="238">
        <v>-98471814.5</v>
      </c>
      <c r="BB78" s="238">
        <v>-5038641.69</v>
      </c>
      <c r="BC78" s="238">
        <v>-103510456.19</v>
      </c>
      <c r="BD78" s="238">
        <v>-35929177.67</v>
      </c>
      <c r="BE78" s="238">
        <v>-139439633.86</v>
      </c>
      <c r="BF78" s="238">
        <v>-86988280.17</v>
      </c>
      <c r="BG78" s="238">
        <v>-226427914.03</v>
      </c>
      <c r="BH78" s="238">
        <v>-36419969.26</v>
      </c>
      <c r="BI78" s="238">
        <v>-220101895.75</v>
      </c>
      <c r="BJ78" s="238">
        <v>-28763719.61</v>
      </c>
      <c r="BK78" s="238">
        <v>-201051873.91</v>
      </c>
      <c r="BL78" s="238">
        <v>-18207514.42</v>
      </c>
      <c r="BM78" s="238">
        <v>-200421281.13</v>
      </c>
      <c r="BN78" s="238">
        <v>-17993919.62</v>
      </c>
      <c r="BO78" s="238">
        <v>-201116107.82999998</v>
      </c>
      <c r="BP78" s="238">
        <v>40574794.03</v>
      </c>
      <c r="BQ78" s="238">
        <v>-180489806.08</v>
      </c>
      <c r="BR78" s="238">
        <v>2469255.42</v>
      </c>
      <c r="BS78" s="238">
        <v>-150826459.69</v>
      </c>
      <c r="BT78" s="238">
        <v>22674117.54</v>
      </c>
      <c r="BU78" s="238">
        <v>-129513612.69999999</v>
      </c>
      <c r="BV78" s="238">
        <v>5523018.81</v>
      </c>
      <c r="BW78" s="238">
        <v>-108706702.77999999</v>
      </c>
      <c r="BX78" s="238">
        <v>46938137.96</v>
      </c>
      <c r="BY78" s="238">
        <v>-111161898.67999999</v>
      </c>
      <c r="BZ78" s="238">
        <v>45572156.78</v>
      </c>
      <c r="CA78" s="238">
        <v>-60551100.209999986</v>
      </c>
      <c r="CB78" s="238">
        <v>12377824.92</v>
      </c>
      <c r="CC78" s="238">
        <v>-12244097.62000005</v>
      </c>
      <c r="CD78" s="238">
        <v>11193868.71</v>
      </c>
      <c r="CE78" s="238">
        <v>85938051.25999999</v>
      </c>
      <c r="CF78" s="238">
        <v>-1208040.99</v>
      </c>
      <c r="CG78" s="238">
        <v>121149979.52999999</v>
      </c>
      <c r="CH78" s="238">
        <v>-5323325.63</v>
      </c>
      <c r="CI78" s="238">
        <v>144590373.51</v>
      </c>
      <c r="CJ78" s="238">
        <v>20358798.69</v>
      </c>
      <c r="CK78" s="238">
        <v>183156686.61999997</v>
      </c>
      <c r="CL78" s="238">
        <v>6694672.73</v>
      </c>
      <c r="CM78" s="238">
        <v>207845278.97</v>
      </c>
      <c r="CN78" s="238">
        <v>18469731.18</v>
      </c>
      <c r="CO78" s="238">
        <v>185740216.11999997</v>
      </c>
      <c r="CP78" s="238">
        <v>4303158.100000009</v>
      </c>
      <c r="CQ78" s="238">
        <v>187574118.8</v>
      </c>
      <c r="CR78" s="238">
        <v>24307179.379999995</v>
      </c>
      <c r="CS78" s="238">
        <v>189207180.64000002</v>
      </c>
      <c r="CT78" s="238">
        <v>35944336.29</v>
      </c>
      <c r="CU78" s="238">
        <v>219628498.12000003</v>
      </c>
      <c r="CV78" s="238">
        <v>36943353.02</v>
      </c>
      <c r="CW78" s="238">
        <v>209633713.18</v>
      </c>
      <c r="CX78" s="238">
        <v>0</v>
      </c>
      <c r="CY78" s="238">
        <v>164061556.4</v>
      </c>
      <c r="CZ78" s="238">
        <v>0</v>
      </c>
      <c r="DA78" s="238">
        <v>151683731.48000002</v>
      </c>
      <c r="DB78" s="238">
        <v>0</v>
      </c>
      <c r="DC78" s="238">
        <v>140489862.77</v>
      </c>
      <c r="DD78" s="238">
        <v>0</v>
      </c>
      <c r="DE78" s="238">
        <v>141697903.76000002</v>
      </c>
      <c r="DF78" s="238">
        <v>0</v>
      </c>
      <c r="DG78" s="238">
        <v>147021229.39000002</v>
      </c>
      <c r="DH78" s="238">
        <v>0</v>
      </c>
      <c r="DI78" s="238">
        <v>126662430.7</v>
      </c>
      <c r="DJ78" s="238">
        <v>0</v>
      </c>
      <c r="DK78" s="238">
        <v>119967757.97</v>
      </c>
      <c r="DL78" s="238">
        <v>0</v>
      </c>
      <c r="DM78" s="238">
        <v>101498026.79</v>
      </c>
      <c r="DN78" s="238">
        <v>-12000876.161781099</v>
      </c>
      <c r="DO78" s="238">
        <v>85193992.5282189</v>
      </c>
      <c r="DP78" s="238">
        <v>7455893.536588338</v>
      </c>
      <c r="DQ78" s="238">
        <v>68342706.68480724</v>
      </c>
      <c r="DR78" s="238">
        <v>4313476.651250916</v>
      </c>
      <c r="DS78" s="238">
        <v>36711847.04605816</v>
      </c>
      <c r="DT78" s="238">
        <v>231505.9739418449</v>
      </c>
      <c r="DU78" s="238">
        <v>0</v>
      </c>
      <c r="DV78" s="238">
        <v>0</v>
      </c>
      <c r="DW78" s="238">
        <v>0</v>
      </c>
      <c r="DX78" s="238">
        <v>0</v>
      </c>
      <c r="DY78" s="238">
        <v>0</v>
      </c>
      <c r="DZ78" s="238">
        <v>0</v>
      </c>
      <c r="EA78" s="238">
        <v>0</v>
      </c>
      <c r="EB78" s="238">
        <v>0</v>
      </c>
      <c r="EC78" s="238">
        <v>0</v>
      </c>
      <c r="ED78" s="238">
        <v>0</v>
      </c>
      <c r="EE78" s="238">
        <v>0</v>
      </c>
      <c r="EF78" s="238">
        <v>0</v>
      </c>
      <c r="EG78" s="238">
        <v>0</v>
      </c>
      <c r="EH78" s="238">
        <v>0</v>
      </c>
      <c r="EI78" s="238">
        <v>0</v>
      </c>
      <c r="EJ78" s="238">
        <v>0</v>
      </c>
      <c r="EK78" s="238">
        <v>0</v>
      </c>
      <c r="EL78" s="238">
        <v>0</v>
      </c>
      <c r="EM78" s="238">
        <v>12000876.161781099</v>
      </c>
      <c r="EN78" s="238">
        <v>0</v>
      </c>
      <c r="EO78" s="238">
        <v>4544982.6251927605</v>
      </c>
      <c r="EP78" s="238">
        <v>0</v>
      </c>
      <c r="EQ78" s="238">
        <v>231505.9739418449</v>
      </c>
      <c r="ES78" t="str">
        <f t="shared" si="5"/>
        <v>557</v>
      </c>
      <c r="EX78" t="b">
        <f t="shared" si="4"/>
        <v>1</v>
      </c>
      <c r="EY78" s="206" t="s">
        <v>571</v>
      </c>
    </row>
    <row r="79" spans="1:155" ht="12.75">
      <c r="A79" t="str">
        <f t="shared" si="6"/>
        <v>INC157903</v>
      </c>
      <c r="B79" s="241" t="s">
        <v>572</v>
      </c>
      <c r="C79" s="238" t="s">
        <v>732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238"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0</v>
      </c>
      <c r="S79" s="238">
        <v>0</v>
      </c>
      <c r="T79" s="238">
        <v>0</v>
      </c>
      <c r="U79" s="238">
        <v>0</v>
      </c>
      <c r="V79" s="238">
        <v>0</v>
      </c>
      <c r="W79" s="238">
        <v>0</v>
      </c>
      <c r="X79" s="238">
        <v>0</v>
      </c>
      <c r="Y79" s="238">
        <v>0</v>
      </c>
      <c r="Z79" s="238">
        <v>0</v>
      </c>
      <c r="AA79" s="238">
        <v>0</v>
      </c>
      <c r="AB79" s="238">
        <v>0</v>
      </c>
      <c r="AC79" s="238">
        <v>0</v>
      </c>
      <c r="AD79" s="238">
        <v>0</v>
      </c>
      <c r="AE79" s="238">
        <v>0</v>
      </c>
      <c r="AF79" s="238">
        <v>0</v>
      </c>
      <c r="AG79" s="238">
        <v>0</v>
      </c>
      <c r="AH79" s="238">
        <v>0</v>
      </c>
      <c r="AI79" s="238">
        <v>0</v>
      </c>
      <c r="AJ79" s="238">
        <v>0</v>
      </c>
      <c r="AK79" s="238">
        <v>0</v>
      </c>
      <c r="AL79" s="238">
        <v>0</v>
      </c>
      <c r="AM79" s="238">
        <v>0</v>
      </c>
      <c r="AN79" s="238">
        <v>0</v>
      </c>
      <c r="AO79" s="238">
        <v>0</v>
      </c>
      <c r="AP79" s="238">
        <v>0</v>
      </c>
      <c r="AQ79" s="238">
        <v>0</v>
      </c>
      <c r="AR79" s="238">
        <v>0</v>
      </c>
      <c r="AS79" s="238">
        <v>0</v>
      </c>
      <c r="AT79" s="238">
        <v>0</v>
      </c>
      <c r="AU79" s="238">
        <v>0</v>
      </c>
      <c r="AV79" s="238">
        <v>0</v>
      </c>
      <c r="AW79" s="238">
        <v>0</v>
      </c>
      <c r="AX79" s="238">
        <v>0</v>
      </c>
      <c r="AY79" s="238">
        <v>0</v>
      </c>
      <c r="AZ79" s="238">
        <v>0</v>
      </c>
      <c r="BA79" s="238">
        <v>0</v>
      </c>
      <c r="BB79" s="238">
        <v>0</v>
      </c>
      <c r="BC79" s="238">
        <v>0</v>
      </c>
      <c r="BD79" s="238">
        <v>0</v>
      </c>
      <c r="BE79" s="238">
        <v>0</v>
      </c>
      <c r="BF79" s="238">
        <v>0</v>
      </c>
      <c r="BG79" s="238">
        <v>0</v>
      </c>
      <c r="BH79" s="238">
        <v>0</v>
      </c>
      <c r="BI79" s="238">
        <v>0</v>
      </c>
      <c r="BJ79" s="238">
        <v>0</v>
      </c>
      <c r="BK79" s="238">
        <v>0</v>
      </c>
      <c r="BL79" s="238">
        <v>0</v>
      </c>
      <c r="BM79" s="238">
        <v>0</v>
      </c>
      <c r="BN79" s="238">
        <v>0</v>
      </c>
      <c r="BO79" s="238">
        <v>0</v>
      </c>
      <c r="BP79" s="238">
        <v>0</v>
      </c>
      <c r="BQ79" s="238">
        <v>0</v>
      </c>
      <c r="BR79" s="238">
        <v>0</v>
      </c>
      <c r="BS79" s="238">
        <v>0</v>
      </c>
      <c r="BT79" s="238">
        <v>0</v>
      </c>
      <c r="BU79" s="238">
        <v>0</v>
      </c>
      <c r="BV79" s="238">
        <v>0</v>
      </c>
      <c r="BW79" s="238">
        <v>0</v>
      </c>
      <c r="BX79" s="238">
        <v>0</v>
      </c>
      <c r="BY79" s="238">
        <v>0</v>
      </c>
      <c r="BZ79" s="238">
        <v>0</v>
      </c>
      <c r="CA79" s="238">
        <v>0</v>
      </c>
      <c r="CB79" s="238">
        <v>0</v>
      </c>
      <c r="CC79" s="238">
        <v>0</v>
      </c>
      <c r="CD79" s="238">
        <v>0</v>
      </c>
      <c r="CE79" s="238">
        <v>0</v>
      </c>
      <c r="CF79" s="238">
        <v>0</v>
      </c>
      <c r="CG79" s="238">
        <v>0</v>
      </c>
      <c r="CH79" s="238">
        <v>0</v>
      </c>
      <c r="CI79" s="238">
        <v>0</v>
      </c>
      <c r="CJ79" s="238">
        <v>0</v>
      </c>
      <c r="CK79" s="238">
        <v>0</v>
      </c>
      <c r="CL79" s="238">
        <v>0</v>
      </c>
      <c r="CM79" s="238">
        <v>0</v>
      </c>
      <c r="CN79" s="238">
        <v>6267127</v>
      </c>
      <c r="CO79" s="238">
        <v>6267127</v>
      </c>
      <c r="CP79" s="238">
        <v>6267127.187500005</v>
      </c>
      <c r="CQ79" s="238">
        <v>12534254.187500004</v>
      </c>
      <c r="CR79" s="238">
        <v>6267127.187500005</v>
      </c>
      <c r="CS79" s="238">
        <v>18801381.375000007</v>
      </c>
      <c r="CT79" s="238">
        <v>6267127.187500005</v>
      </c>
      <c r="CU79" s="238">
        <v>25068508.562500015</v>
      </c>
      <c r="CV79" s="238">
        <v>6267127.187500005</v>
      </c>
      <c r="CW79" s="238">
        <v>31335635.75000002</v>
      </c>
      <c r="CX79" s="238">
        <v>6267127.187500005</v>
      </c>
      <c r="CY79" s="238">
        <v>37602762.93750002</v>
      </c>
      <c r="CZ79" s="238">
        <v>6267127.187500005</v>
      </c>
      <c r="DA79" s="238">
        <v>43869890.12500003</v>
      </c>
      <c r="DB79" s="238">
        <v>6267127.187500005</v>
      </c>
      <c r="DC79" s="238">
        <v>50137017.31250004</v>
      </c>
      <c r="DD79" s="238">
        <v>6267127.187500005</v>
      </c>
      <c r="DE79" s="238">
        <v>56404144.500000045</v>
      </c>
      <c r="DF79" s="238">
        <v>6267127.187500005</v>
      </c>
      <c r="DG79" s="238">
        <v>62671271.68750005</v>
      </c>
      <c r="DH79" s="238">
        <v>6267127.187500005</v>
      </c>
      <c r="DI79" s="238">
        <v>68938398.87500006</v>
      </c>
      <c r="DJ79" s="238">
        <v>6267127.187500005</v>
      </c>
      <c r="DK79" s="238">
        <v>75205526.06250006</v>
      </c>
      <c r="DL79" s="238">
        <v>6267127.187500005</v>
      </c>
      <c r="DM79" s="238">
        <v>75205526.25000006</v>
      </c>
      <c r="DN79" s="238">
        <v>6267127.187500005</v>
      </c>
      <c r="DO79" s="238">
        <v>75205526.25000006</v>
      </c>
      <c r="DP79" s="238">
        <v>6267127.187500005</v>
      </c>
      <c r="DQ79" s="238">
        <v>75205526.25000006</v>
      </c>
      <c r="DR79" s="238">
        <v>6267127.187500005</v>
      </c>
      <c r="DS79" s="238">
        <v>75205526.25000006</v>
      </c>
      <c r="DT79" s="238">
        <v>7502664.133928575</v>
      </c>
      <c r="DU79" s="238">
        <v>76441063.19642863</v>
      </c>
      <c r="DV79" s="238">
        <v>7502664.133928575</v>
      </c>
      <c r="DW79" s="238">
        <v>77676600.14285721</v>
      </c>
      <c r="DX79" s="238">
        <v>7502664.133928575</v>
      </c>
      <c r="DY79" s="238">
        <v>78912137.08928578</v>
      </c>
      <c r="DZ79" s="238">
        <v>7502664.133928575</v>
      </c>
      <c r="EA79" s="238">
        <v>80147674.03571434</v>
      </c>
      <c r="EB79" s="238">
        <v>7502664.133928575</v>
      </c>
      <c r="EC79" s="238">
        <v>81383210.98214291</v>
      </c>
      <c r="ED79" s="238">
        <v>7502664.133928575</v>
      </c>
      <c r="EE79" s="238">
        <v>82618747.92857148</v>
      </c>
      <c r="EF79" s="238">
        <v>7502664.133928575</v>
      </c>
      <c r="EG79" s="238">
        <v>83854284.87500004</v>
      </c>
      <c r="EH79" s="238">
        <v>7502664.133928575</v>
      </c>
      <c r="EI79" s="238">
        <v>85089821.82142861</v>
      </c>
      <c r="EJ79" s="238">
        <v>7502664.133928575</v>
      </c>
      <c r="EK79" s="238">
        <v>86325358.76785716</v>
      </c>
      <c r="EL79" s="238">
        <v>7502664.133928575</v>
      </c>
      <c r="EM79" s="238">
        <v>87560895.71428573</v>
      </c>
      <c r="EN79" s="238">
        <v>7502664.133928575</v>
      </c>
      <c r="EO79" s="238">
        <v>88796432.6607143</v>
      </c>
      <c r="EP79" s="238">
        <v>7502664.133928575</v>
      </c>
      <c r="EQ79" s="238">
        <v>90031969.60714287</v>
      </c>
      <c r="ES79" t="str">
        <f t="shared" si="5"/>
        <v>557</v>
      </c>
      <c r="EX79" t="b">
        <f t="shared" si="4"/>
        <v>1</v>
      </c>
      <c r="EY79" s="206" t="s">
        <v>572</v>
      </c>
    </row>
    <row r="80" spans="1:155" ht="12.75">
      <c r="A80" t="str">
        <f t="shared" si="6"/>
        <v>INC157944</v>
      </c>
      <c r="B80" s="241" t="s">
        <v>573</v>
      </c>
      <c r="C80" s="238" t="s">
        <v>732</v>
      </c>
      <c r="D80" s="238">
        <v>-4555404.16</v>
      </c>
      <c r="E80" s="238">
        <v>38208037.92</v>
      </c>
      <c r="F80" s="238">
        <v>-11750884.1</v>
      </c>
      <c r="G80" s="238">
        <v>29974344.13</v>
      </c>
      <c r="H80" s="238">
        <v>-11799428.11</v>
      </c>
      <c r="I80" s="238">
        <v>27215484.1</v>
      </c>
      <c r="J80" s="238">
        <v>-6979544.51</v>
      </c>
      <c r="K80" s="238">
        <v>18288693.28</v>
      </c>
      <c r="L80" s="238">
        <v>-4628364.27</v>
      </c>
      <c r="M80" s="238">
        <v>7228468.56</v>
      </c>
      <c r="N80" s="238">
        <v>-388051.64</v>
      </c>
      <c r="O80" s="238">
        <v>-3334628.98</v>
      </c>
      <c r="P80" s="238">
        <v>5080571.18</v>
      </c>
      <c r="Q80" s="238">
        <v>-10663954.24</v>
      </c>
      <c r="R80" s="238">
        <v>7648811.53</v>
      </c>
      <c r="S80" s="238">
        <v>-15468187.84</v>
      </c>
      <c r="T80" s="238">
        <v>3323697.45</v>
      </c>
      <c r="U80" s="238">
        <v>-25639559.9</v>
      </c>
      <c r="V80" s="238">
        <v>564341.42</v>
      </c>
      <c r="W80" s="238">
        <v>-32046196.66</v>
      </c>
      <c r="X80" s="238">
        <v>-12162260.39</v>
      </c>
      <c r="Y80" s="238">
        <v>-41391970.55</v>
      </c>
      <c r="Z80" s="238">
        <v>-16753700.16</v>
      </c>
      <c r="AA80" s="238">
        <v>-52400215.76</v>
      </c>
      <c r="AB80" s="238">
        <v>-4605670.35</v>
      </c>
      <c r="AC80" s="238">
        <v>-52450481.95</v>
      </c>
      <c r="AD80" s="238">
        <v>-9960925.68</v>
      </c>
      <c r="AE80" s="238">
        <v>-50660523.53</v>
      </c>
      <c r="AF80" s="238">
        <v>-3428085.99</v>
      </c>
      <c r="AG80" s="238">
        <v>-42289181.41</v>
      </c>
      <c r="AH80" s="238">
        <v>-1590187.31</v>
      </c>
      <c r="AI80" s="238">
        <v>-36899824.21</v>
      </c>
      <c r="AJ80" s="238">
        <v>4761293.05</v>
      </c>
      <c r="AK80" s="238">
        <v>-27510166.89</v>
      </c>
      <c r="AL80" s="238">
        <v>9489751.01</v>
      </c>
      <c r="AM80" s="238">
        <v>-17632364.24</v>
      </c>
      <c r="AN80" s="238">
        <v>13360179.58</v>
      </c>
      <c r="AO80" s="238">
        <v>-9352755.84</v>
      </c>
      <c r="AP80" s="238">
        <v>15402118.7</v>
      </c>
      <c r="AQ80" s="238">
        <v>-1599448.67</v>
      </c>
      <c r="AR80" s="238">
        <v>13378611.94</v>
      </c>
      <c r="AS80" s="238">
        <v>8455465.82</v>
      </c>
      <c r="AT80" s="238">
        <v>8874406.31</v>
      </c>
      <c r="AU80" s="238">
        <v>16765530.71</v>
      </c>
      <c r="AV80" s="238">
        <v>2806328.79</v>
      </c>
      <c r="AW80" s="238">
        <v>31734119.89</v>
      </c>
      <c r="AX80" s="238">
        <v>-2208019.13</v>
      </c>
      <c r="AY80" s="238">
        <v>46279800.92</v>
      </c>
      <c r="AZ80" s="238">
        <v>1880315.89</v>
      </c>
      <c r="BA80" s="238">
        <v>52765787.16</v>
      </c>
      <c r="BB80" s="238">
        <v>-1178453.26</v>
      </c>
      <c r="BC80" s="238">
        <v>61548259.58</v>
      </c>
      <c r="BD80" s="238">
        <v>-4689298.81</v>
      </c>
      <c r="BE80" s="238">
        <v>60287046.76</v>
      </c>
      <c r="BF80" s="238">
        <v>-1884296.55</v>
      </c>
      <c r="BG80" s="238">
        <v>59992937.52</v>
      </c>
      <c r="BH80" s="238">
        <v>4143735.68</v>
      </c>
      <c r="BI80" s="238">
        <v>59375380.15</v>
      </c>
      <c r="BJ80" s="238">
        <v>6908468.72</v>
      </c>
      <c r="BK80" s="238">
        <v>56794097.86</v>
      </c>
      <c r="BL80" s="238">
        <v>10270939.21</v>
      </c>
      <c r="BM80" s="238">
        <v>53704857.49</v>
      </c>
      <c r="BN80" s="238">
        <v>6765307.12</v>
      </c>
      <c r="BO80" s="238">
        <v>45068045.91</v>
      </c>
      <c r="BP80" s="238">
        <v>0</v>
      </c>
      <c r="BQ80" s="238">
        <v>31689433.97</v>
      </c>
      <c r="BR80" s="238">
        <v>0</v>
      </c>
      <c r="BS80" s="238">
        <v>22815027.66</v>
      </c>
      <c r="BT80" s="238">
        <v>0</v>
      </c>
      <c r="BU80" s="238">
        <v>20008698.87</v>
      </c>
      <c r="BV80" s="238">
        <v>0</v>
      </c>
      <c r="BW80" s="238">
        <v>22216718</v>
      </c>
      <c r="BX80" s="238">
        <v>0</v>
      </c>
      <c r="BY80" s="238">
        <v>20336402.11</v>
      </c>
      <c r="BZ80" s="238">
        <v>0</v>
      </c>
      <c r="CA80" s="238">
        <v>21514855.37</v>
      </c>
      <c r="CB80" s="238">
        <v>-874026.41</v>
      </c>
      <c r="CC80" s="238">
        <v>25330127.77</v>
      </c>
      <c r="CD80" s="238">
        <v>-3223148.08</v>
      </c>
      <c r="CE80" s="238">
        <v>23991276.24</v>
      </c>
      <c r="CF80" s="238">
        <v>224279.96</v>
      </c>
      <c r="CG80" s="238">
        <v>20071820.52</v>
      </c>
      <c r="CH80" s="238">
        <v>3872894.53</v>
      </c>
      <c r="CI80" s="238">
        <v>17036246.330000002</v>
      </c>
      <c r="CJ80" s="238">
        <v>0</v>
      </c>
      <c r="CK80" s="238">
        <v>6765307.12</v>
      </c>
      <c r="CL80" s="238">
        <v>0</v>
      </c>
      <c r="CM80" s="238">
        <v>0</v>
      </c>
      <c r="CN80" s="238">
        <v>0</v>
      </c>
      <c r="CO80" s="238">
        <v>0</v>
      </c>
      <c r="CP80" s="238">
        <v>0</v>
      </c>
      <c r="CQ80" s="238">
        <v>0</v>
      </c>
      <c r="CR80" s="238">
        <v>0</v>
      </c>
      <c r="CS80" s="238">
        <v>0</v>
      </c>
      <c r="CT80" s="238">
        <v>0</v>
      </c>
      <c r="CU80" s="238">
        <v>0</v>
      </c>
      <c r="CV80" s="238">
        <v>0</v>
      </c>
      <c r="CW80" s="238">
        <v>0</v>
      </c>
      <c r="CX80" s="238">
        <v>-1630779.5214991022</v>
      </c>
      <c r="CY80" s="238">
        <v>-1630779.521499103</v>
      </c>
      <c r="CZ80" s="238">
        <v>-4410441.9936247505</v>
      </c>
      <c r="DA80" s="238">
        <v>-5167195.105123853</v>
      </c>
      <c r="DB80" s="238">
        <v>-3782266.3437149515</v>
      </c>
      <c r="DC80" s="238">
        <v>-5726313.368838805</v>
      </c>
      <c r="DD80" s="238">
        <v>-771884.6252391636</v>
      </c>
      <c r="DE80" s="238">
        <v>-6722477.95407797</v>
      </c>
      <c r="DF80" s="238">
        <v>2548023.5823611775</v>
      </c>
      <c r="DG80" s="238">
        <v>-8047348.90171679</v>
      </c>
      <c r="DH80" s="238">
        <v>6214756.71853228</v>
      </c>
      <c r="DI80" s="238">
        <v>-1832592.1831845103</v>
      </c>
      <c r="DJ80" s="238">
        <v>1832592.18318451</v>
      </c>
      <c r="DK80" s="238">
        <v>0</v>
      </c>
      <c r="DL80" s="238">
        <v>0</v>
      </c>
      <c r="DM80" s="238">
        <v>0</v>
      </c>
      <c r="DN80" s="238">
        <v>0</v>
      </c>
      <c r="DO80" s="238">
        <v>0</v>
      </c>
      <c r="DP80" s="238">
        <v>0</v>
      </c>
      <c r="DQ80" s="238">
        <v>0</v>
      </c>
      <c r="DR80" s="238">
        <v>0</v>
      </c>
      <c r="DS80" s="238">
        <v>0</v>
      </c>
      <c r="DT80" s="238">
        <v>0</v>
      </c>
      <c r="DU80" s="238">
        <v>0</v>
      </c>
      <c r="DV80" s="238">
        <v>0</v>
      </c>
      <c r="DW80" s="238">
        <v>1630779.521499102</v>
      </c>
      <c r="DX80" s="238">
        <v>0</v>
      </c>
      <c r="DY80" s="238">
        <v>6041221.5151238525</v>
      </c>
      <c r="DZ80" s="238">
        <v>-255065.1525244762</v>
      </c>
      <c r="EA80" s="238">
        <v>9568422.706314329</v>
      </c>
      <c r="EB80" s="238">
        <v>-951479.0716114484</v>
      </c>
      <c r="EC80" s="238">
        <v>9388828.259942044</v>
      </c>
      <c r="ED80" s="238">
        <v>1206544.2241359246</v>
      </c>
      <c r="EE80" s="238">
        <v>8047348.90171679</v>
      </c>
      <c r="EF80" s="238">
        <v>0</v>
      </c>
      <c r="EG80" s="238">
        <v>1832592.18318451</v>
      </c>
      <c r="EH80" s="238">
        <v>0</v>
      </c>
      <c r="EI80" s="238">
        <v>0</v>
      </c>
      <c r="EJ80" s="238">
        <v>0</v>
      </c>
      <c r="EK80" s="238">
        <v>0</v>
      </c>
      <c r="EL80" s="238">
        <v>0</v>
      </c>
      <c r="EM80" s="238">
        <v>0</v>
      </c>
      <c r="EN80" s="238">
        <v>0</v>
      </c>
      <c r="EO80" s="238">
        <v>0</v>
      </c>
      <c r="EP80" s="238">
        <v>0</v>
      </c>
      <c r="EQ80" s="238">
        <v>0</v>
      </c>
      <c r="ES80" t="str">
        <f t="shared" si="5"/>
        <v>557</v>
      </c>
      <c r="EX80" t="b">
        <f t="shared" si="4"/>
        <v>1</v>
      </c>
      <c r="EY80" s="206" t="s">
        <v>573</v>
      </c>
    </row>
    <row r="81" spans="1:155" ht="12.75">
      <c r="A81" t="str">
        <f t="shared" si="6"/>
        <v>INC157949</v>
      </c>
      <c r="B81" s="241" t="s">
        <v>574</v>
      </c>
      <c r="C81" s="238" t="s">
        <v>732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38">
        <v>0</v>
      </c>
      <c r="T81" s="238">
        <v>0</v>
      </c>
      <c r="U81" s="238">
        <v>0</v>
      </c>
      <c r="V81" s="238">
        <v>0</v>
      </c>
      <c r="W81" s="238">
        <v>0</v>
      </c>
      <c r="X81" s="238">
        <v>0</v>
      </c>
      <c r="Y81" s="238">
        <v>0</v>
      </c>
      <c r="Z81" s="238">
        <v>0</v>
      </c>
      <c r="AA81" s="238">
        <v>0</v>
      </c>
      <c r="AB81" s="238">
        <v>0</v>
      </c>
      <c r="AC81" s="238">
        <v>0</v>
      </c>
      <c r="AD81" s="238">
        <v>-1750705.67</v>
      </c>
      <c r="AE81" s="238">
        <v>-1750705.67</v>
      </c>
      <c r="AF81" s="238">
        <v>-8611486.76</v>
      </c>
      <c r="AG81" s="238">
        <v>-10362192.43</v>
      </c>
      <c r="AH81" s="238">
        <v>-1486734.63</v>
      </c>
      <c r="AI81" s="238">
        <v>-11848927.06</v>
      </c>
      <c r="AJ81" s="238">
        <v>404973.31</v>
      </c>
      <c r="AK81" s="238">
        <v>-11443953.75</v>
      </c>
      <c r="AL81" s="238">
        <v>1505696.38</v>
      </c>
      <c r="AM81" s="238">
        <v>-9938257.37</v>
      </c>
      <c r="AN81" s="238">
        <v>2375374.88</v>
      </c>
      <c r="AO81" s="238">
        <v>-7562882.49</v>
      </c>
      <c r="AP81" s="238">
        <v>3958060.32</v>
      </c>
      <c r="AQ81" s="238">
        <v>-3604822.17</v>
      </c>
      <c r="AR81" s="238">
        <v>3604822.17</v>
      </c>
      <c r="AS81" s="238">
        <v>0</v>
      </c>
      <c r="AT81" s="238">
        <v>0</v>
      </c>
      <c r="AU81" s="238">
        <v>0</v>
      </c>
      <c r="AV81" s="238">
        <v>0</v>
      </c>
      <c r="AW81" s="238">
        <v>0</v>
      </c>
      <c r="AX81" s="238">
        <v>0</v>
      </c>
      <c r="AY81" s="238">
        <v>0</v>
      </c>
      <c r="AZ81" s="238">
        <v>-353050.43</v>
      </c>
      <c r="BA81" s="238">
        <v>-353050.43</v>
      </c>
      <c r="BB81" s="238">
        <v>-1829085.26</v>
      </c>
      <c r="BC81" s="238">
        <v>-431430.02</v>
      </c>
      <c r="BD81" s="238">
        <v>-2730700.44</v>
      </c>
      <c r="BE81" s="238">
        <v>5449356.3</v>
      </c>
      <c r="BF81" s="238">
        <v>-2261537.4</v>
      </c>
      <c r="BG81" s="238">
        <v>4674553.53</v>
      </c>
      <c r="BH81" s="238">
        <v>1014654.46</v>
      </c>
      <c r="BI81" s="238">
        <v>5284234.68</v>
      </c>
      <c r="BJ81" s="238">
        <v>1591636.83</v>
      </c>
      <c r="BK81" s="238">
        <v>5370175.13</v>
      </c>
      <c r="BL81" s="238">
        <v>2944256.8</v>
      </c>
      <c r="BM81" s="238">
        <v>5939057.05</v>
      </c>
      <c r="BN81" s="238">
        <v>1623825.44</v>
      </c>
      <c r="BO81" s="238">
        <v>3604822.170000001</v>
      </c>
      <c r="BP81" s="238">
        <v>0</v>
      </c>
      <c r="BQ81" s="238">
        <v>0</v>
      </c>
      <c r="BR81" s="238">
        <v>0</v>
      </c>
      <c r="BS81" s="238">
        <v>0</v>
      </c>
      <c r="BT81" s="238">
        <v>0</v>
      </c>
      <c r="BU81" s="238">
        <v>0</v>
      </c>
      <c r="BV81" s="238">
        <v>0</v>
      </c>
      <c r="BW81" s="238">
        <v>0</v>
      </c>
      <c r="BX81" s="238">
        <v>-2479282.67</v>
      </c>
      <c r="BY81" s="238">
        <v>-2126232.24</v>
      </c>
      <c r="BZ81" s="238">
        <v>-6401756.7</v>
      </c>
      <c r="CA81" s="238">
        <v>-6698903.680000002</v>
      </c>
      <c r="CB81" s="238">
        <v>-4665631.13</v>
      </c>
      <c r="CC81" s="238">
        <v>-8633834.370000001</v>
      </c>
      <c r="CD81" s="238">
        <v>-2339308.09</v>
      </c>
      <c r="CE81" s="238">
        <v>-8711605.060000002</v>
      </c>
      <c r="CF81" s="238">
        <v>-2211387.75</v>
      </c>
      <c r="CG81" s="238">
        <v>-11937647.269999998</v>
      </c>
      <c r="CH81" s="238">
        <v>-1998438.29</v>
      </c>
      <c r="CI81" s="238">
        <v>-15527722.39</v>
      </c>
      <c r="CJ81" s="238">
        <v>774570.12</v>
      </c>
      <c r="CK81" s="238">
        <v>-17697409.069999997</v>
      </c>
      <c r="CL81" s="238">
        <v>843597.79</v>
      </c>
      <c r="CM81" s="238">
        <v>-18477636.72</v>
      </c>
      <c r="CN81" s="238">
        <v>237527.05</v>
      </c>
      <c r="CO81" s="238">
        <v>-18240109.67</v>
      </c>
      <c r="CP81" s="238">
        <v>-1708389.7613754384</v>
      </c>
      <c r="CQ81" s="238">
        <v>-19948499.431375436</v>
      </c>
      <c r="CR81" s="238">
        <v>-4362709.670255642</v>
      </c>
      <c r="CS81" s="238">
        <v>-24311209.101631083</v>
      </c>
      <c r="CT81" s="238">
        <v>-4866642.374062248</v>
      </c>
      <c r="CU81" s="238">
        <v>-29177851.47569333</v>
      </c>
      <c r="CV81" s="238">
        <v>3645197.482190322</v>
      </c>
      <c r="CW81" s="238">
        <v>-23053371.323503006</v>
      </c>
      <c r="CX81" s="238">
        <v>2035825.6318611503</v>
      </c>
      <c r="CY81" s="238">
        <v>-14615788.991641857</v>
      </c>
      <c r="CZ81" s="238">
        <v>-2345662.0510191433</v>
      </c>
      <c r="DA81" s="238">
        <v>-12295819.912661</v>
      </c>
      <c r="DB81" s="238">
        <v>-1692759.6113858335</v>
      </c>
      <c r="DC81" s="238">
        <v>-11649271.434046831</v>
      </c>
      <c r="DD81" s="238">
        <v>724480.3015956543</v>
      </c>
      <c r="DE81" s="238">
        <v>-8713403.382451179</v>
      </c>
      <c r="DF81" s="238">
        <v>3073266.3638275564</v>
      </c>
      <c r="DG81" s="238">
        <v>-3641698.728623622</v>
      </c>
      <c r="DH81" s="238">
        <v>4510298.627553254</v>
      </c>
      <c r="DI81" s="238">
        <v>94029.77892963239</v>
      </c>
      <c r="DJ81" s="238">
        <v>4968923.863024594</v>
      </c>
      <c r="DK81" s="238">
        <v>4219355.851954226</v>
      </c>
      <c r="DL81" s="238">
        <v>8253836.386287497</v>
      </c>
      <c r="DM81" s="238">
        <v>12235665.188241724</v>
      </c>
      <c r="DN81" s="238">
        <v>6004444.481758278</v>
      </c>
      <c r="DO81" s="238">
        <v>19948499.43137544</v>
      </c>
      <c r="DP81" s="238">
        <v>0</v>
      </c>
      <c r="DQ81" s="238">
        <v>24311209.101631083</v>
      </c>
      <c r="DR81" s="238">
        <v>0</v>
      </c>
      <c r="DS81" s="238">
        <v>29177851.47569333</v>
      </c>
      <c r="DT81" s="238">
        <v>0</v>
      </c>
      <c r="DU81" s="238">
        <v>25532653.993503008</v>
      </c>
      <c r="DV81" s="238">
        <v>0</v>
      </c>
      <c r="DW81" s="238">
        <v>23496828.361641858</v>
      </c>
      <c r="DX81" s="238">
        <v>0</v>
      </c>
      <c r="DY81" s="238">
        <v>25842490.412661</v>
      </c>
      <c r="DZ81" s="238">
        <v>-2811383.0495446776</v>
      </c>
      <c r="EA81" s="238">
        <v>24723866.974502157</v>
      </c>
      <c r="EB81" s="238">
        <v>-2438709.0016225246</v>
      </c>
      <c r="EC81" s="238">
        <v>21560677.671283975</v>
      </c>
      <c r="ED81" s="238">
        <v>-512093.8228879329</v>
      </c>
      <c r="EE81" s="238">
        <v>17975317.48456849</v>
      </c>
      <c r="EF81" s="238">
        <v>-73296.71859615296</v>
      </c>
      <c r="EG81" s="238">
        <v>13391722.138419082</v>
      </c>
      <c r="EH81" s="238">
        <v>269373.5424667811</v>
      </c>
      <c r="EI81" s="238">
        <v>8692171.817861268</v>
      </c>
      <c r="EJ81" s="238">
        <v>3814756.5913191857</v>
      </c>
      <c r="EK81" s="238">
        <v>4253092.022892957</v>
      </c>
      <c r="EL81" s="238">
        <v>1751352.458865321</v>
      </c>
      <c r="EM81" s="238">
        <v>0</v>
      </c>
      <c r="EN81" s="238">
        <v>0</v>
      </c>
      <c r="EO81" s="238">
        <v>0</v>
      </c>
      <c r="EP81" s="238">
        <v>0</v>
      </c>
      <c r="EQ81" s="238">
        <v>0</v>
      </c>
      <c r="ES81" t="str">
        <f t="shared" si="5"/>
        <v>557</v>
      </c>
      <c r="EX81" t="b">
        <f t="shared" si="4"/>
        <v>1</v>
      </c>
      <c r="EY81" s="206" t="s">
        <v>574</v>
      </c>
    </row>
    <row r="82" spans="1:155" ht="12.75">
      <c r="A82" t="str">
        <f t="shared" si="6"/>
        <v>INC157980</v>
      </c>
      <c r="B82" s="241" t="s">
        <v>575</v>
      </c>
      <c r="C82" s="238" t="s">
        <v>732</v>
      </c>
      <c r="D82" s="238">
        <v>23667.25</v>
      </c>
      <c r="E82" s="238">
        <v>471638.56</v>
      </c>
      <c r="F82" s="238">
        <v>-17703.17</v>
      </c>
      <c r="G82" s="238">
        <v>-16901.39</v>
      </c>
      <c r="H82" s="238">
        <v>17185.33</v>
      </c>
      <c r="I82" s="238">
        <v>806.05</v>
      </c>
      <c r="J82" s="238">
        <v>-133.18</v>
      </c>
      <c r="K82" s="238">
        <v>58298</v>
      </c>
      <c r="L82" s="238">
        <v>-646.49</v>
      </c>
      <c r="M82" s="238">
        <v>840515.52</v>
      </c>
      <c r="N82" s="238">
        <v>545.91</v>
      </c>
      <c r="O82" s="238">
        <v>713379.84</v>
      </c>
      <c r="P82" s="238">
        <v>-505.54</v>
      </c>
      <c r="Q82" s="238">
        <v>424591.78</v>
      </c>
      <c r="R82" s="238">
        <v>-44130.88</v>
      </c>
      <c r="S82" s="238">
        <v>-5269.27</v>
      </c>
      <c r="T82" s="238">
        <v>-78590.39</v>
      </c>
      <c r="U82" s="238">
        <v>32409.31</v>
      </c>
      <c r="V82" s="238">
        <v>122291.77</v>
      </c>
      <c r="W82" s="238">
        <v>40029.15</v>
      </c>
      <c r="X82" s="238">
        <v>-3.13</v>
      </c>
      <c r="Y82" s="238">
        <v>15549.94</v>
      </c>
      <c r="Z82" s="238">
        <v>-70873.92</v>
      </c>
      <c r="AA82" s="238">
        <v>-48896.44</v>
      </c>
      <c r="AB82" s="238">
        <v>55071.48</v>
      </c>
      <c r="AC82" s="238">
        <v>-17492.21</v>
      </c>
      <c r="AD82" s="238">
        <v>15812.5</v>
      </c>
      <c r="AE82" s="238">
        <v>16023.46</v>
      </c>
      <c r="AF82" s="238">
        <v>-159.14</v>
      </c>
      <c r="AG82" s="238">
        <v>-1321.01</v>
      </c>
      <c r="AH82" s="238">
        <v>-194371.35</v>
      </c>
      <c r="AI82" s="238">
        <v>-195559.18</v>
      </c>
      <c r="AJ82" s="238">
        <v>-401395.56</v>
      </c>
      <c r="AK82" s="238">
        <v>-596308.25</v>
      </c>
      <c r="AL82" s="238">
        <v>32973.88</v>
      </c>
      <c r="AM82" s="238">
        <v>-563880.28</v>
      </c>
      <c r="AN82" s="238">
        <v>206125.99</v>
      </c>
      <c r="AO82" s="238">
        <v>-357248.75</v>
      </c>
      <c r="AP82" s="238">
        <v>328144.52</v>
      </c>
      <c r="AQ82" s="238">
        <v>15026.65</v>
      </c>
      <c r="AR82" s="238">
        <v>28334.09</v>
      </c>
      <c r="AS82" s="238">
        <v>121951.13</v>
      </c>
      <c r="AT82" s="238">
        <v>55.01</v>
      </c>
      <c r="AU82" s="238">
        <v>-285.63</v>
      </c>
      <c r="AV82" s="238">
        <v>-166467.34</v>
      </c>
      <c r="AW82" s="238">
        <v>-166749.84</v>
      </c>
      <c r="AX82" s="238">
        <v>145159.08</v>
      </c>
      <c r="AY82" s="238">
        <v>49283.16</v>
      </c>
      <c r="AZ82" s="238">
        <v>-108562.44</v>
      </c>
      <c r="BA82" s="238">
        <v>-114350.76</v>
      </c>
      <c r="BB82" s="238">
        <v>0</v>
      </c>
      <c r="BC82" s="238">
        <v>-130163.26</v>
      </c>
      <c r="BD82" s="238">
        <v>-1298809.57</v>
      </c>
      <c r="BE82" s="238">
        <v>-1428813.69</v>
      </c>
      <c r="BF82" s="238">
        <v>-347303.72</v>
      </c>
      <c r="BG82" s="238">
        <v>-1581746.06</v>
      </c>
      <c r="BH82" s="238">
        <v>-1408441.21</v>
      </c>
      <c r="BI82" s="238">
        <v>-2588791.71</v>
      </c>
      <c r="BJ82" s="238">
        <v>1709145.06</v>
      </c>
      <c r="BK82" s="238">
        <v>-912620.53</v>
      </c>
      <c r="BL82" s="238">
        <v>-263575.73</v>
      </c>
      <c r="BM82" s="238">
        <v>-1382322.25</v>
      </c>
      <c r="BN82" s="238">
        <v>814552.27</v>
      </c>
      <c r="BO82" s="238">
        <v>-895914.4999999999</v>
      </c>
      <c r="BP82" s="238">
        <v>-121126</v>
      </c>
      <c r="BQ82" s="238">
        <v>-1045374.5899999999</v>
      </c>
      <c r="BR82" s="238">
        <v>772883.32</v>
      </c>
      <c r="BS82" s="238">
        <v>-272546.2800000001</v>
      </c>
      <c r="BT82" s="238">
        <v>-207804.63</v>
      </c>
      <c r="BU82" s="238">
        <v>-313883.56999999995</v>
      </c>
      <c r="BV82" s="238">
        <v>95316.66</v>
      </c>
      <c r="BW82" s="238">
        <v>-363725.9899999998</v>
      </c>
      <c r="BX82" s="238">
        <v>384768.22</v>
      </c>
      <c r="BY82" s="238">
        <v>129604.66999999993</v>
      </c>
      <c r="BZ82" s="238">
        <v>0</v>
      </c>
      <c r="CA82" s="238">
        <v>129604.66999999993</v>
      </c>
      <c r="CB82" s="238">
        <v>0</v>
      </c>
      <c r="CC82" s="238">
        <v>1428414.24</v>
      </c>
      <c r="CD82" s="238">
        <v>0</v>
      </c>
      <c r="CE82" s="238">
        <v>1775717.96</v>
      </c>
      <c r="CF82" s="238">
        <v>0</v>
      </c>
      <c r="CG82" s="238">
        <v>3184159.17</v>
      </c>
      <c r="CH82" s="238">
        <v>0</v>
      </c>
      <c r="CI82" s="238">
        <v>1475014.1099999999</v>
      </c>
      <c r="CJ82" s="238">
        <v>0</v>
      </c>
      <c r="CK82" s="238">
        <v>1738589.8399999999</v>
      </c>
      <c r="CL82" s="238">
        <v>0</v>
      </c>
      <c r="CM82" s="238">
        <v>924037.57</v>
      </c>
      <c r="CN82" s="238">
        <v>0</v>
      </c>
      <c r="CO82" s="238">
        <v>1045163.57</v>
      </c>
      <c r="CP82" s="238">
        <v>-387424.47178101394</v>
      </c>
      <c r="CQ82" s="238">
        <v>-115144.22178101397</v>
      </c>
      <c r="CR82" s="238">
        <v>387424.47178101394</v>
      </c>
      <c r="CS82" s="238">
        <v>480084.88</v>
      </c>
      <c r="CT82" s="238">
        <v>0</v>
      </c>
      <c r="CU82" s="238">
        <v>384768.22</v>
      </c>
      <c r="CV82" s="238">
        <v>0</v>
      </c>
      <c r="CW82" s="238">
        <v>0</v>
      </c>
      <c r="CX82" s="238">
        <v>0</v>
      </c>
      <c r="CY82" s="238">
        <v>0</v>
      </c>
      <c r="CZ82" s="238">
        <v>0</v>
      </c>
      <c r="DA82" s="238">
        <v>0</v>
      </c>
      <c r="DB82" s="238">
        <v>0</v>
      </c>
      <c r="DC82" s="238">
        <v>0</v>
      </c>
      <c r="DD82" s="238">
        <v>0</v>
      </c>
      <c r="DE82" s="238">
        <v>0</v>
      </c>
      <c r="DF82" s="238">
        <v>0</v>
      </c>
      <c r="DG82" s="238">
        <v>0</v>
      </c>
      <c r="DH82" s="238">
        <v>0</v>
      </c>
      <c r="DI82" s="238">
        <v>0</v>
      </c>
      <c r="DJ82" s="238">
        <v>0</v>
      </c>
      <c r="DK82" s="238">
        <v>0</v>
      </c>
      <c r="DL82" s="238">
        <v>0</v>
      </c>
      <c r="DM82" s="238">
        <v>0</v>
      </c>
      <c r="DN82" s="238">
        <v>-418893.4805455939</v>
      </c>
      <c r="DO82" s="238">
        <v>-31469.00876457995</v>
      </c>
      <c r="DP82" s="238">
        <v>320676.8390717786</v>
      </c>
      <c r="DQ82" s="238">
        <v>-98216.64147381531</v>
      </c>
      <c r="DR82" s="238">
        <v>98216.64147384225</v>
      </c>
      <c r="DS82" s="238">
        <v>2.695014700293541E-08</v>
      </c>
      <c r="DT82" s="238">
        <v>0</v>
      </c>
      <c r="DU82" s="238">
        <v>2.695014700293541E-08</v>
      </c>
      <c r="DV82" s="238">
        <v>0</v>
      </c>
      <c r="DW82" s="238">
        <v>2.695014700293541E-08</v>
      </c>
      <c r="DX82" s="238">
        <v>0</v>
      </c>
      <c r="DY82" s="238">
        <v>2.695014700293541E-08</v>
      </c>
      <c r="DZ82" s="238">
        <v>0</v>
      </c>
      <c r="EA82" s="238">
        <v>2.695014700293541E-08</v>
      </c>
      <c r="EB82" s="238">
        <v>0</v>
      </c>
      <c r="EC82" s="238">
        <v>2.695014700293541E-08</v>
      </c>
      <c r="ED82" s="238">
        <v>0</v>
      </c>
      <c r="EE82" s="238">
        <v>2.695014700293541E-08</v>
      </c>
      <c r="EF82" s="238">
        <v>0</v>
      </c>
      <c r="EG82" s="238">
        <v>2.695014700293541E-08</v>
      </c>
      <c r="EH82" s="238">
        <v>0</v>
      </c>
      <c r="EI82" s="238">
        <v>2.695014700293541E-08</v>
      </c>
      <c r="EJ82" s="238">
        <v>0</v>
      </c>
      <c r="EK82" s="238">
        <v>2.695014700293541E-08</v>
      </c>
      <c r="EL82" s="238">
        <v>0</v>
      </c>
      <c r="EM82" s="238">
        <v>418893.48054562084</v>
      </c>
      <c r="EN82" s="238">
        <v>0</v>
      </c>
      <c r="EO82" s="238">
        <v>98216.64147384225</v>
      </c>
      <c r="EP82" s="238">
        <v>0</v>
      </c>
      <c r="EQ82" s="238">
        <v>0</v>
      </c>
      <c r="ES82" t="str">
        <f t="shared" si="5"/>
        <v>557</v>
      </c>
      <c r="EX82" t="b">
        <f t="shared" si="4"/>
        <v>1</v>
      </c>
      <c r="EY82" s="206" t="s">
        <v>575</v>
      </c>
    </row>
    <row r="83" spans="1:155" ht="12.75">
      <c r="A83" t="str">
        <f t="shared" si="6"/>
        <v>INC158750</v>
      </c>
      <c r="B83" s="241" t="s">
        <v>576</v>
      </c>
      <c r="C83" s="238" t="s">
        <v>733</v>
      </c>
      <c r="D83" s="238">
        <v>0</v>
      </c>
      <c r="E83" s="238">
        <v>0</v>
      </c>
      <c r="F83" s="238">
        <v>0</v>
      </c>
      <c r="G83" s="238">
        <v>0</v>
      </c>
      <c r="H83" s="238">
        <v>0</v>
      </c>
      <c r="I83" s="238">
        <v>0</v>
      </c>
      <c r="J83" s="238">
        <v>0</v>
      </c>
      <c r="K83" s="238">
        <v>0</v>
      </c>
      <c r="L83" s="238">
        <v>0</v>
      </c>
      <c r="M83" s="238">
        <v>0</v>
      </c>
      <c r="N83" s="238">
        <v>0</v>
      </c>
      <c r="O83" s="238">
        <v>0</v>
      </c>
      <c r="P83" s="238">
        <v>0</v>
      </c>
      <c r="Q83" s="238">
        <v>0</v>
      </c>
      <c r="R83" s="238">
        <v>0</v>
      </c>
      <c r="S83" s="238">
        <v>0</v>
      </c>
      <c r="T83" s="238">
        <v>0</v>
      </c>
      <c r="U83" s="238">
        <v>0</v>
      </c>
      <c r="V83" s="238">
        <v>0</v>
      </c>
      <c r="W83" s="238">
        <v>0</v>
      </c>
      <c r="X83" s="238">
        <v>0</v>
      </c>
      <c r="Y83" s="238">
        <v>0</v>
      </c>
      <c r="Z83" s="238">
        <v>0</v>
      </c>
      <c r="AA83" s="238">
        <v>0</v>
      </c>
      <c r="AB83" s="238">
        <v>0</v>
      </c>
      <c r="AC83" s="238">
        <v>0</v>
      </c>
      <c r="AD83" s="238">
        <v>0</v>
      </c>
      <c r="AE83" s="238">
        <v>0</v>
      </c>
      <c r="AF83" s="238">
        <v>0</v>
      </c>
      <c r="AG83" s="238">
        <v>0</v>
      </c>
      <c r="AH83" s="238">
        <v>0</v>
      </c>
      <c r="AI83" s="238">
        <v>0</v>
      </c>
      <c r="AJ83" s="238">
        <v>0</v>
      </c>
      <c r="AK83" s="238">
        <v>0</v>
      </c>
      <c r="AL83" s="238">
        <v>0</v>
      </c>
      <c r="AM83" s="238">
        <v>0</v>
      </c>
      <c r="AN83" s="238">
        <v>0</v>
      </c>
      <c r="AO83" s="238">
        <v>0</v>
      </c>
      <c r="AP83" s="238">
        <v>0</v>
      </c>
      <c r="AQ83" s="238">
        <v>0</v>
      </c>
      <c r="AR83" s="238">
        <v>0</v>
      </c>
      <c r="AS83" s="238">
        <v>0</v>
      </c>
      <c r="AT83" s="238">
        <v>0</v>
      </c>
      <c r="AU83" s="238">
        <v>0</v>
      </c>
      <c r="AV83" s="238">
        <v>0</v>
      </c>
      <c r="AW83" s="238">
        <v>0</v>
      </c>
      <c r="AX83" s="238">
        <v>0</v>
      </c>
      <c r="AY83" s="238">
        <v>0</v>
      </c>
      <c r="AZ83" s="238">
        <v>0</v>
      </c>
      <c r="BA83" s="238">
        <v>0</v>
      </c>
      <c r="BB83" s="238">
        <v>0</v>
      </c>
      <c r="BC83" s="238">
        <v>0</v>
      </c>
      <c r="BD83" s="238">
        <v>0</v>
      </c>
      <c r="BE83" s="238">
        <v>0</v>
      </c>
      <c r="BF83" s="238">
        <v>0</v>
      </c>
      <c r="BG83" s="238">
        <v>0</v>
      </c>
      <c r="BH83" s="238">
        <v>0</v>
      </c>
      <c r="BI83" s="238">
        <v>0</v>
      </c>
      <c r="BJ83" s="238">
        <v>0</v>
      </c>
      <c r="BK83" s="238">
        <v>0</v>
      </c>
      <c r="BL83" s="238">
        <v>0</v>
      </c>
      <c r="BM83" s="238">
        <v>0</v>
      </c>
      <c r="BN83" s="238">
        <v>0</v>
      </c>
      <c r="BO83" s="238">
        <v>0</v>
      </c>
      <c r="BP83" s="238">
        <v>0</v>
      </c>
      <c r="BQ83" s="238">
        <v>0</v>
      </c>
      <c r="BR83" s="238">
        <v>0</v>
      </c>
      <c r="BS83" s="238">
        <v>0</v>
      </c>
      <c r="BT83" s="238">
        <v>0</v>
      </c>
      <c r="BU83" s="238">
        <v>0</v>
      </c>
      <c r="BV83" s="238">
        <v>0</v>
      </c>
      <c r="BW83" s="238">
        <v>0</v>
      </c>
      <c r="BX83" s="238">
        <v>0</v>
      </c>
      <c r="BY83" s="238">
        <v>0</v>
      </c>
      <c r="BZ83" s="238">
        <v>0</v>
      </c>
      <c r="CA83" s="238">
        <v>0</v>
      </c>
      <c r="CB83" s="238">
        <v>0</v>
      </c>
      <c r="CC83" s="238">
        <v>0</v>
      </c>
      <c r="CD83" s="238">
        <v>0</v>
      </c>
      <c r="CE83" s="238">
        <v>0</v>
      </c>
      <c r="CF83" s="238">
        <v>308.2</v>
      </c>
      <c r="CG83" s="238">
        <v>308.2</v>
      </c>
      <c r="CH83" s="238">
        <v>498.18</v>
      </c>
      <c r="CI83" s="238">
        <v>806.38</v>
      </c>
      <c r="CJ83" s="238">
        <v>0</v>
      </c>
      <c r="CK83" s="238">
        <v>806.38</v>
      </c>
      <c r="CL83" s="238">
        <v>3685.29</v>
      </c>
      <c r="CM83" s="238">
        <v>4491.67</v>
      </c>
      <c r="CN83" s="238">
        <v>2896.01</v>
      </c>
      <c r="CO83" s="238">
        <v>7387.68</v>
      </c>
      <c r="CP83" s="238">
        <v>0</v>
      </c>
      <c r="CQ83" s="238">
        <v>7387.68</v>
      </c>
      <c r="CR83" s="238">
        <v>0</v>
      </c>
      <c r="CS83" s="238">
        <v>7387.68</v>
      </c>
      <c r="CT83" s="238">
        <v>0</v>
      </c>
      <c r="CU83" s="238">
        <v>7387.68</v>
      </c>
      <c r="CV83" s="238">
        <v>1</v>
      </c>
      <c r="CW83" s="238">
        <v>7388.68</v>
      </c>
      <c r="CX83" s="238">
        <v>0</v>
      </c>
      <c r="CY83" s="238">
        <v>7388.68</v>
      </c>
      <c r="CZ83" s="238">
        <v>0</v>
      </c>
      <c r="DA83" s="238">
        <v>7388.68</v>
      </c>
      <c r="DB83" s="238">
        <v>0</v>
      </c>
      <c r="DC83" s="238">
        <v>7388.68</v>
      </c>
      <c r="DD83" s="238">
        <v>0</v>
      </c>
      <c r="DE83" s="238">
        <v>7080.4800000000005</v>
      </c>
      <c r="DF83" s="238">
        <v>0</v>
      </c>
      <c r="DG83" s="238">
        <v>6582.3</v>
      </c>
      <c r="DH83" s="238">
        <v>0</v>
      </c>
      <c r="DI83" s="238">
        <v>6582.3</v>
      </c>
      <c r="DJ83" s="238">
        <v>0</v>
      </c>
      <c r="DK83" s="238">
        <v>2897.01</v>
      </c>
      <c r="DL83" s="238">
        <v>0</v>
      </c>
      <c r="DM83" s="238">
        <v>1</v>
      </c>
      <c r="DN83" s="238">
        <v>0</v>
      </c>
      <c r="DO83" s="238">
        <v>1</v>
      </c>
      <c r="DP83" s="238">
        <v>0</v>
      </c>
      <c r="DQ83" s="238">
        <v>1</v>
      </c>
      <c r="DR83" s="238">
        <v>0</v>
      </c>
      <c r="DS83" s="238">
        <v>1</v>
      </c>
      <c r="DT83" s="238">
        <v>0</v>
      </c>
      <c r="DU83" s="238">
        <v>0</v>
      </c>
      <c r="DV83" s="238">
        <v>0</v>
      </c>
      <c r="DW83" s="238">
        <v>0</v>
      </c>
      <c r="DX83" s="238">
        <v>0</v>
      </c>
      <c r="DY83" s="238">
        <v>0</v>
      </c>
      <c r="DZ83" s="238">
        <v>0</v>
      </c>
      <c r="EA83" s="238">
        <v>0</v>
      </c>
      <c r="EB83" s="238">
        <v>0</v>
      </c>
      <c r="EC83" s="238">
        <v>0</v>
      </c>
      <c r="ED83" s="238">
        <v>0</v>
      </c>
      <c r="EE83" s="238">
        <v>0</v>
      </c>
      <c r="EF83" s="238">
        <v>0</v>
      </c>
      <c r="EG83" s="238">
        <v>0</v>
      </c>
      <c r="EH83" s="238">
        <v>0</v>
      </c>
      <c r="EI83" s="238">
        <v>0</v>
      </c>
      <c r="EJ83" s="238">
        <v>0</v>
      </c>
      <c r="EK83" s="238">
        <v>0</v>
      </c>
      <c r="EL83" s="238">
        <v>0</v>
      </c>
      <c r="EM83" s="238">
        <v>0</v>
      </c>
      <c r="EN83" s="238">
        <v>0</v>
      </c>
      <c r="EO83" s="238">
        <v>0</v>
      </c>
      <c r="EP83" s="238">
        <v>0</v>
      </c>
      <c r="EQ83" s="238">
        <v>0</v>
      </c>
      <c r="ES83" t="str">
        <f t="shared" si="5"/>
        <v>NA </v>
      </c>
      <c r="EX83" t="b">
        <f t="shared" si="4"/>
        <v>1</v>
      </c>
      <c r="EY83" s="206" t="s">
        <v>576</v>
      </c>
    </row>
    <row r="84" spans="1:155" ht="12.75">
      <c r="A84" t="str">
        <f t="shared" si="6"/>
        <v>INC158751</v>
      </c>
      <c r="B84" s="241" t="s">
        <v>577</v>
      </c>
      <c r="C84" s="238" t="s">
        <v>733</v>
      </c>
      <c r="D84" s="238">
        <v>0</v>
      </c>
      <c r="E84" s="238">
        <v>0</v>
      </c>
      <c r="F84" s="238">
        <v>0</v>
      </c>
      <c r="G84" s="238">
        <v>0</v>
      </c>
      <c r="H84" s="238">
        <v>0</v>
      </c>
      <c r="I84" s="238">
        <v>0</v>
      </c>
      <c r="J84" s="238">
        <v>0</v>
      </c>
      <c r="K84" s="238">
        <v>0</v>
      </c>
      <c r="L84" s="238">
        <v>0</v>
      </c>
      <c r="M84" s="238">
        <v>0</v>
      </c>
      <c r="N84" s="238">
        <v>0</v>
      </c>
      <c r="O84" s="238">
        <v>0</v>
      </c>
      <c r="P84" s="238">
        <v>0</v>
      </c>
      <c r="Q84" s="238">
        <v>0</v>
      </c>
      <c r="R84" s="238">
        <v>0</v>
      </c>
      <c r="S84" s="238">
        <v>0</v>
      </c>
      <c r="T84" s="238">
        <v>0</v>
      </c>
      <c r="U84" s="238">
        <v>0</v>
      </c>
      <c r="V84" s="238">
        <v>0</v>
      </c>
      <c r="W84" s="238">
        <v>0</v>
      </c>
      <c r="X84" s="238">
        <v>0</v>
      </c>
      <c r="Y84" s="238">
        <v>0</v>
      </c>
      <c r="Z84" s="238">
        <v>0</v>
      </c>
      <c r="AA84" s="238">
        <v>0</v>
      </c>
      <c r="AB84" s="238">
        <v>0</v>
      </c>
      <c r="AC84" s="238">
        <v>0</v>
      </c>
      <c r="AD84" s="238">
        <v>0</v>
      </c>
      <c r="AE84" s="238">
        <v>0</v>
      </c>
      <c r="AF84" s="238">
        <v>0</v>
      </c>
      <c r="AG84" s="238">
        <v>0</v>
      </c>
      <c r="AH84" s="238">
        <v>0</v>
      </c>
      <c r="AI84" s="238">
        <v>0</v>
      </c>
      <c r="AJ84" s="238">
        <v>0</v>
      </c>
      <c r="AK84" s="238">
        <v>0</v>
      </c>
      <c r="AL84" s="238">
        <v>0</v>
      </c>
      <c r="AM84" s="238">
        <v>0</v>
      </c>
      <c r="AN84" s="238">
        <v>0</v>
      </c>
      <c r="AO84" s="238">
        <v>0</v>
      </c>
      <c r="AP84" s="238">
        <v>0</v>
      </c>
      <c r="AQ84" s="238">
        <v>0</v>
      </c>
      <c r="AR84" s="238">
        <v>0</v>
      </c>
      <c r="AS84" s="238">
        <v>0</v>
      </c>
      <c r="AT84" s="238">
        <v>0</v>
      </c>
      <c r="AU84" s="238">
        <v>0</v>
      </c>
      <c r="AV84" s="238">
        <v>0</v>
      </c>
      <c r="AW84" s="238">
        <v>0</v>
      </c>
      <c r="AX84" s="238">
        <v>0</v>
      </c>
      <c r="AY84" s="238">
        <v>0</v>
      </c>
      <c r="AZ84" s="238">
        <v>0</v>
      </c>
      <c r="BA84" s="238">
        <v>0</v>
      </c>
      <c r="BB84" s="238">
        <v>0</v>
      </c>
      <c r="BC84" s="238">
        <v>0</v>
      </c>
      <c r="BD84" s="238">
        <v>0</v>
      </c>
      <c r="BE84" s="238">
        <v>0</v>
      </c>
      <c r="BF84" s="238">
        <v>0</v>
      </c>
      <c r="BG84" s="238">
        <v>0</v>
      </c>
      <c r="BH84" s="238">
        <v>0</v>
      </c>
      <c r="BI84" s="238">
        <v>0</v>
      </c>
      <c r="BJ84" s="238">
        <v>0</v>
      </c>
      <c r="BK84" s="238">
        <v>0</v>
      </c>
      <c r="BL84" s="238">
        <v>0</v>
      </c>
      <c r="BM84" s="238">
        <v>0</v>
      </c>
      <c r="BN84" s="238">
        <v>0</v>
      </c>
      <c r="BO84" s="238">
        <v>0</v>
      </c>
      <c r="BP84" s="238">
        <v>0</v>
      </c>
      <c r="BQ84" s="238">
        <v>0</v>
      </c>
      <c r="BR84" s="238">
        <v>0</v>
      </c>
      <c r="BS84" s="238">
        <v>0</v>
      </c>
      <c r="BT84" s="238">
        <v>0</v>
      </c>
      <c r="BU84" s="238">
        <v>0</v>
      </c>
      <c r="BV84" s="238">
        <v>0</v>
      </c>
      <c r="BW84" s="238">
        <v>0</v>
      </c>
      <c r="BX84" s="238">
        <v>0</v>
      </c>
      <c r="BY84" s="238">
        <v>0</v>
      </c>
      <c r="BZ84" s="238">
        <v>0</v>
      </c>
      <c r="CA84" s="238">
        <v>0</v>
      </c>
      <c r="CB84" s="238">
        <v>0</v>
      </c>
      <c r="CC84" s="238">
        <v>0</v>
      </c>
      <c r="CD84" s="238">
        <v>0</v>
      </c>
      <c r="CE84" s="238">
        <v>0</v>
      </c>
      <c r="CF84" s="238">
        <v>0</v>
      </c>
      <c r="CG84" s="238">
        <v>0</v>
      </c>
      <c r="CH84" s="238">
        <v>0</v>
      </c>
      <c r="CI84" s="238">
        <v>0</v>
      </c>
      <c r="CJ84" s="238">
        <v>0</v>
      </c>
      <c r="CK84" s="238">
        <v>0</v>
      </c>
      <c r="CL84" s="238">
        <v>0</v>
      </c>
      <c r="CM84" s="238">
        <v>0</v>
      </c>
      <c r="CN84" s="238">
        <v>0</v>
      </c>
      <c r="CO84" s="238">
        <v>0</v>
      </c>
      <c r="CP84" s="238">
        <v>0</v>
      </c>
      <c r="CQ84" s="238">
        <v>0</v>
      </c>
      <c r="CR84" s="238">
        <v>0</v>
      </c>
      <c r="CS84" s="238">
        <v>0</v>
      </c>
      <c r="CT84" s="238">
        <v>0</v>
      </c>
      <c r="CU84" s="238">
        <v>0</v>
      </c>
      <c r="CV84" s="238">
        <v>1</v>
      </c>
      <c r="CW84" s="238">
        <v>1</v>
      </c>
      <c r="CX84" s="238">
        <v>0</v>
      </c>
      <c r="CY84" s="238">
        <v>1</v>
      </c>
      <c r="CZ84" s="238">
        <v>0</v>
      </c>
      <c r="DA84" s="238">
        <v>1</v>
      </c>
      <c r="DB84" s="238">
        <v>0</v>
      </c>
      <c r="DC84" s="238">
        <v>1</v>
      </c>
      <c r="DD84" s="238">
        <v>0</v>
      </c>
      <c r="DE84" s="238">
        <v>1</v>
      </c>
      <c r="DF84" s="238">
        <v>0</v>
      </c>
      <c r="DG84" s="238">
        <v>1</v>
      </c>
      <c r="DH84" s="238">
        <v>0</v>
      </c>
      <c r="DI84" s="238">
        <v>1</v>
      </c>
      <c r="DJ84" s="238">
        <v>0</v>
      </c>
      <c r="DK84" s="238">
        <v>1</v>
      </c>
      <c r="DL84" s="238">
        <v>0</v>
      </c>
      <c r="DM84" s="238">
        <v>1</v>
      </c>
      <c r="DN84" s="238">
        <v>0</v>
      </c>
      <c r="DO84" s="238">
        <v>1</v>
      </c>
      <c r="DP84" s="238">
        <v>0</v>
      </c>
      <c r="DQ84" s="238">
        <v>1</v>
      </c>
      <c r="DR84" s="238">
        <v>0</v>
      </c>
      <c r="DS84" s="238">
        <v>1</v>
      </c>
      <c r="DT84" s="238">
        <v>0</v>
      </c>
      <c r="DU84" s="238">
        <v>0</v>
      </c>
      <c r="DV84" s="238">
        <v>0</v>
      </c>
      <c r="DW84" s="238">
        <v>0</v>
      </c>
      <c r="DX84" s="238">
        <v>0</v>
      </c>
      <c r="DY84" s="238">
        <v>0</v>
      </c>
      <c r="DZ84" s="238">
        <v>0</v>
      </c>
      <c r="EA84" s="238">
        <v>0</v>
      </c>
      <c r="EB84" s="238">
        <v>0</v>
      </c>
      <c r="EC84" s="238">
        <v>0</v>
      </c>
      <c r="ED84" s="238">
        <v>0</v>
      </c>
      <c r="EE84" s="238">
        <v>0</v>
      </c>
      <c r="EF84" s="238">
        <v>0</v>
      </c>
      <c r="EG84" s="238">
        <v>0</v>
      </c>
      <c r="EH84" s="238">
        <v>0</v>
      </c>
      <c r="EI84" s="238">
        <v>0</v>
      </c>
      <c r="EJ84" s="238">
        <v>0</v>
      </c>
      <c r="EK84" s="238">
        <v>0</v>
      </c>
      <c r="EL84" s="238">
        <v>0</v>
      </c>
      <c r="EM84" s="238">
        <v>0</v>
      </c>
      <c r="EN84" s="238">
        <v>0</v>
      </c>
      <c r="EO84" s="238">
        <v>0</v>
      </c>
      <c r="EP84" s="238">
        <v>0</v>
      </c>
      <c r="EQ84" s="238">
        <v>0</v>
      </c>
      <c r="ES84" t="str">
        <f t="shared" si="5"/>
        <v>NA </v>
      </c>
      <c r="EX84" t="b">
        <f t="shared" si="4"/>
        <v>1</v>
      </c>
      <c r="EY84" s="206" t="s">
        <v>577</v>
      </c>
    </row>
    <row r="85" spans="1:155" ht="12.75">
      <c r="A85" t="str">
        <f t="shared" si="6"/>
        <v>INC158752</v>
      </c>
      <c r="B85" s="241" t="s">
        <v>578</v>
      </c>
      <c r="C85" s="238" t="s">
        <v>733</v>
      </c>
      <c r="D85" s="238">
        <v>0</v>
      </c>
      <c r="E85" s="238">
        <v>0</v>
      </c>
      <c r="F85" s="238">
        <v>0</v>
      </c>
      <c r="G85" s="238">
        <v>0</v>
      </c>
      <c r="H85" s="238">
        <v>0</v>
      </c>
      <c r="I85" s="238">
        <v>0</v>
      </c>
      <c r="J85" s="238">
        <v>0</v>
      </c>
      <c r="K85" s="238">
        <v>0</v>
      </c>
      <c r="L85" s="238">
        <v>0</v>
      </c>
      <c r="M85" s="238">
        <v>0</v>
      </c>
      <c r="N85" s="238">
        <v>0</v>
      </c>
      <c r="O85" s="238">
        <v>0</v>
      </c>
      <c r="P85" s="238">
        <v>0</v>
      </c>
      <c r="Q85" s="238">
        <v>0</v>
      </c>
      <c r="R85" s="238">
        <v>0</v>
      </c>
      <c r="S85" s="238">
        <v>0</v>
      </c>
      <c r="T85" s="238">
        <v>0</v>
      </c>
      <c r="U85" s="238">
        <v>0</v>
      </c>
      <c r="V85" s="238">
        <v>0</v>
      </c>
      <c r="W85" s="238">
        <v>0</v>
      </c>
      <c r="X85" s="238">
        <v>0</v>
      </c>
      <c r="Y85" s="238">
        <v>0</v>
      </c>
      <c r="Z85" s="238">
        <v>0</v>
      </c>
      <c r="AA85" s="238">
        <v>0</v>
      </c>
      <c r="AB85" s="238">
        <v>0</v>
      </c>
      <c r="AC85" s="238">
        <v>0</v>
      </c>
      <c r="AD85" s="238">
        <v>0</v>
      </c>
      <c r="AE85" s="238">
        <v>0</v>
      </c>
      <c r="AF85" s="238">
        <v>0</v>
      </c>
      <c r="AG85" s="238">
        <v>0</v>
      </c>
      <c r="AH85" s="238">
        <v>0</v>
      </c>
      <c r="AI85" s="238">
        <v>0</v>
      </c>
      <c r="AJ85" s="238">
        <v>0</v>
      </c>
      <c r="AK85" s="238">
        <v>0</v>
      </c>
      <c r="AL85" s="238">
        <v>0</v>
      </c>
      <c r="AM85" s="238">
        <v>0</v>
      </c>
      <c r="AN85" s="238">
        <v>0</v>
      </c>
      <c r="AO85" s="238">
        <v>0</v>
      </c>
      <c r="AP85" s="238">
        <v>0</v>
      </c>
      <c r="AQ85" s="238">
        <v>0</v>
      </c>
      <c r="AR85" s="238">
        <v>0</v>
      </c>
      <c r="AS85" s="238">
        <v>0</v>
      </c>
      <c r="AT85" s="238">
        <v>0</v>
      </c>
      <c r="AU85" s="238">
        <v>0</v>
      </c>
      <c r="AV85" s="238">
        <v>0</v>
      </c>
      <c r="AW85" s="238">
        <v>0</v>
      </c>
      <c r="AX85" s="238">
        <v>0</v>
      </c>
      <c r="AY85" s="238">
        <v>0</v>
      </c>
      <c r="AZ85" s="238">
        <v>0</v>
      </c>
      <c r="BA85" s="238">
        <v>0</v>
      </c>
      <c r="BB85" s="238">
        <v>0</v>
      </c>
      <c r="BC85" s="238">
        <v>0</v>
      </c>
      <c r="BD85" s="238">
        <v>0</v>
      </c>
      <c r="BE85" s="238">
        <v>0</v>
      </c>
      <c r="BF85" s="238">
        <v>0</v>
      </c>
      <c r="BG85" s="238">
        <v>0</v>
      </c>
      <c r="BH85" s="238">
        <v>0</v>
      </c>
      <c r="BI85" s="238">
        <v>0</v>
      </c>
      <c r="BJ85" s="238">
        <v>0</v>
      </c>
      <c r="BK85" s="238">
        <v>0</v>
      </c>
      <c r="BL85" s="238">
        <v>0</v>
      </c>
      <c r="BM85" s="238">
        <v>0</v>
      </c>
      <c r="BN85" s="238">
        <v>0</v>
      </c>
      <c r="BO85" s="238">
        <v>0</v>
      </c>
      <c r="BP85" s="238">
        <v>0</v>
      </c>
      <c r="BQ85" s="238">
        <v>0</v>
      </c>
      <c r="BR85" s="238">
        <v>0</v>
      </c>
      <c r="BS85" s="238">
        <v>0</v>
      </c>
      <c r="BT85" s="238">
        <v>0</v>
      </c>
      <c r="BU85" s="238">
        <v>0</v>
      </c>
      <c r="BV85" s="238">
        <v>0</v>
      </c>
      <c r="BW85" s="238">
        <v>0</v>
      </c>
      <c r="BX85" s="238">
        <v>0</v>
      </c>
      <c r="BY85" s="238">
        <v>0</v>
      </c>
      <c r="BZ85" s="238">
        <v>0</v>
      </c>
      <c r="CA85" s="238">
        <v>0</v>
      </c>
      <c r="CB85" s="238">
        <v>24000</v>
      </c>
      <c r="CC85" s="238">
        <v>24000</v>
      </c>
      <c r="CD85" s="238">
        <v>49719.26</v>
      </c>
      <c r="CE85" s="238">
        <v>73719.26000000001</v>
      </c>
      <c r="CF85" s="238">
        <v>-22226.82</v>
      </c>
      <c r="CG85" s="238">
        <v>51492.44</v>
      </c>
      <c r="CH85" s="238">
        <v>491467.47</v>
      </c>
      <c r="CI85" s="238">
        <v>542959.9099999999</v>
      </c>
      <c r="CJ85" s="238">
        <v>457384.03</v>
      </c>
      <c r="CK85" s="238">
        <v>1000343.9400000001</v>
      </c>
      <c r="CL85" s="238">
        <v>476989.69</v>
      </c>
      <c r="CM85" s="238">
        <v>1477333.63</v>
      </c>
      <c r="CN85" s="238">
        <v>390835.5</v>
      </c>
      <c r="CO85" s="238">
        <v>1868169.13</v>
      </c>
      <c r="CP85" s="238">
        <v>243281</v>
      </c>
      <c r="CQ85" s="238">
        <v>2111450.13</v>
      </c>
      <c r="CR85" s="238">
        <v>224124</v>
      </c>
      <c r="CS85" s="238">
        <v>2335574.13</v>
      </c>
      <c r="CT85" s="238">
        <v>256245</v>
      </c>
      <c r="CU85" s="238">
        <v>2591819.13</v>
      </c>
      <c r="CV85" s="238">
        <v>254070</v>
      </c>
      <c r="CW85" s="238">
        <v>2845889.1299999994</v>
      </c>
      <c r="CX85" s="238">
        <v>242632</v>
      </c>
      <c r="CY85" s="238">
        <v>3088521.1299999994</v>
      </c>
      <c r="CZ85" s="238">
        <v>325217</v>
      </c>
      <c r="DA85" s="238">
        <v>3389738.1299999994</v>
      </c>
      <c r="DB85" s="238">
        <v>331251</v>
      </c>
      <c r="DC85" s="238">
        <v>3671269.8699999996</v>
      </c>
      <c r="DD85" s="238">
        <v>331526</v>
      </c>
      <c r="DE85" s="238">
        <v>4025022.6899999995</v>
      </c>
      <c r="DF85" s="238">
        <v>309197</v>
      </c>
      <c r="DG85" s="238">
        <v>3842752.2199999997</v>
      </c>
      <c r="DH85" s="238">
        <v>304628</v>
      </c>
      <c r="DI85" s="238">
        <v>3689996.19</v>
      </c>
      <c r="DJ85" s="238">
        <v>293422</v>
      </c>
      <c r="DK85" s="238">
        <v>3506428.5</v>
      </c>
      <c r="DL85" s="238">
        <v>276749</v>
      </c>
      <c r="DM85" s="238">
        <v>3392342</v>
      </c>
      <c r="DN85" s="238">
        <v>274801</v>
      </c>
      <c r="DO85" s="238">
        <v>3423862</v>
      </c>
      <c r="DP85" s="238">
        <v>260507</v>
      </c>
      <c r="DQ85" s="238">
        <v>3460245</v>
      </c>
      <c r="DR85" s="238">
        <v>259572</v>
      </c>
      <c r="DS85" s="238">
        <v>3463572</v>
      </c>
      <c r="DT85" s="238">
        <v>252828</v>
      </c>
      <c r="DU85" s="238">
        <v>3462330</v>
      </c>
      <c r="DV85" s="238">
        <v>229886</v>
      </c>
      <c r="DW85" s="238">
        <v>3449584</v>
      </c>
      <c r="DX85" s="238">
        <v>241457</v>
      </c>
      <c r="DY85" s="238">
        <v>3365824</v>
      </c>
      <c r="DZ85" s="238">
        <v>230881</v>
      </c>
      <c r="EA85" s="238">
        <v>3265454</v>
      </c>
      <c r="EB85" s="238">
        <v>231339</v>
      </c>
      <c r="EC85" s="238">
        <v>3165267</v>
      </c>
      <c r="ED85" s="238">
        <v>221763</v>
      </c>
      <c r="EE85" s="238">
        <v>3077833</v>
      </c>
      <c r="EF85" s="238">
        <v>222540</v>
      </c>
      <c r="EG85" s="238">
        <v>2995745</v>
      </c>
      <c r="EH85" s="238">
        <v>218489</v>
      </c>
      <c r="EI85" s="238">
        <v>2920812</v>
      </c>
      <c r="EJ85" s="238">
        <v>210105</v>
      </c>
      <c r="EK85" s="238">
        <v>2854168</v>
      </c>
      <c r="EL85" s="238">
        <v>211218</v>
      </c>
      <c r="EM85" s="238">
        <v>2790585</v>
      </c>
      <c r="EN85" s="238">
        <v>203469</v>
      </c>
      <c r="EO85" s="238">
        <v>2733547</v>
      </c>
      <c r="EP85" s="238">
        <v>204738</v>
      </c>
      <c r="EQ85" s="238">
        <v>2678713</v>
      </c>
      <c r="ES85" t="str">
        <f t="shared" si="5"/>
        <v>NA </v>
      </c>
      <c r="EX85" t="b">
        <f t="shared" si="4"/>
        <v>1</v>
      </c>
      <c r="EY85" s="206" t="s">
        <v>578</v>
      </c>
    </row>
    <row r="86" spans="1:155" ht="12.75">
      <c r="A86" t="str">
        <f t="shared" si="6"/>
        <v>INC158753</v>
      </c>
      <c r="B86" s="241" t="s">
        <v>579</v>
      </c>
      <c r="C86" s="238" t="s">
        <v>733</v>
      </c>
      <c r="D86" s="238">
        <v>0</v>
      </c>
      <c r="E86" s="238">
        <v>0</v>
      </c>
      <c r="F86" s="238">
        <v>0</v>
      </c>
      <c r="G86" s="238">
        <v>0</v>
      </c>
      <c r="H86" s="238">
        <v>0</v>
      </c>
      <c r="I86" s="238">
        <v>0</v>
      </c>
      <c r="J86" s="238">
        <v>0</v>
      </c>
      <c r="K86" s="238">
        <v>0</v>
      </c>
      <c r="L86" s="238">
        <v>0</v>
      </c>
      <c r="M86" s="238">
        <v>0</v>
      </c>
      <c r="N86" s="238">
        <v>0</v>
      </c>
      <c r="O86" s="238">
        <v>0</v>
      </c>
      <c r="P86" s="238">
        <v>0</v>
      </c>
      <c r="Q86" s="238">
        <v>0</v>
      </c>
      <c r="R86" s="238">
        <v>0</v>
      </c>
      <c r="S86" s="238">
        <v>0</v>
      </c>
      <c r="T86" s="238">
        <v>0</v>
      </c>
      <c r="U86" s="238">
        <v>0</v>
      </c>
      <c r="V86" s="238">
        <v>0</v>
      </c>
      <c r="W86" s="238">
        <v>0</v>
      </c>
      <c r="X86" s="238">
        <v>0</v>
      </c>
      <c r="Y86" s="238">
        <v>0</v>
      </c>
      <c r="Z86" s="238">
        <v>0</v>
      </c>
      <c r="AA86" s="238">
        <v>0</v>
      </c>
      <c r="AB86" s="238">
        <v>0</v>
      </c>
      <c r="AC86" s="238">
        <v>0</v>
      </c>
      <c r="AD86" s="238">
        <v>0</v>
      </c>
      <c r="AE86" s="238">
        <v>0</v>
      </c>
      <c r="AF86" s="238">
        <v>0</v>
      </c>
      <c r="AG86" s="238">
        <v>0</v>
      </c>
      <c r="AH86" s="238">
        <v>0</v>
      </c>
      <c r="AI86" s="238">
        <v>0</v>
      </c>
      <c r="AJ86" s="238">
        <v>0</v>
      </c>
      <c r="AK86" s="238">
        <v>0</v>
      </c>
      <c r="AL86" s="238">
        <v>0</v>
      </c>
      <c r="AM86" s="238">
        <v>0</v>
      </c>
      <c r="AN86" s="238">
        <v>0</v>
      </c>
      <c r="AO86" s="238">
        <v>0</v>
      </c>
      <c r="AP86" s="238">
        <v>0</v>
      </c>
      <c r="AQ86" s="238">
        <v>0</v>
      </c>
      <c r="AR86" s="238">
        <v>0</v>
      </c>
      <c r="AS86" s="238">
        <v>0</v>
      </c>
      <c r="AT86" s="238">
        <v>0</v>
      </c>
      <c r="AU86" s="238">
        <v>0</v>
      </c>
      <c r="AV86" s="238">
        <v>0</v>
      </c>
      <c r="AW86" s="238">
        <v>0</v>
      </c>
      <c r="AX86" s="238">
        <v>0</v>
      </c>
      <c r="AY86" s="238">
        <v>0</v>
      </c>
      <c r="AZ86" s="238">
        <v>0</v>
      </c>
      <c r="BA86" s="238">
        <v>0</v>
      </c>
      <c r="BB86" s="238">
        <v>0</v>
      </c>
      <c r="BC86" s="238">
        <v>0</v>
      </c>
      <c r="BD86" s="238">
        <v>0</v>
      </c>
      <c r="BE86" s="238">
        <v>0</v>
      </c>
      <c r="BF86" s="238">
        <v>0</v>
      </c>
      <c r="BG86" s="238">
        <v>0</v>
      </c>
      <c r="BH86" s="238">
        <v>0</v>
      </c>
      <c r="BI86" s="238">
        <v>0</v>
      </c>
      <c r="BJ86" s="238">
        <v>0</v>
      </c>
      <c r="BK86" s="238">
        <v>0</v>
      </c>
      <c r="BL86" s="238">
        <v>0</v>
      </c>
      <c r="BM86" s="238">
        <v>0</v>
      </c>
      <c r="BN86" s="238">
        <v>0</v>
      </c>
      <c r="BO86" s="238">
        <v>0</v>
      </c>
      <c r="BP86" s="238">
        <v>0</v>
      </c>
      <c r="BQ86" s="238">
        <v>0</v>
      </c>
      <c r="BR86" s="238">
        <v>0</v>
      </c>
      <c r="BS86" s="238">
        <v>0</v>
      </c>
      <c r="BT86" s="238">
        <v>0</v>
      </c>
      <c r="BU86" s="238">
        <v>0</v>
      </c>
      <c r="BV86" s="238">
        <v>0</v>
      </c>
      <c r="BW86" s="238">
        <v>0</v>
      </c>
      <c r="BX86" s="238">
        <v>0</v>
      </c>
      <c r="BY86" s="238">
        <v>0</v>
      </c>
      <c r="BZ86" s="238">
        <v>0</v>
      </c>
      <c r="CA86" s="238">
        <v>0</v>
      </c>
      <c r="CB86" s="238">
        <v>0</v>
      </c>
      <c r="CC86" s="238">
        <v>0</v>
      </c>
      <c r="CD86" s="238">
        <v>0</v>
      </c>
      <c r="CE86" s="238">
        <v>0</v>
      </c>
      <c r="CF86" s="238">
        <v>0</v>
      </c>
      <c r="CG86" s="238">
        <v>0</v>
      </c>
      <c r="CH86" s="238">
        <v>0</v>
      </c>
      <c r="CI86" s="238">
        <v>0</v>
      </c>
      <c r="CJ86" s="238">
        <v>0</v>
      </c>
      <c r="CK86" s="238">
        <v>0</v>
      </c>
      <c r="CL86" s="238">
        <v>0</v>
      </c>
      <c r="CM86" s="238">
        <v>0</v>
      </c>
      <c r="CN86" s="238">
        <v>9993.69</v>
      </c>
      <c r="CO86" s="238">
        <v>9993.69</v>
      </c>
      <c r="CP86" s="238">
        <v>0</v>
      </c>
      <c r="CQ86" s="238">
        <v>9993.69</v>
      </c>
      <c r="CR86" s="238">
        <v>0</v>
      </c>
      <c r="CS86" s="238">
        <v>9993.69</v>
      </c>
      <c r="CT86" s="238">
        <v>0</v>
      </c>
      <c r="CU86" s="238">
        <v>9993.69</v>
      </c>
      <c r="CV86" s="238">
        <v>0</v>
      </c>
      <c r="CW86" s="238">
        <v>9993.69</v>
      </c>
      <c r="CX86" s="238">
        <v>0</v>
      </c>
      <c r="CY86" s="238">
        <v>9993.69</v>
      </c>
      <c r="CZ86" s="238">
        <v>0</v>
      </c>
      <c r="DA86" s="238">
        <v>9993.69</v>
      </c>
      <c r="DB86" s="238">
        <v>0</v>
      </c>
      <c r="DC86" s="238">
        <v>9993.69</v>
      </c>
      <c r="DD86" s="238">
        <v>0</v>
      </c>
      <c r="DE86" s="238">
        <v>9993.69</v>
      </c>
      <c r="DF86" s="238">
        <v>0</v>
      </c>
      <c r="DG86" s="238">
        <v>9993.69</v>
      </c>
      <c r="DH86" s="238">
        <v>0</v>
      </c>
      <c r="DI86" s="238">
        <v>9993.69</v>
      </c>
      <c r="DJ86" s="238">
        <v>0</v>
      </c>
      <c r="DK86" s="238">
        <v>9993.69</v>
      </c>
      <c r="DL86" s="238">
        <v>0</v>
      </c>
      <c r="DM86" s="238">
        <v>0</v>
      </c>
      <c r="DN86" s="238">
        <v>0</v>
      </c>
      <c r="DO86" s="238">
        <v>0</v>
      </c>
      <c r="DP86" s="238">
        <v>0</v>
      </c>
      <c r="DQ86" s="238">
        <v>0</v>
      </c>
      <c r="DR86" s="238">
        <v>0</v>
      </c>
      <c r="DS86" s="238">
        <v>0</v>
      </c>
      <c r="DT86" s="238">
        <v>0</v>
      </c>
      <c r="DU86" s="238">
        <v>0</v>
      </c>
      <c r="DV86" s="238">
        <v>0</v>
      </c>
      <c r="DW86" s="238">
        <v>0</v>
      </c>
      <c r="DX86" s="238">
        <v>0</v>
      </c>
      <c r="DY86" s="238">
        <v>0</v>
      </c>
      <c r="DZ86" s="238">
        <v>0</v>
      </c>
      <c r="EA86" s="238">
        <v>0</v>
      </c>
      <c r="EB86" s="238">
        <v>0</v>
      </c>
      <c r="EC86" s="238">
        <v>0</v>
      </c>
      <c r="ED86" s="238">
        <v>0</v>
      </c>
      <c r="EE86" s="238">
        <v>0</v>
      </c>
      <c r="EF86" s="238">
        <v>0</v>
      </c>
      <c r="EG86" s="238">
        <v>0</v>
      </c>
      <c r="EH86" s="238">
        <v>0</v>
      </c>
      <c r="EI86" s="238">
        <v>0</v>
      </c>
      <c r="EJ86" s="238">
        <v>0</v>
      </c>
      <c r="EK86" s="238">
        <v>0</v>
      </c>
      <c r="EL86" s="238">
        <v>0</v>
      </c>
      <c r="EM86" s="238">
        <v>0</v>
      </c>
      <c r="EN86" s="238">
        <v>0</v>
      </c>
      <c r="EO86" s="238">
        <v>0</v>
      </c>
      <c r="EP86" s="238">
        <v>0</v>
      </c>
      <c r="EQ86" s="238">
        <v>0</v>
      </c>
      <c r="ES86" t="str">
        <f t="shared" si="5"/>
        <v>NA </v>
      </c>
      <c r="EX86" t="b">
        <f t="shared" si="4"/>
        <v>1</v>
      </c>
      <c r="EY86" s="206" t="s">
        <v>579</v>
      </c>
    </row>
    <row r="87" spans="1:155" ht="12.75">
      <c r="A87" t="str">
        <f t="shared" si="6"/>
        <v>INC158754</v>
      </c>
      <c r="B87" s="241" t="s">
        <v>580</v>
      </c>
      <c r="C87" s="238" t="s">
        <v>733</v>
      </c>
      <c r="D87" s="238">
        <v>0</v>
      </c>
      <c r="E87" s="238">
        <v>0</v>
      </c>
      <c r="F87" s="238">
        <v>0</v>
      </c>
      <c r="G87" s="238">
        <v>0</v>
      </c>
      <c r="H87" s="238">
        <v>0</v>
      </c>
      <c r="I87" s="238">
        <v>0</v>
      </c>
      <c r="J87" s="238">
        <v>0</v>
      </c>
      <c r="K87" s="238">
        <v>0</v>
      </c>
      <c r="L87" s="238">
        <v>0</v>
      </c>
      <c r="M87" s="238">
        <v>0</v>
      </c>
      <c r="N87" s="238">
        <v>0</v>
      </c>
      <c r="O87" s="238">
        <v>0</v>
      </c>
      <c r="P87" s="238">
        <v>0</v>
      </c>
      <c r="Q87" s="238">
        <v>0</v>
      </c>
      <c r="R87" s="238">
        <v>0</v>
      </c>
      <c r="S87" s="238">
        <v>0</v>
      </c>
      <c r="T87" s="238">
        <v>0</v>
      </c>
      <c r="U87" s="238">
        <v>0</v>
      </c>
      <c r="V87" s="238">
        <v>0</v>
      </c>
      <c r="W87" s="238">
        <v>0</v>
      </c>
      <c r="X87" s="238">
        <v>0</v>
      </c>
      <c r="Y87" s="238">
        <v>0</v>
      </c>
      <c r="Z87" s="238">
        <v>0</v>
      </c>
      <c r="AA87" s="238">
        <v>0</v>
      </c>
      <c r="AB87" s="238">
        <v>0</v>
      </c>
      <c r="AC87" s="238">
        <v>0</v>
      </c>
      <c r="AD87" s="238">
        <v>0</v>
      </c>
      <c r="AE87" s="238">
        <v>0</v>
      </c>
      <c r="AF87" s="238">
        <v>0</v>
      </c>
      <c r="AG87" s="238">
        <v>0</v>
      </c>
      <c r="AH87" s="238">
        <v>0</v>
      </c>
      <c r="AI87" s="238">
        <v>0</v>
      </c>
      <c r="AJ87" s="238">
        <v>0</v>
      </c>
      <c r="AK87" s="238">
        <v>0</v>
      </c>
      <c r="AL87" s="238">
        <v>0</v>
      </c>
      <c r="AM87" s="238">
        <v>0</v>
      </c>
      <c r="AN87" s="238">
        <v>0</v>
      </c>
      <c r="AO87" s="238">
        <v>0</v>
      </c>
      <c r="AP87" s="238">
        <v>0</v>
      </c>
      <c r="AQ87" s="238">
        <v>0</v>
      </c>
      <c r="AR87" s="238">
        <v>0</v>
      </c>
      <c r="AS87" s="238">
        <v>0</v>
      </c>
      <c r="AT87" s="238">
        <v>0</v>
      </c>
      <c r="AU87" s="238">
        <v>0</v>
      </c>
      <c r="AV87" s="238">
        <v>0</v>
      </c>
      <c r="AW87" s="238">
        <v>0</v>
      </c>
      <c r="AX87" s="238">
        <v>0</v>
      </c>
      <c r="AY87" s="238">
        <v>0</v>
      </c>
      <c r="AZ87" s="238">
        <v>0</v>
      </c>
      <c r="BA87" s="238">
        <v>0</v>
      </c>
      <c r="BB87" s="238">
        <v>0</v>
      </c>
      <c r="BC87" s="238">
        <v>0</v>
      </c>
      <c r="BD87" s="238">
        <v>0</v>
      </c>
      <c r="BE87" s="238">
        <v>0</v>
      </c>
      <c r="BF87" s="238">
        <v>0</v>
      </c>
      <c r="BG87" s="238">
        <v>0</v>
      </c>
      <c r="BH87" s="238">
        <v>0</v>
      </c>
      <c r="BI87" s="238">
        <v>0</v>
      </c>
      <c r="BJ87" s="238">
        <v>0</v>
      </c>
      <c r="BK87" s="238">
        <v>0</v>
      </c>
      <c r="BL87" s="238">
        <v>0</v>
      </c>
      <c r="BM87" s="238">
        <v>0</v>
      </c>
      <c r="BN87" s="238">
        <v>0</v>
      </c>
      <c r="BO87" s="238">
        <v>0</v>
      </c>
      <c r="BP87" s="238">
        <v>0</v>
      </c>
      <c r="BQ87" s="238">
        <v>0</v>
      </c>
      <c r="BR87" s="238">
        <v>0</v>
      </c>
      <c r="BS87" s="238">
        <v>0</v>
      </c>
      <c r="BT87" s="238">
        <v>0</v>
      </c>
      <c r="BU87" s="238">
        <v>0</v>
      </c>
      <c r="BV87" s="238">
        <v>0</v>
      </c>
      <c r="BW87" s="238">
        <v>0</v>
      </c>
      <c r="BX87" s="238">
        <v>0</v>
      </c>
      <c r="BY87" s="238">
        <v>0</v>
      </c>
      <c r="BZ87" s="238">
        <v>0</v>
      </c>
      <c r="CA87" s="238">
        <v>0</v>
      </c>
      <c r="CB87" s="238">
        <v>0</v>
      </c>
      <c r="CC87" s="238">
        <v>0</v>
      </c>
      <c r="CD87" s="238">
        <v>44545.81</v>
      </c>
      <c r="CE87" s="238">
        <v>44545.81</v>
      </c>
      <c r="CF87" s="238">
        <v>11251.99</v>
      </c>
      <c r="CG87" s="238">
        <v>55797.799999999996</v>
      </c>
      <c r="CH87" s="238">
        <v>4153.75</v>
      </c>
      <c r="CI87" s="238">
        <v>59951.549999999996</v>
      </c>
      <c r="CJ87" s="238">
        <v>9123.18</v>
      </c>
      <c r="CK87" s="238">
        <v>69074.73</v>
      </c>
      <c r="CL87" s="238">
        <v>63890.05</v>
      </c>
      <c r="CM87" s="238">
        <v>132964.78000000003</v>
      </c>
      <c r="CN87" s="238">
        <v>55238.1</v>
      </c>
      <c r="CO87" s="238">
        <v>188202.87999999998</v>
      </c>
      <c r="CP87" s="238">
        <v>0</v>
      </c>
      <c r="CQ87" s="238">
        <v>188202.87999999998</v>
      </c>
      <c r="CR87" s="238">
        <v>0</v>
      </c>
      <c r="CS87" s="238">
        <v>188202.87999999998</v>
      </c>
      <c r="CT87" s="238">
        <v>0</v>
      </c>
      <c r="CU87" s="238">
        <v>188202.87999999998</v>
      </c>
      <c r="CV87" s="238">
        <v>1</v>
      </c>
      <c r="CW87" s="238">
        <v>188203.87999999998</v>
      </c>
      <c r="CX87" s="238">
        <v>0</v>
      </c>
      <c r="CY87" s="238">
        <v>188203.87999999998</v>
      </c>
      <c r="CZ87" s="238">
        <v>0</v>
      </c>
      <c r="DA87" s="238">
        <v>188203.87999999998</v>
      </c>
      <c r="DB87" s="238">
        <v>0</v>
      </c>
      <c r="DC87" s="238">
        <v>143658.06999999998</v>
      </c>
      <c r="DD87" s="238">
        <v>0</v>
      </c>
      <c r="DE87" s="238">
        <v>132406.08</v>
      </c>
      <c r="DF87" s="238">
        <v>0</v>
      </c>
      <c r="DG87" s="238">
        <v>128252.32999999999</v>
      </c>
      <c r="DH87" s="238">
        <v>0</v>
      </c>
      <c r="DI87" s="238">
        <v>119129.15</v>
      </c>
      <c r="DJ87" s="238">
        <v>0</v>
      </c>
      <c r="DK87" s="238">
        <v>55239.1</v>
      </c>
      <c r="DL87" s="238">
        <v>0</v>
      </c>
      <c r="DM87" s="238">
        <v>1</v>
      </c>
      <c r="DN87" s="238">
        <v>0</v>
      </c>
      <c r="DO87" s="238">
        <v>1</v>
      </c>
      <c r="DP87" s="238">
        <v>0</v>
      </c>
      <c r="DQ87" s="238">
        <v>1</v>
      </c>
      <c r="DR87" s="238">
        <v>0</v>
      </c>
      <c r="DS87" s="238">
        <v>1</v>
      </c>
      <c r="DT87" s="238">
        <v>0</v>
      </c>
      <c r="DU87" s="238">
        <v>0</v>
      </c>
      <c r="DV87" s="238">
        <v>0</v>
      </c>
      <c r="DW87" s="238">
        <v>0</v>
      </c>
      <c r="DX87" s="238">
        <v>0</v>
      </c>
      <c r="DY87" s="238">
        <v>0</v>
      </c>
      <c r="DZ87" s="238">
        <v>0</v>
      </c>
      <c r="EA87" s="238">
        <v>0</v>
      </c>
      <c r="EB87" s="238">
        <v>0</v>
      </c>
      <c r="EC87" s="238">
        <v>0</v>
      </c>
      <c r="ED87" s="238">
        <v>0</v>
      </c>
      <c r="EE87" s="238">
        <v>0</v>
      </c>
      <c r="EF87" s="238">
        <v>0</v>
      </c>
      <c r="EG87" s="238">
        <v>0</v>
      </c>
      <c r="EH87" s="238">
        <v>0</v>
      </c>
      <c r="EI87" s="238">
        <v>0</v>
      </c>
      <c r="EJ87" s="238">
        <v>0</v>
      </c>
      <c r="EK87" s="238">
        <v>0</v>
      </c>
      <c r="EL87" s="238">
        <v>0</v>
      </c>
      <c r="EM87" s="238">
        <v>0</v>
      </c>
      <c r="EN87" s="238">
        <v>0</v>
      </c>
      <c r="EO87" s="238">
        <v>0</v>
      </c>
      <c r="EP87" s="238">
        <v>0</v>
      </c>
      <c r="EQ87" s="238">
        <v>0</v>
      </c>
      <c r="ES87" t="str">
        <f t="shared" si="5"/>
        <v>NA </v>
      </c>
      <c r="EX87" t="b">
        <f t="shared" si="4"/>
        <v>1</v>
      </c>
      <c r="EY87" s="206" t="s">
        <v>580</v>
      </c>
    </row>
    <row r="88" spans="1:155" ht="12.75">
      <c r="A88" t="str">
        <f t="shared" si="6"/>
        <v>INC158755</v>
      </c>
      <c r="B88" s="241" t="s">
        <v>581</v>
      </c>
      <c r="C88" s="238" t="s">
        <v>733</v>
      </c>
      <c r="D88" s="238">
        <v>0</v>
      </c>
      <c r="E88" s="238">
        <v>0</v>
      </c>
      <c r="F88" s="238">
        <v>0</v>
      </c>
      <c r="G88" s="238">
        <v>0</v>
      </c>
      <c r="H88" s="238">
        <v>0</v>
      </c>
      <c r="I88" s="238">
        <v>0</v>
      </c>
      <c r="J88" s="238">
        <v>0</v>
      </c>
      <c r="K88" s="238">
        <v>0</v>
      </c>
      <c r="L88" s="238">
        <v>0</v>
      </c>
      <c r="M88" s="238">
        <v>0</v>
      </c>
      <c r="N88" s="238">
        <v>0</v>
      </c>
      <c r="O88" s="238">
        <v>0</v>
      </c>
      <c r="P88" s="238">
        <v>0</v>
      </c>
      <c r="Q88" s="238">
        <v>0</v>
      </c>
      <c r="R88" s="238">
        <v>0</v>
      </c>
      <c r="S88" s="238">
        <v>0</v>
      </c>
      <c r="T88" s="238">
        <v>0</v>
      </c>
      <c r="U88" s="238">
        <v>0</v>
      </c>
      <c r="V88" s="238">
        <v>0</v>
      </c>
      <c r="W88" s="238">
        <v>0</v>
      </c>
      <c r="X88" s="238">
        <v>0</v>
      </c>
      <c r="Y88" s="238">
        <v>0</v>
      </c>
      <c r="Z88" s="238">
        <v>0</v>
      </c>
      <c r="AA88" s="238">
        <v>0</v>
      </c>
      <c r="AB88" s="238">
        <v>0</v>
      </c>
      <c r="AC88" s="238">
        <v>0</v>
      </c>
      <c r="AD88" s="238">
        <v>0</v>
      </c>
      <c r="AE88" s="238">
        <v>0</v>
      </c>
      <c r="AF88" s="238">
        <v>0</v>
      </c>
      <c r="AG88" s="238">
        <v>0</v>
      </c>
      <c r="AH88" s="238">
        <v>0</v>
      </c>
      <c r="AI88" s="238">
        <v>0</v>
      </c>
      <c r="AJ88" s="238">
        <v>0</v>
      </c>
      <c r="AK88" s="238">
        <v>0</v>
      </c>
      <c r="AL88" s="238">
        <v>0</v>
      </c>
      <c r="AM88" s="238">
        <v>0</v>
      </c>
      <c r="AN88" s="238">
        <v>0</v>
      </c>
      <c r="AO88" s="238">
        <v>0</v>
      </c>
      <c r="AP88" s="238">
        <v>0</v>
      </c>
      <c r="AQ88" s="238">
        <v>0</v>
      </c>
      <c r="AR88" s="238">
        <v>0</v>
      </c>
      <c r="AS88" s="238">
        <v>0</v>
      </c>
      <c r="AT88" s="238">
        <v>0</v>
      </c>
      <c r="AU88" s="238">
        <v>0</v>
      </c>
      <c r="AV88" s="238">
        <v>0</v>
      </c>
      <c r="AW88" s="238">
        <v>0</v>
      </c>
      <c r="AX88" s="238">
        <v>0</v>
      </c>
      <c r="AY88" s="238">
        <v>0</v>
      </c>
      <c r="AZ88" s="238">
        <v>0</v>
      </c>
      <c r="BA88" s="238">
        <v>0</v>
      </c>
      <c r="BB88" s="238">
        <v>0</v>
      </c>
      <c r="BC88" s="238">
        <v>0</v>
      </c>
      <c r="BD88" s="238">
        <v>0</v>
      </c>
      <c r="BE88" s="238">
        <v>0</v>
      </c>
      <c r="BF88" s="238">
        <v>0</v>
      </c>
      <c r="BG88" s="238">
        <v>0</v>
      </c>
      <c r="BH88" s="238">
        <v>0</v>
      </c>
      <c r="BI88" s="238">
        <v>0</v>
      </c>
      <c r="BJ88" s="238">
        <v>0</v>
      </c>
      <c r="BK88" s="238">
        <v>0</v>
      </c>
      <c r="BL88" s="238">
        <v>0</v>
      </c>
      <c r="BM88" s="238">
        <v>0</v>
      </c>
      <c r="BN88" s="238">
        <v>0</v>
      </c>
      <c r="BO88" s="238">
        <v>0</v>
      </c>
      <c r="BP88" s="238">
        <v>0</v>
      </c>
      <c r="BQ88" s="238">
        <v>0</v>
      </c>
      <c r="BR88" s="238">
        <v>0</v>
      </c>
      <c r="BS88" s="238">
        <v>0</v>
      </c>
      <c r="BT88" s="238">
        <v>0</v>
      </c>
      <c r="BU88" s="238">
        <v>0</v>
      </c>
      <c r="BV88" s="238">
        <v>0</v>
      </c>
      <c r="BW88" s="238">
        <v>0</v>
      </c>
      <c r="BX88" s="238">
        <v>0</v>
      </c>
      <c r="BY88" s="238">
        <v>0</v>
      </c>
      <c r="BZ88" s="238">
        <v>0</v>
      </c>
      <c r="CA88" s="238">
        <v>0</v>
      </c>
      <c r="CB88" s="238">
        <v>0</v>
      </c>
      <c r="CC88" s="238">
        <v>0</v>
      </c>
      <c r="CD88" s="238">
        <v>0</v>
      </c>
      <c r="CE88" s="238">
        <v>0</v>
      </c>
      <c r="CF88" s="238">
        <v>0</v>
      </c>
      <c r="CG88" s="238">
        <v>0</v>
      </c>
      <c r="CH88" s="238">
        <v>0</v>
      </c>
      <c r="CI88" s="238">
        <v>0</v>
      </c>
      <c r="CJ88" s="238">
        <v>0</v>
      </c>
      <c r="CK88" s="238">
        <v>0</v>
      </c>
      <c r="CL88" s="238">
        <v>32.13</v>
      </c>
      <c r="CM88" s="238">
        <v>32.13</v>
      </c>
      <c r="CN88" s="238">
        <v>32.13</v>
      </c>
      <c r="CO88" s="238">
        <v>64.26</v>
      </c>
      <c r="CP88" s="238">
        <v>0</v>
      </c>
      <c r="CQ88" s="238">
        <v>64.26</v>
      </c>
      <c r="CR88" s="238">
        <v>0</v>
      </c>
      <c r="CS88" s="238">
        <v>64.26</v>
      </c>
      <c r="CT88" s="238">
        <v>0</v>
      </c>
      <c r="CU88" s="238">
        <v>64.26</v>
      </c>
      <c r="CV88" s="238">
        <v>0</v>
      </c>
      <c r="CW88" s="238">
        <v>64.26</v>
      </c>
      <c r="CX88" s="238">
        <v>0</v>
      </c>
      <c r="CY88" s="238">
        <v>64.26</v>
      </c>
      <c r="CZ88" s="238">
        <v>0</v>
      </c>
      <c r="DA88" s="238">
        <v>64.26</v>
      </c>
      <c r="DB88" s="238">
        <v>0</v>
      </c>
      <c r="DC88" s="238">
        <v>64.26</v>
      </c>
      <c r="DD88" s="238">
        <v>0</v>
      </c>
      <c r="DE88" s="238">
        <v>64.26</v>
      </c>
      <c r="DF88" s="238">
        <v>0</v>
      </c>
      <c r="DG88" s="238">
        <v>64.26</v>
      </c>
      <c r="DH88" s="238">
        <v>0</v>
      </c>
      <c r="DI88" s="238">
        <v>64.26</v>
      </c>
      <c r="DJ88" s="238">
        <v>0</v>
      </c>
      <c r="DK88" s="238">
        <v>32.13</v>
      </c>
      <c r="DL88" s="238">
        <v>0</v>
      </c>
      <c r="DM88" s="238">
        <v>0</v>
      </c>
      <c r="DN88" s="238">
        <v>0</v>
      </c>
      <c r="DO88" s="238">
        <v>0</v>
      </c>
      <c r="DP88" s="238">
        <v>0</v>
      </c>
      <c r="DQ88" s="238">
        <v>0</v>
      </c>
      <c r="DR88" s="238">
        <v>0</v>
      </c>
      <c r="DS88" s="238">
        <v>0</v>
      </c>
      <c r="DT88" s="238">
        <v>0</v>
      </c>
      <c r="DU88" s="238">
        <v>0</v>
      </c>
      <c r="DV88" s="238">
        <v>0</v>
      </c>
      <c r="DW88" s="238">
        <v>0</v>
      </c>
      <c r="DX88" s="238">
        <v>0</v>
      </c>
      <c r="DY88" s="238">
        <v>0</v>
      </c>
      <c r="DZ88" s="238">
        <v>0</v>
      </c>
      <c r="EA88" s="238">
        <v>0</v>
      </c>
      <c r="EB88" s="238">
        <v>0</v>
      </c>
      <c r="EC88" s="238">
        <v>0</v>
      </c>
      <c r="ED88" s="238">
        <v>0</v>
      </c>
      <c r="EE88" s="238">
        <v>0</v>
      </c>
      <c r="EF88" s="238">
        <v>0</v>
      </c>
      <c r="EG88" s="238">
        <v>0</v>
      </c>
      <c r="EH88" s="238">
        <v>0</v>
      </c>
      <c r="EI88" s="238">
        <v>0</v>
      </c>
      <c r="EJ88" s="238">
        <v>0</v>
      </c>
      <c r="EK88" s="238">
        <v>0</v>
      </c>
      <c r="EL88" s="238">
        <v>0</v>
      </c>
      <c r="EM88" s="238">
        <v>0</v>
      </c>
      <c r="EN88" s="238">
        <v>0</v>
      </c>
      <c r="EO88" s="238">
        <v>0</v>
      </c>
      <c r="EP88" s="238">
        <v>0</v>
      </c>
      <c r="EQ88" s="238">
        <v>0</v>
      </c>
      <c r="ES88" t="str">
        <f t="shared" si="5"/>
        <v>NA </v>
      </c>
      <c r="EX88" t="b">
        <f t="shared" si="4"/>
        <v>1</v>
      </c>
      <c r="EY88" s="206" t="s">
        <v>581</v>
      </c>
    </row>
    <row r="89" spans="1:155" ht="12.75">
      <c r="A89" t="str">
        <f t="shared" si="6"/>
        <v>INC158756</v>
      </c>
      <c r="B89" s="241" t="s">
        <v>582</v>
      </c>
      <c r="C89" s="238" t="s">
        <v>733</v>
      </c>
      <c r="D89" s="238">
        <v>0</v>
      </c>
      <c r="E89" s="238">
        <v>0</v>
      </c>
      <c r="F89" s="238">
        <v>0</v>
      </c>
      <c r="G89" s="238">
        <v>0</v>
      </c>
      <c r="H89" s="238">
        <v>0</v>
      </c>
      <c r="I89" s="238">
        <v>0</v>
      </c>
      <c r="J89" s="238">
        <v>0</v>
      </c>
      <c r="K89" s="238">
        <v>0</v>
      </c>
      <c r="L89" s="238">
        <v>0</v>
      </c>
      <c r="M89" s="238">
        <v>0</v>
      </c>
      <c r="N89" s="238">
        <v>0</v>
      </c>
      <c r="O89" s="238">
        <v>0</v>
      </c>
      <c r="P89" s="238">
        <v>0</v>
      </c>
      <c r="Q89" s="238">
        <v>0</v>
      </c>
      <c r="R89" s="238">
        <v>0</v>
      </c>
      <c r="S89" s="238">
        <v>0</v>
      </c>
      <c r="T89" s="238">
        <v>0</v>
      </c>
      <c r="U89" s="238">
        <v>0</v>
      </c>
      <c r="V89" s="238">
        <v>0</v>
      </c>
      <c r="W89" s="238">
        <v>0</v>
      </c>
      <c r="X89" s="238">
        <v>0</v>
      </c>
      <c r="Y89" s="238">
        <v>0</v>
      </c>
      <c r="Z89" s="238">
        <v>0</v>
      </c>
      <c r="AA89" s="238">
        <v>0</v>
      </c>
      <c r="AB89" s="238">
        <v>0</v>
      </c>
      <c r="AC89" s="238">
        <v>0</v>
      </c>
      <c r="AD89" s="238">
        <v>0</v>
      </c>
      <c r="AE89" s="238">
        <v>0</v>
      </c>
      <c r="AF89" s="238">
        <v>0</v>
      </c>
      <c r="AG89" s="238">
        <v>0</v>
      </c>
      <c r="AH89" s="238">
        <v>0</v>
      </c>
      <c r="AI89" s="238">
        <v>0</v>
      </c>
      <c r="AJ89" s="238">
        <v>0</v>
      </c>
      <c r="AK89" s="238">
        <v>0</v>
      </c>
      <c r="AL89" s="238">
        <v>0</v>
      </c>
      <c r="AM89" s="238">
        <v>0</v>
      </c>
      <c r="AN89" s="238">
        <v>0</v>
      </c>
      <c r="AO89" s="238">
        <v>0</v>
      </c>
      <c r="AP89" s="238">
        <v>0</v>
      </c>
      <c r="AQ89" s="238">
        <v>0</v>
      </c>
      <c r="AR89" s="238">
        <v>0</v>
      </c>
      <c r="AS89" s="238">
        <v>0</v>
      </c>
      <c r="AT89" s="238">
        <v>0</v>
      </c>
      <c r="AU89" s="238">
        <v>0</v>
      </c>
      <c r="AV89" s="238">
        <v>0</v>
      </c>
      <c r="AW89" s="238">
        <v>0</v>
      </c>
      <c r="AX89" s="238">
        <v>0</v>
      </c>
      <c r="AY89" s="238">
        <v>0</v>
      </c>
      <c r="AZ89" s="238">
        <v>0</v>
      </c>
      <c r="BA89" s="238">
        <v>0</v>
      </c>
      <c r="BB89" s="238">
        <v>0</v>
      </c>
      <c r="BC89" s="238">
        <v>0</v>
      </c>
      <c r="BD89" s="238">
        <v>0</v>
      </c>
      <c r="BE89" s="238">
        <v>0</v>
      </c>
      <c r="BF89" s="238">
        <v>0</v>
      </c>
      <c r="BG89" s="238">
        <v>0</v>
      </c>
      <c r="BH89" s="238">
        <v>0</v>
      </c>
      <c r="BI89" s="238">
        <v>0</v>
      </c>
      <c r="BJ89" s="238">
        <v>0</v>
      </c>
      <c r="BK89" s="238">
        <v>0</v>
      </c>
      <c r="BL89" s="238">
        <v>0</v>
      </c>
      <c r="BM89" s="238">
        <v>0</v>
      </c>
      <c r="BN89" s="238">
        <v>0</v>
      </c>
      <c r="BO89" s="238">
        <v>0</v>
      </c>
      <c r="BP89" s="238">
        <v>0</v>
      </c>
      <c r="BQ89" s="238">
        <v>0</v>
      </c>
      <c r="BR89" s="238">
        <v>0</v>
      </c>
      <c r="BS89" s="238">
        <v>0</v>
      </c>
      <c r="BT89" s="238">
        <v>0</v>
      </c>
      <c r="BU89" s="238">
        <v>0</v>
      </c>
      <c r="BV89" s="238">
        <v>0</v>
      </c>
      <c r="BW89" s="238">
        <v>0</v>
      </c>
      <c r="BX89" s="238">
        <v>0</v>
      </c>
      <c r="BY89" s="238">
        <v>0</v>
      </c>
      <c r="BZ89" s="238">
        <v>0</v>
      </c>
      <c r="CA89" s="238">
        <v>0</v>
      </c>
      <c r="CB89" s="238">
        <v>0</v>
      </c>
      <c r="CC89" s="238">
        <v>0</v>
      </c>
      <c r="CD89" s="238">
        <v>158.12</v>
      </c>
      <c r="CE89" s="238">
        <v>158.12</v>
      </c>
      <c r="CF89" s="238">
        <v>0</v>
      </c>
      <c r="CG89" s="238">
        <v>158.12</v>
      </c>
      <c r="CH89" s="238">
        <v>0</v>
      </c>
      <c r="CI89" s="238">
        <v>158.12</v>
      </c>
      <c r="CJ89" s="238">
        <v>0</v>
      </c>
      <c r="CK89" s="238">
        <v>158.12</v>
      </c>
      <c r="CL89" s="238">
        <v>0</v>
      </c>
      <c r="CM89" s="238">
        <v>158.12</v>
      </c>
      <c r="CN89" s="238">
        <v>0</v>
      </c>
      <c r="CO89" s="238">
        <v>158.12</v>
      </c>
      <c r="CP89" s="238">
        <v>0</v>
      </c>
      <c r="CQ89" s="238">
        <v>158.12</v>
      </c>
      <c r="CR89" s="238">
        <v>0</v>
      </c>
      <c r="CS89" s="238">
        <v>158.12</v>
      </c>
      <c r="CT89" s="238">
        <v>0</v>
      </c>
      <c r="CU89" s="238">
        <v>158.12</v>
      </c>
      <c r="CV89" s="238">
        <v>1</v>
      </c>
      <c r="CW89" s="238">
        <v>159.12</v>
      </c>
      <c r="CX89" s="238">
        <v>0</v>
      </c>
      <c r="CY89" s="238">
        <v>159.12</v>
      </c>
      <c r="CZ89" s="238">
        <v>0</v>
      </c>
      <c r="DA89" s="238">
        <v>159.12</v>
      </c>
      <c r="DB89" s="238">
        <v>0</v>
      </c>
      <c r="DC89" s="238">
        <v>1</v>
      </c>
      <c r="DD89" s="238">
        <v>0</v>
      </c>
      <c r="DE89" s="238">
        <v>1</v>
      </c>
      <c r="DF89" s="238">
        <v>0</v>
      </c>
      <c r="DG89" s="238">
        <v>1</v>
      </c>
      <c r="DH89" s="238">
        <v>0</v>
      </c>
      <c r="DI89" s="238">
        <v>1</v>
      </c>
      <c r="DJ89" s="238">
        <v>0</v>
      </c>
      <c r="DK89" s="238">
        <v>1</v>
      </c>
      <c r="DL89" s="238">
        <v>0</v>
      </c>
      <c r="DM89" s="238">
        <v>1</v>
      </c>
      <c r="DN89" s="238">
        <v>0</v>
      </c>
      <c r="DO89" s="238">
        <v>1</v>
      </c>
      <c r="DP89" s="238">
        <v>0</v>
      </c>
      <c r="DQ89" s="238">
        <v>1</v>
      </c>
      <c r="DR89" s="238">
        <v>0</v>
      </c>
      <c r="DS89" s="238">
        <v>1</v>
      </c>
      <c r="DT89" s="238">
        <v>0</v>
      </c>
      <c r="DU89" s="238">
        <v>0</v>
      </c>
      <c r="DV89" s="238">
        <v>0</v>
      </c>
      <c r="DW89" s="238">
        <v>0</v>
      </c>
      <c r="DX89" s="238">
        <v>0</v>
      </c>
      <c r="DY89" s="238">
        <v>0</v>
      </c>
      <c r="DZ89" s="238">
        <v>0</v>
      </c>
      <c r="EA89" s="238">
        <v>0</v>
      </c>
      <c r="EB89" s="238">
        <v>0</v>
      </c>
      <c r="EC89" s="238">
        <v>0</v>
      </c>
      <c r="ED89" s="238">
        <v>0</v>
      </c>
      <c r="EE89" s="238">
        <v>0</v>
      </c>
      <c r="EF89" s="238">
        <v>0</v>
      </c>
      <c r="EG89" s="238">
        <v>0</v>
      </c>
      <c r="EH89" s="238">
        <v>0</v>
      </c>
      <c r="EI89" s="238">
        <v>0</v>
      </c>
      <c r="EJ89" s="238">
        <v>0</v>
      </c>
      <c r="EK89" s="238">
        <v>0</v>
      </c>
      <c r="EL89" s="238">
        <v>0</v>
      </c>
      <c r="EM89" s="238">
        <v>0</v>
      </c>
      <c r="EN89" s="238">
        <v>0</v>
      </c>
      <c r="EO89" s="238">
        <v>0</v>
      </c>
      <c r="EP89" s="238">
        <v>0</v>
      </c>
      <c r="EQ89" s="238">
        <v>0</v>
      </c>
      <c r="ES89" t="str">
        <f t="shared" si="5"/>
        <v>NA </v>
      </c>
      <c r="EX89" t="b">
        <f t="shared" si="4"/>
        <v>1</v>
      </c>
      <c r="EY89" s="206" t="s">
        <v>582</v>
      </c>
    </row>
    <row r="90" spans="1:155" ht="12.75">
      <c r="A90" t="str">
        <f t="shared" si="6"/>
        <v>INC158758</v>
      </c>
      <c r="B90" s="241" t="s">
        <v>583</v>
      </c>
      <c r="C90" s="238" t="s">
        <v>733</v>
      </c>
      <c r="D90" s="238">
        <v>0</v>
      </c>
      <c r="E90" s="238">
        <v>0</v>
      </c>
      <c r="F90" s="238">
        <v>0</v>
      </c>
      <c r="G90" s="238">
        <v>0</v>
      </c>
      <c r="H90" s="238">
        <v>0</v>
      </c>
      <c r="I90" s="238">
        <v>0</v>
      </c>
      <c r="J90" s="238">
        <v>0</v>
      </c>
      <c r="K90" s="238">
        <v>0</v>
      </c>
      <c r="L90" s="238">
        <v>0</v>
      </c>
      <c r="M90" s="238">
        <v>0</v>
      </c>
      <c r="N90" s="238">
        <v>0</v>
      </c>
      <c r="O90" s="238">
        <v>0</v>
      </c>
      <c r="P90" s="238">
        <v>0</v>
      </c>
      <c r="Q90" s="238">
        <v>0</v>
      </c>
      <c r="R90" s="238">
        <v>0</v>
      </c>
      <c r="S90" s="238">
        <v>0</v>
      </c>
      <c r="T90" s="238">
        <v>0</v>
      </c>
      <c r="U90" s="238">
        <v>0</v>
      </c>
      <c r="V90" s="238">
        <v>0</v>
      </c>
      <c r="W90" s="238">
        <v>0</v>
      </c>
      <c r="X90" s="238">
        <v>0</v>
      </c>
      <c r="Y90" s="238">
        <v>0</v>
      </c>
      <c r="Z90" s="238">
        <v>0</v>
      </c>
      <c r="AA90" s="238">
        <v>0</v>
      </c>
      <c r="AB90" s="238">
        <v>0</v>
      </c>
      <c r="AC90" s="238">
        <v>0</v>
      </c>
      <c r="AD90" s="238">
        <v>0</v>
      </c>
      <c r="AE90" s="238">
        <v>0</v>
      </c>
      <c r="AF90" s="238">
        <v>0</v>
      </c>
      <c r="AG90" s="238">
        <v>0</v>
      </c>
      <c r="AH90" s="238">
        <v>0</v>
      </c>
      <c r="AI90" s="238">
        <v>0</v>
      </c>
      <c r="AJ90" s="238">
        <v>0</v>
      </c>
      <c r="AK90" s="238">
        <v>0</v>
      </c>
      <c r="AL90" s="238">
        <v>0</v>
      </c>
      <c r="AM90" s="238">
        <v>0</v>
      </c>
      <c r="AN90" s="238">
        <v>0</v>
      </c>
      <c r="AO90" s="238">
        <v>0</v>
      </c>
      <c r="AP90" s="238">
        <v>0</v>
      </c>
      <c r="AQ90" s="238">
        <v>0</v>
      </c>
      <c r="AR90" s="238">
        <v>0</v>
      </c>
      <c r="AS90" s="238">
        <v>0</v>
      </c>
      <c r="AT90" s="238">
        <v>0</v>
      </c>
      <c r="AU90" s="238">
        <v>0</v>
      </c>
      <c r="AV90" s="238">
        <v>0</v>
      </c>
      <c r="AW90" s="238">
        <v>0</v>
      </c>
      <c r="AX90" s="238">
        <v>0</v>
      </c>
      <c r="AY90" s="238">
        <v>0</v>
      </c>
      <c r="AZ90" s="238">
        <v>0</v>
      </c>
      <c r="BA90" s="238">
        <v>0</v>
      </c>
      <c r="BB90" s="238">
        <v>0</v>
      </c>
      <c r="BC90" s="238">
        <v>0</v>
      </c>
      <c r="BD90" s="238">
        <v>0</v>
      </c>
      <c r="BE90" s="238">
        <v>0</v>
      </c>
      <c r="BF90" s="238">
        <v>0</v>
      </c>
      <c r="BG90" s="238">
        <v>0</v>
      </c>
      <c r="BH90" s="238">
        <v>0</v>
      </c>
      <c r="BI90" s="238">
        <v>0</v>
      </c>
      <c r="BJ90" s="238">
        <v>0</v>
      </c>
      <c r="BK90" s="238">
        <v>0</v>
      </c>
      <c r="BL90" s="238">
        <v>0</v>
      </c>
      <c r="BM90" s="238">
        <v>0</v>
      </c>
      <c r="BN90" s="238">
        <v>0</v>
      </c>
      <c r="BO90" s="238">
        <v>0</v>
      </c>
      <c r="BP90" s="238">
        <v>0</v>
      </c>
      <c r="BQ90" s="238">
        <v>0</v>
      </c>
      <c r="BR90" s="238">
        <v>0</v>
      </c>
      <c r="BS90" s="238">
        <v>0</v>
      </c>
      <c r="BT90" s="238">
        <v>0</v>
      </c>
      <c r="BU90" s="238">
        <v>0</v>
      </c>
      <c r="BV90" s="238">
        <v>0</v>
      </c>
      <c r="BW90" s="238">
        <v>0</v>
      </c>
      <c r="BX90" s="238">
        <v>0</v>
      </c>
      <c r="BY90" s="238">
        <v>0</v>
      </c>
      <c r="BZ90" s="238">
        <v>0</v>
      </c>
      <c r="CA90" s="238">
        <v>0</v>
      </c>
      <c r="CB90" s="238">
        <v>0</v>
      </c>
      <c r="CC90" s="238">
        <v>0</v>
      </c>
      <c r="CD90" s="238">
        <v>0</v>
      </c>
      <c r="CE90" s="238">
        <v>0</v>
      </c>
      <c r="CF90" s="238">
        <v>0</v>
      </c>
      <c r="CG90" s="238">
        <v>0</v>
      </c>
      <c r="CH90" s="238">
        <v>0</v>
      </c>
      <c r="CI90" s="238">
        <v>0</v>
      </c>
      <c r="CJ90" s="238">
        <v>0</v>
      </c>
      <c r="CK90" s="238">
        <v>0</v>
      </c>
      <c r="CL90" s="238">
        <v>0</v>
      </c>
      <c r="CM90" s="238">
        <v>0</v>
      </c>
      <c r="CN90" s="238">
        <v>0</v>
      </c>
      <c r="CO90" s="238">
        <v>0</v>
      </c>
      <c r="CP90" s="238">
        <v>0</v>
      </c>
      <c r="CQ90" s="238">
        <v>0</v>
      </c>
      <c r="CR90" s="238">
        <v>0</v>
      </c>
      <c r="CS90" s="238">
        <v>0</v>
      </c>
      <c r="CT90" s="238">
        <v>0</v>
      </c>
      <c r="CU90" s="238">
        <v>0</v>
      </c>
      <c r="CV90" s="238">
        <v>1</v>
      </c>
      <c r="CW90" s="238">
        <v>1</v>
      </c>
      <c r="CX90" s="238">
        <v>0</v>
      </c>
      <c r="CY90" s="238">
        <v>1</v>
      </c>
      <c r="CZ90" s="238">
        <v>0</v>
      </c>
      <c r="DA90" s="238">
        <v>1</v>
      </c>
      <c r="DB90" s="238">
        <v>0</v>
      </c>
      <c r="DC90" s="238">
        <v>1</v>
      </c>
      <c r="DD90" s="238">
        <v>0</v>
      </c>
      <c r="DE90" s="238">
        <v>1</v>
      </c>
      <c r="DF90" s="238">
        <v>0</v>
      </c>
      <c r="DG90" s="238">
        <v>1</v>
      </c>
      <c r="DH90" s="238">
        <v>0</v>
      </c>
      <c r="DI90" s="238">
        <v>1</v>
      </c>
      <c r="DJ90" s="238">
        <v>0</v>
      </c>
      <c r="DK90" s="238">
        <v>1</v>
      </c>
      <c r="DL90" s="238">
        <v>0</v>
      </c>
      <c r="DM90" s="238">
        <v>1</v>
      </c>
      <c r="DN90" s="238">
        <v>0</v>
      </c>
      <c r="DO90" s="238">
        <v>1</v>
      </c>
      <c r="DP90" s="238">
        <v>0</v>
      </c>
      <c r="DQ90" s="238">
        <v>1</v>
      </c>
      <c r="DR90" s="238">
        <v>0</v>
      </c>
      <c r="DS90" s="238">
        <v>1</v>
      </c>
      <c r="DT90" s="238">
        <v>0</v>
      </c>
      <c r="DU90" s="238">
        <v>0</v>
      </c>
      <c r="DV90" s="238">
        <v>0</v>
      </c>
      <c r="DW90" s="238">
        <v>0</v>
      </c>
      <c r="DX90" s="238">
        <v>0</v>
      </c>
      <c r="DY90" s="238">
        <v>0</v>
      </c>
      <c r="DZ90" s="238">
        <v>0</v>
      </c>
      <c r="EA90" s="238">
        <v>0</v>
      </c>
      <c r="EB90" s="238">
        <v>0</v>
      </c>
      <c r="EC90" s="238">
        <v>0</v>
      </c>
      <c r="ED90" s="238">
        <v>0</v>
      </c>
      <c r="EE90" s="238">
        <v>0</v>
      </c>
      <c r="EF90" s="238">
        <v>0</v>
      </c>
      <c r="EG90" s="238">
        <v>0</v>
      </c>
      <c r="EH90" s="238">
        <v>0</v>
      </c>
      <c r="EI90" s="238">
        <v>0</v>
      </c>
      <c r="EJ90" s="238">
        <v>0</v>
      </c>
      <c r="EK90" s="238">
        <v>0</v>
      </c>
      <c r="EL90" s="238">
        <v>0</v>
      </c>
      <c r="EM90" s="238">
        <v>0</v>
      </c>
      <c r="EN90" s="238">
        <v>0</v>
      </c>
      <c r="EO90" s="238">
        <v>0</v>
      </c>
      <c r="EP90" s="238">
        <v>0</v>
      </c>
      <c r="EQ90" s="238">
        <v>0</v>
      </c>
      <c r="ES90" t="str">
        <f t="shared" si="5"/>
        <v>NA </v>
      </c>
      <c r="EX90" t="b">
        <f t="shared" si="4"/>
        <v>1</v>
      </c>
      <c r="EY90" s="206" t="s">
        <v>583</v>
      </c>
    </row>
    <row r="91" spans="1:155" ht="12.75">
      <c r="A91" t="str">
        <f t="shared" si="6"/>
        <v>INC158759</v>
      </c>
      <c r="B91" s="241" t="s">
        <v>584</v>
      </c>
      <c r="C91" s="238" t="s">
        <v>733</v>
      </c>
      <c r="D91" s="238">
        <v>0</v>
      </c>
      <c r="E91" s="238">
        <v>0</v>
      </c>
      <c r="F91" s="238">
        <v>0</v>
      </c>
      <c r="G91" s="238">
        <v>0</v>
      </c>
      <c r="H91" s="238">
        <v>0</v>
      </c>
      <c r="I91" s="238">
        <v>0</v>
      </c>
      <c r="J91" s="238">
        <v>0</v>
      </c>
      <c r="K91" s="238">
        <v>0</v>
      </c>
      <c r="L91" s="238">
        <v>0</v>
      </c>
      <c r="M91" s="238">
        <v>0</v>
      </c>
      <c r="N91" s="238">
        <v>0</v>
      </c>
      <c r="O91" s="238">
        <v>0</v>
      </c>
      <c r="P91" s="238">
        <v>0</v>
      </c>
      <c r="Q91" s="238">
        <v>0</v>
      </c>
      <c r="R91" s="238">
        <v>0</v>
      </c>
      <c r="S91" s="238">
        <v>0</v>
      </c>
      <c r="T91" s="238">
        <v>0</v>
      </c>
      <c r="U91" s="238">
        <v>0</v>
      </c>
      <c r="V91" s="238">
        <v>0</v>
      </c>
      <c r="W91" s="238">
        <v>0</v>
      </c>
      <c r="X91" s="238">
        <v>0</v>
      </c>
      <c r="Y91" s="238">
        <v>0</v>
      </c>
      <c r="Z91" s="238">
        <v>0</v>
      </c>
      <c r="AA91" s="238">
        <v>0</v>
      </c>
      <c r="AB91" s="238">
        <v>0</v>
      </c>
      <c r="AC91" s="238">
        <v>0</v>
      </c>
      <c r="AD91" s="238">
        <v>0</v>
      </c>
      <c r="AE91" s="238">
        <v>0</v>
      </c>
      <c r="AF91" s="238">
        <v>0</v>
      </c>
      <c r="AG91" s="238">
        <v>0</v>
      </c>
      <c r="AH91" s="238">
        <v>0</v>
      </c>
      <c r="AI91" s="238">
        <v>0</v>
      </c>
      <c r="AJ91" s="238">
        <v>0</v>
      </c>
      <c r="AK91" s="238">
        <v>0</v>
      </c>
      <c r="AL91" s="238">
        <v>0</v>
      </c>
      <c r="AM91" s="238">
        <v>0</v>
      </c>
      <c r="AN91" s="238">
        <v>0</v>
      </c>
      <c r="AO91" s="238">
        <v>0</v>
      </c>
      <c r="AP91" s="238">
        <v>0</v>
      </c>
      <c r="AQ91" s="238">
        <v>0</v>
      </c>
      <c r="AR91" s="238">
        <v>0</v>
      </c>
      <c r="AS91" s="238">
        <v>0</v>
      </c>
      <c r="AT91" s="238">
        <v>0</v>
      </c>
      <c r="AU91" s="238">
        <v>0</v>
      </c>
      <c r="AV91" s="238">
        <v>0</v>
      </c>
      <c r="AW91" s="238">
        <v>0</v>
      </c>
      <c r="AX91" s="238">
        <v>0</v>
      </c>
      <c r="AY91" s="238">
        <v>0</v>
      </c>
      <c r="AZ91" s="238">
        <v>0</v>
      </c>
      <c r="BA91" s="238">
        <v>0</v>
      </c>
      <c r="BB91" s="238">
        <v>0</v>
      </c>
      <c r="BC91" s="238">
        <v>0</v>
      </c>
      <c r="BD91" s="238">
        <v>0</v>
      </c>
      <c r="BE91" s="238">
        <v>0</v>
      </c>
      <c r="BF91" s="238">
        <v>0</v>
      </c>
      <c r="BG91" s="238">
        <v>0</v>
      </c>
      <c r="BH91" s="238">
        <v>0</v>
      </c>
      <c r="BI91" s="238">
        <v>0</v>
      </c>
      <c r="BJ91" s="238">
        <v>0</v>
      </c>
      <c r="BK91" s="238">
        <v>0</v>
      </c>
      <c r="BL91" s="238">
        <v>0</v>
      </c>
      <c r="BM91" s="238">
        <v>0</v>
      </c>
      <c r="BN91" s="238">
        <v>0</v>
      </c>
      <c r="BO91" s="238">
        <v>0</v>
      </c>
      <c r="BP91" s="238">
        <v>0</v>
      </c>
      <c r="BQ91" s="238">
        <v>0</v>
      </c>
      <c r="BR91" s="238">
        <v>0</v>
      </c>
      <c r="BS91" s="238">
        <v>0</v>
      </c>
      <c r="BT91" s="238">
        <v>0</v>
      </c>
      <c r="BU91" s="238">
        <v>0</v>
      </c>
      <c r="BV91" s="238">
        <v>0</v>
      </c>
      <c r="BW91" s="238">
        <v>0</v>
      </c>
      <c r="BX91" s="238">
        <v>0</v>
      </c>
      <c r="BY91" s="238">
        <v>0</v>
      </c>
      <c r="BZ91" s="238">
        <v>0</v>
      </c>
      <c r="CA91" s="238">
        <v>0</v>
      </c>
      <c r="CB91" s="238">
        <v>48162.38</v>
      </c>
      <c r="CC91" s="238">
        <v>48162.38</v>
      </c>
      <c r="CD91" s="238">
        <v>26402.39</v>
      </c>
      <c r="CE91" s="238">
        <v>74564.76999999999</v>
      </c>
      <c r="CF91" s="238">
        <v>36049.84</v>
      </c>
      <c r="CG91" s="238">
        <v>110614.60999999999</v>
      </c>
      <c r="CH91" s="238">
        <v>141530.06</v>
      </c>
      <c r="CI91" s="238">
        <v>252144.66999999998</v>
      </c>
      <c r="CJ91" s="238">
        <v>-616438.32</v>
      </c>
      <c r="CK91" s="238">
        <v>-364293.6499999999</v>
      </c>
      <c r="CL91" s="238">
        <v>1416898.3</v>
      </c>
      <c r="CM91" s="238">
        <v>1052604.65</v>
      </c>
      <c r="CN91" s="238">
        <v>492657.35</v>
      </c>
      <c r="CO91" s="238">
        <v>1545262</v>
      </c>
      <c r="CP91" s="238">
        <v>958326</v>
      </c>
      <c r="CQ91" s="238">
        <v>2503588.0000000005</v>
      </c>
      <c r="CR91" s="238">
        <v>891008</v>
      </c>
      <c r="CS91" s="238">
        <v>3394596.0000000005</v>
      </c>
      <c r="CT91" s="238">
        <v>1111813</v>
      </c>
      <c r="CU91" s="238">
        <v>4506408.999999999</v>
      </c>
      <c r="CV91" s="238">
        <v>1852324</v>
      </c>
      <c r="CW91" s="238">
        <v>6358732.999999998</v>
      </c>
      <c r="CX91" s="238">
        <v>1962856</v>
      </c>
      <c r="CY91" s="238">
        <v>8321588.999999999</v>
      </c>
      <c r="CZ91" s="238">
        <v>2546336</v>
      </c>
      <c r="DA91" s="238">
        <v>10819762.620000001</v>
      </c>
      <c r="DB91" s="238">
        <v>2807421</v>
      </c>
      <c r="DC91" s="238">
        <v>13600781.23</v>
      </c>
      <c r="DD91" s="238">
        <v>3133581</v>
      </c>
      <c r="DE91" s="238">
        <v>16698312.389999999</v>
      </c>
      <c r="DF91" s="238">
        <v>3254396</v>
      </c>
      <c r="DG91" s="238">
        <v>19811178.330000002</v>
      </c>
      <c r="DH91" s="238">
        <v>3496907</v>
      </c>
      <c r="DI91" s="238">
        <v>23924523.650000002</v>
      </c>
      <c r="DJ91" s="238">
        <v>3676231</v>
      </c>
      <c r="DK91" s="238">
        <v>26183856.35</v>
      </c>
      <c r="DL91" s="238">
        <v>3724182</v>
      </c>
      <c r="DM91" s="238">
        <v>29415381</v>
      </c>
      <c r="DN91" s="238">
        <v>3967212</v>
      </c>
      <c r="DO91" s="238">
        <v>32424267</v>
      </c>
      <c r="DP91" s="238">
        <v>3999648</v>
      </c>
      <c r="DQ91" s="238">
        <v>35532907</v>
      </c>
      <c r="DR91" s="238">
        <v>4209797</v>
      </c>
      <c r="DS91" s="238">
        <v>38630891</v>
      </c>
      <c r="DT91" s="238">
        <v>4358142</v>
      </c>
      <c r="DU91" s="238">
        <v>41136709</v>
      </c>
      <c r="DV91" s="238">
        <v>4114088</v>
      </c>
      <c r="DW91" s="238">
        <v>43287941</v>
      </c>
      <c r="DX91" s="238">
        <v>4574977</v>
      </c>
      <c r="DY91" s="238">
        <v>45316582</v>
      </c>
      <c r="DZ91" s="238">
        <v>4570843</v>
      </c>
      <c r="EA91" s="238">
        <v>47080004</v>
      </c>
      <c r="EB91" s="238">
        <v>4800243</v>
      </c>
      <c r="EC91" s="238">
        <v>48746666</v>
      </c>
      <c r="ED91" s="238">
        <v>4771957</v>
      </c>
      <c r="EE91" s="238">
        <v>50264227</v>
      </c>
      <c r="EF91" s="238">
        <v>4989584</v>
      </c>
      <c r="EG91" s="238">
        <v>51756904</v>
      </c>
      <c r="EH91" s="238">
        <v>5091092</v>
      </c>
      <c r="EI91" s="238">
        <v>53171765</v>
      </c>
      <c r="EJ91" s="238">
        <v>5034845</v>
      </c>
      <c r="EK91" s="238">
        <v>54482428</v>
      </c>
      <c r="EL91" s="238">
        <v>5262827</v>
      </c>
      <c r="EM91" s="238">
        <v>55778043</v>
      </c>
      <c r="EN91" s="238">
        <v>5204518</v>
      </c>
      <c r="EO91" s="238">
        <v>56982913</v>
      </c>
      <c r="EP91" s="238">
        <v>5414834</v>
      </c>
      <c r="EQ91" s="238">
        <v>58187950</v>
      </c>
      <c r="ES91" t="str">
        <f t="shared" si="5"/>
        <v>NA </v>
      </c>
      <c r="EX91" t="b">
        <f t="shared" si="4"/>
        <v>1</v>
      </c>
      <c r="EY91" s="206" t="s">
        <v>584</v>
      </c>
    </row>
    <row r="92" spans="1:155" ht="12.75">
      <c r="A92" t="str">
        <f t="shared" si="6"/>
        <v>INC158760</v>
      </c>
      <c r="B92" s="241" t="s">
        <v>585</v>
      </c>
      <c r="C92" s="238" t="s">
        <v>733</v>
      </c>
      <c r="D92" s="238">
        <v>0</v>
      </c>
      <c r="E92" s="238">
        <v>0</v>
      </c>
      <c r="F92" s="238">
        <v>0</v>
      </c>
      <c r="G92" s="238">
        <v>0</v>
      </c>
      <c r="H92" s="238">
        <v>0</v>
      </c>
      <c r="I92" s="238">
        <v>0</v>
      </c>
      <c r="J92" s="238">
        <v>0</v>
      </c>
      <c r="K92" s="238">
        <v>0</v>
      </c>
      <c r="L92" s="238">
        <v>0</v>
      </c>
      <c r="M92" s="238">
        <v>0</v>
      </c>
      <c r="N92" s="238">
        <v>0</v>
      </c>
      <c r="O92" s="238">
        <v>0</v>
      </c>
      <c r="P92" s="238">
        <v>0</v>
      </c>
      <c r="Q92" s="238">
        <v>0</v>
      </c>
      <c r="R92" s="238">
        <v>0</v>
      </c>
      <c r="S92" s="238">
        <v>0</v>
      </c>
      <c r="T92" s="238">
        <v>0</v>
      </c>
      <c r="U92" s="238">
        <v>0</v>
      </c>
      <c r="V92" s="238">
        <v>0</v>
      </c>
      <c r="W92" s="238">
        <v>0</v>
      </c>
      <c r="X92" s="238">
        <v>0</v>
      </c>
      <c r="Y92" s="238">
        <v>0</v>
      </c>
      <c r="Z92" s="238">
        <v>0</v>
      </c>
      <c r="AA92" s="238">
        <v>0</v>
      </c>
      <c r="AB92" s="238">
        <v>0</v>
      </c>
      <c r="AC92" s="238">
        <v>0</v>
      </c>
      <c r="AD92" s="238">
        <v>0</v>
      </c>
      <c r="AE92" s="238">
        <v>0</v>
      </c>
      <c r="AF92" s="238">
        <v>0</v>
      </c>
      <c r="AG92" s="238">
        <v>0</v>
      </c>
      <c r="AH92" s="238">
        <v>0</v>
      </c>
      <c r="AI92" s="238">
        <v>0</v>
      </c>
      <c r="AJ92" s="238">
        <v>0</v>
      </c>
      <c r="AK92" s="238">
        <v>0</v>
      </c>
      <c r="AL92" s="238">
        <v>0</v>
      </c>
      <c r="AM92" s="238">
        <v>0</v>
      </c>
      <c r="AN92" s="238">
        <v>0</v>
      </c>
      <c r="AO92" s="238">
        <v>0</v>
      </c>
      <c r="AP92" s="238">
        <v>0</v>
      </c>
      <c r="AQ92" s="238">
        <v>0</v>
      </c>
      <c r="AR92" s="238">
        <v>0</v>
      </c>
      <c r="AS92" s="238">
        <v>0</v>
      </c>
      <c r="AT92" s="238">
        <v>0</v>
      </c>
      <c r="AU92" s="238">
        <v>0</v>
      </c>
      <c r="AV92" s="238">
        <v>0</v>
      </c>
      <c r="AW92" s="238">
        <v>0</v>
      </c>
      <c r="AX92" s="238">
        <v>0</v>
      </c>
      <c r="AY92" s="238">
        <v>0</v>
      </c>
      <c r="AZ92" s="238">
        <v>0</v>
      </c>
      <c r="BA92" s="238">
        <v>0</v>
      </c>
      <c r="BB92" s="238">
        <v>0</v>
      </c>
      <c r="BC92" s="238">
        <v>0</v>
      </c>
      <c r="BD92" s="238">
        <v>0</v>
      </c>
      <c r="BE92" s="238">
        <v>0</v>
      </c>
      <c r="BF92" s="238">
        <v>0</v>
      </c>
      <c r="BG92" s="238">
        <v>0</v>
      </c>
      <c r="BH92" s="238">
        <v>0</v>
      </c>
      <c r="BI92" s="238">
        <v>0</v>
      </c>
      <c r="BJ92" s="238">
        <v>0</v>
      </c>
      <c r="BK92" s="238">
        <v>0</v>
      </c>
      <c r="BL92" s="238">
        <v>0</v>
      </c>
      <c r="BM92" s="238">
        <v>0</v>
      </c>
      <c r="BN92" s="238">
        <v>0</v>
      </c>
      <c r="BO92" s="238">
        <v>0</v>
      </c>
      <c r="BP92" s="238">
        <v>0</v>
      </c>
      <c r="BQ92" s="238">
        <v>0</v>
      </c>
      <c r="BR92" s="238">
        <v>0</v>
      </c>
      <c r="BS92" s="238">
        <v>0</v>
      </c>
      <c r="BT92" s="238">
        <v>0</v>
      </c>
      <c r="BU92" s="238">
        <v>0</v>
      </c>
      <c r="BV92" s="238">
        <v>0</v>
      </c>
      <c r="BW92" s="238">
        <v>0</v>
      </c>
      <c r="BX92" s="238">
        <v>0</v>
      </c>
      <c r="BY92" s="238">
        <v>0</v>
      </c>
      <c r="BZ92" s="238">
        <v>0</v>
      </c>
      <c r="CA92" s="238">
        <v>0</v>
      </c>
      <c r="CB92" s="238">
        <v>0</v>
      </c>
      <c r="CC92" s="238">
        <v>0</v>
      </c>
      <c r="CD92" s="238">
        <v>1405.84</v>
      </c>
      <c r="CE92" s="238">
        <v>1405.84</v>
      </c>
      <c r="CF92" s="238">
        <v>8291.76</v>
      </c>
      <c r="CG92" s="238">
        <v>9697.6</v>
      </c>
      <c r="CH92" s="238">
        <v>14083.32</v>
      </c>
      <c r="CI92" s="238">
        <v>23780.920000000002</v>
      </c>
      <c r="CJ92" s="238">
        <v>3021.66</v>
      </c>
      <c r="CK92" s="238">
        <v>26802.579999999998</v>
      </c>
      <c r="CL92" s="238">
        <v>3021.66</v>
      </c>
      <c r="CM92" s="238">
        <v>29824.24</v>
      </c>
      <c r="CN92" s="238">
        <v>8125.21</v>
      </c>
      <c r="CO92" s="238">
        <v>37949.45</v>
      </c>
      <c r="CP92" s="238">
        <v>0</v>
      </c>
      <c r="CQ92" s="238">
        <v>37949.45</v>
      </c>
      <c r="CR92" s="238">
        <v>0</v>
      </c>
      <c r="CS92" s="238">
        <v>37949.45</v>
      </c>
      <c r="CT92" s="238">
        <v>0</v>
      </c>
      <c r="CU92" s="238">
        <v>37949.45</v>
      </c>
      <c r="CV92" s="238">
        <v>1</v>
      </c>
      <c r="CW92" s="238">
        <v>37950.45</v>
      </c>
      <c r="CX92" s="238">
        <v>0</v>
      </c>
      <c r="CY92" s="238">
        <v>37950.45</v>
      </c>
      <c r="CZ92" s="238">
        <v>0</v>
      </c>
      <c r="DA92" s="238">
        <v>37950.45</v>
      </c>
      <c r="DB92" s="238">
        <v>0</v>
      </c>
      <c r="DC92" s="238">
        <v>36544.61</v>
      </c>
      <c r="DD92" s="238">
        <v>0</v>
      </c>
      <c r="DE92" s="238">
        <v>28252.85</v>
      </c>
      <c r="DF92" s="238">
        <v>0</v>
      </c>
      <c r="DG92" s="238">
        <v>14169.529999999999</v>
      </c>
      <c r="DH92" s="238">
        <v>0</v>
      </c>
      <c r="DI92" s="238">
        <v>11147.869999999999</v>
      </c>
      <c r="DJ92" s="238">
        <v>0</v>
      </c>
      <c r="DK92" s="238">
        <v>8126.21</v>
      </c>
      <c r="DL92" s="238">
        <v>0</v>
      </c>
      <c r="DM92" s="238">
        <v>1</v>
      </c>
      <c r="DN92" s="238">
        <v>0</v>
      </c>
      <c r="DO92" s="238">
        <v>1</v>
      </c>
      <c r="DP92" s="238">
        <v>0</v>
      </c>
      <c r="DQ92" s="238">
        <v>1</v>
      </c>
      <c r="DR92" s="238">
        <v>0</v>
      </c>
      <c r="DS92" s="238">
        <v>1</v>
      </c>
      <c r="DT92" s="238">
        <v>0</v>
      </c>
      <c r="DU92" s="238">
        <v>0</v>
      </c>
      <c r="DV92" s="238">
        <v>0</v>
      </c>
      <c r="DW92" s="238">
        <v>0</v>
      </c>
      <c r="DX92" s="238">
        <v>0</v>
      </c>
      <c r="DY92" s="238">
        <v>0</v>
      </c>
      <c r="DZ92" s="238">
        <v>0</v>
      </c>
      <c r="EA92" s="238">
        <v>0</v>
      </c>
      <c r="EB92" s="238">
        <v>0</v>
      </c>
      <c r="EC92" s="238">
        <v>0</v>
      </c>
      <c r="ED92" s="238">
        <v>0</v>
      </c>
      <c r="EE92" s="238">
        <v>0</v>
      </c>
      <c r="EF92" s="238">
        <v>0</v>
      </c>
      <c r="EG92" s="238">
        <v>0</v>
      </c>
      <c r="EH92" s="238">
        <v>0</v>
      </c>
      <c r="EI92" s="238">
        <v>0</v>
      </c>
      <c r="EJ92" s="238">
        <v>0</v>
      </c>
      <c r="EK92" s="238">
        <v>0</v>
      </c>
      <c r="EL92" s="238">
        <v>0</v>
      </c>
      <c r="EM92" s="238">
        <v>0</v>
      </c>
      <c r="EN92" s="238">
        <v>0</v>
      </c>
      <c r="EO92" s="238">
        <v>0</v>
      </c>
      <c r="EP92" s="238">
        <v>0</v>
      </c>
      <c r="EQ92" s="238">
        <v>0</v>
      </c>
      <c r="ES92" t="str">
        <f t="shared" si="5"/>
        <v>NA </v>
      </c>
      <c r="EX92" t="b">
        <f t="shared" si="4"/>
        <v>1</v>
      </c>
      <c r="EY92" s="206" t="s">
        <v>585</v>
      </c>
    </row>
    <row r="93" spans="1:155" ht="12.75">
      <c r="A93" t="str">
        <f t="shared" si="6"/>
        <v>INC158761</v>
      </c>
      <c r="B93" s="241" t="s">
        <v>586</v>
      </c>
      <c r="C93" s="238" t="s">
        <v>733</v>
      </c>
      <c r="D93" s="238">
        <v>0</v>
      </c>
      <c r="E93" s="238">
        <v>0</v>
      </c>
      <c r="F93" s="238">
        <v>0</v>
      </c>
      <c r="G93" s="238">
        <v>0</v>
      </c>
      <c r="H93" s="238">
        <v>0</v>
      </c>
      <c r="I93" s="238">
        <v>0</v>
      </c>
      <c r="J93" s="238">
        <v>0</v>
      </c>
      <c r="K93" s="238">
        <v>0</v>
      </c>
      <c r="L93" s="238">
        <v>0</v>
      </c>
      <c r="M93" s="238">
        <v>0</v>
      </c>
      <c r="N93" s="238">
        <v>0</v>
      </c>
      <c r="O93" s="238">
        <v>0</v>
      </c>
      <c r="P93" s="238">
        <v>0</v>
      </c>
      <c r="Q93" s="238">
        <v>0</v>
      </c>
      <c r="R93" s="238">
        <v>0</v>
      </c>
      <c r="S93" s="238">
        <v>0</v>
      </c>
      <c r="T93" s="238">
        <v>0</v>
      </c>
      <c r="U93" s="238">
        <v>0</v>
      </c>
      <c r="V93" s="238">
        <v>0</v>
      </c>
      <c r="W93" s="238">
        <v>0</v>
      </c>
      <c r="X93" s="238">
        <v>0</v>
      </c>
      <c r="Y93" s="238">
        <v>0</v>
      </c>
      <c r="Z93" s="238">
        <v>0</v>
      </c>
      <c r="AA93" s="238">
        <v>0</v>
      </c>
      <c r="AB93" s="238">
        <v>0</v>
      </c>
      <c r="AC93" s="238">
        <v>0</v>
      </c>
      <c r="AD93" s="238">
        <v>0</v>
      </c>
      <c r="AE93" s="238">
        <v>0</v>
      </c>
      <c r="AF93" s="238">
        <v>0</v>
      </c>
      <c r="AG93" s="238">
        <v>0</v>
      </c>
      <c r="AH93" s="238">
        <v>0</v>
      </c>
      <c r="AI93" s="238">
        <v>0</v>
      </c>
      <c r="AJ93" s="238">
        <v>0</v>
      </c>
      <c r="AK93" s="238">
        <v>0</v>
      </c>
      <c r="AL93" s="238">
        <v>0</v>
      </c>
      <c r="AM93" s="238">
        <v>0</v>
      </c>
      <c r="AN93" s="238">
        <v>0</v>
      </c>
      <c r="AO93" s="238">
        <v>0</v>
      </c>
      <c r="AP93" s="238">
        <v>0</v>
      </c>
      <c r="AQ93" s="238">
        <v>0</v>
      </c>
      <c r="AR93" s="238">
        <v>0</v>
      </c>
      <c r="AS93" s="238">
        <v>0</v>
      </c>
      <c r="AT93" s="238">
        <v>0</v>
      </c>
      <c r="AU93" s="238">
        <v>0</v>
      </c>
      <c r="AV93" s="238">
        <v>0</v>
      </c>
      <c r="AW93" s="238">
        <v>0</v>
      </c>
      <c r="AX93" s="238">
        <v>0</v>
      </c>
      <c r="AY93" s="238">
        <v>0</v>
      </c>
      <c r="AZ93" s="238">
        <v>0</v>
      </c>
      <c r="BA93" s="238">
        <v>0</v>
      </c>
      <c r="BB93" s="238">
        <v>0</v>
      </c>
      <c r="BC93" s="238">
        <v>0</v>
      </c>
      <c r="BD93" s="238">
        <v>0</v>
      </c>
      <c r="BE93" s="238">
        <v>0</v>
      </c>
      <c r="BF93" s="238">
        <v>0</v>
      </c>
      <c r="BG93" s="238">
        <v>0</v>
      </c>
      <c r="BH93" s="238">
        <v>0</v>
      </c>
      <c r="BI93" s="238">
        <v>0</v>
      </c>
      <c r="BJ93" s="238">
        <v>0</v>
      </c>
      <c r="BK93" s="238">
        <v>0</v>
      </c>
      <c r="BL93" s="238">
        <v>0</v>
      </c>
      <c r="BM93" s="238">
        <v>0</v>
      </c>
      <c r="BN93" s="238">
        <v>0</v>
      </c>
      <c r="BO93" s="238">
        <v>0</v>
      </c>
      <c r="BP93" s="238">
        <v>0</v>
      </c>
      <c r="BQ93" s="238">
        <v>0</v>
      </c>
      <c r="BR93" s="238">
        <v>0</v>
      </c>
      <c r="BS93" s="238">
        <v>0</v>
      </c>
      <c r="BT93" s="238">
        <v>0</v>
      </c>
      <c r="BU93" s="238">
        <v>0</v>
      </c>
      <c r="BV93" s="238">
        <v>0</v>
      </c>
      <c r="BW93" s="238">
        <v>0</v>
      </c>
      <c r="BX93" s="238">
        <v>0</v>
      </c>
      <c r="BY93" s="238">
        <v>0</v>
      </c>
      <c r="BZ93" s="238">
        <v>0</v>
      </c>
      <c r="CA93" s="238">
        <v>0</v>
      </c>
      <c r="CB93" s="238">
        <v>0</v>
      </c>
      <c r="CC93" s="238">
        <v>0</v>
      </c>
      <c r="CD93" s="238">
        <v>0</v>
      </c>
      <c r="CE93" s="238">
        <v>0</v>
      </c>
      <c r="CF93" s="238">
        <v>0</v>
      </c>
      <c r="CG93" s="238">
        <v>0</v>
      </c>
      <c r="CH93" s="238">
        <v>0</v>
      </c>
      <c r="CI93" s="238">
        <v>0</v>
      </c>
      <c r="CJ93" s="238">
        <v>0</v>
      </c>
      <c r="CK93" s="238">
        <v>0</v>
      </c>
      <c r="CL93" s="238">
        <v>0</v>
      </c>
      <c r="CM93" s="238">
        <v>0</v>
      </c>
      <c r="CN93" s="238">
        <v>0</v>
      </c>
      <c r="CO93" s="238">
        <v>0</v>
      </c>
      <c r="CP93" s="238">
        <v>0</v>
      </c>
      <c r="CQ93" s="238">
        <v>0</v>
      </c>
      <c r="CR93" s="238">
        <v>0</v>
      </c>
      <c r="CS93" s="238">
        <v>0</v>
      </c>
      <c r="CT93" s="238">
        <v>0</v>
      </c>
      <c r="CU93" s="238">
        <v>0</v>
      </c>
      <c r="CV93" s="238">
        <v>1</v>
      </c>
      <c r="CW93" s="238">
        <v>1</v>
      </c>
      <c r="CX93" s="238">
        <v>0</v>
      </c>
      <c r="CY93" s="238">
        <v>1</v>
      </c>
      <c r="CZ93" s="238">
        <v>0</v>
      </c>
      <c r="DA93" s="238">
        <v>1</v>
      </c>
      <c r="DB93" s="238">
        <v>0</v>
      </c>
      <c r="DC93" s="238">
        <v>1</v>
      </c>
      <c r="DD93" s="238">
        <v>0</v>
      </c>
      <c r="DE93" s="238">
        <v>1</v>
      </c>
      <c r="DF93" s="238">
        <v>0</v>
      </c>
      <c r="DG93" s="238">
        <v>1</v>
      </c>
      <c r="DH93" s="238">
        <v>0</v>
      </c>
      <c r="DI93" s="238">
        <v>1</v>
      </c>
      <c r="DJ93" s="238">
        <v>0</v>
      </c>
      <c r="DK93" s="238">
        <v>1</v>
      </c>
      <c r="DL93" s="238">
        <v>0</v>
      </c>
      <c r="DM93" s="238">
        <v>1</v>
      </c>
      <c r="DN93" s="238">
        <v>0</v>
      </c>
      <c r="DO93" s="238">
        <v>1</v>
      </c>
      <c r="DP93" s="238">
        <v>0</v>
      </c>
      <c r="DQ93" s="238">
        <v>1</v>
      </c>
      <c r="DR93" s="238">
        <v>0</v>
      </c>
      <c r="DS93" s="238">
        <v>1</v>
      </c>
      <c r="DT93" s="238">
        <v>0</v>
      </c>
      <c r="DU93" s="238">
        <v>0</v>
      </c>
      <c r="DV93" s="238">
        <v>0</v>
      </c>
      <c r="DW93" s="238">
        <v>0</v>
      </c>
      <c r="DX93" s="238">
        <v>0</v>
      </c>
      <c r="DY93" s="238">
        <v>0</v>
      </c>
      <c r="DZ93" s="238">
        <v>0</v>
      </c>
      <c r="EA93" s="238">
        <v>0</v>
      </c>
      <c r="EB93" s="238">
        <v>0</v>
      </c>
      <c r="EC93" s="238">
        <v>0</v>
      </c>
      <c r="ED93" s="238">
        <v>0</v>
      </c>
      <c r="EE93" s="238">
        <v>0</v>
      </c>
      <c r="EF93" s="238">
        <v>0</v>
      </c>
      <c r="EG93" s="238">
        <v>0</v>
      </c>
      <c r="EH93" s="238">
        <v>0</v>
      </c>
      <c r="EI93" s="238">
        <v>0</v>
      </c>
      <c r="EJ93" s="238">
        <v>0</v>
      </c>
      <c r="EK93" s="238">
        <v>0</v>
      </c>
      <c r="EL93" s="238">
        <v>0</v>
      </c>
      <c r="EM93" s="238">
        <v>0</v>
      </c>
      <c r="EN93" s="238">
        <v>0</v>
      </c>
      <c r="EO93" s="238">
        <v>0</v>
      </c>
      <c r="EP93" s="238">
        <v>0</v>
      </c>
      <c r="EQ93" s="238">
        <v>0</v>
      </c>
      <c r="ES93" t="str">
        <f t="shared" si="5"/>
        <v>NA </v>
      </c>
      <c r="EX93" t="b">
        <f t="shared" si="4"/>
        <v>1</v>
      </c>
      <c r="EY93" s="206" t="s">
        <v>586</v>
      </c>
    </row>
    <row r="94" spans="1:155" ht="12.75">
      <c r="A94" t="str">
        <f t="shared" si="6"/>
        <v>INC158763</v>
      </c>
      <c r="B94" s="241" t="s">
        <v>587</v>
      </c>
      <c r="C94" s="238" t="s">
        <v>733</v>
      </c>
      <c r="D94" s="238">
        <v>0</v>
      </c>
      <c r="E94" s="238">
        <v>0</v>
      </c>
      <c r="F94" s="238">
        <v>0</v>
      </c>
      <c r="G94" s="238">
        <v>0</v>
      </c>
      <c r="H94" s="238">
        <v>0</v>
      </c>
      <c r="I94" s="238">
        <v>0</v>
      </c>
      <c r="J94" s="238">
        <v>0</v>
      </c>
      <c r="K94" s="238">
        <v>0</v>
      </c>
      <c r="L94" s="238">
        <v>0</v>
      </c>
      <c r="M94" s="238">
        <v>0</v>
      </c>
      <c r="N94" s="238">
        <v>0</v>
      </c>
      <c r="O94" s="238">
        <v>0</v>
      </c>
      <c r="P94" s="238">
        <v>0</v>
      </c>
      <c r="Q94" s="238">
        <v>0</v>
      </c>
      <c r="R94" s="238">
        <v>0</v>
      </c>
      <c r="S94" s="238">
        <v>0</v>
      </c>
      <c r="T94" s="238">
        <v>0</v>
      </c>
      <c r="U94" s="238">
        <v>0</v>
      </c>
      <c r="V94" s="238">
        <v>0</v>
      </c>
      <c r="W94" s="238">
        <v>0</v>
      </c>
      <c r="X94" s="238">
        <v>0</v>
      </c>
      <c r="Y94" s="238">
        <v>0</v>
      </c>
      <c r="Z94" s="238">
        <v>0</v>
      </c>
      <c r="AA94" s="238">
        <v>0</v>
      </c>
      <c r="AB94" s="238">
        <v>0</v>
      </c>
      <c r="AC94" s="238">
        <v>0</v>
      </c>
      <c r="AD94" s="238">
        <v>0</v>
      </c>
      <c r="AE94" s="238">
        <v>0</v>
      </c>
      <c r="AF94" s="238">
        <v>0</v>
      </c>
      <c r="AG94" s="238">
        <v>0</v>
      </c>
      <c r="AH94" s="238">
        <v>0</v>
      </c>
      <c r="AI94" s="238">
        <v>0</v>
      </c>
      <c r="AJ94" s="238">
        <v>0</v>
      </c>
      <c r="AK94" s="238">
        <v>0</v>
      </c>
      <c r="AL94" s="238">
        <v>0</v>
      </c>
      <c r="AM94" s="238">
        <v>0</v>
      </c>
      <c r="AN94" s="238">
        <v>0</v>
      </c>
      <c r="AO94" s="238">
        <v>0</v>
      </c>
      <c r="AP94" s="238">
        <v>0</v>
      </c>
      <c r="AQ94" s="238">
        <v>0</v>
      </c>
      <c r="AR94" s="238">
        <v>0</v>
      </c>
      <c r="AS94" s="238">
        <v>0</v>
      </c>
      <c r="AT94" s="238">
        <v>0</v>
      </c>
      <c r="AU94" s="238">
        <v>0</v>
      </c>
      <c r="AV94" s="238">
        <v>0</v>
      </c>
      <c r="AW94" s="238">
        <v>0</v>
      </c>
      <c r="AX94" s="238">
        <v>0</v>
      </c>
      <c r="AY94" s="238">
        <v>0</v>
      </c>
      <c r="AZ94" s="238">
        <v>0</v>
      </c>
      <c r="BA94" s="238">
        <v>0</v>
      </c>
      <c r="BB94" s="238">
        <v>0</v>
      </c>
      <c r="BC94" s="238">
        <v>0</v>
      </c>
      <c r="BD94" s="238">
        <v>0</v>
      </c>
      <c r="BE94" s="238">
        <v>0</v>
      </c>
      <c r="BF94" s="238">
        <v>0</v>
      </c>
      <c r="BG94" s="238">
        <v>0</v>
      </c>
      <c r="BH94" s="238">
        <v>0</v>
      </c>
      <c r="BI94" s="238">
        <v>0</v>
      </c>
      <c r="BJ94" s="238">
        <v>0</v>
      </c>
      <c r="BK94" s="238">
        <v>0</v>
      </c>
      <c r="BL94" s="238">
        <v>0</v>
      </c>
      <c r="BM94" s="238">
        <v>0</v>
      </c>
      <c r="BN94" s="238">
        <v>0</v>
      </c>
      <c r="BO94" s="238">
        <v>0</v>
      </c>
      <c r="BP94" s="238">
        <v>0</v>
      </c>
      <c r="BQ94" s="238">
        <v>0</v>
      </c>
      <c r="BR94" s="238">
        <v>0</v>
      </c>
      <c r="BS94" s="238">
        <v>0</v>
      </c>
      <c r="BT94" s="238">
        <v>0</v>
      </c>
      <c r="BU94" s="238">
        <v>0</v>
      </c>
      <c r="BV94" s="238">
        <v>0</v>
      </c>
      <c r="BW94" s="238">
        <v>0</v>
      </c>
      <c r="BX94" s="238">
        <v>0</v>
      </c>
      <c r="BY94" s="238">
        <v>0</v>
      </c>
      <c r="BZ94" s="238">
        <v>0</v>
      </c>
      <c r="CA94" s="238">
        <v>0</v>
      </c>
      <c r="CB94" s="238">
        <v>0</v>
      </c>
      <c r="CC94" s="238">
        <v>0</v>
      </c>
      <c r="CD94" s="238">
        <v>0</v>
      </c>
      <c r="CE94" s="238">
        <v>0</v>
      </c>
      <c r="CF94" s="238">
        <v>0</v>
      </c>
      <c r="CG94" s="238">
        <v>0</v>
      </c>
      <c r="CH94" s="238">
        <v>0</v>
      </c>
      <c r="CI94" s="238">
        <v>0</v>
      </c>
      <c r="CJ94" s="238">
        <v>0</v>
      </c>
      <c r="CK94" s="238">
        <v>0</v>
      </c>
      <c r="CL94" s="238">
        <v>0</v>
      </c>
      <c r="CM94" s="238">
        <v>0</v>
      </c>
      <c r="CN94" s="238">
        <v>0</v>
      </c>
      <c r="CO94" s="238">
        <v>0</v>
      </c>
      <c r="CP94" s="238">
        <v>0</v>
      </c>
      <c r="CQ94" s="238">
        <v>0</v>
      </c>
      <c r="CR94" s="238">
        <v>0</v>
      </c>
      <c r="CS94" s="238">
        <v>0</v>
      </c>
      <c r="CT94" s="238">
        <v>0</v>
      </c>
      <c r="CU94" s="238">
        <v>0</v>
      </c>
      <c r="CV94" s="238">
        <v>1</v>
      </c>
      <c r="CW94" s="238">
        <v>1</v>
      </c>
      <c r="CX94" s="238">
        <v>0</v>
      </c>
      <c r="CY94" s="238">
        <v>1</v>
      </c>
      <c r="CZ94" s="238">
        <v>0</v>
      </c>
      <c r="DA94" s="238">
        <v>1</v>
      </c>
      <c r="DB94" s="238">
        <v>0</v>
      </c>
      <c r="DC94" s="238">
        <v>1</v>
      </c>
      <c r="DD94" s="238">
        <v>0</v>
      </c>
      <c r="DE94" s="238">
        <v>1</v>
      </c>
      <c r="DF94" s="238">
        <v>0</v>
      </c>
      <c r="DG94" s="238">
        <v>1</v>
      </c>
      <c r="DH94" s="238">
        <v>0</v>
      </c>
      <c r="DI94" s="238">
        <v>1</v>
      </c>
      <c r="DJ94" s="238">
        <v>0</v>
      </c>
      <c r="DK94" s="238">
        <v>1</v>
      </c>
      <c r="DL94" s="238">
        <v>0</v>
      </c>
      <c r="DM94" s="238">
        <v>1</v>
      </c>
      <c r="DN94" s="238">
        <v>0</v>
      </c>
      <c r="DO94" s="238">
        <v>1</v>
      </c>
      <c r="DP94" s="238">
        <v>0</v>
      </c>
      <c r="DQ94" s="238">
        <v>1</v>
      </c>
      <c r="DR94" s="238">
        <v>0</v>
      </c>
      <c r="DS94" s="238">
        <v>1</v>
      </c>
      <c r="DT94" s="238">
        <v>0</v>
      </c>
      <c r="DU94" s="238">
        <v>0</v>
      </c>
      <c r="DV94" s="238">
        <v>0</v>
      </c>
      <c r="DW94" s="238">
        <v>0</v>
      </c>
      <c r="DX94" s="238">
        <v>0</v>
      </c>
      <c r="DY94" s="238">
        <v>0</v>
      </c>
      <c r="DZ94" s="238">
        <v>0</v>
      </c>
      <c r="EA94" s="238">
        <v>0</v>
      </c>
      <c r="EB94" s="238">
        <v>0</v>
      </c>
      <c r="EC94" s="238">
        <v>0</v>
      </c>
      <c r="ED94" s="238">
        <v>0</v>
      </c>
      <c r="EE94" s="238">
        <v>0</v>
      </c>
      <c r="EF94" s="238">
        <v>0</v>
      </c>
      <c r="EG94" s="238">
        <v>0</v>
      </c>
      <c r="EH94" s="238">
        <v>0</v>
      </c>
      <c r="EI94" s="238">
        <v>0</v>
      </c>
      <c r="EJ94" s="238">
        <v>0</v>
      </c>
      <c r="EK94" s="238">
        <v>0</v>
      </c>
      <c r="EL94" s="238">
        <v>0</v>
      </c>
      <c r="EM94" s="238">
        <v>0</v>
      </c>
      <c r="EN94" s="238">
        <v>0</v>
      </c>
      <c r="EO94" s="238">
        <v>0</v>
      </c>
      <c r="EP94" s="238">
        <v>0</v>
      </c>
      <c r="EQ94" s="238">
        <v>0</v>
      </c>
      <c r="ES94" t="str">
        <f t="shared" si="5"/>
        <v>NA </v>
      </c>
      <c r="EX94" t="b">
        <f t="shared" si="4"/>
        <v>1</v>
      </c>
      <c r="EY94" s="206" t="s">
        <v>587</v>
      </c>
    </row>
    <row r="95" spans="1:155" ht="12.75">
      <c r="A95" t="str">
        <f t="shared" si="6"/>
        <v>INC158769</v>
      </c>
      <c r="B95" s="241" t="s">
        <v>588</v>
      </c>
      <c r="C95" s="238" t="s">
        <v>733</v>
      </c>
      <c r="D95" s="238">
        <v>0</v>
      </c>
      <c r="E95" s="238">
        <v>0</v>
      </c>
      <c r="F95" s="238">
        <v>0</v>
      </c>
      <c r="G95" s="238">
        <v>0</v>
      </c>
      <c r="H95" s="238">
        <v>0</v>
      </c>
      <c r="I95" s="238">
        <v>0</v>
      </c>
      <c r="J95" s="238">
        <v>0</v>
      </c>
      <c r="K95" s="238">
        <v>0</v>
      </c>
      <c r="L95" s="238">
        <v>0</v>
      </c>
      <c r="M95" s="238">
        <v>0</v>
      </c>
      <c r="N95" s="238">
        <v>0</v>
      </c>
      <c r="O95" s="238">
        <v>0</v>
      </c>
      <c r="P95" s="238">
        <v>0</v>
      </c>
      <c r="Q95" s="238">
        <v>0</v>
      </c>
      <c r="R95" s="238">
        <v>0</v>
      </c>
      <c r="S95" s="238">
        <v>0</v>
      </c>
      <c r="T95" s="238">
        <v>0</v>
      </c>
      <c r="U95" s="238">
        <v>0</v>
      </c>
      <c r="V95" s="238">
        <v>0</v>
      </c>
      <c r="W95" s="238">
        <v>0</v>
      </c>
      <c r="X95" s="238">
        <v>0</v>
      </c>
      <c r="Y95" s="238">
        <v>0</v>
      </c>
      <c r="Z95" s="238">
        <v>0</v>
      </c>
      <c r="AA95" s="238">
        <v>0</v>
      </c>
      <c r="AB95" s="238">
        <v>0</v>
      </c>
      <c r="AC95" s="238">
        <v>0</v>
      </c>
      <c r="AD95" s="238">
        <v>0</v>
      </c>
      <c r="AE95" s="238">
        <v>0</v>
      </c>
      <c r="AF95" s="238">
        <v>0</v>
      </c>
      <c r="AG95" s="238">
        <v>0</v>
      </c>
      <c r="AH95" s="238">
        <v>0</v>
      </c>
      <c r="AI95" s="238">
        <v>0</v>
      </c>
      <c r="AJ95" s="238">
        <v>0</v>
      </c>
      <c r="AK95" s="238">
        <v>0</v>
      </c>
      <c r="AL95" s="238">
        <v>0</v>
      </c>
      <c r="AM95" s="238">
        <v>0</v>
      </c>
      <c r="AN95" s="238">
        <v>0</v>
      </c>
      <c r="AO95" s="238">
        <v>0</v>
      </c>
      <c r="AP95" s="238">
        <v>0</v>
      </c>
      <c r="AQ95" s="238">
        <v>0</v>
      </c>
      <c r="AR95" s="238">
        <v>0</v>
      </c>
      <c r="AS95" s="238">
        <v>0</v>
      </c>
      <c r="AT95" s="238">
        <v>0</v>
      </c>
      <c r="AU95" s="238">
        <v>0</v>
      </c>
      <c r="AV95" s="238">
        <v>0</v>
      </c>
      <c r="AW95" s="238">
        <v>0</v>
      </c>
      <c r="AX95" s="238">
        <v>0</v>
      </c>
      <c r="AY95" s="238">
        <v>0</v>
      </c>
      <c r="AZ95" s="238">
        <v>0</v>
      </c>
      <c r="BA95" s="238">
        <v>0</v>
      </c>
      <c r="BB95" s="238">
        <v>0</v>
      </c>
      <c r="BC95" s="238">
        <v>0</v>
      </c>
      <c r="BD95" s="238">
        <v>0</v>
      </c>
      <c r="BE95" s="238">
        <v>0</v>
      </c>
      <c r="BF95" s="238">
        <v>0</v>
      </c>
      <c r="BG95" s="238">
        <v>0</v>
      </c>
      <c r="BH95" s="238">
        <v>0</v>
      </c>
      <c r="BI95" s="238">
        <v>0</v>
      </c>
      <c r="BJ95" s="238">
        <v>0</v>
      </c>
      <c r="BK95" s="238">
        <v>0</v>
      </c>
      <c r="BL95" s="238">
        <v>0</v>
      </c>
      <c r="BM95" s="238">
        <v>0</v>
      </c>
      <c r="BN95" s="238">
        <v>0</v>
      </c>
      <c r="BO95" s="238">
        <v>0</v>
      </c>
      <c r="BP95" s="238">
        <v>0</v>
      </c>
      <c r="BQ95" s="238">
        <v>0</v>
      </c>
      <c r="BR95" s="238">
        <v>0</v>
      </c>
      <c r="BS95" s="238">
        <v>0</v>
      </c>
      <c r="BT95" s="238">
        <v>0</v>
      </c>
      <c r="BU95" s="238">
        <v>0</v>
      </c>
      <c r="BV95" s="238">
        <v>0</v>
      </c>
      <c r="BW95" s="238">
        <v>0</v>
      </c>
      <c r="BX95" s="238">
        <v>0</v>
      </c>
      <c r="BY95" s="238">
        <v>0</v>
      </c>
      <c r="BZ95" s="238">
        <v>0</v>
      </c>
      <c r="CA95" s="238">
        <v>0</v>
      </c>
      <c r="CB95" s="238">
        <v>0</v>
      </c>
      <c r="CC95" s="238">
        <v>0</v>
      </c>
      <c r="CD95" s="238">
        <v>0</v>
      </c>
      <c r="CE95" s="238">
        <v>0</v>
      </c>
      <c r="CF95" s="238">
        <v>0</v>
      </c>
      <c r="CG95" s="238">
        <v>0</v>
      </c>
      <c r="CH95" s="238">
        <v>0</v>
      </c>
      <c r="CI95" s="238">
        <v>0</v>
      </c>
      <c r="CJ95" s="238">
        <v>0</v>
      </c>
      <c r="CK95" s="238">
        <v>0</v>
      </c>
      <c r="CL95" s="238">
        <v>0</v>
      </c>
      <c r="CM95" s="238">
        <v>0</v>
      </c>
      <c r="CN95" s="238">
        <v>0</v>
      </c>
      <c r="CO95" s="238">
        <v>0</v>
      </c>
      <c r="CP95" s="238">
        <v>0</v>
      </c>
      <c r="CQ95" s="238">
        <v>0</v>
      </c>
      <c r="CR95" s="238">
        <v>0</v>
      </c>
      <c r="CS95" s="238">
        <v>0</v>
      </c>
      <c r="CT95" s="238">
        <v>0</v>
      </c>
      <c r="CU95" s="238">
        <v>0</v>
      </c>
      <c r="CV95" s="238">
        <v>1</v>
      </c>
      <c r="CW95" s="238">
        <v>1</v>
      </c>
      <c r="CX95" s="238">
        <v>0</v>
      </c>
      <c r="CY95" s="238">
        <v>1</v>
      </c>
      <c r="CZ95" s="238">
        <v>0</v>
      </c>
      <c r="DA95" s="238">
        <v>1</v>
      </c>
      <c r="DB95" s="238">
        <v>0</v>
      </c>
      <c r="DC95" s="238">
        <v>1</v>
      </c>
      <c r="DD95" s="238">
        <v>0</v>
      </c>
      <c r="DE95" s="238">
        <v>1</v>
      </c>
      <c r="DF95" s="238">
        <v>0</v>
      </c>
      <c r="DG95" s="238">
        <v>1</v>
      </c>
      <c r="DH95" s="238">
        <v>0</v>
      </c>
      <c r="DI95" s="238">
        <v>1</v>
      </c>
      <c r="DJ95" s="238">
        <v>0</v>
      </c>
      <c r="DK95" s="238">
        <v>1</v>
      </c>
      <c r="DL95" s="238">
        <v>0</v>
      </c>
      <c r="DM95" s="238">
        <v>1</v>
      </c>
      <c r="DN95" s="238">
        <v>0</v>
      </c>
      <c r="DO95" s="238">
        <v>1</v>
      </c>
      <c r="DP95" s="238">
        <v>0</v>
      </c>
      <c r="DQ95" s="238">
        <v>1</v>
      </c>
      <c r="DR95" s="238">
        <v>0</v>
      </c>
      <c r="DS95" s="238">
        <v>1</v>
      </c>
      <c r="DT95" s="238">
        <v>0</v>
      </c>
      <c r="DU95" s="238">
        <v>0</v>
      </c>
      <c r="DV95" s="238">
        <v>0</v>
      </c>
      <c r="DW95" s="238">
        <v>0</v>
      </c>
      <c r="DX95" s="238">
        <v>0</v>
      </c>
      <c r="DY95" s="238">
        <v>0</v>
      </c>
      <c r="DZ95" s="238">
        <v>0</v>
      </c>
      <c r="EA95" s="238">
        <v>0</v>
      </c>
      <c r="EB95" s="238">
        <v>0</v>
      </c>
      <c r="EC95" s="238">
        <v>0</v>
      </c>
      <c r="ED95" s="238">
        <v>0</v>
      </c>
      <c r="EE95" s="238">
        <v>0</v>
      </c>
      <c r="EF95" s="238">
        <v>0</v>
      </c>
      <c r="EG95" s="238">
        <v>0</v>
      </c>
      <c r="EH95" s="238">
        <v>0</v>
      </c>
      <c r="EI95" s="238">
        <v>0</v>
      </c>
      <c r="EJ95" s="238">
        <v>0</v>
      </c>
      <c r="EK95" s="238">
        <v>0</v>
      </c>
      <c r="EL95" s="238">
        <v>0</v>
      </c>
      <c r="EM95" s="238">
        <v>0</v>
      </c>
      <c r="EN95" s="238">
        <v>0</v>
      </c>
      <c r="EO95" s="238">
        <v>0</v>
      </c>
      <c r="EP95" s="238">
        <v>0</v>
      </c>
      <c r="EQ95" s="238">
        <v>0</v>
      </c>
      <c r="ES95" t="str">
        <f t="shared" si="5"/>
        <v>NA </v>
      </c>
      <c r="EX95" t="b">
        <f t="shared" si="4"/>
        <v>1</v>
      </c>
      <c r="EY95" s="206" t="s">
        <v>588</v>
      </c>
    </row>
    <row r="96" spans="1:155" ht="12.75">
      <c r="A96" t="str">
        <f t="shared" si="6"/>
        <v>INC158795</v>
      </c>
      <c r="B96" s="241" t="s">
        <v>589</v>
      </c>
      <c r="C96" s="238" t="s">
        <v>733</v>
      </c>
      <c r="D96" s="238">
        <v>0</v>
      </c>
      <c r="E96" s="238">
        <v>0</v>
      </c>
      <c r="F96" s="238">
        <v>0</v>
      </c>
      <c r="G96" s="238">
        <v>0</v>
      </c>
      <c r="H96" s="238">
        <v>0</v>
      </c>
      <c r="I96" s="238">
        <v>0</v>
      </c>
      <c r="J96" s="238">
        <v>0</v>
      </c>
      <c r="K96" s="238">
        <v>0</v>
      </c>
      <c r="L96" s="238">
        <v>0</v>
      </c>
      <c r="M96" s="238">
        <v>0</v>
      </c>
      <c r="N96" s="238">
        <v>0</v>
      </c>
      <c r="O96" s="238">
        <v>0</v>
      </c>
      <c r="P96" s="238">
        <v>0</v>
      </c>
      <c r="Q96" s="238">
        <v>0</v>
      </c>
      <c r="R96" s="238">
        <v>0</v>
      </c>
      <c r="S96" s="238">
        <v>0</v>
      </c>
      <c r="T96" s="238">
        <v>0</v>
      </c>
      <c r="U96" s="238">
        <v>0</v>
      </c>
      <c r="V96" s="238">
        <v>0</v>
      </c>
      <c r="W96" s="238">
        <v>0</v>
      </c>
      <c r="X96" s="238">
        <v>0</v>
      </c>
      <c r="Y96" s="238">
        <v>0</v>
      </c>
      <c r="Z96" s="238">
        <v>0</v>
      </c>
      <c r="AA96" s="238">
        <v>0</v>
      </c>
      <c r="AB96" s="238">
        <v>0</v>
      </c>
      <c r="AC96" s="238">
        <v>0</v>
      </c>
      <c r="AD96" s="238">
        <v>0</v>
      </c>
      <c r="AE96" s="238">
        <v>0</v>
      </c>
      <c r="AF96" s="238">
        <v>0</v>
      </c>
      <c r="AG96" s="238">
        <v>0</v>
      </c>
      <c r="AH96" s="238">
        <v>0</v>
      </c>
      <c r="AI96" s="238">
        <v>0</v>
      </c>
      <c r="AJ96" s="238">
        <v>0</v>
      </c>
      <c r="AK96" s="238">
        <v>0</v>
      </c>
      <c r="AL96" s="238">
        <v>0</v>
      </c>
      <c r="AM96" s="238">
        <v>0</v>
      </c>
      <c r="AN96" s="238">
        <v>0</v>
      </c>
      <c r="AO96" s="238">
        <v>0</v>
      </c>
      <c r="AP96" s="238">
        <v>0</v>
      </c>
      <c r="AQ96" s="238">
        <v>0</v>
      </c>
      <c r="AR96" s="238">
        <v>0</v>
      </c>
      <c r="AS96" s="238">
        <v>0</v>
      </c>
      <c r="AT96" s="238">
        <v>0</v>
      </c>
      <c r="AU96" s="238">
        <v>0</v>
      </c>
      <c r="AV96" s="238">
        <v>0</v>
      </c>
      <c r="AW96" s="238">
        <v>0</v>
      </c>
      <c r="AX96" s="238">
        <v>0</v>
      </c>
      <c r="AY96" s="238">
        <v>0</v>
      </c>
      <c r="AZ96" s="238">
        <v>0</v>
      </c>
      <c r="BA96" s="238">
        <v>0</v>
      </c>
      <c r="BB96" s="238">
        <v>0</v>
      </c>
      <c r="BC96" s="238">
        <v>0</v>
      </c>
      <c r="BD96" s="238">
        <v>0</v>
      </c>
      <c r="BE96" s="238">
        <v>0</v>
      </c>
      <c r="BF96" s="238">
        <v>0</v>
      </c>
      <c r="BG96" s="238">
        <v>0</v>
      </c>
      <c r="BH96" s="238">
        <v>0</v>
      </c>
      <c r="BI96" s="238">
        <v>0</v>
      </c>
      <c r="BJ96" s="238">
        <v>0</v>
      </c>
      <c r="BK96" s="238">
        <v>0</v>
      </c>
      <c r="BL96" s="238">
        <v>0</v>
      </c>
      <c r="BM96" s="238">
        <v>0</v>
      </c>
      <c r="BN96" s="238">
        <v>0</v>
      </c>
      <c r="BO96" s="238">
        <v>0</v>
      </c>
      <c r="BP96" s="238">
        <v>0</v>
      </c>
      <c r="BQ96" s="238">
        <v>0</v>
      </c>
      <c r="BR96" s="238">
        <v>0</v>
      </c>
      <c r="BS96" s="238">
        <v>0</v>
      </c>
      <c r="BT96" s="238">
        <v>0</v>
      </c>
      <c r="BU96" s="238">
        <v>0</v>
      </c>
      <c r="BV96" s="238">
        <v>0</v>
      </c>
      <c r="BW96" s="238">
        <v>0</v>
      </c>
      <c r="BX96" s="238">
        <v>0</v>
      </c>
      <c r="BY96" s="238">
        <v>0</v>
      </c>
      <c r="BZ96" s="238">
        <v>0</v>
      </c>
      <c r="CA96" s="238">
        <v>0</v>
      </c>
      <c r="CB96" s="238">
        <v>0</v>
      </c>
      <c r="CC96" s="238">
        <v>0</v>
      </c>
      <c r="CD96" s="238">
        <v>0</v>
      </c>
      <c r="CE96" s="238">
        <v>0</v>
      </c>
      <c r="CF96" s="238">
        <v>0</v>
      </c>
      <c r="CG96" s="238">
        <v>0</v>
      </c>
      <c r="CH96" s="238">
        <v>0</v>
      </c>
      <c r="CI96" s="238">
        <v>0</v>
      </c>
      <c r="CJ96" s="238">
        <v>0</v>
      </c>
      <c r="CK96" s="238">
        <v>0</v>
      </c>
      <c r="CL96" s="238">
        <v>0</v>
      </c>
      <c r="CM96" s="238">
        <v>0</v>
      </c>
      <c r="CN96" s="238">
        <v>0</v>
      </c>
      <c r="CO96" s="238">
        <v>0</v>
      </c>
      <c r="CP96" s="238">
        <v>0</v>
      </c>
      <c r="CQ96" s="238">
        <v>0</v>
      </c>
      <c r="CR96" s="238">
        <v>0</v>
      </c>
      <c r="CS96" s="238">
        <v>0</v>
      </c>
      <c r="CT96" s="238">
        <v>0</v>
      </c>
      <c r="CU96" s="238">
        <v>0</v>
      </c>
      <c r="CV96" s="238">
        <v>1</v>
      </c>
      <c r="CW96" s="238">
        <v>1</v>
      </c>
      <c r="CX96" s="238">
        <v>0</v>
      </c>
      <c r="CY96" s="238">
        <v>1</v>
      </c>
      <c r="CZ96" s="238">
        <v>0</v>
      </c>
      <c r="DA96" s="238">
        <v>1</v>
      </c>
      <c r="DB96" s="238">
        <v>0</v>
      </c>
      <c r="DC96" s="238">
        <v>1</v>
      </c>
      <c r="DD96" s="238">
        <v>0</v>
      </c>
      <c r="DE96" s="238">
        <v>1</v>
      </c>
      <c r="DF96" s="238">
        <v>0</v>
      </c>
      <c r="DG96" s="238">
        <v>1</v>
      </c>
      <c r="DH96" s="238">
        <v>0</v>
      </c>
      <c r="DI96" s="238">
        <v>1</v>
      </c>
      <c r="DJ96" s="238">
        <v>0</v>
      </c>
      <c r="DK96" s="238">
        <v>1</v>
      </c>
      <c r="DL96" s="238">
        <v>0</v>
      </c>
      <c r="DM96" s="238">
        <v>1</v>
      </c>
      <c r="DN96" s="238">
        <v>0</v>
      </c>
      <c r="DO96" s="238">
        <v>1</v>
      </c>
      <c r="DP96" s="238">
        <v>0</v>
      </c>
      <c r="DQ96" s="238">
        <v>1</v>
      </c>
      <c r="DR96" s="238">
        <v>0</v>
      </c>
      <c r="DS96" s="238">
        <v>1</v>
      </c>
      <c r="DT96" s="238">
        <v>0</v>
      </c>
      <c r="DU96" s="238">
        <v>0</v>
      </c>
      <c r="DV96" s="238">
        <v>0</v>
      </c>
      <c r="DW96" s="238">
        <v>0</v>
      </c>
      <c r="DX96" s="238">
        <v>0</v>
      </c>
      <c r="DY96" s="238">
        <v>0</v>
      </c>
      <c r="DZ96" s="238">
        <v>0</v>
      </c>
      <c r="EA96" s="238">
        <v>0</v>
      </c>
      <c r="EB96" s="238">
        <v>0</v>
      </c>
      <c r="EC96" s="238">
        <v>0</v>
      </c>
      <c r="ED96" s="238">
        <v>0</v>
      </c>
      <c r="EE96" s="238">
        <v>0</v>
      </c>
      <c r="EF96" s="238">
        <v>0</v>
      </c>
      <c r="EG96" s="238">
        <v>0</v>
      </c>
      <c r="EH96" s="238">
        <v>0</v>
      </c>
      <c r="EI96" s="238">
        <v>0</v>
      </c>
      <c r="EJ96" s="238">
        <v>0</v>
      </c>
      <c r="EK96" s="238">
        <v>0</v>
      </c>
      <c r="EL96" s="238">
        <v>0</v>
      </c>
      <c r="EM96" s="238">
        <v>0</v>
      </c>
      <c r="EN96" s="238">
        <v>0</v>
      </c>
      <c r="EO96" s="238">
        <v>0</v>
      </c>
      <c r="EP96" s="238">
        <v>0</v>
      </c>
      <c r="EQ96" s="238">
        <v>0</v>
      </c>
      <c r="ES96" t="str">
        <f t="shared" si="5"/>
        <v>NA </v>
      </c>
      <c r="EX96" t="b">
        <f t="shared" si="4"/>
        <v>1</v>
      </c>
      <c r="EY96" s="206" t="s">
        <v>589</v>
      </c>
    </row>
    <row r="97" spans="1:155" ht="12.75">
      <c r="A97" t="str">
        <f t="shared" si="6"/>
        <v>INC158796</v>
      </c>
      <c r="B97" s="241" t="s">
        <v>590</v>
      </c>
      <c r="C97" s="238" t="s">
        <v>733</v>
      </c>
      <c r="D97" s="238">
        <v>0</v>
      </c>
      <c r="E97" s="238">
        <v>0</v>
      </c>
      <c r="F97" s="238">
        <v>0</v>
      </c>
      <c r="G97" s="238">
        <v>0</v>
      </c>
      <c r="H97" s="238">
        <v>0</v>
      </c>
      <c r="I97" s="238">
        <v>0</v>
      </c>
      <c r="J97" s="238">
        <v>0</v>
      </c>
      <c r="K97" s="238">
        <v>0</v>
      </c>
      <c r="L97" s="238">
        <v>0</v>
      </c>
      <c r="M97" s="238">
        <v>0</v>
      </c>
      <c r="N97" s="238">
        <v>0</v>
      </c>
      <c r="O97" s="238">
        <v>0</v>
      </c>
      <c r="P97" s="238">
        <v>0</v>
      </c>
      <c r="Q97" s="238">
        <v>0</v>
      </c>
      <c r="R97" s="238">
        <v>0</v>
      </c>
      <c r="S97" s="238">
        <v>0</v>
      </c>
      <c r="T97" s="238">
        <v>0</v>
      </c>
      <c r="U97" s="238">
        <v>0</v>
      </c>
      <c r="V97" s="238">
        <v>0</v>
      </c>
      <c r="W97" s="238">
        <v>0</v>
      </c>
      <c r="X97" s="238">
        <v>0</v>
      </c>
      <c r="Y97" s="238">
        <v>0</v>
      </c>
      <c r="Z97" s="238">
        <v>0</v>
      </c>
      <c r="AA97" s="238">
        <v>0</v>
      </c>
      <c r="AB97" s="238">
        <v>0</v>
      </c>
      <c r="AC97" s="238">
        <v>0</v>
      </c>
      <c r="AD97" s="238">
        <v>0</v>
      </c>
      <c r="AE97" s="238">
        <v>0</v>
      </c>
      <c r="AF97" s="238">
        <v>0</v>
      </c>
      <c r="AG97" s="238">
        <v>0</v>
      </c>
      <c r="AH97" s="238">
        <v>0</v>
      </c>
      <c r="AI97" s="238">
        <v>0</v>
      </c>
      <c r="AJ97" s="238">
        <v>0</v>
      </c>
      <c r="AK97" s="238">
        <v>0</v>
      </c>
      <c r="AL97" s="238">
        <v>0</v>
      </c>
      <c r="AM97" s="238">
        <v>0</v>
      </c>
      <c r="AN97" s="238">
        <v>0</v>
      </c>
      <c r="AO97" s="238">
        <v>0</v>
      </c>
      <c r="AP97" s="238">
        <v>0</v>
      </c>
      <c r="AQ97" s="238">
        <v>0</v>
      </c>
      <c r="AR97" s="238">
        <v>0</v>
      </c>
      <c r="AS97" s="238">
        <v>0</v>
      </c>
      <c r="AT97" s="238">
        <v>0</v>
      </c>
      <c r="AU97" s="238">
        <v>0</v>
      </c>
      <c r="AV97" s="238">
        <v>0</v>
      </c>
      <c r="AW97" s="238">
        <v>0</v>
      </c>
      <c r="AX97" s="238">
        <v>0</v>
      </c>
      <c r="AY97" s="238">
        <v>0</v>
      </c>
      <c r="AZ97" s="238">
        <v>0</v>
      </c>
      <c r="BA97" s="238">
        <v>0</v>
      </c>
      <c r="BB97" s="238">
        <v>0</v>
      </c>
      <c r="BC97" s="238">
        <v>0</v>
      </c>
      <c r="BD97" s="238">
        <v>0</v>
      </c>
      <c r="BE97" s="238">
        <v>0</v>
      </c>
      <c r="BF97" s="238">
        <v>0</v>
      </c>
      <c r="BG97" s="238">
        <v>0</v>
      </c>
      <c r="BH97" s="238">
        <v>0</v>
      </c>
      <c r="BI97" s="238">
        <v>0</v>
      </c>
      <c r="BJ97" s="238">
        <v>0</v>
      </c>
      <c r="BK97" s="238">
        <v>0</v>
      </c>
      <c r="BL97" s="238">
        <v>0</v>
      </c>
      <c r="BM97" s="238">
        <v>0</v>
      </c>
      <c r="BN97" s="238">
        <v>0</v>
      </c>
      <c r="BO97" s="238">
        <v>0</v>
      </c>
      <c r="BP97" s="238">
        <v>0</v>
      </c>
      <c r="BQ97" s="238">
        <v>0</v>
      </c>
      <c r="BR97" s="238">
        <v>0</v>
      </c>
      <c r="BS97" s="238">
        <v>0</v>
      </c>
      <c r="BT97" s="238">
        <v>0</v>
      </c>
      <c r="BU97" s="238">
        <v>0</v>
      </c>
      <c r="BV97" s="238">
        <v>0</v>
      </c>
      <c r="BW97" s="238">
        <v>0</v>
      </c>
      <c r="BX97" s="238">
        <v>0</v>
      </c>
      <c r="BY97" s="238">
        <v>0</v>
      </c>
      <c r="BZ97" s="238">
        <v>0</v>
      </c>
      <c r="CA97" s="238">
        <v>0</v>
      </c>
      <c r="CB97" s="238">
        <v>0</v>
      </c>
      <c r="CC97" s="238">
        <v>0</v>
      </c>
      <c r="CD97" s="238">
        <v>0</v>
      </c>
      <c r="CE97" s="238">
        <v>0</v>
      </c>
      <c r="CF97" s="238">
        <v>0</v>
      </c>
      <c r="CG97" s="238">
        <v>0</v>
      </c>
      <c r="CH97" s="238">
        <v>0</v>
      </c>
      <c r="CI97" s="238">
        <v>0</v>
      </c>
      <c r="CJ97" s="238">
        <v>0</v>
      </c>
      <c r="CK97" s="238">
        <v>0</v>
      </c>
      <c r="CL97" s="238">
        <v>0</v>
      </c>
      <c r="CM97" s="238">
        <v>0</v>
      </c>
      <c r="CN97" s="238">
        <v>0</v>
      </c>
      <c r="CO97" s="238">
        <v>0</v>
      </c>
      <c r="CP97" s="238">
        <v>0</v>
      </c>
      <c r="CQ97" s="238">
        <v>0</v>
      </c>
      <c r="CR97" s="238">
        <v>0</v>
      </c>
      <c r="CS97" s="238">
        <v>0</v>
      </c>
      <c r="CT97" s="238">
        <v>0</v>
      </c>
      <c r="CU97" s="238">
        <v>0</v>
      </c>
      <c r="CV97" s="238">
        <v>1</v>
      </c>
      <c r="CW97" s="238">
        <v>1</v>
      </c>
      <c r="CX97" s="238">
        <v>0</v>
      </c>
      <c r="CY97" s="238">
        <v>1</v>
      </c>
      <c r="CZ97" s="238">
        <v>0</v>
      </c>
      <c r="DA97" s="238">
        <v>1</v>
      </c>
      <c r="DB97" s="238">
        <v>0</v>
      </c>
      <c r="DC97" s="238">
        <v>1</v>
      </c>
      <c r="DD97" s="238">
        <v>0</v>
      </c>
      <c r="DE97" s="238">
        <v>1</v>
      </c>
      <c r="DF97" s="238">
        <v>0</v>
      </c>
      <c r="DG97" s="238">
        <v>1</v>
      </c>
      <c r="DH97" s="238">
        <v>0</v>
      </c>
      <c r="DI97" s="238">
        <v>1</v>
      </c>
      <c r="DJ97" s="238">
        <v>0</v>
      </c>
      <c r="DK97" s="238">
        <v>1</v>
      </c>
      <c r="DL97" s="238">
        <v>0</v>
      </c>
      <c r="DM97" s="238">
        <v>1</v>
      </c>
      <c r="DN97" s="238">
        <v>0</v>
      </c>
      <c r="DO97" s="238">
        <v>1</v>
      </c>
      <c r="DP97" s="238">
        <v>0</v>
      </c>
      <c r="DQ97" s="238">
        <v>1</v>
      </c>
      <c r="DR97" s="238">
        <v>0</v>
      </c>
      <c r="DS97" s="238">
        <v>1</v>
      </c>
      <c r="DT97" s="238">
        <v>0</v>
      </c>
      <c r="DU97" s="238">
        <v>0</v>
      </c>
      <c r="DV97" s="238">
        <v>0</v>
      </c>
      <c r="DW97" s="238">
        <v>0</v>
      </c>
      <c r="DX97" s="238">
        <v>0</v>
      </c>
      <c r="DY97" s="238">
        <v>0</v>
      </c>
      <c r="DZ97" s="238">
        <v>0</v>
      </c>
      <c r="EA97" s="238">
        <v>0</v>
      </c>
      <c r="EB97" s="238">
        <v>0</v>
      </c>
      <c r="EC97" s="238">
        <v>0</v>
      </c>
      <c r="ED97" s="238">
        <v>0</v>
      </c>
      <c r="EE97" s="238">
        <v>0</v>
      </c>
      <c r="EF97" s="238">
        <v>0</v>
      </c>
      <c r="EG97" s="238">
        <v>0</v>
      </c>
      <c r="EH97" s="238">
        <v>0</v>
      </c>
      <c r="EI97" s="238">
        <v>0</v>
      </c>
      <c r="EJ97" s="238">
        <v>0</v>
      </c>
      <c r="EK97" s="238">
        <v>0</v>
      </c>
      <c r="EL97" s="238">
        <v>0</v>
      </c>
      <c r="EM97" s="238">
        <v>0</v>
      </c>
      <c r="EN97" s="238">
        <v>0</v>
      </c>
      <c r="EO97" s="238">
        <v>0</v>
      </c>
      <c r="EP97" s="238">
        <v>0</v>
      </c>
      <c r="EQ97" s="238">
        <v>0</v>
      </c>
      <c r="ES97" t="str">
        <f t="shared" si="5"/>
        <v>NA </v>
      </c>
      <c r="EX97" t="b">
        <f t="shared" si="4"/>
        <v>1</v>
      </c>
      <c r="EY97" s="206" t="s">
        <v>590</v>
      </c>
    </row>
    <row r="98" spans="1:155" ht="12.75">
      <c r="A98" t="str">
        <f t="shared" si="6"/>
        <v>INC158798</v>
      </c>
      <c r="B98" s="241" t="s">
        <v>591</v>
      </c>
      <c r="C98" s="238" t="s">
        <v>733</v>
      </c>
      <c r="D98" s="238">
        <v>0</v>
      </c>
      <c r="E98" s="238">
        <v>0</v>
      </c>
      <c r="F98" s="238">
        <v>0</v>
      </c>
      <c r="G98" s="238">
        <v>0</v>
      </c>
      <c r="H98" s="238">
        <v>0</v>
      </c>
      <c r="I98" s="238">
        <v>0</v>
      </c>
      <c r="J98" s="238">
        <v>0</v>
      </c>
      <c r="K98" s="238">
        <v>0</v>
      </c>
      <c r="L98" s="238">
        <v>0</v>
      </c>
      <c r="M98" s="238">
        <v>0</v>
      </c>
      <c r="N98" s="238">
        <v>0</v>
      </c>
      <c r="O98" s="238">
        <v>0</v>
      </c>
      <c r="P98" s="238">
        <v>0</v>
      </c>
      <c r="Q98" s="238">
        <v>0</v>
      </c>
      <c r="R98" s="238">
        <v>0</v>
      </c>
      <c r="S98" s="238">
        <v>0</v>
      </c>
      <c r="T98" s="238">
        <v>0</v>
      </c>
      <c r="U98" s="238">
        <v>0</v>
      </c>
      <c r="V98" s="238">
        <v>0</v>
      </c>
      <c r="W98" s="238">
        <v>0</v>
      </c>
      <c r="X98" s="238">
        <v>0</v>
      </c>
      <c r="Y98" s="238">
        <v>0</v>
      </c>
      <c r="Z98" s="238">
        <v>0</v>
      </c>
      <c r="AA98" s="238">
        <v>0</v>
      </c>
      <c r="AB98" s="238">
        <v>0</v>
      </c>
      <c r="AC98" s="238">
        <v>0</v>
      </c>
      <c r="AD98" s="238">
        <v>0</v>
      </c>
      <c r="AE98" s="238">
        <v>0</v>
      </c>
      <c r="AF98" s="238">
        <v>0</v>
      </c>
      <c r="AG98" s="238">
        <v>0</v>
      </c>
      <c r="AH98" s="238">
        <v>0</v>
      </c>
      <c r="AI98" s="238">
        <v>0</v>
      </c>
      <c r="AJ98" s="238">
        <v>0</v>
      </c>
      <c r="AK98" s="238">
        <v>0</v>
      </c>
      <c r="AL98" s="238">
        <v>0</v>
      </c>
      <c r="AM98" s="238">
        <v>0</v>
      </c>
      <c r="AN98" s="238">
        <v>0</v>
      </c>
      <c r="AO98" s="238">
        <v>0</v>
      </c>
      <c r="AP98" s="238">
        <v>0</v>
      </c>
      <c r="AQ98" s="238">
        <v>0</v>
      </c>
      <c r="AR98" s="238">
        <v>0</v>
      </c>
      <c r="AS98" s="238">
        <v>0</v>
      </c>
      <c r="AT98" s="238">
        <v>0</v>
      </c>
      <c r="AU98" s="238">
        <v>0</v>
      </c>
      <c r="AV98" s="238">
        <v>0</v>
      </c>
      <c r="AW98" s="238">
        <v>0</v>
      </c>
      <c r="AX98" s="238">
        <v>0</v>
      </c>
      <c r="AY98" s="238">
        <v>0</v>
      </c>
      <c r="AZ98" s="238">
        <v>0</v>
      </c>
      <c r="BA98" s="238">
        <v>0</v>
      </c>
      <c r="BB98" s="238">
        <v>0</v>
      </c>
      <c r="BC98" s="238">
        <v>0</v>
      </c>
      <c r="BD98" s="238">
        <v>0</v>
      </c>
      <c r="BE98" s="238">
        <v>0</v>
      </c>
      <c r="BF98" s="238">
        <v>0</v>
      </c>
      <c r="BG98" s="238">
        <v>0</v>
      </c>
      <c r="BH98" s="238">
        <v>0</v>
      </c>
      <c r="BI98" s="238">
        <v>0</v>
      </c>
      <c r="BJ98" s="238">
        <v>0</v>
      </c>
      <c r="BK98" s="238">
        <v>0</v>
      </c>
      <c r="BL98" s="238">
        <v>0</v>
      </c>
      <c r="BM98" s="238">
        <v>0</v>
      </c>
      <c r="BN98" s="238">
        <v>0</v>
      </c>
      <c r="BO98" s="238">
        <v>0</v>
      </c>
      <c r="BP98" s="238">
        <v>0</v>
      </c>
      <c r="BQ98" s="238">
        <v>0</v>
      </c>
      <c r="BR98" s="238">
        <v>0</v>
      </c>
      <c r="BS98" s="238">
        <v>0</v>
      </c>
      <c r="BT98" s="238">
        <v>0</v>
      </c>
      <c r="BU98" s="238">
        <v>0</v>
      </c>
      <c r="BV98" s="238">
        <v>0</v>
      </c>
      <c r="BW98" s="238">
        <v>0</v>
      </c>
      <c r="BX98" s="238">
        <v>0</v>
      </c>
      <c r="BY98" s="238">
        <v>0</v>
      </c>
      <c r="BZ98" s="238">
        <v>0</v>
      </c>
      <c r="CA98" s="238">
        <v>0</v>
      </c>
      <c r="CB98" s="238">
        <v>0</v>
      </c>
      <c r="CC98" s="238">
        <v>0</v>
      </c>
      <c r="CD98" s="238">
        <v>0</v>
      </c>
      <c r="CE98" s="238">
        <v>0</v>
      </c>
      <c r="CF98" s="238">
        <v>0</v>
      </c>
      <c r="CG98" s="238">
        <v>0</v>
      </c>
      <c r="CH98" s="238">
        <v>0</v>
      </c>
      <c r="CI98" s="238">
        <v>0</v>
      </c>
      <c r="CJ98" s="238">
        <v>0</v>
      </c>
      <c r="CK98" s="238">
        <v>0</v>
      </c>
      <c r="CL98" s="238">
        <v>0</v>
      </c>
      <c r="CM98" s="238">
        <v>0</v>
      </c>
      <c r="CN98" s="238">
        <v>0</v>
      </c>
      <c r="CO98" s="238">
        <v>0</v>
      </c>
      <c r="CP98" s="238">
        <v>0</v>
      </c>
      <c r="CQ98" s="238">
        <v>0</v>
      </c>
      <c r="CR98" s="238">
        <v>0</v>
      </c>
      <c r="CS98" s="238">
        <v>0</v>
      </c>
      <c r="CT98" s="238">
        <v>0</v>
      </c>
      <c r="CU98" s="238">
        <v>0</v>
      </c>
      <c r="CV98" s="238">
        <v>1</v>
      </c>
      <c r="CW98" s="238">
        <v>1</v>
      </c>
      <c r="CX98" s="238">
        <v>0</v>
      </c>
      <c r="CY98" s="238">
        <v>1</v>
      </c>
      <c r="CZ98" s="238">
        <v>0</v>
      </c>
      <c r="DA98" s="238">
        <v>1</v>
      </c>
      <c r="DB98" s="238">
        <v>0</v>
      </c>
      <c r="DC98" s="238">
        <v>1</v>
      </c>
      <c r="DD98" s="238">
        <v>0</v>
      </c>
      <c r="DE98" s="238">
        <v>1</v>
      </c>
      <c r="DF98" s="238">
        <v>0</v>
      </c>
      <c r="DG98" s="238">
        <v>1</v>
      </c>
      <c r="DH98" s="238">
        <v>0</v>
      </c>
      <c r="DI98" s="238">
        <v>1</v>
      </c>
      <c r="DJ98" s="238">
        <v>0</v>
      </c>
      <c r="DK98" s="238">
        <v>1</v>
      </c>
      <c r="DL98" s="238">
        <v>0</v>
      </c>
      <c r="DM98" s="238">
        <v>1</v>
      </c>
      <c r="DN98" s="238">
        <v>0</v>
      </c>
      <c r="DO98" s="238">
        <v>1</v>
      </c>
      <c r="DP98" s="238">
        <v>0</v>
      </c>
      <c r="DQ98" s="238">
        <v>1</v>
      </c>
      <c r="DR98" s="238">
        <v>0</v>
      </c>
      <c r="DS98" s="238">
        <v>1</v>
      </c>
      <c r="DT98" s="238">
        <v>0</v>
      </c>
      <c r="DU98" s="238">
        <v>0</v>
      </c>
      <c r="DV98" s="238">
        <v>0</v>
      </c>
      <c r="DW98" s="238">
        <v>0</v>
      </c>
      <c r="DX98" s="238">
        <v>0</v>
      </c>
      <c r="DY98" s="238">
        <v>0</v>
      </c>
      <c r="DZ98" s="238">
        <v>0</v>
      </c>
      <c r="EA98" s="238">
        <v>0</v>
      </c>
      <c r="EB98" s="238">
        <v>0</v>
      </c>
      <c r="EC98" s="238">
        <v>0</v>
      </c>
      <c r="ED98" s="238">
        <v>0</v>
      </c>
      <c r="EE98" s="238">
        <v>0</v>
      </c>
      <c r="EF98" s="238">
        <v>0</v>
      </c>
      <c r="EG98" s="238">
        <v>0</v>
      </c>
      <c r="EH98" s="238">
        <v>0</v>
      </c>
      <c r="EI98" s="238">
        <v>0</v>
      </c>
      <c r="EJ98" s="238">
        <v>0</v>
      </c>
      <c r="EK98" s="238">
        <v>0</v>
      </c>
      <c r="EL98" s="238">
        <v>0</v>
      </c>
      <c r="EM98" s="238">
        <v>0</v>
      </c>
      <c r="EN98" s="238">
        <v>0</v>
      </c>
      <c r="EO98" s="238">
        <v>0</v>
      </c>
      <c r="EP98" s="238">
        <v>0</v>
      </c>
      <c r="EQ98" s="238">
        <v>0</v>
      </c>
      <c r="ES98" t="str">
        <f t="shared" si="5"/>
        <v>NA </v>
      </c>
      <c r="EX98" t="b">
        <f t="shared" si="4"/>
        <v>1</v>
      </c>
      <c r="EY98" s="206" t="s">
        <v>591</v>
      </c>
    </row>
    <row r="99" spans="1:155" ht="13.5" thickBot="1">
      <c r="A99" t="str">
        <f t="shared" si="6"/>
        <v>INC607303</v>
      </c>
      <c r="B99" s="241" t="s">
        <v>592</v>
      </c>
      <c r="C99" s="238" t="s">
        <v>732</v>
      </c>
      <c r="D99" s="238">
        <v>0</v>
      </c>
      <c r="E99" s="238">
        <v>0</v>
      </c>
      <c r="F99" s="238">
        <v>0</v>
      </c>
      <c r="G99" s="238">
        <v>0</v>
      </c>
      <c r="H99" s="238">
        <v>0</v>
      </c>
      <c r="I99" s="238">
        <v>0</v>
      </c>
      <c r="J99" s="238">
        <v>0</v>
      </c>
      <c r="K99" s="238">
        <v>0</v>
      </c>
      <c r="L99" s="238">
        <v>0</v>
      </c>
      <c r="M99" s="238">
        <v>0</v>
      </c>
      <c r="N99" s="238">
        <v>0</v>
      </c>
      <c r="O99" s="238">
        <v>0</v>
      </c>
      <c r="P99" s="238">
        <v>0</v>
      </c>
      <c r="Q99" s="238">
        <v>0</v>
      </c>
      <c r="R99" s="238">
        <v>0</v>
      </c>
      <c r="S99" s="238">
        <v>0</v>
      </c>
      <c r="T99" s="238">
        <v>0</v>
      </c>
      <c r="U99" s="238">
        <v>0</v>
      </c>
      <c r="V99" s="238">
        <v>0</v>
      </c>
      <c r="W99" s="238">
        <v>0</v>
      </c>
      <c r="X99" s="238">
        <v>0</v>
      </c>
      <c r="Y99" s="238">
        <v>0</v>
      </c>
      <c r="Z99" s="238">
        <v>0</v>
      </c>
      <c r="AA99" s="238">
        <v>0</v>
      </c>
      <c r="AB99" s="238">
        <v>0</v>
      </c>
      <c r="AC99" s="238">
        <v>0</v>
      </c>
      <c r="AD99" s="238">
        <v>0</v>
      </c>
      <c r="AE99" s="238">
        <v>0</v>
      </c>
      <c r="AF99" s="238">
        <v>0</v>
      </c>
      <c r="AG99" s="238">
        <v>0</v>
      </c>
      <c r="AH99" s="238">
        <v>0</v>
      </c>
      <c r="AI99" s="238">
        <v>0</v>
      </c>
      <c r="AJ99" s="238">
        <v>0</v>
      </c>
      <c r="AK99" s="238">
        <v>0</v>
      </c>
      <c r="AL99" s="238">
        <v>0</v>
      </c>
      <c r="AM99" s="238">
        <v>0</v>
      </c>
      <c r="AN99" s="238">
        <v>0</v>
      </c>
      <c r="AO99" s="238">
        <v>0</v>
      </c>
      <c r="AP99" s="238">
        <v>0</v>
      </c>
      <c r="AQ99" s="238">
        <v>0</v>
      </c>
      <c r="AR99" s="238">
        <v>0</v>
      </c>
      <c r="AS99" s="238">
        <v>0</v>
      </c>
      <c r="AT99" s="238">
        <v>0</v>
      </c>
      <c r="AU99" s="238">
        <v>0</v>
      </c>
      <c r="AV99" s="238">
        <v>0</v>
      </c>
      <c r="AW99" s="238">
        <v>0</v>
      </c>
      <c r="AX99" s="238">
        <v>0</v>
      </c>
      <c r="AY99" s="238">
        <v>0</v>
      </c>
      <c r="AZ99" s="238">
        <v>0</v>
      </c>
      <c r="BA99" s="238">
        <v>0</v>
      </c>
      <c r="BB99" s="238">
        <v>0</v>
      </c>
      <c r="BC99" s="238">
        <v>0</v>
      </c>
      <c r="BD99" s="238">
        <v>0</v>
      </c>
      <c r="BE99" s="238">
        <v>0</v>
      </c>
      <c r="BF99" s="238">
        <v>0</v>
      </c>
      <c r="BG99" s="238">
        <v>0</v>
      </c>
      <c r="BH99" s="238">
        <v>0</v>
      </c>
      <c r="BI99" s="238">
        <v>0</v>
      </c>
      <c r="BJ99" s="238">
        <v>0</v>
      </c>
      <c r="BK99" s="238">
        <v>0</v>
      </c>
      <c r="BL99" s="238">
        <v>0</v>
      </c>
      <c r="BM99" s="238">
        <v>0</v>
      </c>
      <c r="BN99" s="238">
        <v>0</v>
      </c>
      <c r="BO99" s="238">
        <v>0</v>
      </c>
      <c r="BP99" s="238">
        <v>0</v>
      </c>
      <c r="BQ99" s="238">
        <v>0</v>
      </c>
      <c r="BR99" s="238">
        <v>0</v>
      </c>
      <c r="BS99" s="238">
        <v>0</v>
      </c>
      <c r="BT99" s="238">
        <v>0</v>
      </c>
      <c r="BU99" s="238">
        <v>0</v>
      </c>
      <c r="BV99" s="238">
        <v>0</v>
      </c>
      <c r="BW99" s="238">
        <v>0</v>
      </c>
      <c r="BX99" s="238">
        <v>0</v>
      </c>
      <c r="BY99" s="238">
        <v>0</v>
      </c>
      <c r="BZ99" s="238">
        <v>0</v>
      </c>
      <c r="CA99" s="238">
        <v>0</v>
      </c>
      <c r="CB99" s="238">
        <v>0</v>
      </c>
      <c r="CC99" s="238">
        <v>0</v>
      </c>
      <c r="CD99" s="238">
        <v>0</v>
      </c>
      <c r="CE99" s="238">
        <v>0</v>
      </c>
      <c r="CF99" s="238">
        <v>0</v>
      </c>
      <c r="CG99" s="238">
        <v>0</v>
      </c>
      <c r="CH99" s="238">
        <v>0</v>
      </c>
      <c r="CI99" s="238">
        <v>0</v>
      </c>
      <c r="CJ99" s="238">
        <v>0</v>
      </c>
      <c r="CK99" s="238">
        <v>0</v>
      </c>
      <c r="CL99" s="238">
        <v>0</v>
      </c>
      <c r="CM99" s="238">
        <v>0</v>
      </c>
      <c r="CN99" s="238">
        <v>1235537</v>
      </c>
      <c r="CO99" s="238">
        <v>1235537</v>
      </c>
      <c r="CP99" s="238">
        <v>1235536.946428571</v>
      </c>
      <c r="CQ99" s="238">
        <v>2471073.946428571</v>
      </c>
      <c r="CR99" s="238">
        <v>1235536.946428571</v>
      </c>
      <c r="CS99" s="238">
        <v>3706610.892857142</v>
      </c>
      <c r="CT99" s="238">
        <v>1235536.946428571</v>
      </c>
      <c r="CU99" s="238">
        <v>4942147.839285713</v>
      </c>
      <c r="CV99" s="238">
        <v>1235536.946428571</v>
      </c>
      <c r="CW99" s="238">
        <v>6177684.785714284</v>
      </c>
      <c r="CX99" s="238">
        <v>1235536.946428571</v>
      </c>
      <c r="CY99" s="238">
        <v>7413221.7321428545</v>
      </c>
      <c r="CZ99" s="238">
        <v>1235536.946428571</v>
      </c>
      <c r="DA99" s="238">
        <v>8648758.678571425</v>
      </c>
      <c r="DB99" s="238">
        <v>1235536.946428571</v>
      </c>
      <c r="DC99" s="238">
        <v>9884295.624999996</v>
      </c>
      <c r="DD99" s="238">
        <v>1235536.946428571</v>
      </c>
      <c r="DE99" s="238">
        <v>11119832.571428567</v>
      </c>
      <c r="DF99" s="238">
        <v>1235536.946428571</v>
      </c>
      <c r="DG99" s="238">
        <v>12355369.517857138</v>
      </c>
      <c r="DH99" s="238">
        <v>1235536.946428571</v>
      </c>
      <c r="DI99" s="238">
        <v>13590906.464285709</v>
      </c>
      <c r="DJ99" s="238">
        <v>1235536.946428571</v>
      </c>
      <c r="DK99" s="238">
        <v>14826443.41071428</v>
      </c>
      <c r="DL99" s="238">
        <v>1235536.946428571</v>
      </c>
      <c r="DM99" s="238">
        <v>14826443.35714285</v>
      </c>
      <c r="DN99" s="238">
        <v>1235536.946428571</v>
      </c>
      <c r="DO99" s="238">
        <v>14826443.35714285</v>
      </c>
      <c r="DP99" s="238">
        <v>1235536.946428571</v>
      </c>
      <c r="DQ99" s="238">
        <v>14826443.35714285</v>
      </c>
      <c r="DR99" s="238">
        <v>1235536.946428571</v>
      </c>
      <c r="DS99" s="238">
        <v>14826443.35714285</v>
      </c>
      <c r="DT99" s="238">
        <v>0</v>
      </c>
      <c r="DU99" s="238">
        <v>13590906.41071428</v>
      </c>
      <c r="DV99" s="238">
        <v>0</v>
      </c>
      <c r="DW99" s="238">
        <v>12355369.464285709</v>
      </c>
      <c r="DX99" s="238">
        <v>0</v>
      </c>
      <c r="DY99" s="238">
        <v>11119832.517857138</v>
      </c>
      <c r="DZ99" s="238">
        <v>0</v>
      </c>
      <c r="EA99" s="238">
        <v>9884295.571428567</v>
      </c>
      <c r="EB99" s="238">
        <v>0</v>
      </c>
      <c r="EC99" s="238">
        <v>8648758.624999996</v>
      </c>
      <c r="ED99" s="238">
        <v>0</v>
      </c>
      <c r="EE99" s="238">
        <v>7413221.678571425</v>
      </c>
      <c r="EF99" s="238">
        <v>0</v>
      </c>
      <c r="EG99" s="238">
        <v>6177684.7321428545</v>
      </c>
      <c r="EH99" s="238">
        <v>0</v>
      </c>
      <c r="EI99" s="238">
        <v>4942147.785714284</v>
      </c>
      <c r="EJ99" s="238">
        <v>0</v>
      </c>
      <c r="EK99" s="238">
        <v>3706610.8392857127</v>
      </c>
      <c r="EL99" s="238">
        <v>0</v>
      </c>
      <c r="EM99" s="238">
        <v>2471073.892857142</v>
      </c>
      <c r="EN99" s="238">
        <v>0</v>
      </c>
      <c r="EO99" s="238">
        <v>1235536.946428571</v>
      </c>
      <c r="EP99" s="238">
        <v>0</v>
      </c>
      <c r="EQ99" s="238">
        <v>0</v>
      </c>
      <c r="ES99" t="str">
        <f t="shared" si="5"/>
        <v>557</v>
      </c>
      <c r="EX99" t="b">
        <f t="shared" si="4"/>
        <v>1</v>
      </c>
      <c r="EY99" s="206" t="s">
        <v>592</v>
      </c>
    </row>
    <row r="100" spans="1:155" ht="12.75">
      <c r="A100" t="str">
        <f t="shared" si="6"/>
        <v>OTHER POW</v>
      </c>
      <c r="B100" s="240" t="s">
        <v>547</v>
      </c>
      <c r="C100" s="242" t="s">
        <v>699</v>
      </c>
      <c r="D100" s="242">
        <v>316814967.30999994</v>
      </c>
      <c r="E100" s="242">
        <v>4246695120.9099994</v>
      </c>
      <c r="F100" s="242">
        <v>279906233.83</v>
      </c>
      <c r="G100" s="242">
        <v>4224684152.3800006</v>
      </c>
      <c r="H100" s="242">
        <v>283111150.44</v>
      </c>
      <c r="I100" s="242">
        <v>4214085296.6099997</v>
      </c>
      <c r="J100" s="242">
        <v>307920931.80999994</v>
      </c>
      <c r="K100" s="242">
        <v>4220483599.2400007</v>
      </c>
      <c r="L100" s="242">
        <v>296033635.54999995</v>
      </c>
      <c r="M100" s="242">
        <v>4185495206.1999993</v>
      </c>
      <c r="N100" s="242">
        <v>327135625.24000007</v>
      </c>
      <c r="O100" s="242">
        <v>4110518258.57</v>
      </c>
      <c r="P100" s="242">
        <v>342080189.18999994</v>
      </c>
      <c r="Q100" s="242">
        <v>4053824432.6699986</v>
      </c>
      <c r="R100" s="242">
        <v>366800516.34999996</v>
      </c>
      <c r="S100" s="242">
        <v>3999925146.4100003</v>
      </c>
      <c r="T100" s="242">
        <v>358323173.26000005</v>
      </c>
      <c r="U100" s="242">
        <v>3912700536.38</v>
      </c>
      <c r="V100" s="242">
        <v>318669359.87</v>
      </c>
      <c r="W100" s="242">
        <v>3845813022.57</v>
      </c>
      <c r="X100" s="242">
        <v>263286657.28000003</v>
      </c>
      <c r="Y100" s="242">
        <v>3789075929.41</v>
      </c>
      <c r="Z100" s="242">
        <v>275956975.09999996</v>
      </c>
      <c r="AA100" s="242">
        <v>3736039415.2299995</v>
      </c>
      <c r="AB100" s="242">
        <v>246651706.1800001</v>
      </c>
      <c r="AC100" s="242">
        <v>3665876154.1000004</v>
      </c>
      <c r="AD100" s="242">
        <v>223016990.49</v>
      </c>
      <c r="AE100" s="242">
        <v>3608986910.7599993</v>
      </c>
      <c r="AF100" s="242">
        <v>245712362.58000004</v>
      </c>
      <c r="AG100" s="242">
        <v>3571588122.9000006</v>
      </c>
      <c r="AH100" s="242">
        <v>279330414.91999996</v>
      </c>
      <c r="AI100" s="242">
        <v>3542997606.0100007</v>
      </c>
      <c r="AJ100" s="242">
        <v>247003814.93000004</v>
      </c>
      <c r="AK100" s="242">
        <v>3493967785.3900003</v>
      </c>
      <c r="AL100" s="242">
        <v>259473773.06</v>
      </c>
      <c r="AM100" s="242">
        <v>3426305933.2100005</v>
      </c>
      <c r="AN100" s="242">
        <v>286140139.06</v>
      </c>
      <c r="AO100" s="242">
        <v>3370365883.080001</v>
      </c>
      <c r="AP100" s="242">
        <v>305796885.84</v>
      </c>
      <c r="AQ100" s="242">
        <v>3309362252.57</v>
      </c>
      <c r="AR100" s="242">
        <v>315892546.5299999</v>
      </c>
      <c r="AS100" s="242">
        <v>3266931625.84</v>
      </c>
      <c r="AT100" s="242">
        <v>268332244.75999996</v>
      </c>
      <c r="AU100" s="242">
        <v>3216594510.73</v>
      </c>
      <c r="AV100" s="242">
        <v>256537311.72999996</v>
      </c>
      <c r="AW100" s="242">
        <v>3209845165.18</v>
      </c>
      <c r="AX100" s="242">
        <v>236425877.54000005</v>
      </c>
      <c r="AY100" s="242">
        <v>3170314067.6199994</v>
      </c>
      <c r="AZ100" s="242">
        <v>310974441.7299999</v>
      </c>
      <c r="BA100" s="242">
        <v>3234636803.1699986</v>
      </c>
      <c r="BB100" s="242">
        <v>256900020.49000004</v>
      </c>
      <c r="BC100" s="242">
        <v>3268519833.1699996</v>
      </c>
      <c r="BD100" s="242">
        <v>337164764.42000014</v>
      </c>
      <c r="BE100" s="242">
        <v>3359972235.0099998</v>
      </c>
      <c r="BF100" s="242">
        <v>267420032.34000003</v>
      </c>
      <c r="BG100" s="242">
        <v>3348061852.4300003</v>
      </c>
      <c r="BH100" s="242">
        <v>312981049.9200001</v>
      </c>
      <c r="BI100" s="242">
        <v>3414039087.4199996</v>
      </c>
      <c r="BJ100" s="242">
        <v>320913285.31</v>
      </c>
      <c r="BK100" s="242">
        <v>3475478599.67</v>
      </c>
      <c r="BL100" s="242">
        <v>362058051.2999999</v>
      </c>
      <c r="BM100" s="242">
        <v>3551396511.91</v>
      </c>
      <c r="BN100" s="242">
        <v>377261706.7499999</v>
      </c>
      <c r="BO100" s="242">
        <v>3622861332.8199997</v>
      </c>
      <c r="BP100" s="242">
        <v>380845155.24</v>
      </c>
      <c r="BQ100" s="242">
        <v>3687813941.53</v>
      </c>
      <c r="BR100" s="242">
        <v>332748596.15</v>
      </c>
      <c r="BS100" s="242">
        <v>3752230292.919999</v>
      </c>
      <c r="BT100" s="242">
        <v>291935146.41</v>
      </c>
      <c r="BU100" s="242">
        <v>3787628127.600001</v>
      </c>
      <c r="BV100" s="242">
        <v>282819678.5000001</v>
      </c>
      <c r="BW100" s="242">
        <v>3834021928.5600004</v>
      </c>
      <c r="BX100" s="242">
        <v>304872975.89</v>
      </c>
      <c r="BY100" s="242">
        <v>3827920462.72</v>
      </c>
      <c r="BZ100" s="242">
        <v>278973709.24999994</v>
      </c>
      <c r="CA100" s="242">
        <v>3849994151.4800005</v>
      </c>
      <c r="CB100" s="242">
        <v>286803085.78</v>
      </c>
      <c r="CC100" s="242">
        <v>3799632472.8399997</v>
      </c>
      <c r="CD100" s="242">
        <v>308530576.53000003</v>
      </c>
      <c r="CE100" s="242">
        <v>3840743017.03</v>
      </c>
      <c r="CF100" s="242">
        <v>306119816.76</v>
      </c>
      <c r="CG100" s="242">
        <v>3833881783.87</v>
      </c>
      <c r="CH100" s="242">
        <v>316615733.32</v>
      </c>
      <c r="CI100" s="242">
        <v>3829584231.88</v>
      </c>
      <c r="CJ100" s="242">
        <v>344013591.57</v>
      </c>
      <c r="CK100" s="242">
        <v>3811539772.1499996</v>
      </c>
      <c r="CL100" s="242">
        <v>343858127.7800001</v>
      </c>
      <c r="CM100" s="242">
        <v>3778136193.180001</v>
      </c>
      <c r="CN100" s="242">
        <v>340684669.71999997</v>
      </c>
      <c r="CO100" s="242">
        <v>3737975707.6600003</v>
      </c>
      <c r="CP100" s="242">
        <v>321727021.9839901</v>
      </c>
      <c r="CQ100" s="242">
        <v>3726954133.4939904</v>
      </c>
      <c r="CR100" s="242">
        <v>288002708.54164094</v>
      </c>
      <c r="CS100" s="242">
        <v>3723021695.625632</v>
      </c>
      <c r="CT100" s="242">
        <v>274347891.1313409</v>
      </c>
      <c r="CU100" s="242">
        <v>3714549908.256972</v>
      </c>
      <c r="CV100" s="242">
        <v>219307842.906304</v>
      </c>
      <c r="CW100" s="242">
        <v>3628984775.2732754</v>
      </c>
      <c r="CX100" s="242">
        <v>165713865.97205845</v>
      </c>
      <c r="CY100" s="242">
        <v>3515724931.995334</v>
      </c>
      <c r="CZ100" s="242">
        <v>177533603.49254867</v>
      </c>
      <c r="DA100" s="242">
        <v>3406455449.7078824</v>
      </c>
      <c r="DB100" s="242">
        <v>227766814.81599015</v>
      </c>
      <c r="DC100" s="242">
        <v>3325691687.993873</v>
      </c>
      <c r="DD100" s="242">
        <v>260113174.87713602</v>
      </c>
      <c r="DE100" s="242">
        <v>3279685046.111008</v>
      </c>
      <c r="DF100" s="242">
        <v>262934184.9819422</v>
      </c>
      <c r="DG100" s="242">
        <v>3226003497.7729516</v>
      </c>
      <c r="DH100" s="242">
        <v>285488922.09992355</v>
      </c>
      <c r="DI100" s="242">
        <v>3167478828.3028755</v>
      </c>
      <c r="DJ100" s="242">
        <v>285558089.8614742</v>
      </c>
      <c r="DK100" s="242">
        <v>3109178790.3843493</v>
      </c>
      <c r="DL100" s="242">
        <v>263956119.64888507</v>
      </c>
      <c r="DM100" s="242">
        <v>3032450240.313234</v>
      </c>
      <c r="DN100" s="242">
        <v>248894316.31089115</v>
      </c>
      <c r="DO100" s="242">
        <v>2959617534.6401343</v>
      </c>
      <c r="DP100" s="242">
        <v>210894917.87905744</v>
      </c>
      <c r="DQ100" s="242">
        <v>2882509743.977551</v>
      </c>
      <c r="DR100" s="242">
        <v>203469142.04195228</v>
      </c>
      <c r="DS100" s="242">
        <v>2811630994.8881626</v>
      </c>
      <c r="DT100" s="242">
        <v>209180613.20236546</v>
      </c>
      <c r="DU100" s="242">
        <v>2801503765.184225</v>
      </c>
      <c r="DV100" s="242">
        <v>191959850.41209602</v>
      </c>
      <c r="DW100" s="242">
        <v>2827749749.624263</v>
      </c>
      <c r="DX100" s="242">
        <v>230375447.83146065</v>
      </c>
      <c r="DY100" s="242">
        <v>2880591593.9631743</v>
      </c>
      <c r="DZ100" s="242">
        <v>228080439.8541655</v>
      </c>
      <c r="EA100" s="242">
        <v>2880905219.00135</v>
      </c>
      <c r="EB100" s="242">
        <v>270373791.65622026</v>
      </c>
      <c r="EC100" s="242">
        <v>2891165835.7804327</v>
      </c>
      <c r="ED100" s="242">
        <v>276688128.40897095</v>
      </c>
      <c r="EE100" s="242">
        <v>2904919779.207463</v>
      </c>
      <c r="EF100" s="242">
        <v>294144683.1738219</v>
      </c>
      <c r="EG100" s="242">
        <v>2913575540.28136</v>
      </c>
      <c r="EH100" s="242">
        <v>300287473.8444955</v>
      </c>
      <c r="EI100" s="242">
        <v>2928304924.2643824</v>
      </c>
      <c r="EJ100" s="242">
        <v>282110043.53418344</v>
      </c>
      <c r="EK100" s="242">
        <v>2946458848.149681</v>
      </c>
      <c r="EL100" s="242">
        <v>277447788.6108564</v>
      </c>
      <c r="EM100" s="242">
        <v>2975012320.4496446</v>
      </c>
      <c r="EN100" s="242">
        <v>227329071.07516783</v>
      </c>
      <c r="EO100" s="242">
        <v>2991446473.6457562</v>
      </c>
      <c r="EP100" s="242">
        <v>234046032.992364</v>
      </c>
      <c r="EQ100" s="242">
        <v>3022023364.5961676</v>
      </c>
      <c r="ES100">
        <f t="shared" si="5"/>
      </c>
      <c r="EX100" t="b">
        <f t="shared" si="4"/>
        <v>1</v>
      </c>
      <c r="EY100" s="205" t="s">
        <v>547</v>
      </c>
    </row>
    <row r="101" spans="1:155" ht="12.75">
      <c r="A101">
        <f t="shared" si="6"/>
      </c>
      <c r="B101"/>
      <c r="C101" s="237"/>
      <c r="ES101">
        <f t="shared" si="5"/>
      </c>
      <c r="EX101" t="b">
        <f t="shared" si="4"/>
        <v>1</v>
      </c>
      <c r="EY101" s="197"/>
    </row>
    <row r="102" spans="1:155" ht="12.75">
      <c r="A102" t="str">
        <f t="shared" si="6"/>
        <v>TRANSMISS</v>
      </c>
      <c r="B102" s="240" t="s">
        <v>593</v>
      </c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DS102" s="238"/>
      <c r="DT102" s="23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238"/>
      <c r="EF102" s="238"/>
      <c r="EG102" s="238"/>
      <c r="EH102" s="238"/>
      <c r="EI102" s="238"/>
      <c r="EJ102" s="238"/>
      <c r="EK102" s="238"/>
      <c r="EL102" s="238"/>
      <c r="EM102" s="238"/>
      <c r="EN102" s="238"/>
      <c r="EO102" s="238"/>
      <c r="EP102" s="238"/>
      <c r="EQ102" s="238"/>
      <c r="ES102">
        <f t="shared" si="5"/>
      </c>
      <c r="EX102" t="b">
        <f t="shared" si="4"/>
        <v>1</v>
      </c>
      <c r="EY102" s="205" t="s">
        <v>593</v>
      </c>
    </row>
    <row r="103" spans="1:155" ht="12.75">
      <c r="A103" t="str">
        <f t="shared" si="6"/>
        <v>INC260010</v>
      </c>
      <c r="B103" s="241" t="s">
        <v>594</v>
      </c>
      <c r="C103" s="238" t="s">
        <v>734</v>
      </c>
      <c r="D103" s="238">
        <v>755329.63</v>
      </c>
      <c r="E103" s="238">
        <v>8573702.86</v>
      </c>
      <c r="F103" s="238">
        <v>588116.34</v>
      </c>
      <c r="G103" s="238">
        <v>8839897</v>
      </c>
      <c r="H103" s="238">
        <v>478859.11</v>
      </c>
      <c r="I103" s="238">
        <v>7651725.1</v>
      </c>
      <c r="J103" s="238">
        <v>708644.4</v>
      </c>
      <c r="K103" s="238">
        <v>7916378.68</v>
      </c>
      <c r="L103" s="238">
        <v>250138.67</v>
      </c>
      <c r="M103" s="238">
        <v>7582405.77</v>
      </c>
      <c r="N103" s="238">
        <v>246876.1</v>
      </c>
      <c r="O103" s="238">
        <v>7395621.93</v>
      </c>
      <c r="P103" s="238">
        <v>598653.84</v>
      </c>
      <c r="Q103" s="238">
        <v>6882849.39</v>
      </c>
      <c r="R103" s="238">
        <v>355231.18</v>
      </c>
      <c r="S103" s="238">
        <v>6451082.2</v>
      </c>
      <c r="T103" s="238">
        <v>581273.9</v>
      </c>
      <c r="U103" s="238">
        <v>6276119.86</v>
      </c>
      <c r="V103" s="238">
        <v>592194.05</v>
      </c>
      <c r="W103" s="238">
        <v>5594255.14</v>
      </c>
      <c r="X103" s="238">
        <v>626379.06</v>
      </c>
      <c r="Y103" s="238">
        <v>5913786.05</v>
      </c>
      <c r="Z103" s="238">
        <v>1389556.39</v>
      </c>
      <c r="AA103" s="238">
        <v>7171252.67</v>
      </c>
      <c r="AB103" s="238">
        <v>551830.03</v>
      </c>
      <c r="AC103" s="238">
        <v>6967753.07</v>
      </c>
      <c r="AD103" s="238">
        <v>557708.1</v>
      </c>
      <c r="AE103" s="238">
        <v>6937344.83</v>
      </c>
      <c r="AF103" s="238">
        <v>608672.25</v>
      </c>
      <c r="AG103" s="238">
        <v>7067157.97</v>
      </c>
      <c r="AH103" s="238">
        <v>626356.69</v>
      </c>
      <c r="AI103" s="238">
        <v>6984870.26</v>
      </c>
      <c r="AJ103" s="238">
        <v>620344.74</v>
      </c>
      <c r="AK103" s="238">
        <v>7355076.33</v>
      </c>
      <c r="AL103" s="238">
        <v>539528.9</v>
      </c>
      <c r="AM103" s="238">
        <v>7647729.13</v>
      </c>
      <c r="AN103" s="238">
        <v>607453.14</v>
      </c>
      <c r="AO103" s="238">
        <v>7656528.43</v>
      </c>
      <c r="AP103" s="238">
        <v>364004.89</v>
      </c>
      <c r="AQ103" s="238">
        <v>7665302.14</v>
      </c>
      <c r="AR103" s="238">
        <v>473054.32</v>
      </c>
      <c r="AS103" s="238">
        <v>7557082.56</v>
      </c>
      <c r="AT103" s="238">
        <v>690147.92</v>
      </c>
      <c r="AU103" s="238">
        <v>7655036.43</v>
      </c>
      <c r="AV103" s="238">
        <v>630377.32</v>
      </c>
      <c r="AW103" s="238">
        <v>7659034.69</v>
      </c>
      <c r="AX103" s="238">
        <v>1321664.1</v>
      </c>
      <c r="AY103" s="238">
        <v>7591142.4</v>
      </c>
      <c r="AZ103" s="238">
        <v>473801.79</v>
      </c>
      <c r="BA103" s="238">
        <v>7513114.16</v>
      </c>
      <c r="BB103" s="238">
        <v>434800.28</v>
      </c>
      <c r="BC103" s="238">
        <v>7390206.34</v>
      </c>
      <c r="BD103" s="238">
        <v>511924.23</v>
      </c>
      <c r="BE103" s="238">
        <v>7293458.32</v>
      </c>
      <c r="BF103" s="238">
        <v>339484.7</v>
      </c>
      <c r="BG103" s="238">
        <v>7006586.33</v>
      </c>
      <c r="BH103" s="238">
        <v>446113.36</v>
      </c>
      <c r="BI103" s="238">
        <v>6832354.95</v>
      </c>
      <c r="BJ103" s="238">
        <v>389683.69</v>
      </c>
      <c r="BK103" s="238">
        <v>6682509.74</v>
      </c>
      <c r="BL103" s="238">
        <v>480057.36</v>
      </c>
      <c r="BM103" s="238">
        <v>6555113.96</v>
      </c>
      <c r="BN103" s="238">
        <v>425865.27</v>
      </c>
      <c r="BO103" s="238">
        <v>6616974.340000002</v>
      </c>
      <c r="BP103" s="238">
        <v>442697.52</v>
      </c>
      <c r="BQ103" s="238">
        <v>6586617.540000001</v>
      </c>
      <c r="BR103" s="238">
        <v>445925.52</v>
      </c>
      <c r="BS103" s="238">
        <v>6342395.140000001</v>
      </c>
      <c r="BT103" s="238">
        <v>524042.23</v>
      </c>
      <c r="BU103" s="238">
        <v>6236060.050000001</v>
      </c>
      <c r="BV103" s="238">
        <v>752402.67</v>
      </c>
      <c r="BW103" s="238">
        <v>5666798.619999999</v>
      </c>
      <c r="BX103" s="238">
        <v>485751.8</v>
      </c>
      <c r="BY103" s="238">
        <v>5678748.63</v>
      </c>
      <c r="BZ103" s="238">
        <v>343695.77</v>
      </c>
      <c r="CA103" s="238">
        <v>5587644.120000001</v>
      </c>
      <c r="CB103" s="238">
        <v>421030.56</v>
      </c>
      <c r="CC103" s="238">
        <v>5496750.450000001</v>
      </c>
      <c r="CD103" s="238">
        <v>310424.99</v>
      </c>
      <c r="CE103" s="238">
        <v>5467690.740000001</v>
      </c>
      <c r="CF103" s="238">
        <v>346070.95</v>
      </c>
      <c r="CG103" s="238">
        <v>5367648.330000001</v>
      </c>
      <c r="CH103" s="238">
        <v>471053.61</v>
      </c>
      <c r="CI103" s="238">
        <v>5449018.250000001</v>
      </c>
      <c r="CJ103" s="238">
        <v>457129.63</v>
      </c>
      <c r="CK103" s="238">
        <v>5426090.52</v>
      </c>
      <c r="CL103" s="238">
        <v>401872.13</v>
      </c>
      <c r="CM103" s="238">
        <v>5402097.379999999</v>
      </c>
      <c r="CN103" s="238">
        <v>430718.67</v>
      </c>
      <c r="CO103" s="238">
        <v>5390118.529999999</v>
      </c>
      <c r="CP103" s="238">
        <v>623843.48</v>
      </c>
      <c r="CQ103" s="238">
        <v>5568036.49</v>
      </c>
      <c r="CR103" s="238">
        <v>592414.5700000001</v>
      </c>
      <c r="CS103" s="238">
        <v>5636408.83</v>
      </c>
      <c r="CT103" s="238">
        <v>646322.9199999998</v>
      </c>
      <c r="CU103" s="238">
        <v>5530329.079999999</v>
      </c>
      <c r="CV103" s="238">
        <v>554933.3899999999</v>
      </c>
      <c r="CW103" s="238">
        <v>5599510.669999998</v>
      </c>
      <c r="CX103" s="238">
        <v>545611.2399999999</v>
      </c>
      <c r="CY103" s="238">
        <v>5801426.140000001</v>
      </c>
      <c r="CZ103" s="238">
        <v>561679.1499999999</v>
      </c>
      <c r="DA103" s="238">
        <v>5942074.73</v>
      </c>
      <c r="DB103" s="238">
        <v>549814.8899999998</v>
      </c>
      <c r="DC103" s="238">
        <v>6181464.63</v>
      </c>
      <c r="DD103" s="238">
        <v>551697.0399999997</v>
      </c>
      <c r="DE103" s="238">
        <v>6387090.72</v>
      </c>
      <c r="DF103" s="238">
        <v>527109.0300000003</v>
      </c>
      <c r="DG103" s="238">
        <v>6443146.139999999</v>
      </c>
      <c r="DH103" s="238">
        <v>565681.1699999996</v>
      </c>
      <c r="DI103" s="238">
        <v>6551697.679999999</v>
      </c>
      <c r="DJ103" s="238">
        <v>613657.55</v>
      </c>
      <c r="DK103" s="238">
        <v>6763483.1</v>
      </c>
      <c r="DL103" s="238">
        <v>556110.9799999996</v>
      </c>
      <c r="DM103" s="238">
        <v>6888875.409999998</v>
      </c>
      <c r="DN103" s="238">
        <v>578682.6099999998</v>
      </c>
      <c r="DO103" s="238">
        <v>6843714.539999998</v>
      </c>
      <c r="DP103" s="238">
        <v>553205.3999999999</v>
      </c>
      <c r="DQ103" s="238">
        <v>6804505.369999998</v>
      </c>
      <c r="DR103" s="238">
        <v>505860.47000000015</v>
      </c>
      <c r="DS103" s="238">
        <v>6664042.919999999</v>
      </c>
      <c r="DT103" s="238">
        <v>566051.49</v>
      </c>
      <c r="DU103" s="238">
        <v>6675161.02</v>
      </c>
      <c r="DV103" s="238">
        <v>534371.98</v>
      </c>
      <c r="DW103" s="238">
        <v>6663921.76</v>
      </c>
      <c r="DX103" s="238">
        <v>569025.81</v>
      </c>
      <c r="DY103" s="238">
        <v>6671268.419999999</v>
      </c>
      <c r="DZ103" s="238">
        <v>538871.8099999999</v>
      </c>
      <c r="EA103" s="238">
        <v>6660325.34</v>
      </c>
      <c r="EB103" s="238">
        <v>591379.1799999999</v>
      </c>
      <c r="EC103" s="238">
        <v>6700007.479999999</v>
      </c>
      <c r="ED103" s="238">
        <v>544340.78</v>
      </c>
      <c r="EE103" s="238">
        <v>6717239.229999999</v>
      </c>
      <c r="EF103" s="238">
        <v>584222.5900000003</v>
      </c>
      <c r="EG103" s="238">
        <v>6735780.6499999985</v>
      </c>
      <c r="EH103" s="238">
        <v>639448.7900000007</v>
      </c>
      <c r="EI103" s="238">
        <v>6761571.89</v>
      </c>
      <c r="EJ103" s="238">
        <v>567673.5100000002</v>
      </c>
      <c r="EK103" s="238">
        <v>6773134.42</v>
      </c>
      <c r="EL103" s="238">
        <v>633857.3900000004</v>
      </c>
      <c r="EM103" s="238">
        <v>6828309.200000001</v>
      </c>
      <c r="EN103" s="238">
        <v>596136.7800000007</v>
      </c>
      <c r="EO103" s="238">
        <v>6871240.580000003</v>
      </c>
      <c r="EP103" s="238">
        <v>552177.4000000004</v>
      </c>
      <c r="EQ103" s="238">
        <v>6917557.5100000035</v>
      </c>
      <c r="ES103" t="str">
        <f t="shared" si="5"/>
        <v>560</v>
      </c>
      <c r="EX103" t="b">
        <f t="shared" si="4"/>
        <v>1</v>
      </c>
      <c r="EY103" s="206" t="s">
        <v>594</v>
      </c>
    </row>
    <row r="104" spans="1:155" ht="12.75">
      <c r="A104" t="str">
        <f t="shared" si="6"/>
        <v>INC261000</v>
      </c>
      <c r="B104" s="241" t="s">
        <v>595</v>
      </c>
      <c r="C104" s="238" t="s">
        <v>735</v>
      </c>
      <c r="D104" s="238">
        <v>475760</v>
      </c>
      <c r="E104" s="238">
        <v>4488899.08</v>
      </c>
      <c r="F104" s="238">
        <v>376899.47</v>
      </c>
      <c r="G104" s="238">
        <v>4537158.65</v>
      </c>
      <c r="H104" s="238">
        <v>466819.24</v>
      </c>
      <c r="I104" s="238">
        <v>4664491.29</v>
      </c>
      <c r="J104" s="238">
        <v>466993.47</v>
      </c>
      <c r="K104" s="238">
        <v>4735710.11</v>
      </c>
      <c r="L104" s="238">
        <v>492379.03</v>
      </c>
      <c r="M104" s="238">
        <v>4918991.91</v>
      </c>
      <c r="N104" s="238">
        <v>427424.99</v>
      </c>
      <c r="O104" s="238">
        <v>4964336.6</v>
      </c>
      <c r="P104" s="238">
        <v>495462.83</v>
      </c>
      <c r="Q104" s="238">
        <v>5113010.4</v>
      </c>
      <c r="R104" s="238">
        <v>480832.64</v>
      </c>
      <c r="S104" s="238">
        <v>5188109.41</v>
      </c>
      <c r="T104" s="238">
        <v>422569.26</v>
      </c>
      <c r="U104" s="238">
        <v>5232285.51</v>
      </c>
      <c r="V104" s="238">
        <v>515580.24</v>
      </c>
      <c r="W104" s="238">
        <v>5360315.76</v>
      </c>
      <c r="X104" s="238">
        <v>569540.62</v>
      </c>
      <c r="Y104" s="238">
        <v>5548309.84</v>
      </c>
      <c r="Z104" s="238">
        <v>615821.08</v>
      </c>
      <c r="AA104" s="238">
        <v>5806082.87</v>
      </c>
      <c r="AB104" s="238">
        <v>273734.66</v>
      </c>
      <c r="AC104" s="238">
        <v>5604057.53</v>
      </c>
      <c r="AD104" s="238">
        <v>184681.52</v>
      </c>
      <c r="AE104" s="238">
        <v>5411839.58</v>
      </c>
      <c r="AF104" s="238">
        <v>236517.43</v>
      </c>
      <c r="AG104" s="238">
        <v>5181537.77</v>
      </c>
      <c r="AH104" s="238">
        <v>206720.32</v>
      </c>
      <c r="AI104" s="238">
        <v>4921264.62</v>
      </c>
      <c r="AJ104" s="238">
        <v>221610.36</v>
      </c>
      <c r="AK104" s="238">
        <v>4650495.95</v>
      </c>
      <c r="AL104" s="238">
        <v>166639.71</v>
      </c>
      <c r="AM104" s="238">
        <v>4389710.67</v>
      </c>
      <c r="AN104" s="238">
        <v>234484.04</v>
      </c>
      <c r="AO104" s="238">
        <v>4128731.88</v>
      </c>
      <c r="AP104" s="238">
        <v>198691.14</v>
      </c>
      <c r="AQ104" s="238">
        <v>3846590.38</v>
      </c>
      <c r="AR104" s="238">
        <v>183359.65</v>
      </c>
      <c r="AS104" s="238">
        <v>3607380.77</v>
      </c>
      <c r="AT104" s="238">
        <v>221489.26</v>
      </c>
      <c r="AU104" s="238">
        <v>3313289.79</v>
      </c>
      <c r="AV104" s="238">
        <v>186220.08</v>
      </c>
      <c r="AW104" s="238">
        <v>2929969.25</v>
      </c>
      <c r="AX104" s="238">
        <v>210507.65</v>
      </c>
      <c r="AY104" s="238">
        <v>2524655.82</v>
      </c>
      <c r="AZ104" s="238">
        <v>250971.41</v>
      </c>
      <c r="BA104" s="238">
        <v>2501892.57</v>
      </c>
      <c r="BB104" s="238">
        <v>183643.58</v>
      </c>
      <c r="BC104" s="238">
        <v>2500854.63</v>
      </c>
      <c r="BD104" s="238">
        <v>203863.63</v>
      </c>
      <c r="BE104" s="238">
        <v>2468200.83</v>
      </c>
      <c r="BF104" s="238">
        <v>204639.35</v>
      </c>
      <c r="BG104" s="238">
        <v>2466119.86</v>
      </c>
      <c r="BH104" s="238">
        <v>221401.03</v>
      </c>
      <c r="BI104" s="238">
        <v>2465910.53</v>
      </c>
      <c r="BJ104" s="238">
        <v>196094.63</v>
      </c>
      <c r="BK104" s="238">
        <v>2495365.45</v>
      </c>
      <c r="BL104" s="238">
        <v>207033.5</v>
      </c>
      <c r="BM104" s="238">
        <v>2467914.91</v>
      </c>
      <c r="BN104" s="238">
        <v>172378.69999999998</v>
      </c>
      <c r="BO104" s="238">
        <v>2441602.4699999997</v>
      </c>
      <c r="BP104" s="238">
        <v>166645.87</v>
      </c>
      <c r="BQ104" s="238">
        <v>2424888.6899999995</v>
      </c>
      <c r="BR104" s="238">
        <v>167207.59</v>
      </c>
      <c r="BS104" s="238">
        <v>2370607.02</v>
      </c>
      <c r="BT104" s="238">
        <v>161446.02</v>
      </c>
      <c r="BU104" s="238">
        <v>2345832.9600000004</v>
      </c>
      <c r="BV104" s="238">
        <v>6864330.77</v>
      </c>
      <c r="BW104" s="238">
        <v>8999656.08</v>
      </c>
      <c r="BX104" s="238">
        <v>842610.4099999999</v>
      </c>
      <c r="BY104" s="238">
        <v>9591295.08</v>
      </c>
      <c r="BZ104" s="238">
        <v>767766.8099999999</v>
      </c>
      <c r="CA104" s="238">
        <v>10175418.309999997</v>
      </c>
      <c r="CB104" s="238">
        <v>800912.2999999999</v>
      </c>
      <c r="CC104" s="238">
        <v>10772466.979999997</v>
      </c>
      <c r="CD104" s="238">
        <v>793033.9999999999</v>
      </c>
      <c r="CE104" s="238">
        <v>11360861.629999997</v>
      </c>
      <c r="CF104" s="238">
        <v>787719.03</v>
      </c>
      <c r="CG104" s="238">
        <v>11927179.629999999</v>
      </c>
      <c r="CH104" s="238">
        <v>798628.3999999999</v>
      </c>
      <c r="CI104" s="238">
        <v>12529713.399999997</v>
      </c>
      <c r="CJ104" s="238">
        <v>815359.72</v>
      </c>
      <c r="CK104" s="238">
        <v>13138039.619999997</v>
      </c>
      <c r="CL104" s="238">
        <v>815565.6099999999</v>
      </c>
      <c r="CM104" s="238">
        <v>13781226.529999997</v>
      </c>
      <c r="CN104" s="238">
        <v>747929.75</v>
      </c>
      <c r="CO104" s="238">
        <v>14362510.409999998</v>
      </c>
      <c r="CP104" s="238">
        <v>826084.86</v>
      </c>
      <c r="CQ104" s="238">
        <v>15021387.679999998</v>
      </c>
      <c r="CR104" s="238">
        <v>875118.9600000001</v>
      </c>
      <c r="CS104" s="238">
        <v>15735060.62</v>
      </c>
      <c r="CT104" s="238">
        <v>961739.0199999999</v>
      </c>
      <c r="CU104" s="238">
        <v>9832468.87</v>
      </c>
      <c r="CV104" s="238">
        <v>916628.3500000001</v>
      </c>
      <c r="CW104" s="238">
        <v>9906486.809999999</v>
      </c>
      <c r="CX104" s="238">
        <v>868512.0800000001</v>
      </c>
      <c r="CY104" s="238">
        <v>10007232.08</v>
      </c>
      <c r="CZ104" s="238">
        <v>887203.5600000002</v>
      </c>
      <c r="DA104" s="238">
        <v>10093523.34</v>
      </c>
      <c r="DB104" s="238">
        <v>893502.02</v>
      </c>
      <c r="DC104" s="238">
        <v>10193991.360000001</v>
      </c>
      <c r="DD104" s="238">
        <v>885041.5000000001</v>
      </c>
      <c r="DE104" s="238">
        <v>10291313.83</v>
      </c>
      <c r="DF104" s="238">
        <v>877112.89</v>
      </c>
      <c r="DG104" s="238">
        <v>10369798.32</v>
      </c>
      <c r="DH104" s="238">
        <v>891674.05</v>
      </c>
      <c r="DI104" s="238">
        <v>10446112.65</v>
      </c>
      <c r="DJ104" s="238">
        <v>889677.6000000001</v>
      </c>
      <c r="DK104" s="238">
        <v>10520224.64</v>
      </c>
      <c r="DL104" s="238">
        <v>920329.97</v>
      </c>
      <c r="DM104" s="238">
        <v>10692624.860000001</v>
      </c>
      <c r="DN104" s="238">
        <v>901024.7100000001</v>
      </c>
      <c r="DO104" s="238">
        <v>10767564.71</v>
      </c>
      <c r="DP104" s="238">
        <v>912798.26</v>
      </c>
      <c r="DQ104" s="238">
        <v>10805244.01</v>
      </c>
      <c r="DR104" s="238">
        <v>832136.7100000001</v>
      </c>
      <c r="DS104" s="238">
        <v>10675641.7</v>
      </c>
      <c r="DT104" s="238">
        <v>899643.33</v>
      </c>
      <c r="DU104" s="238">
        <v>10658656.68</v>
      </c>
      <c r="DV104" s="238">
        <v>871635.33</v>
      </c>
      <c r="DW104" s="238">
        <v>10661779.93</v>
      </c>
      <c r="DX104" s="238">
        <v>902560.91</v>
      </c>
      <c r="DY104" s="238">
        <v>10677137.28</v>
      </c>
      <c r="DZ104" s="238">
        <v>897069.3299999998</v>
      </c>
      <c r="EA104" s="238">
        <v>10680704.590000002</v>
      </c>
      <c r="EB104" s="238">
        <v>912614.0499999998</v>
      </c>
      <c r="EC104" s="238">
        <v>10708277.14</v>
      </c>
      <c r="ED104" s="238">
        <v>892033.46</v>
      </c>
      <c r="EE104" s="238">
        <v>10723197.71</v>
      </c>
      <c r="EF104" s="238">
        <v>924077.9999999999</v>
      </c>
      <c r="EG104" s="238">
        <v>10755601.66</v>
      </c>
      <c r="EH104" s="238">
        <v>904268.3200000001</v>
      </c>
      <c r="EI104" s="238">
        <v>10770192.38</v>
      </c>
      <c r="EJ104" s="238">
        <v>882105.71</v>
      </c>
      <c r="EK104" s="238">
        <v>10731968.120000001</v>
      </c>
      <c r="EL104" s="238">
        <v>928829.2999999999</v>
      </c>
      <c r="EM104" s="238">
        <v>10759772.71</v>
      </c>
      <c r="EN104" s="238">
        <v>929009.5500000002</v>
      </c>
      <c r="EO104" s="238">
        <v>10775984</v>
      </c>
      <c r="EP104" s="238">
        <v>879368.08</v>
      </c>
      <c r="EQ104" s="238">
        <v>10823215.37</v>
      </c>
      <c r="ES104" t="str">
        <f aca="true" t="shared" si="7" ref="ES104:ES135">LEFT(C104,3)</f>
        <v>561</v>
      </c>
      <c r="EX104" t="b">
        <f t="shared" si="4"/>
        <v>1</v>
      </c>
      <c r="EY104" s="206" t="s">
        <v>595</v>
      </c>
    </row>
    <row r="105" spans="1:155" ht="12.75">
      <c r="A105" t="str">
        <f t="shared" si="6"/>
        <v>INC262000</v>
      </c>
      <c r="B105" s="241" t="s">
        <v>596</v>
      </c>
      <c r="C105" s="238" t="s">
        <v>736</v>
      </c>
      <c r="D105" s="238">
        <v>143454.4</v>
      </c>
      <c r="E105" s="238">
        <v>2230584.8</v>
      </c>
      <c r="F105" s="238">
        <v>148790.18</v>
      </c>
      <c r="G105" s="238">
        <v>2216321.51</v>
      </c>
      <c r="H105" s="238">
        <v>147262.25</v>
      </c>
      <c r="I105" s="238">
        <v>2123649.41</v>
      </c>
      <c r="J105" s="238">
        <v>113251.82</v>
      </c>
      <c r="K105" s="238">
        <v>2103007.42</v>
      </c>
      <c r="L105" s="238">
        <v>161972.46</v>
      </c>
      <c r="M105" s="238">
        <v>2148844.21</v>
      </c>
      <c r="N105" s="238">
        <v>154609.61</v>
      </c>
      <c r="O105" s="238">
        <v>2079400.34</v>
      </c>
      <c r="P105" s="238">
        <v>170037.87</v>
      </c>
      <c r="Q105" s="238">
        <v>2118847.95</v>
      </c>
      <c r="R105" s="238">
        <v>128818.89</v>
      </c>
      <c r="S105" s="238">
        <v>2106433.12</v>
      </c>
      <c r="T105" s="238">
        <v>124587.06</v>
      </c>
      <c r="U105" s="238">
        <v>1966668.93</v>
      </c>
      <c r="V105" s="238">
        <v>181444.67</v>
      </c>
      <c r="W105" s="238">
        <v>1765397.23</v>
      </c>
      <c r="X105" s="238">
        <v>207687.13</v>
      </c>
      <c r="Y105" s="238">
        <v>1825234.91</v>
      </c>
      <c r="Z105" s="238">
        <v>2936887.33</v>
      </c>
      <c r="AA105" s="238">
        <v>4618803.67</v>
      </c>
      <c r="AB105" s="238">
        <v>66060.94</v>
      </c>
      <c r="AC105" s="238">
        <v>4541410.21</v>
      </c>
      <c r="AD105" s="238">
        <v>196030.83</v>
      </c>
      <c r="AE105" s="238">
        <v>4588650.86</v>
      </c>
      <c r="AF105" s="238">
        <v>91594.59</v>
      </c>
      <c r="AG105" s="238">
        <v>4532983.2</v>
      </c>
      <c r="AH105" s="238">
        <v>228013.82</v>
      </c>
      <c r="AI105" s="238">
        <v>4647745.2</v>
      </c>
      <c r="AJ105" s="238">
        <v>205942.67</v>
      </c>
      <c r="AK105" s="238">
        <v>4691715.41</v>
      </c>
      <c r="AL105" s="238">
        <v>181154.89</v>
      </c>
      <c r="AM105" s="238">
        <v>4718260.69</v>
      </c>
      <c r="AN105" s="238">
        <v>259318.95</v>
      </c>
      <c r="AO105" s="238">
        <v>4807541.77</v>
      </c>
      <c r="AP105" s="238">
        <v>136598.03</v>
      </c>
      <c r="AQ105" s="238">
        <v>4815320.91</v>
      </c>
      <c r="AR105" s="238">
        <v>174723.08</v>
      </c>
      <c r="AS105" s="238">
        <v>4865456.93</v>
      </c>
      <c r="AT105" s="238">
        <v>267342.4</v>
      </c>
      <c r="AU105" s="238">
        <v>4951354.66</v>
      </c>
      <c r="AV105" s="238">
        <v>167275.21</v>
      </c>
      <c r="AW105" s="238">
        <v>4910942.74</v>
      </c>
      <c r="AX105" s="238">
        <v>542702.45</v>
      </c>
      <c r="AY105" s="238">
        <v>2516757.86</v>
      </c>
      <c r="AZ105" s="238">
        <v>120841.83</v>
      </c>
      <c r="BA105" s="238">
        <v>2571538.75</v>
      </c>
      <c r="BB105" s="238">
        <v>175793.16</v>
      </c>
      <c r="BC105" s="238">
        <v>2551301.08</v>
      </c>
      <c r="BD105" s="238">
        <v>271284.89</v>
      </c>
      <c r="BE105" s="238">
        <v>2730991.38</v>
      </c>
      <c r="BF105" s="238">
        <v>195245.86</v>
      </c>
      <c r="BG105" s="238">
        <v>2698223.42</v>
      </c>
      <c r="BH105" s="238">
        <v>178219.36</v>
      </c>
      <c r="BI105" s="238">
        <v>2670500.11</v>
      </c>
      <c r="BJ105" s="238">
        <v>327360.98</v>
      </c>
      <c r="BK105" s="238">
        <v>2816706.2</v>
      </c>
      <c r="BL105" s="238">
        <v>217923.97</v>
      </c>
      <c r="BM105" s="238">
        <v>2775311.22</v>
      </c>
      <c r="BN105" s="238">
        <v>91394.39</v>
      </c>
      <c r="BO105" s="238">
        <v>2730107.5799999996</v>
      </c>
      <c r="BP105" s="238">
        <v>289317.6</v>
      </c>
      <c r="BQ105" s="238">
        <v>2844702.0999999996</v>
      </c>
      <c r="BR105" s="238">
        <v>181721.71</v>
      </c>
      <c r="BS105" s="238">
        <v>2759081.4099999997</v>
      </c>
      <c r="BT105" s="238">
        <v>145866.88</v>
      </c>
      <c r="BU105" s="238">
        <v>2737673.079999999</v>
      </c>
      <c r="BV105" s="238">
        <v>307244.25</v>
      </c>
      <c r="BW105" s="238">
        <v>2502214.8800000004</v>
      </c>
      <c r="BX105" s="238">
        <v>173725.73</v>
      </c>
      <c r="BY105" s="238">
        <v>2555098.78</v>
      </c>
      <c r="BZ105" s="238">
        <v>115848.57</v>
      </c>
      <c r="CA105" s="238">
        <v>2495154.19</v>
      </c>
      <c r="CB105" s="238">
        <v>148909.87</v>
      </c>
      <c r="CC105" s="238">
        <v>2372779.1699999995</v>
      </c>
      <c r="CD105" s="238">
        <v>156300.8</v>
      </c>
      <c r="CE105" s="238">
        <v>2333834.11</v>
      </c>
      <c r="CF105" s="238">
        <v>142516.61</v>
      </c>
      <c r="CG105" s="238">
        <v>2298131.36</v>
      </c>
      <c r="CH105" s="238">
        <v>154573.14</v>
      </c>
      <c r="CI105" s="238">
        <v>2125343.52</v>
      </c>
      <c r="CJ105" s="238">
        <v>186172.38</v>
      </c>
      <c r="CK105" s="238">
        <v>2093591.93</v>
      </c>
      <c r="CL105" s="238">
        <v>382267.95</v>
      </c>
      <c r="CM105" s="238">
        <v>2384465.49</v>
      </c>
      <c r="CN105" s="238">
        <v>378933.4</v>
      </c>
      <c r="CO105" s="238">
        <v>2474081.29</v>
      </c>
      <c r="CP105" s="238">
        <v>182051.45</v>
      </c>
      <c r="CQ105" s="238">
        <v>2474411.0300000003</v>
      </c>
      <c r="CR105" s="238">
        <v>181962.88999999998</v>
      </c>
      <c r="CS105" s="238">
        <v>2510507.04</v>
      </c>
      <c r="CT105" s="238">
        <v>179632.91999999998</v>
      </c>
      <c r="CU105" s="238">
        <v>2382895.71</v>
      </c>
      <c r="CV105" s="238">
        <v>140334.31000000003</v>
      </c>
      <c r="CW105" s="238">
        <v>2349504.29</v>
      </c>
      <c r="CX105" s="238">
        <v>180033.37000000002</v>
      </c>
      <c r="CY105" s="238">
        <v>2413689.09</v>
      </c>
      <c r="CZ105" s="238">
        <v>158284.82000000007</v>
      </c>
      <c r="DA105" s="238">
        <v>2423064.04</v>
      </c>
      <c r="DB105" s="238">
        <v>172804.47000000006</v>
      </c>
      <c r="DC105" s="238">
        <v>2439567.7100000004</v>
      </c>
      <c r="DD105" s="238">
        <v>187134.81000000006</v>
      </c>
      <c r="DE105" s="238">
        <v>2484185.91</v>
      </c>
      <c r="DF105" s="238">
        <v>186566.58000000005</v>
      </c>
      <c r="DG105" s="238">
        <v>2516179.35</v>
      </c>
      <c r="DH105" s="238">
        <v>198599.72000000012</v>
      </c>
      <c r="DI105" s="238">
        <v>2528606.6900000004</v>
      </c>
      <c r="DJ105" s="238">
        <v>144225.30000000002</v>
      </c>
      <c r="DK105" s="238">
        <v>2290564.0400000005</v>
      </c>
      <c r="DL105" s="238">
        <v>186545.60000000012</v>
      </c>
      <c r="DM105" s="238">
        <v>2098176.2400000007</v>
      </c>
      <c r="DN105" s="238">
        <v>195611.85000000015</v>
      </c>
      <c r="DO105" s="238">
        <v>2111736.6400000006</v>
      </c>
      <c r="DP105" s="238">
        <v>178517.81000000003</v>
      </c>
      <c r="DQ105" s="238">
        <v>2108291.5600000005</v>
      </c>
      <c r="DR105" s="238">
        <v>203931.2400000001</v>
      </c>
      <c r="DS105" s="238">
        <v>2132589.880000001</v>
      </c>
      <c r="DT105" s="238">
        <v>261854.23999999996</v>
      </c>
      <c r="DU105" s="238">
        <v>2254109.810000001</v>
      </c>
      <c r="DV105" s="238">
        <v>273072.67999999993</v>
      </c>
      <c r="DW105" s="238">
        <v>2347149.120000001</v>
      </c>
      <c r="DX105" s="238">
        <v>256859.08999999997</v>
      </c>
      <c r="DY105" s="238">
        <v>2445723.390000001</v>
      </c>
      <c r="DZ105" s="238">
        <v>265372.5200000001</v>
      </c>
      <c r="EA105" s="238">
        <v>2538291.4400000004</v>
      </c>
      <c r="EB105" s="238">
        <v>287715.85000000003</v>
      </c>
      <c r="EC105" s="238">
        <v>2638872.4800000004</v>
      </c>
      <c r="ED105" s="238">
        <v>283278.8699999999</v>
      </c>
      <c r="EE105" s="238">
        <v>2735584.7700000005</v>
      </c>
      <c r="EF105" s="238">
        <v>293777.89</v>
      </c>
      <c r="EG105" s="238">
        <v>2830762.94</v>
      </c>
      <c r="EH105" s="238">
        <v>241958.97000000006</v>
      </c>
      <c r="EI105" s="238">
        <v>2928496.6100000003</v>
      </c>
      <c r="EJ105" s="238">
        <v>280823.9599999999</v>
      </c>
      <c r="EK105" s="238">
        <v>3022774.97</v>
      </c>
      <c r="EL105" s="238">
        <v>297861.04000000015</v>
      </c>
      <c r="EM105" s="238">
        <v>3125024.16</v>
      </c>
      <c r="EN105" s="238">
        <v>279429.7500000001</v>
      </c>
      <c r="EO105" s="238">
        <v>3225936.1</v>
      </c>
      <c r="EP105" s="238">
        <v>303041.96</v>
      </c>
      <c r="EQ105" s="238">
        <v>3325046.82</v>
      </c>
      <c r="ES105" t="str">
        <f t="shared" si="7"/>
        <v>562</v>
      </c>
      <c r="EX105" t="b">
        <f t="shared" si="4"/>
        <v>1</v>
      </c>
      <c r="EY105" s="206" t="s">
        <v>596</v>
      </c>
    </row>
    <row r="106" spans="1:155" ht="12.75">
      <c r="A106" t="str">
        <f t="shared" si="6"/>
        <v>INC263000</v>
      </c>
      <c r="B106" s="241" t="s">
        <v>597</v>
      </c>
      <c r="C106" s="238" t="s">
        <v>737</v>
      </c>
      <c r="D106" s="238">
        <v>34219.55</v>
      </c>
      <c r="E106" s="238">
        <v>675546.66</v>
      </c>
      <c r="F106" s="238">
        <v>35401.2</v>
      </c>
      <c r="G106" s="238">
        <v>678827.35</v>
      </c>
      <c r="H106" s="238">
        <v>3044.59</v>
      </c>
      <c r="I106" s="238">
        <v>612031.31</v>
      </c>
      <c r="J106" s="238">
        <v>25090.83</v>
      </c>
      <c r="K106" s="238">
        <v>581192.76</v>
      </c>
      <c r="L106" s="238">
        <v>64860.83</v>
      </c>
      <c r="M106" s="238">
        <v>626050.24</v>
      </c>
      <c r="N106" s="238">
        <v>51243.56</v>
      </c>
      <c r="O106" s="238">
        <v>576963.06</v>
      </c>
      <c r="P106" s="238">
        <v>18621.99</v>
      </c>
      <c r="Q106" s="238">
        <v>591008.06</v>
      </c>
      <c r="R106" s="238">
        <v>21382.04</v>
      </c>
      <c r="S106" s="238">
        <v>494340.55</v>
      </c>
      <c r="T106" s="238">
        <v>131945.51</v>
      </c>
      <c r="U106" s="238">
        <v>552382.7</v>
      </c>
      <c r="V106" s="238">
        <v>-29906.47</v>
      </c>
      <c r="W106" s="238">
        <v>501601.34</v>
      </c>
      <c r="X106" s="238">
        <v>32550.21</v>
      </c>
      <c r="Y106" s="238">
        <v>505616.9</v>
      </c>
      <c r="Z106" s="238">
        <v>182393.47</v>
      </c>
      <c r="AA106" s="238">
        <v>570847.31</v>
      </c>
      <c r="AB106" s="238">
        <v>53939.38</v>
      </c>
      <c r="AC106" s="238">
        <v>590567.14</v>
      </c>
      <c r="AD106" s="238">
        <v>30784.16</v>
      </c>
      <c r="AE106" s="238">
        <v>585950.1</v>
      </c>
      <c r="AF106" s="238">
        <v>24408.28</v>
      </c>
      <c r="AG106" s="238">
        <v>607313.79</v>
      </c>
      <c r="AH106" s="238">
        <v>21001.54</v>
      </c>
      <c r="AI106" s="238">
        <v>603224.5</v>
      </c>
      <c r="AJ106" s="238">
        <v>3351.07</v>
      </c>
      <c r="AK106" s="238">
        <v>541714.74</v>
      </c>
      <c r="AL106" s="238">
        <v>530.9</v>
      </c>
      <c r="AM106" s="238">
        <v>491002.08</v>
      </c>
      <c r="AN106" s="238">
        <v>83495.31</v>
      </c>
      <c r="AO106" s="238">
        <v>555875.4</v>
      </c>
      <c r="AP106" s="238">
        <v>-764.56</v>
      </c>
      <c r="AQ106" s="238">
        <v>533728.8</v>
      </c>
      <c r="AR106" s="238">
        <v>98465.85</v>
      </c>
      <c r="AS106" s="238">
        <v>500249.14</v>
      </c>
      <c r="AT106" s="238">
        <v>-13675.37</v>
      </c>
      <c r="AU106" s="238">
        <v>516480.24</v>
      </c>
      <c r="AV106" s="238">
        <v>33844.77</v>
      </c>
      <c r="AW106" s="238">
        <v>517774.8</v>
      </c>
      <c r="AX106" s="238">
        <v>91057.08</v>
      </c>
      <c r="AY106" s="238">
        <v>426438.41</v>
      </c>
      <c r="AZ106" s="238">
        <v>50702.32</v>
      </c>
      <c r="BA106" s="238">
        <v>423201.35</v>
      </c>
      <c r="BB106" s="238">
        <v>9454.99</v>
      </c>
      <c r="BC106" s="238">
        <v>401872.18</v>
      </c>
      <c r="BD106" s="238">
        <v>11238.95</v>
      </c>
      <c r="BE106" s="238">
        <v>388702.85</v>
      </c>
      <c r="BF106" s="238">
        <v>56555.05</v>
      </c>
      <c r="BG106" s="238">
        <v>424256.36</v>
      </c>
      <c r="BH106" s="238">
        <v>75021.92</v>
      </c>
      <c r="BI106" s="238">
        <v>495927.21</v>
      </c>
      <c r="BJ106" s="238">
        <v>-5720.44</v>
      </c>
      <c r="BK106" s="238">
        <v>489675.87</v>
      </c>
      <c r="BL106" s="238">
        <v>-7025.67</v>
      </c>
      <c r="BM106" s="238">
        <v>399154.89</v>
      </c>
      <c r="BN106" s="238">
        <v>35133.24</v>
      </c>
      <c r="BO106" s="238">
        <v>435052.69000000006</v>
      </c>
      <c r="BP106" s="238">
        <v>96695.96</v>
      </c>
      <c r="BQ106" s="238">
        <v>433282.80000000005</v>
      </c>
      <c r="BR106" s="238">
        <v>11683.7</v>
      </c>
      <c r="BS106" s="238">
        <v>458641.87</v>
      </c>
      <c r="BT106" s="238">
        <v>14366.33</v>
      </c>
      <c r="BU106" s="238">
        <v>439163.43</v>
      </c>
      <c r="BV106" s="238">
        <v>129097.08</v>
      </c>
      <c r="BW106" s="238">
        <v>477203.43</v>
      </c>
      <c r="BX106" s="238">
        <v>328280.83</v>
      </c>
      <c r="BY106" s="238">
        <v>754781.9400000001</v>
      </c>
      <c r="BZ106" s="238">
        <v>31045.69</v>
      </c>
      <c r="CA106" s="238">
        <v>776372.6400000001</v>
      </c>
      <c r="CB106" s="238">
        <v>10961.95</v>
      </c>
      <c r="CC106" s="238">
        <v>776095.6400000001</v>
      </c>
      <c r="CD106" s="238">
        <v>8161.13</v>
      </c>
      <c r="CE106" s="238">
        <v>727701.7200000001</v>
      </c>
      <c r="CF106" s="238">
        <v>5964.59</v>
      </c>
      <c r="CG106" s="238">
        <v>658644.3899999999</v>
      </c>
      <c r="CH106" s="238">
        <v>4326.27</v>
      </c>
      <c r="CI106" s="238">
        <v>668691.0999999999</v>
      </c>
      <c r="CJ106" s="238">
        <v>6922.82</v>
      </c>
      <c r="CK106" s="238">
        <v>682639.5899999999</v>
      </c>
      <c r="CL106" s="238">
        <v>1515.41</v>
      </c>
      <c r="CM106" s="238">
        <v>649021.7599999999</v>
      </c>
      <c r="CN106" s="238">
        <v>3510.71</v>
      </c>
      <c r="CO106" s="238">
        <v>555836.5099999999</v>
      </c>
      <c r="CP106" s="238">
        <v>30997.640000000003</v>
      </c>
      <c r="CQ106" s="238">
        <v>575150.45</v>
      </c>
      <c r="CR106" s="238">
        <v>49497.42</v>
      </c>
      <c r="CS106" s="238">
        <v>610281.54</v>
      </c>
      <c r="CT106" s="238">
        <v>44694.64</v>
      </c>
      <c r="CU106" s="238">
        <v>525879.1000000001</v>
      </c>
      <c r="CV106" s="238">
        <v>31250</v>
      </c>
      <c r="CW106" s="238">
        <v>228848.27000000002</v>
      </c>
      <c r="CX106" s="238">
        <v>31250</v>
      </c>
      <c r="CY106" s="238">
        <v>229052.58000000002</v>
      </c>
      <c r="CZ106" s="238">
        <v>31250</v>
      </c>
      <c r="DA106" s="238">
        <v>249340.63</v>
      </c>
      <c r="DB106" s="238">
        <v>31250</v>
      </c>
      <c r="DC106" s="238">
        <v>272429.50000000006</v>
      </c>
      <c r="DD106" s="238">
        <v>31250</v>
      </c>
      <c r="DE106" s="238">
        <v>297714.91000000003</v>
      </c>
      <c r="DF106" s="238">
        <v>31250</v>
      </c>
      <c r="DG106" s="238">
        <v>324638.64</v>
      </c>
      <c r="DH106" s="238">
        <v>31250</v>
      </c>
      <c r="DI106" s="238">
        <v>348965.82</v>
      </c>
      <c r="DJ106" s="238">
        <v>31250</v>
      </c>
      <c r="DK106" s="238">
        <v>378700.41000000003</v>
      </c>
      <c r="DL106" s="238">
        <v>31250</v>
      </c>
      <c r="DM106" s="238">
        <v>406439.7</v>
      </c>
      <c r="DN106" s="238">
        <v>31250</v>
      </c>
      <c r="DO106" s="238">
        <v>406692.06</v>
      </c>
      <c r="DP106" s="238">
        <v>31250</v>
      </c>
      <c r="DQ106" s="238">
        <v>388444.64</v>
      </c>
      <c r="DR106" s="238">
        <v>31250</v>
      </c>
      <c r="DS106" s="238">
        <v>375000</v>
      </c>
      <c r="DT106" s="238">
        <v>31250</v>
      </c>
      <c r="DU106" s="238">
        <v>375000</v>
      </c>
      <c r="DV106" s="238">
        <v>31250</v>
      </c>
      <c r="DW106" s="238">
        <v>375000</v>
      </c>
      <c r="DX106" s="238">
        <v>31250</v>
      </c>
      <c r="DY106" s="238">
        <v>375000</v>
      </c>
      <c r="DZ106" s="238">
        <v>31250</v>
      </c>
      <c r="EA106" s="238">
        <v>375000</v>
      </c>
      <c r="EB106" s="238">
        <v>31250</v>
      </c>
      <c r="EC106" s="238">
        <v>375000</v>
      </c>
      <c r="ED106" s="238">
        <v>31250</v>
      </c>
      <c r="EE106" s="238">
        <v>375000</v>
      </c>
      <c r="EF106" s="238">
        <v>31250</v>
      </c>
      <c r="EG106" s="238">
        <v>375000</v>
      </c>
      <c r="EH106" s="238">
        <v>31250</v>
      </c>
      <c r="EI106" s="238">
        <v>375000</v>
      </c>
      <c r="EJ106" s="238">
        <v>31250</v>
      </c>
      <c r="EK106" s="238">
        <v>375000</v>
      </c>
      <c r="EL106" s="238">
        <v>31250</v>
      </c>
      <c r="EM106" s="238">
        <v>375000</v>
      </c>
      <c r="EN106" s="238">
        <v>31250</v>
      </c>
      <c r="EO106" s="238">
        <v>375000</v>
      </c>
      <c r="EP106" s="238">
        <v>31250</v>
      </c>
      <c r="EQ106" s="238">
        <v>375000</v>
      </c>
      <c r="ES106" t="str">
        <f t="shared" si="7"/>
        <v>563</v>
      </c>
      <c r="EX106" t="b">
        <f t="shared" si="4"/>
        <v>1</v>
      </c>
      <c r="EY106" s="206" t="s">
        <v>597</v>
      </c>
    </row>
    <row r="107" spans="1:155" ht="12.75">
      <c r="A107" t="str">
        <f t="shared" si="6"/>
        <v>INC265000</v>
      </c>
      <c r="B107" s="241" t="s">
        <v>598</v>
      </c>
      <c r="C107" s="238" t="s">
        <v>738</v>
      </c>
      <c r="D107" s="238">
        <v>1221222.58</v>
      </c>
      <c r="E107" s="238">
        <v>12878955.89</v>
      </c>
      <c r="F107" s="238">
        <v>1221222.58</v>
      </c>
      <c r="G107" s="238">
        <v>12964590.26</v>
      </c>
      <c r="H107" s="238">
        <v>1221222.58</v>
      </c>
      <c r="I107" s="238">
        <v>13050224.63</v>
      </c>
      <c r="J107" s="238">
        <v>1221222.58</v>
      </c>
      <c r="K107" s="238">
        <v>13135859</v>
      </c>
      <c r="L107" s="238">
        <v>1221222.58</v>
      </c>
      <c r="M107" s="238">
        <v>13221493.37</v>
      </c>
      <c r="N107" s="238">
        <v>1221222.58</v>
      </c>
      <c r="O107" s="238">
        <v>13307127.74</v>
      </c>
      <c r="P107" s="238">
        <v>-2177277.44</v>
      </c>
      <c r="Q107" s="238">
        <v>10827999.09</v>
      </c>
      <c r="R107" s="238">
        <v>1221222.58</v>
      </c>
      <c r="S107" s="238">
        <v>10913633.46</v>
      </c>
      <c r="T107" s="238">
        <v>1221222.58</v>
      </c>
      <c r="U107" s="238">
        <v>10999267.83</v>
      </c>
      <c r="V107" s="238">
        <v>1436074.58</v>
      </c>
      <c r="W107" s="238">
        <v>11299754.2</v>
      </c>
      <c r="X107" s="238">
        <v>1489537.58</v>
      </c>
      <c r="Y107" s="238">
        <v>11653703.57</v>
      </c>
      <c r="Z107" s="238">
        <v>1221222.58</v>
      </c>
      <c r="AA107" s="238">
        <v>11739337.94</v>
      </c>
      <c r="AB107" s="238">
        <v>1353836.79</v>
      </c>
      <c r="AC107" s="238">
        <v>11871952.15</v>
      </c>
      <c r="AD107" s="238">
        <v>1353836.79</v>
      </c>
      <c r="AE107" s="238">
        <v>12004566.36</v>
      </c>
      <c r="AF107" s="238">
        <v>1225189.91</v>
      </c>
      <c r="AG107" s="238">
        <v>12008533.69</v>
      </c>
      <c r="AH107" s="238">
        <v>1225189.91</v>
      </c>
      <c r="AI107" s="238">
        <v>12012501.02</v>
      </c>
      <c r="AJ107" s="238">
        <v>1225189.91</v>
      </c>
      <c r="AK107" s="238">
        <v>12016468.35</v>
      </c>
      <c r="AL107" s="238">
        <v>1225189.91</v>
      </c>
      <c r="AM107" s="238">
        <v>12020435.68</v>
      </c>
      <c r="AN107" s="238">
        <v>1225189.91</v>
      </c>
      <c r="AO107" s="238">
        <v>15422903.03</v>
      </c>
      <c r="AP107" s="238">
        <v>1225189.91</v>
      </c>
      <c r="AQ107" s="238">
        <v>15426870.36</v>
      </c>
      <c r="AR107" s="238">
        <v>312768.03</v>
      </c>
      <c r="AS107" s="238">
        <v>14518415.81</v>
      </c>
      <c r="AT107" s="238">
        <v>1225189.91</v>
      </c>
      <c r="AU107" s="238">
        <v>14307531.14</v>
      </c>
      <c r="AV107" s="238">
        <v>1225189.91</v>
      </c>
      <c r="AW107" s="238">
        <v>14043183.47</v>
      </c>
      <c r="AX107" s="238">
        <v>1225189.91</v>
      </c>
      <c r="AY107" s="238">
        <v>14047150.8</v>
      </c>
      <c r="AZ107" s="238">
        <v>1387431.66</v>
      </c>
      <c r="BA107" s="238">
        <v>14080745.67</v>
      </c>
      <c r="BB107" s="238">
        <v>1387431.66</v>
      </c>
      <c r="BC107" s="238">
        <v>14114340.54</v>
      </c>
      <c r="BD107" s="238">
        <v>1387431.66</v>
      </c>
      <c r="BE107" s="238">
        <v>14276582.29</v>
      </c>
      <c r="BF107" s="238">
        <v>1387431.66</v>
      </c>
      <c r="BG107" s="238">
        <v>14438824.04</v>
      </c>
      <c r="BH107" s="238">
        <v>1387431.66</v>
      </c>
      <c r="BI107" s="238">
        <v>14601065.79</v>
      </c>
      <c r="BJ107" s="238">
        <v>1387431.66</v>
      </c>
      <c r="BK107" s="238">
        <v>14763307.54</v>
      </c>
      <c r="BL107" s="238">
        <v>1387431.66</v>
      </c>
      <c r="BM107" s="238">
        <v>14925549.29</v>
      </c>
      <c r="BN107" s="238">
        <v>1387431.66</v>
      </c>
      <c r="BO107" s="238">
        <v>15087791.04</v>
      </c>
      <c r="BP107" s="238">
        <v>1387431.66</v>
      </c>
      <c r="BQ107" s="238">
        <v>16162454.67</v>
      </c>
      <c r="BR107" s="238">
        <v>2573836.14</v>
      </c>
      <c r="BS107" s="238">
        <v>17511100.9</v>
      </c>
      <c r="BT107" s="238">
        <v>1387431.66</v>
      </c>
      <c r="BU107" s="238">
        <v>17673342.65</v>
      </c>
      <c r="BV107" s="238">
        <v>1387431.66</v>
      </c>
      <c r="BW107" s="238">
        <v>17835584.4</v>
      </c>
      <c r="BX107" s="238">
        <v>1350690.89</v>
      </c>
      <c r="BY107" s="238">
        <v>17798843.63</v>
      </c>
      <c r="BZ107" s="238">
        <v>1350690.89</v>
      </c>
      <c r="CA107" s="238">
        <v>17762102.86</v>
      </c>
      <c r="CB107" s="238">
        <v>1350690.89</v>
      </c>
      <c r="CC107" s="238">
        <v>17725362.09</v>
      </c>
      <c r="CD107" s="238">
        <v>1350690.89</v>
      </c>
      <c r="CE107" s="238">
        <v>17688621.32</v>
      </c>
      <c r="CF107" s="238">
        <v>1350690.89</v>
      </c>
      <c r="CG107" s="238">
        <v>17651880.55</v>
      </c>
      <c r="CH107" s="238">
        <v>1350690.89</v>
      </c>
      <c r="CI107" s="238">
        <v>17615139.779999997</v>
      </c>
      <c r="CJ107" s="238">
        <v>1350690.89</v>
      </c>
      <c r="CK107" s="238">
        <v>17578399.009999998</v>
      </c>
      <c r="CL107" s="238">
        <v>1350690.89</v>
      </c>
      <c r="CM107" s="238">
        <v>17541658.24</v>
      </c>
      <c r="CN107" s="238">
        <v>1506909.89</v>
      </c>
      <c r="CO107" s="238">
        <v>17661136.47</v>
      </c>
      <c r="CP107" s="238">
        <v>1789404</v>
      </c>
      <c r="CQ107" s="238">
        <v>16876704.330000002</v>
      </c>
      <c r="CR107" s="238">
        <v>1789404</v>
      </c>
      <c r="CS107" s="238">
        <v>17278676.67</v>
      </c>
      <c r="CT107" s="238">
        <v>1789404.01</v>
      </c>
      <c r="CU107" s="238">
        <v>17680649.020000003</v>
      </c>
      <c r="CV107" s="238">
        <v>1911466.29</v>
      </c>
      <c r="CW107" s="238">
        <v>18241424.42</v>
      </c>
      <c r="CX107" s="238">
        <v>1911466.29</v>
      </c>
      <c r="CY107" s="238">
        <v>18802199.820000004</v>
      </c>
      <c r="CZ107" s="238">
        <v>1911466.3</v>
      </c>
      <c r="DA107" s="238">
        <v>19362975.230000004</v>
      </c>
      <c r="DB107" s="238">
        <v>1911466.28</v>
      </c>
      <c r="DC107" s="238">
        <v>19923750.62</v>
      </c>
      <c r="DD107" s="238">
        <v>1911466.29</v>
      </c>
      <c r="DE107" s="238">
        <v>20484526.02</v>
      </c>
      <c r="DF107" s="238">
        <v>1911466.3</v>
      </c>
      <c r="DG107" s="238">
        <v>21045301.43</v>
      </c>
      <c r="DH107" s="238">
        <v>1911466.29</v>
      </c>
      <c r="DI107" s="238">
        <v>21606076.83</v>
      </c>
      <c r="DJ107" s="238">
        <v>1911466.29</v>
      </c>
      <c r="DK107" s="238">
        <v>22166852.23</v>
      </c>
      <c r="DL107" s="238">
        <v>1911466.3</v>
      </c>
      <c r="DM107" s="238">
        <v>22571408.64</v>
      </c>
      <c r="DN107" s="238">
        <v>1911466.29</v>
      </c>
      <c r="DO107" s="238">
        <v>22693470.930000003</v>
      </c>
      <c r="DP107" s="238">
        <v>1911466.29</v>
      </c>
      <c r="DQ107" s="238">
        <v>22815533.22</v>
      </c>
      <c r="DR107" s="238">
        <v>1911466.3</v>
      </c>
      <c r="DS107" s="238">
        <v>22937595.509999998</v>
      </c>
      <c r="DT107" s="238">
        <v>1540952.26</v>
      </c>
      <c r="DU107" s="238">
        <v>22567081.48</v>
      </c>
      <c r="DV107" s="238">
        <v>1540952.26</v>
      </c>
      <c r="DW107" s="238">
        <v>22196567.450000003</v>
      </c>
      <c r="DX107" s="238">
        <v>1540952.25</v>
      </c>
      <c r="DY107" s="238">
        <v>21826053.4</v>
      </c>
      <c r="DZ107" s="238">
        <v>1540952.26</v>
      </c>
      <c r="EA107" s="238">
        <v>21455539.38</v>
      </c>
      <c r="EB107" s="238">
        <v>1540952.26</v>
      </c>
      <c r="EC107" s="238">
        <v>21085025.349999998</v>
      </c>
      <c r="ED107" s="238">
        <v>1540952.25</v>
      </c>
      <c r="EE107" s="238">
        <v>20714511.299999997</v>
      </c>
      <c r="EF107" s="238">
        <v>1540952.26</v>
      </c>
      <c r="EG107" s="238">
        <v>20343997.27</v>
      </c>
      <c r="EH107" s="238">
        <v>1540952.26</v>
      </c>
      <c r="EI107" s="238">
        <v>19973483.24</v>
      </c>
      <c r="EJ107" s="238">
        <v>1540952.25</v>
      </c>
      <c r="EK107" s="238">
        <v>19602969.189999998</v>
      </c>
      <c r="EL107" s="238">
        <v>1540952.26</v>
      </c>
      <c r="EM107" s="238">
        <v>19232455.159999996</v>
      </c>
      <c r="EN107" s="238">
        <v>1540952.26</v>
      </c>
      <c r="EO107" s="238">
        <v>18861941.13</v>
      </c>
      <c r="EP107" s="238">
        <v>1540952.25</v>
      </c>
      <c r="EQ107" s="238">
        <v>18491427.080000002</v>
      </c>
      <c r="ES107" t="str">
        <f t="shared" si="7"/>
        <v>565</v>
      </c>
      <c r="EX107" t="b">
        <f t="shared" si="4"/>
        <v>1</v>
      </c>
      <c r="EY107" s="206" t="s">
        <v>598</v>
      </c>
    </row>
    <row r="108" spans="1:155" ht="12.75">
      <c r="A108" t="str">
        <f t="shared" si="6"/>
        <v>INC265120</v>
      </c>
      <c r="B108" s="241" t="s">
        <v>599</v>
      </c>
      <c r="C108" s="238" t="s">
        <v>738</v>
      </c>
      <c r="D108" s="238">
        <v>2202085.17</v>
      </c>
      <c r="E108" s="238">
        <v>15280774.02</v>
      </c>
      <c r="F108" s="238">
        <v>2539767.26</v>
      </c>
      <c r="G108" s="238">
        <v>16091982.51</v>
      </c>
      <c r="H108" s="238">
        <v>2793846.34</v>
      </c>
      <c r="I108" s="238">
        <v>17506292.18</v>
      </c>
      <c r="J108" s="238">
        <v>213713.87</v>
      </c>
      <c r="K108" s="238">
        <v>16728399.62</v>
      </c>
      <c r="L108" s="238">
        <v>1382621.49</v>
      </c>
      <c r="M108" s="238">
        <v>17076126.01</v>
      </c>
      <c r="N108" s="238">
        <v>-694480.36</v>
      </c>
      <c r="O108" s="238">
        <v>15727151.52</v>
      </c>
      <c r="P108" s="238">
        <v>804438.52</v>
      </c>
      <c r="Q108" s="238">
        <v>16212048.78</v>
      </c>
      <c r="R108" s="238">
        <v>497851.71</v>
      </c>
      <c r="S108" s="238">
        <v>16019889.44</v>
      </c>
      <c r="T108" s="238">
        <v>1246010.95</v>
      </c>
      <c r="U108" s="238">
        <v>16552201.78</v>
      </c>
      <c r="V108" s="238">
        <v>1690885.42</v>
      </c>
      <c r="W108" s="238">
        <v>16859061.16</v>
      </c>
      <c r="X108" s="238">
        <v>2199118.72</v>
      </c>
      <c r="Y108" s="238">
        <v>16967442.5</v>
      </c>
      <c r="Z108" s="238">
        <v>2320900.56</v>
      </c>
      <c r="AA108" s="238">
        <v>17196759.65</v>
      </c>
      <c r="AB108" s="238">
        <v>2270836.03</v>
      </c>
      <c r="AC108" s="238">
        <v>17265510.51</v>
      </c>
      <c r="AD108" s="238">
        <v>2203511.87</v>
      </c>
      <c r="AE108" s="238">
        <v>16929255.12</v>
      </c>
      <c r="AF108" s="238">
        <v>2161118.59</v>
      </c>
      <c r="AG108" s="238">
        <v>16296527.37</v>
      </c>
      <c r="AH108" s="238">
        <v>1343871.68</v>
      </c>
      <c r="AI108" s="238">
        <v>17426685.18</v>
      </c>
      <c r="AJ108" s="238">
        <v>1441835.52</v>
      </c>
      <c r="AK108" s="238">
        <v>17485899.21</v>
      </c>
      <c r="AL108" s="238">
        <v>-627741.06</v>
      </c>
      <c r="AM108" s="238">
        <v>17552638.51</v>
      </c>
      <c r="AN108" s="238">
        <v>1138718.77</v>
      </c>
      <c r="AO108" s="238">
        <v>17886918.76</v>
      </c>
      <c r="AP108" s="238">
        <v>784730.58</v>
      </c>
      <c r="AQ108" s="238">
        <v>18173797.63</v>
      </c>
      <c r="AR108" s="238">
        <v>930009.01</v>
      </c>
      <c r="AS108" s="238">
        <v>17857795.69</v>
      </c>
      <c r="AT108" s="238">
        <v>882319.74</v>
      </c>
      <c r="AU108" s="238">
        <v>17049230.01</v>
      </c>
      <c r="AV108" s="238">
        <v>1856564.66</v>
      </c>
      <c r="AW108" s="238">
        <v>16706675.95</v>
      </c>
      <c r="AX108" s="238">
        <v>2130913.78</v>
      </c>
      <c r="AY108" s="238">
        <v>16516689.17</v>
      </c>
      <c r="AZ108" s="238">
        <v>1594907.32</v>
      </c>
      <c r="BA108" s="238">
        <v>15840760.46</v>
      </c>
      <c r="BB108" s="238">
        <v>2075396.5</v>
      </c>
      <c r="BC108" s="238">
        <v>15712645.09</v>
      </c>
      <c r="BD108" s="238">
        <v>2025710.93</v>
      </c>
      <c r="BE108" s="238">
        <v>15577237.43</v>
      </c>
      <c r="BF108" s="238">
        <v>1887221.21</v>
      </c>
      <c r="BG108" s="238">
        <v>16120586.96</v>
      </c>
      <c r="BH108" s="238">
        <v>2165572.39</v>
      </c>
      <c r="BI108" s="238">
        <v>16844323.83</v>
      </c>
      <c r="BJ108" s="238">
        <v>618358.61</v>
      </c>
      <c r="BK108" s="238">
        <v>18090423.5</v>
      </c>
      <c r="BL108" s="238">
        <v>936267.92</v>
      </c>
      <c r="BM108" s="238">
        <v>17887972.65</v>
      </c>
      <c r="BN108" s="238">
        <v>785078.73</v>
      </c>
      <c r="BO108" s="238">
        <v>17888320.8</v>
      </c>
      <c r="BP108" s="238">
        <v>876565.08</v>
      </c>
      <c r="BQ108" s="238">
        <v>17834876.869999997</v>
      </c>
      <c r="BR108" s="238">
        <v>1550843.42</v>
      </c>
      <c r="BS108" s="238">
        <v>18503400.549999997</v>
      </c>
      <c r="BT108" s="238">
        <v>2026838.65</v>
      </c>
      <c r="BU108" s="238">
        <v>18673674.54</v>
      </c>
      <c r="BV108" s="238">
        <v>2508320.29</v>
      </c>
      <c r="BW108" s="238">
        <v>19051081.05</v>
      </c>
      <c r="BX108" s="238">
        <v>2363793.48</v>
      </c>
      <c r="BY108" s="238">
        <v>19819967.21</v>
      </c>
      <c r="BZ108" s="238">
        <v>2030738.73</v>
      </c>
      <c r="CA108" s="238">
        <v>19775309.44</v>
      </c>
      <c r="CB108" s="238">
        <v>2207793.86</v>
      </c>
      <c r="CC108" s="238">
        <v>19957392.37</v>
      </c>
      <c r="CD108" s="238">
        <v>1924530.42</v>
      </c>
      <c r="CE108" s="238">
        <v>19994701.580000002</v>
      </c>
      <c r="CF108" s="238">
        <v>1397123.11</v>
      </c>
      <c r="CG108" s="238">
        <v>19226252.3</v>
      </c>
      <c r="CH108" s="238">
        <v>153447.24</v>
      </c>
      <c r="CI108" s="238">
        <v>18761340.93</v>
      </c>
      <c r="CJ108" s="238">
        <v>2137730.57</v>
      </c>
      <c r="CK108" s="238">
        <v>19962803.58</v>
      </c>
      <c r="CL108" s="238">
        <v>-239274.38</v>
      </c>
      <c r="CM108" s="238">
        <v>18938450.47</v>
      </c>
      <c r="CN108" s="238">
        <v>1073502.26</v>
      </c>
      <c r="CO108" s="238">
        <v>19135387.65</v>
      </c>
      <c r="CP108" s="238">
        <v>1434870.36</v>
      </c>
      <c r="CQ108" s="238">
        <v>19019414.59</v>
      </c>
      <c r="CR108" s="238">
        <v>1422481.2100000002</v>
      </c>
      <c r="CS108" s="238">
        <v>18415057.15</v>
      </c>
      <c r="CT108" s="238">
        <v>1437266.61</v>
      </c>
      <c r="CU108" s="238">
        <v>17344003.47</v>
      </c>
      <c r="CV108" s="238">
        <v>437901.9</v>
      </c>
      <c r="CW108" s="238">
        <v>15418111.89</v>
      </c>
      <c r="CX108" s="238">
        <v>431180.79000000004</v>
      </c>
      <c r="CY108" s="238">
        <v>13818553.95</v>
      </c>
      <c r="CZ108" s="238">
        <v>444562.4</v>
      </c>
      <c r="DA108" s="238">
        <v>12055322.49</v>
      </c>
      <c r="DB108" s="238">
        <v>400037.22</v>
      </c>
      <c r="DC108" s="238">
        <v>10530829.29</v>
      </c>
      <c r="DD108" s="238">
        <v>400037.22</v>
      </c>
      <c r="DE108" s="238">
        <v>9533743.4</v>
      </c>
      <c r="DF108" s="238">
        <v>153084.93</v>
      </c>
      <c r="DG108" s="238">
        <v>9533381.09</v>
      </c>
      <c r="DH108" s="238">
        <v>153084.93</v>
      </c>
      <c r="DI108" s="238">
        <v>7548735.45</v>
      </c>
      <c r="DJ108" s="238">
        <v>153084.93</v>
      </c>
      <c r="DK108" s="238">
        <v>7941094.76</v>
      </c>
      <c r="DL108" s="238">
        <v>153084.93</v>
      </c>
      <c r="DM108" s="238">
        <v>7020677.430000001</v>
      </c>
      <c r="DN108" s="238">
        <v>153084.93</v>
      </c>
      <c r="DO108" s="238">
        <v>5738892</v>
      </c>
      <c r="DP108" s="238">
        <v>153084.93</v>
      </c>
      <c r="DQ108" s="238">
        <v>4469495.72</v>
      </c>
      <c r="DR108" s="238">
        <v>153084.93</v>
      </c>
      <c r="DS108" s="238">
        <v>3185314.0399999996</v>
      </c>
      <c r="DT108" s="238">
        <v>153084.93</v>
      </c>
      <c r="DU108" s="238">
        <v>2900497.07</v>
      </c>
      <c r="DV108" s="238">
        <v>153084.93</v>
      </c>
      <c r="DW108" s="238">
        <v>2622401.2099999995</v>
      </c>
      <c r="DX108" s="238">
        <v>153084.93</v>
      </c>
      <c r="DY108" s="238">
        <v>2330923.7399999993</v>
      </c>
      <c r="DZ108" s="238">
        <v>153084.93</v>
      </c>
      <c r="EA108" s="238">
        <v>2083971.4499999995</v>
      </c>
      <c r="EB108" s="238">
        <v>153084.93</v>
      </c>
      <c r="EC108" s="238">
        <v>1837019.1599999995</v>
      </c>
      <c r="ED108" s="238">
        <v>158466.62</v>
      </c>
      <c r="EE108" s="238">
        <v>1842400.8499999994</v>
      </c>
      <c r="EF108" s="238">
        <v>158466.62</v>
      </c>
      <c r="EG108" s="238">
        <v>1847782.5399999996</v>
      </c>
      <c r="EH108" s="238">
        <v>158466.62</v>
      </c>
      <c r="EI108" s="238">
        <v>1853164.2299999995</v>
      </c>
      <c r="EJ108" s="238">
        <v>158466.62</v>
      </c>
      <c r="EK108" s="238">
        <v>1858545.9199999995</v>
      </c>
      <c r="EL108" s="238">
        <v>158466.62</v>
      </c>
      <c r="EM108" s="238">
        <v>1863927.6099999996</v>
      </c>
      <c r="EN108" s="238">
        <v>158466.62</v>
      </c>
      <c r="EO108" s="238">
        <v>1869309.2999999996</v>
      </c>
      <c r="EP108" s="238">
        <v>158466.62</v>
      </c>
      <c r="EQ108" s="238">
        <v>1874690.9899999995</v>
      </c>
      <c r="ES108" t="str">
        <f t="shared" si="7"/>
        <v>565</v>
      </c>
      <c r="EX108" t="b">
        <f t="shared" si="4"/>
        <v>1</v>
      </c>
      <c r="EY108" s="206" t="s">
        <v>599</v>
      </c>
    </row>
    <row r="109" spans="1:155" ht="12.75">
      <c r="A109" t="str">
        <f t="shared" si="6"/>
        <v>INC265130</v>
      </c>
      <c r="B109" s="241" t="s">
        <v>600</v>
      </c>
      <c r="C109" s="238" t="s">
        <v>738</v>
      </c>
      <c r="D109" s="238">
        <v>146633.28</v>
      </c>
      <c r="E109" s="238">
        <v>12772306.13</v>
      </c>
      <c r="F109" s="238">
        <v>145969.54</v>
      </c>
      <c r="G109" s="238">
        <v>12194038.45</v>
      </c>
      <c r="H109" s="238">
        <v>688676.93</v>
      </c>
      <c r="I109" s="238">
        <v>11940072.56</v>
      </c>
      <c r="J109" s="238">
        <v>830080.13</v>
      </c>
      <c r="K109" s="238">
        <v>11340953.72</v>
      </c>
      <c r="L109" s="238">
        <v>974223.81</v>
      </c>
      <c r="M109" s="238">
        <v>10972032.39</v>
      </c>
      <c r="N109" s="238">
        <v>1213597.78</v>
      </c>
      <c r="O109" s="238">
        <v>10456511.33</v>
      </c>
      <c r="P109" s="238">
        <v>1788559.9</v>
      </c>
      <c r="Q109" s="238">
        <v>10615602.55</v>
      </c>
      <c r="R109" s="238">
        <v>1958424.87</v>
      </c>
      <c r="S109" s="238">
        <v>10870537.92</v>
      </c>
      <c r="T109" s="238">
        <v>1275814.37</v>
      </c>
      <c r="U109" s="238">
        <v>10468796.74</v>
      </c>
      <c r="V109" s="238">
        <v>702334.92</v>
      </c>
      <c r="W109" s="238">
        <v>10191818.08</v>
      </c>
      <c r="X109" s="238">
        <v>57.87</v>
      </c>
      <c r="Y109" s="238">
        <v>9935264.47</v>
      </c>
      <c r="Z109" s="238">
        <v>88244.57</v>
      </c>
      <c r="AA109" s="238">
        <v>9812617.97</v>
      </c>
      <c r="AB109" s="238">
        <v>23.55</v>
      </c>
      <c r="AC109" s="238">
        <v>9666008.24</v>
      </c>
      <c r="AD109" s="238">
        <v>83957.79</v>
      </c>
      <c r="AE109" s="238">
        <v>9603996.49</v>
      </c>
      <c r="AF109" s="238">
        <v>67310.11</v>
      </c>
      <c r="AG109" s="238">
        <v>8982629.67</v>
      </c>
      <c r="AH109" s="238">
        <v>752545.01</v>
      </c>
      <c r="AI109" s="238">
        <v>8905094.55</v>
      </c>
      <c r="AJ109" s="238">
        <v>667700.28</v>
      </c>
      <c r="AK109" s="238">
        <v>8598571.02</v>
      </c>
      <c r="AL109" s="238">
        <v>1444911.22</v>
      </c>
      <c r="AM109" s="238">
        <v>8829884.46</v>
      </c>
      <c r="AN109" s="238">
        <v>1450481.85</v>
      </c>
      <c r="AO109" s="238">
        <v>8491806.41</v>
      </c>
      <c r="AP109" s="238">
        <v>1600683.97</v>
      </c>
      <c r="AQ109" s="238">
        <v>8134065.51</v>
      </c>
      <c r="AR109" s="238">
        <v>1350560.59</v>
      </c>
      <c r="AS109" s="238">
        <v>8208811.73</v>
      </c>
      <c r="AT109" s="238">
        <v>1479048.99</v>
      </c>
      <c r="AU109" s="238">
        <v>8985525.8</v>
      </c>
      <c r="AV109" s="238">
        <v>457392.12</v>
      </c>
      <c r="AW109" s="238">
        <v>9442860.05</v>
      </c>
      <c r="AX109" s="238">
        <v>198384.83</v>
      </c>
      <c r="AY109" s="238">
        <v>9553000.31</v>
      </c>
      <c r="AZ109" s="238">
        <v>775680.32</v>
      </c>
      <c r="BA109" s="238">
        <v>10328657.08</v>
      </c>
      <c r="BB109" s="238">
        <v>502259.15</v>
      </c>
      <c r="BC109" s="238">
        <v>10746958.44</v>
      </c>
      <c r="BD109" s="238">
        <v>146322.64</v>
      </c>
      <c r="BE109" s="238">
        <v>10825970.97</v>
      </c>
      <c r="BF109" s="238">
        <v>466867.68</v>
      </c>
      <c r="BG109" s="238">
        <v>10540293.64</v>
      </c>
      <c r="BH109" s="238">
        <v>539475.99</v>
      </c>
      <c r="BI109" s="238">
        <v>10412069.35</v>
      </c>
      <c r="BJ109" s="238">
        <v>1206758.21</v>
      </c>
      <c r="BK109" s="238">
        <v>10173916.34</v>
      </c>
      <c r="BL109" s="238">
        <v>1859548.18</v>
      </c>
      <c r="BM109" s="238">
        <v>10582982.67</v>
      </c>
      <c r="BN109" s="238">
        <v>1940848.29</v>
      </c>
      <c r="BO109" s="238">
        <v>10923146.99</v>
      </c>
      <c r="BP109" s="238">
        <v>1551501.39</v>
      </c>
      <c r="BQ109" s="238">
        <v>11124087.79</v>
      </c>
      <c r="BR109" s="238">
        <v>1009778.56</v>
      </c>
      <c r="BS109" s="238">
        <v>10654817.360000001</v>
      </c>
      <c r="BT109" s="238">
        <v>486233.85</v>
      </c>
      <c r="BU109" s="238">
        <v>10683659.09</v>
      </c>
      <c r="BV109" s="238">
        <v>30193.73</v>
      </c>
      <c r="BW109" s="238">
        <v>10515467.99</v>
      </c>
      <c r="BX109" s="238">
        <v>236216.03</v>
      </c>
      <c r="BY109" s="238">
        <v>9976003.7</v>
      </c>
      <c r="BZ109" s="238">
        <v>438760.68</v>
      </c>
      <c r="CA109" s="238">
        <v>9912505.23</v>
      </c>
      <c r="CB109" s="238">
        <v>242228</v>
      </c>
      <c r="CC109" s="238">
        <v>10008410.59</v>
      </c>
      <c r="CD109" s="238">
        <v>718178.94</v>
      </c>
      <c r="CE109" s="238">
        <v>10259721.85</v>
      </c>
      <c r="CF109" s="238">
        <v>1275611.1</v>
      </c>
      <c r="CG109" s="238">
        <v>10995856.96</v>
      </c>
      <c r="CH109" s="238">
        <v>1900202.79</v>
      </c>
      <c r="CI109" s="238">
        <v>11689301.54</v>
      </c>
      <c r="CJ109" s="238">
        <v>3655501.47</v>
      </c>
      <c r="CK109" s="238">
        <v>13485254.829999998</v>
      </c>
      <c r="CL109" s="238">
        <v>-44689.8</v>
      </c>
      <c r="CM109" s="238">
        <v>11499716.74</v>
      </c>
      <c r="CN109" s="238">
        <v>1715577.3</v>
      </c>
      <c r="CO109" s="238">
        <v>11663792.65</v>
      </c>
      <c r="CP109" s="238">
        <v>497701.25</v>
      </c>
      <c r="CQ109" s="238">
        <v>11151715.34</v>
      </c>
      <c r="CR109" s="238">
        <v>541877.9299999999</v>
      </c>
      <c r="CS109" s="238">
        <v>11207359.42</v>
      </c>
      <c r="CT109" s="238">
        <v>487587.12000000005</v>
      </c>
      <c r="CU109" s="238">
        <v>11664752.809999999</v>
      </c>
      <c r="CV109" s="238">
        <v>202156.5</v>
      </c>
      <c r="CW109" s="238">
        <v>11630693.28</v>
      </c>
      <c r="CX109" s="238">
        <v>189338.18000000002</v>
      </c>
      <c r="CY109" s="238">
        <v>11381270.780000001</v>
      </c>
      <c r="CZ109" s="238">
        <v>202723.38</v>
      </c>
      <c r="DA109" s="238">
        <v>11341766.16</v>
      </c>
      <c r="DB109" s="238">
        <v>201349.35</v>
      </c>
      <c r="DC109" s="238">
        <v>10824936.569999998</v>
      </c>
      <c r="DD109" s="238">
        <v>208988.88</v>
      </c>
      <c r="DE109" s="238">
        <v>9758314.350000001</v>
      </c>
      <c r="DF109" s="238">
        <v>200889.63999999998</v>
      </c>
      <c r="DG109" s="238">
        <v>8059001.200000001</v>
      </c>
      <c r="DH109" s="238">
        <v>207914.14</v>
      </c>
      <c r="DI109" s="238">
        <v>4611413.87</v>
      </c>
      <c r="DJ109" s="238">
        <v>207914.14</v>
      </c>
      <c r="DK109" s="238">
        <v>4864017.81</v>
      </c>
      <c r="DL109" s="238">
        <v>197800.83999999997</v>
      </c>
      <c r="DM109" s="238">
        <v>3346241.3499999996</v>
      </c>
      <c r="DN109" s="238">
        <v>202916.17</v>
      </c>
      <c r="DO109" s="238">
        <v>3051456.2699999996</v>
      </c>
      <c r="DP109" s="238">
        <v>195866.53999999998</v>
      </c>
      <c r="DQ109" s="238">
        <v>2705444.88</v>
      </c>
      <c r="DR109" s="238">
        <v>202151.05</v>
      </c>
      <c r="DS109" s="238">
        <v>2420008.81</v>
      </c>
      <c r="DT109" s="238">
        <v>177730.61000000002</v>
      </c>
      <c r="DU109" s="238">
        <v>2395582.9200000004</v>
      </c>
      <c r="DV109" s="238">
        <v>161397.51</v>
      </c>
      <c r="DW109" s="238">
        <v>2367642.25</v>
      </c>
      <c r="DX109" s="238">
        <v>178674.01</v>
      </c>
      <c r="DY109" s="238">
        <v>2343592.8800000004</v>
      </c>
      <c r="DZ109" s="238">
        <v>178921.87</v>
      </c>
      <c r="EA109" s="238">
        <v>2321165.4000000004</v>
      </c>
      <c r="EB109" s="238">
        <v>184150.44</v>
      </c>
      <c r="EC109" s="238">
        <v>2296326.9600000004</v>
      </c>
      <c r="ED109" s="238">
        <v>176897.81</v>
      </c>
      <c r="EE109" s="238">
        <v>2272335.1300000004</v>
      </c>
      <c r="EF109" s="238">
        <v>183367.53</v>
      </c>
      <c r="EG109" s="238">
        <v>2247788.52</v>
      </c>
      <c r="EH109" s="238">
        <v>183599.14</v>
      </c>
      <c r="EI109" s="238">
        <v>2223473.52</v>
      </c>
      <c r="EJ109" s="238">
        <v>174674.15</v>
      </c>
      <c r="EK109" s="238">
        <v>2200346.83</v>
      </c>
      <c r="EL109" s="238">
        <v>179054.38</v>
      </c>
      <c r="EM109" s="238">
        <v>2176485.04</v>
      </c>
      <c r="EN109" s="238">
        <v>172400.13999999998</v>
      </c>
      <c r="EO109" s="238">
        <v>2153018.64</v>
      </c>
      <c r="EP109" s="238">
        <v>177739.33000000002</v>
      </c>
      <c r="EQ109" s="238">
        <v>2128606.92</v>
      </c>
      <c r="ES109" t="str">
        <f t="shared" si="7"/>
        <v>565</v>
      </c>
      <c r="EX109" t="b">
        <f t="shared" si="4"/>
        <v>1</v>
      </c>
      <c r="EY109" s="206" t="s">
        <v>600</v>
      </c>
    </row>
    <row r="110" spans="1:155" ht="12.75">
      <c r="A110" t="str">
        <f t="shared" si="6"/>
        <v>INC266000</v>
      </c>
      <c r="B110" s="241" t="s">
        <v>601</v>
      </c>
      <c r="C110" s="238" t="s">
        <v>739</v>
      </c>
      <c r="D110" s="238">
        <v>182135.55</v>
      </c>
      <c r="E110" s="238">
        <v>3636432.16</v>
      </c>
      <c r="F110" s="238">
        <v>184912.44</v>
      </c>
      <c r="G110" s="238">
        <v>3642739.86</v>
      </c>
      <c r="H110" s="238">
        <v>206604.79</v>
      </c>
      <c r="I110" s="238">
        <v>3630270.11</v>
      </c>
      <c r="J110" s="238">
        <v>334456.1</v>
      </c>
      <c r="K110" s="238">
        <v>3772886.72</v>
      </c>
      <c r="L110" s="238">
        <v>288801.23</v>
      </c>
      <c r="M110" s="238">
        <v>3376601.01</v>
      </c>
      <c r="N110" s="238">
        <v>3780871.81</v>
      </c>
      <c r="O110" s="238">
        <v>6835989.53</v>
      </c>
      <c r="P110" s="238">
        <v>233621.04</v>
      </c>
      <c r="Q110" s="238">
        <v>6846029.98</v>
      </c>
      <c r="R110" s="238">
        <v>373509.42</v>
      </c>
      <c r="S110" s="238">
        <v>6869684.14</v>
      </c>
      <c r="T110" s="238">
        <v>315182.92</v>
      </c>
      <c r="U110" s="238">
        <v>6891821.69</v>
      </c>
      <c r="V110" s="238">
        <v>6002638.98</v>
      </c>
      <c r="W110" s="238">
        <v>12557816.25</v>
      </c>
      <c r="X110" s="238">
        <v>884058.3</v>
      </c>
      <c r="Y110" s="238">
        <v>13064967.85</v>
      </c>
      <c r="Z110" s="238">
        <v>1071910.8</v>
      </c>
      <c r="AA110" s="238">
        <v>13858703.38</v>
      </c>
      <c r="AB110" s="238">
        <v>821385.95</v>
      </c>
      <c r="AC110" s="238">
        <v>14497953.78</v>
      </c>
      <c r="AD110" s="238">
        <v>870347.29</v>
      </c>
      <c r="AE110" s="238">
        <v>15183388.63</v>
      </c>
      <c r="AF110" s="238">
        <v>876431.17</v>
      </c>
      <c r="AG110" s="238">
        <v>15853215.01</v>
      </c>
      <c r="AH110" s="238">
        <v>903126.99</v>
      </c>
      <c r="AI110" s="238">
        <v>16421885.9</v>
      </c>
      <c r="AJ110" s="238">
        <v>792342.04</v>
      </c>
      <c r="AK110" s="238">
        <v>16925426.71</v>
      </c>
      <c r="AL110" s="238">
        <v>753500.51</v>
      </c>
      <c r="AM110" s="238">
        <v>13898055.41</v>
      </c>
      <c r="AN110" s="238">
        <v>830599.69</v>
      </c>
      <c r="AO110" s="238">
        <v>14495034.06</v>
      </c>
      <c r="AP110" s="238">
        <v>829822.96</v>
      </c>
      <c r="AQ110" s="238">
        <v>14951347.6</v>
      </c>
      <c r="AR110" s="238">
        <v>844943.39</v>
      </c>
      <c r="AS110" s="238">
        <v>15481108.07</v>
      </c>
      <c r="AT110" s="238">
        <v>835190.93</v>
      </c>
      <c r="AU110" s="238">
        <v>10313660.02</v>
      </c>
      <c r="AV110" s="238">
        <v>860143.35</v>
      </c>
      <c r="AW110" s="238">
        <v>10289745.07</v>
      </c>
      <c r="AX110" s="238">
        <v>990426.69</v>
      </c>
      <c r="AY110" s="238">
        <v>10208260.96</v>
      </c>
      <c r="AZ110" s="238">
        <v>812349.79</v>
      </c>
      <c r="BA110" s="238">
        <v>10199224.8</v>
      </c>
      <c r="BB110" s="238">
        <v>807498.89</v>
      </c>
      <c r="BC110" s="238">
        <v>10136376.4</v>
      </c>
      <c r="BD110" s="238">
        <v>799513.35</v>
      </c>
      <c r="BE110" s="238">
        <v>10059458.58</v>
      </c>
      <c r="BF110" s="238">
        <v>891308.35</v>
      </c>
      <c r="BG110" s="238">
        <v>10047639.94</v>
      </c>
      <c r="BH110" s="238">
        <v>939296.95</v>
      </c>
      <c r="BI110" s="238">
        <v>10194594.85</v>
      </c>
      <c r="BJ110" s="238">
        <v>620907.65</v>
      </c>
      <c r="BK110" s="238">
        <v>10062001.99</v>
      </c>
      <c r="BL110" s="238">
        <v>1000754.77</v>
      </c>
      <c r="BM110" s="238">
        <v>10232157.07</v>
      </c>
      <c r="BN110" s="238">
        <v>906008.11</v>
      </c>
      <c r="BO110" s="238">
        <v>10308342.219999999</v>
      </c>
      <c r="BP110" s="238">
        <v>423062.06</v>
      </c>
      <c r="BQ110" s="238">
        <v>9886460.889999999</v>
      </c>
      <c r="BR110" s="238">
        <v>486072.22</v>
      </c>
      <c r="BS110" s="238">
        <v>9537342.179999998</v>
      </c>
      <c r="BT110" s="238">
        <v>464820.66</v>
      </c>
      <c r="BU110" s="238">
        <v>9142019.489999998</v>
      </c>
      <c r="BV110" s="238">
        <v>534818.64</v>
      </c>
      <c r="BW110" s="238">
        <v>8686411.44</v>
      </c>
      <c r="BX110" s="238">
        <v>424156.44</v>
      </c>
      <c r="BY110" s="238">
        <v>8298218.09</v>
      </c>
      <c r="BZ110" s="238">
        <v>430327.57</v>
      </c>
      <c r="CA110" s="238">
        <v>7921046.77</v>
      </c>
      <c r="CB110" s="238">
        <v>586226.11</v>
      </c>
      <c r="CC110" s="238">
        <v>7707759.53</v>
      </c>
      <c r="CD110" s="238">
        <v>618035.53</v>
      </c>
      <c r="CE110" s="238">
        <v>7434486.71</v>
      </c>
      <c r="CF110" s="238">
        <v>603671.69</v>
      </c>
      <c r="CG110" s="238">
        <v>7098861.450000001</v>
      </c>
      <c r="CH110" s="238">
        <v>508859.81</v>
      </c>
      <c r="CI110" s="238">
        <v>6986813.609999999</v>
      </c>
      <c r="CJ110" s="238">
        <v>467903.49</v>
      </c>
      <c r="CK110" s="238">
        <v>6453962.329999999</v>
      </c>
      <c r="CL110" s="238">
        <v>522772.16</v>
      </c>
      <c r="CM110" s="238">
        <v>6070726.379999999</v>
      </c>
      <c r="CN110" s="238">
        <v>513924.33</v>
      </c>
      <c r="CO110" s="238">
        <v>6161588.649999999</v>
      </c>
      <c r="CP110" s="238">
        <v>553630.9600000001</v>
      </c>
      <c r="CQ110" s="238">
        <v>6229147.390000001</v>
      </c>
      <c r="CR110" s="238">
        <v>520765.54999999964</v>
      </c>
      <c r="CS110" s="238">
        <v>6285092.280000001</v>
      </c>
      <c r="CT110" s="238">
        <v>559988.5600000002</v>
      </c>
      <c r="CU110" s="238">
        <v>6310262.200000001</v>
      </c>
      <c r="CV110" s="238">
        <v>298789.6400000001</v>
      </c>
      <c r="CW110" s="238">
        <v>6184895.400000001</v>
      </c>
      <c r="CX110" s="238">
        <v>345503.8400000001</v>
      </c>
      <c r="CY110" s="238">
        <v>6100071.67</v>
      </c>
      <c r="CZ110" s="238">
        <v>350309.54000000004</v>
      </c>
      <c r="DA110" s="238">
        <v>5864155.100000001</v>
      </c>
      <c r="DB110" s="238">
        <v>343932.92999999993</v>
      </c>
      <c r="DC110" s="238">
        <v>5590052.5</v>
      </c>
      <c r="DD110" s="238">
        <v>357429.91999999987</v>
      </c>
      <c r="DE110" s="238">
        <v>5343810.7299999995</v>
      </c>
      <c r="DF110" s="238">
        <v>344881.1099999999</v>
      </c>
      <c r="DG110" s="238">
        <v>5179832.03</v>
      </c>
      <c r="DH110" s="238">
        <v>321635.79999999993</v>
      </c>
      <c r="DI110" s="238">
        <v>5033564.34</v>
      </c>
      <c r="DJ110" s="238">
        <v>334651.3199999999</v>
      </c>
      <c r="DK110" s="238">
        <v>4845443.5</v>
      </c>
      <c r="DL110" s="238">
        <v>324346.83999999985</v>
      </c>
      <c r="DM110" s="238">
        <v>4655866.01</v>
      </c>
      <c r="DN110" s="238">
        <v>332280.70999999996</v>
      </c>
      <c r="DO110" s="238">
        <v>4434515.759999999</v>
      </c>
      <c r="DP110" s="238">
        <v>336514</v>
      </c>
      <c r="DQ110" s="238">
        <v>4250264.209999999</v>
      </c>
      <c r="DR110" s="238">
        <v>324810.76000000007</v>
      </c>
      <c r="DS110" s="238">
        <v>4015086.4099999997</v>
      </c>
      <c r="DT110" s="238">
        <v>314937.4999999997</v>
      </c>
      <c r="DU110" s="238">
        <v>4031234.2699999986</v>
      </c>
      <c r="DV110" s="238">
        <v>319282.00999999983</v>
      </c>
      <c r="DW110" s="238">
        <v>4005012.4399999985</v>
      </c>
      <c r="DX110" s="238">
        <v>363437.9199999998</v>
      </c>
      <c r="DY110" s="238">
        <v>4018140.8199999984</v>
      </c>
      <c r="DZ110" s="238">
        <v>352761.6999999997</v>
      </c>
      <c r="EA110" s="238">
        <v>4026969.5899999985</v>
      </c>
      <c r="EB110" s="238">
        <v>383661.01999999984</v>
      </c>
      <c r="EC110" s="238">
        <v>4053200.689999998</v>
      </c>
      <c r="ED110" s="238">
        <v>377120.26999999967</v>
      </c>
      <c r="EE110" s="238">
        <v>4085439.849999998</v>
      </c>
      <c r="EF110" s="238">
        <v>338898.41999999975</v>
      </c>
      <c r="EG110" s="238">
        <v>4102702.469999998</v>
      </c>
      <c r="EH110" s="238">
        <v>344160.4300000001</v>
      </c>
      <c r="EI110" s="238">
        <v>4112211.579999998</v>
      </c>
      <c r="EJ110" s="238">
        <v>328076.74999999977</v>
      </c>
      <c r="EK110" s="238">
        <v>4115941.4899999984</v>
      </c>
      <c r="EL110" s="238">
        <v>338483.16999999934</v>
      </c>
      <c r="EM110" s="238">
        <v>4122143.949999998</v>
      </c>
      <c r="EN110" s="238">
        <v>332254.32000000007</v>
      </c>
      <c r="EO110" s="238">
        <v>4117884.2699999977</v>
      </c>
      <c r="EP110" s="238">
        <v>315389.5299999999</v>
      </c>
      <c r="EQ110" s="238">
        <v>4108463.0399999977</v>
      </c>
      <c r="ES110" t="str">
        <f t="shared" si="7"/>
        <v>566</v>
      </c>
      <c r="EX110" t="b">
        <f t="shared" si="4"/>
        <v>1</v>
      </c>
      <c r="EY110" s="206" t="s">
        <v>601</v>
      </c>
    </row>
    <row r="111" spans="1:155" ht="12.75">
      <c r="A111" t="str">
        <f t="shared" si="6"/>
        <v>INC266050</v>
      </c>
      <c r="B111" s="241" t="s">
        <v>602</v>
      </c>
      <c r="C111" s="238" t="s">
        <v>739</v>
      </c>
      <c r="D111" s="238">
        <v>0</v>
      </c>
      <c r="E111" s="238">
        <v>0</v>
      </c>
      <c r="F111" s="238">
        <v>0</v>
      </c>
      <c r="G111" s="238">
        <v>0</v>
      </c>
      <c r="H111" s="238">
        <v>0</v>
      </c>
      <c r="I111" s="238">
        <v>0</v>
      </c>
      <c r="J111" s="238">
        <v>0</v>
      </c>
      <c r="K111" s="238">
        <v>0</v>
      </c>
      <c r="L111" s="238">
        <v>0</v>
      </c>
      <c r="M111" s="238">
        <v>0</v>
      </c>
      <c r="N111" s="238">
        <v>0</v>
      </c>
      <c r="O111" s="238">
        <v>0</v>
      </c>
      <c r="P111" s="238">
        <v>3964916.69</v>
      </c>
      <c r="Q111" s="238">
        <v>3964916.69</v>
      </c>
      <c r="R111" s="238">
        <v>566416.67</v>
      </c>
      <c r="S111" s="238">
        <v>4531333.36</v>
      </c>
      <c r="T111" s="238">
        <v>566416.67</v>
      </c>
      <c r="U111" s="238">
        <v>5097750.03</v>
      </c>
      <c r="V111" s="238">
        <v>-5097750.03</v>
      </c>
      <c r="W111" s="238">
        <v>0</v>
      </c>
      <c r="X111" s="238">
        <v>0</v>
      </c>
      <c r="Y111" s="238">
        <v>0</v>
      </c>
      <c r="Z111" s="238">
        <v>0</v>
      </c>
      <c r="AA111" s="238">
        <v>0</v>
      </c>
      <c r="AB111" s="238">
        <v>0</v>
      </c>
      <c r="AC111" s="238">
        <v>0</v>
      </c>
      <c r="AD111" s="238">
        <v>0</v>
      </c>
      <c r="AE111" s="238">
        <v>0</v>
      </c>
      <c r="AF111" s="238">
        <v>0</v>
      </c>
      <c r="AG111" s="238">
        <v>0</v>
      </c>
      <c r="AH111" s="238">
        <v>0</v>
      </c>
      <c r="AI111" s="238">
        <v>0</v>
      </c>
      <c r="AJ111" s="238">
        <v>0</v>
      </c>
      <c r="AK111" s="238">
        <v>0</v>
      </c>
      <c r="AL111" s="238">
        <v>0</v>
      </c>
      <c r="AM111" s="238">
        <v>0</v>
      </c>
      <c r="AN111" s="238">
        <v>0</v>
      </c>
      <c r="AO111" s="238">
        <v>-3964916.69</v>
      </c>
      <c r="AP111" s="238">
        <v>0</v>
      </c>
      <c r="AQ111" s="238">
        <v>-4531333.36</v>
      </c>
      <c r="AR111" s="238">
        <v>0</v>
      </c>
      <c r="AS111" s="238">
        <v>-5097750.03</v>
      </c>
      <c r="AT111" s="238">
        <v>0</v>
      </c>
      <c r="AU111" s="238">
        <v>0</v>
      </c>
      <c r="AV111" s="238">
        <v>0</v>
      </c>
      <c r="AW111" s="238">
        <v>0</v>
      </c>
      <c r="AX111" s="238">
        <v>0</v>
      </c>
      <c r="AY111" s="238">
        <v>0</v>
      </c>
      <c r="AZ111" s="238">
        <v>0</v>
      </c>
      <c r="BA111" s="238">
        <v>0</v>
      </c>
      <c r="BB111" s="238">
        <v>0</v>
      </c>
      <c r="BC111" s="238">
        <v>0</v>
      </c>
      <c r="BD111" s="238">
        <v>0</v>
      </c>
      <c r="BE111" s="238">
        <v>0</v>
      </c>
      <c r="BF111" s="238">
        <v>0</v>
      </c>
      <c r="BG111" s="238">
        <v>0</v>
      </c>
      <c r="BH111" s="238">
        <v>0</v>
      </c>
      <c r="BI111" s="238">
        <v>0</v>
      </c>
      <c r="BJ111" s="238">
        <v>0</v>
      </c>
      <c r="BK111" s="238">
        <v>0</v>
      </c>
      <c r="BL111" s="238">
        <v>0</v>
      </c>
      <c r="BM111" s="238">
        <v>0</v>
      </c>
      <c r="BN111" s="238">
        <v>0</v>
      </c>
      <c r="BO111" s="238">
        <v>0</v>
      </c>
      <c r="BP111" s="238">
        <v>0</v>
      </c>
      <c r="BQ111" s="238">
        <v>0</v>
      </c>
      <c r="BR111" s="238">
        <v>0</v>
      </c>
      <c r="BS111" s="238">
        <v>0</v>
      </c>
      <c r="BT111" s="238">
        <v>0</v>
      </c>
      <c r="BU111" s="238">
        <v>0</v>
      </c>
      <c r="BV111" s="238">
        <v>0</v>
      </c>
      <c r="BW111" s="238">
        <v>0</v>
      </c>
      <c r="BX111" s="238">
        <v>0</v>
      </c>
      <c r="BY111" s="238">
        <v>0</v>
      </c>
      <c r="BZ111" s="238">
        <v>0</v>
      </c>
      <c r="CA111" s="238">
        <v>0</v>
      </c>
      <c r="CB111" s="238">
        <v>0</v>
      </c>
      <c r="CC111" s="238">
        <v>0</v>
      </c>
      <c r="CD111" s="238">
        <v>0</v>
      </c>
      <c r="CE111" s="238">
        <v>0</v>
      </c>
      <c r="CF111" s="238">
        <v>0</v>
      </c>
      <c r="CG111" s="238">
        <v>0</v>
      </c>
      <c r="CH111" s="238">
        <v>0</v>
      </c>
      <c r="CI111" s="238">
        <v>0</v>
      </c>
      <c r="CJ111" s="238">
        <v>0</v>
      </c>
      <c r="CK111" s="238">
        <v>0</v>
      </c>
      <c r="CL111" s="238">
        <v>0</v>
      </c>
      <c r="CM111" s="238">
        <v>0</v>
      </c>
      <c r="CN111" s="238">
        <v>0</v>
      </c>
      <c r="CO111" s="238">
        <v>0</v>
      </c>
      <c r="CP111" s="238">
        <v>0</v>
      </c>
      <c r="CQ111" s="238">
        <v>0</v>
      </c>
      <c r="CR111" s="238">
        <v>0</v>
      </c>
      <c r="CS111" s="238">
        <v>0</v>
      </c>
      <c r="CT111" s="238">
        <v>0</v>
      </c>
      <c r="CU111" s="238">
        <v>0</v>
      </c>
      <c r="CV111" s="238">
        <v>0</v>
      </c>
      <c r="CW111" s="238">
        <v>0</v>
      </c>
      <c r="CX111" s="238">
        <v>0</v>
      </c>
      <c r="CY111" s="238">
        <v>0</v>
      </c>
      <c r="CZ111" s="238">
        <v>0</v>
      </c>
      <c r="DA111" s="238">
        <v>0</v>
      </c>
      <c r="DB111" s="238">
        <v>0</v>
      </c>
      <c r="DC111" s="238">
        <v>0</v>
      </c>
      <c r="DD111" s="238">
        <v>0</v>
      </c>
      <c r="DE111" s="238">
        <v>0</v>
      </c>
      <c r="DF111" s="238">
        <v>0</v>
      </c>
      <c r="DG111" s="238">
        <v>0</v>
      </c>
      <c r="DH111" s="238">
        <v>0</v>
      </c>
      <c r="DI111" s="238">
        <v>0</v>
      </c>
      <c r="DJ111" s="238">
        <v>0</v>
      </c>
      <c r="DK111" s="238">
        <v>0</v>
      </c>
      <c r="DL111" s="238">
        <v>0</v>
      </c>
      <c r="DM111" s="238">
        <v>0</v>
      </c>
      <c r="DN111" s="238">
        <v>0</v>
      </c>
      <c r="DO111" s="238">
        <v>0</v>
      </c>
      <c r="DP111" s="238">
        <v>0</v>
      </c>
      <c r="DQ111" s="238">
        <v>0</v>
      </c>
      <c r="DR111" s="238">
        <v>0</v>
      </c>
      <c r="DS111" s="238">
        <v>0</v>
      </c>
      <c r="DT111" s="238">
        <v>0</v>
      </c>
      <c r="DU111" s="238">
        <v>0</v>
      </c>
      <c r="DV111" s="238">
        <v>0</v>
      </c>
      <c r="DW111" s="238">
        <v>0</v>
      </c>
      <c r="DX111" s="238">
        <v>0</v>
      </c>
      <c r="DY111" s="238">
        <v>0</v>
      </c>
      <c r="DZ111" s="238">
        <v>0</v>
      </c>
      <c r="EA111" s="238">
        <v>0</v>
      </c>
      <c r="EB111" s="238">
        <v>0</v>
      </c>
      <c r="EC111" s="238">
        <v>0</v>
      </c>
      <c r="ED111" s="238">
        <v>0</v>
      </c>
      <c r="EE111" s="238">
        <v>0</v>
      </c>
      <c r="EF111" s="238">
        <v>0</v>
      </c>
      <c r="EG111" s="238">
        <v>0</v>
      </c>
      <c r="EH111" s="238">
        <v>0</v>
      </c>
      <c r="EI111" s="238">
        <v>0</v>
      </c>
      <c r="EJ111" s="238">
        <v>0</v>
      </c>
      <c r="EK111" s="238">
        <v>0</v>
      </c>
      <c r="EL111" s="238">
        <v>0</v>
      </c>
      <c r="EM111" s="238">
        <v>0</v>
      </c>
      <c r="EN111" s="238">
        <v>0</v>
      </c>
      <c r="EO111" s="238">
        <v>0</v>
      </c>
      <c r="EP111" s="238">
        <v>0</v>
      </c>
      <c r="EQ111" s="238">
        <v>0</v>
      </c>
      <c r="ES111" t="str">
        <f t="shared" si="7"/>
        <v>566</v>
      </c>
      <c r="EX111" t="b">
        <f t="shared" si="4"/>
        <v>1</v>
      </c>
      <c r="EY111" s="206" t="s">
        <v>602</v>
      </c>
    </row>
    <row r="112" spans="1:155" ht="12.75">
      <c r="A112" t="str">
        <f t="shared" si="6"/>
        <v>INC267000</v>
      </c>
      <c r="B112" s="241" t="s">
        <v>603</v>
      </c>
      <c r="C112" s="238" t="s">
        <v>740</v>
      </c>
      <c r="D112" s="238">
        <v>7676</v>
      </c>
      <c r="E112" s="238">
        <v>15565.02</v>
      </c>
      <c r="F112" s="238">
        <v>0</v>
      </c>
      <c r="G112" s="238">
        <v>15565.02</v>
      </c>
      <c r="H112" s="238">
        <v>0</v>
      </c>
      <c r="I112" s="238">
        <v>15565.02</v>
      </c>
      <c r="J112" s="238">
        <v>0</v>
      </c>
      <c r="K112" s="238">
        <v>15565.02</v>
      </c>
      <c r="L112" s="238">
        <v>1200</v>
      </c>
      <c r="M112" s="238">
        <v>16765.02</v>
      </c>
      <c r="N112" s="238">
        <v>0</v>
      </c>
      <c r="O112" s="238">
        <v>16765.02</v>
      </c>
      <c r="P112" s="238">
        <v>0</v>
      </c>
      <c r="Q112" s="238">
        <v>16765.02</v>
      </c>
      <c r="R112" s="238">
        <v>0</v>
      </c>
      <c r="S112" s="238">
        <v>16765.02</v>
      </c>
      <c r="T112" s="238">
        <v>0</v>
      </c>
      <c r="U112" s="238">
        <v>16765.02</v>
      </c>
      <c r="V112" s="238">
        <v>0</v>
      </c>
      <c r="W112" s="238">
        <v>8876</v>
      </c>
      <c r="X112" s="238">
        <v>0</v>
      </c>
      <c r="Y112" s="238">
        <v>8876</v>
      </c>
      <c r="Z112" s="238">
        <v>0</v>
      </c>
      <c r="AA112" s="238">
        <v>8876</v>
      </c>
      <c r="AB112" s="238">
        <v>0</v>
      </c>
      <c r="AC112" s="238">
        <v>1200</v>
      </c>
      <c r="AD112" s="238">
        <v>0</v>
      </c>
      <c r="AE112" s="238">
        <v>1200</v>
      </c>
      <c r="AF112" s="238">
        <v>0</v>
      </c>
      <c r="AG112" s="238">
        <v>1200</v>
      </c>
      <c r="AH112" s="238">
        <v>0</v>
      </c>
      <c r="AI112" s="238">
        <v>1200</v>
      </c>
      <c r="AJ112" s="238">
        <v>0</v>
      </c>
      <c r="AK112" s="238">
        <v>0</v>
      </c>
      <c r="AL112" s="238">
        <v>1200</v>
      </c>
      <c r="AM112" s="238">
        <v>1200</v>
      </c>
      <c r="AN112" s="238">
        <v>8639.62</v>
      </c>
      <c r="AO112" s="238">
        <v>9839.62</v>
      </c>
      <c r="AP112" s="238">
        <v>0</v>
      </c>
      <c r="AQ112" s="238">
        <v>9839.62</v>
      </c>
      <c r="AR112" s="238">
        <v>8154.21</v>
      </c>
      <c r="AS112" s="238">
        <v>17993.83</v>
      </c>
      <c r="AT112" s="238">
        <v>0</v>
      </c>
      <c r="AU112" s="238">
        <v>17993.83</v>
      </c>
      <c r="AV112" s="238">
        <v>0</v>
      </c>
      <c r="AW112" s="238">
        <v>17993.83</v>
      </c>
      <c r="AX112" s="238">
        <v>0</v>
      </c>
      <c r="AY112" s="238">
        <v>17993.83</v>
      </c>
      <c r="AZ112" s="238">
        <v>0</v>
      </c>
      <c r="BA112" s="238">
        <v>17993.83</v>
      </c>
      <c r="BB112" s="238">
        <v>0</v>
      </c>
      <c r="BC112" s="238">
        <v>17993.83</v>
      </c>
      <c r="BD112" s="238">
        <v>0</v>
      </c>
      <c r="BE112" s="238">
        <v>17993.83</v>
      </c>
      <c r="BF112" s="238">
        <v>0</v>
      </c>
      <c r="BG112" s="238">
        <v>17993.83</v>
      </c>
      <c r="BH112" s="238">
        <v>0</v>
      </c>
      <c r="BI112" s="238">
        <v>17993.83</v>
      </c>
      <c r="BJ112" s="238">
        <v>271.76</v>
      </c>
      <c r="BK112" s="238">
        <v>17065.59</v>
      </c>
      <c r="BL112" s="238">
        <v>0</v>
      </c>
      <c r="BM112" s="238">
        <v>8425.97</v>
      </c>
      <c r="BN112" s="238">
        <v>0</v>
      </c>
      <c r="BO112" s="238">
        <v>8425.97</v>
      </c>
      <c r="BP112" s="238">
        <v>0</v>
      </c>
      <c r="BQ112" s="238">
        <v>271.76</v>
      </c>
      <c r="BR112" s="238">
        <v>0</v>
      </c>
      <c r="BS112" s="238">
        <v>271.76</v>
      </c>
      <c r="BT112" s="238">
        <v>0</v>
      </c>
      <c r="BU112" s="238">
        <v>271.76</v>
      </c>
      <c r="BV112" s="238">
        <v>0</v>
      </c>
      <c r="BW112" s="238">
        <v>271.76</v>
      </c>
      <c r="BX112" s="238">
        <v>0</v>
      </c>
      <c r="BY112" s="238">
        <v>271.76</v>
      </c>
      <c r="BZ112" s="238">
        <v>0</v>
      </c>
      <c r="CA112" s="238">
        <v>271.76</v>
      </c>
      <c r="CB112" s="238">
        <v>1200</v>
      </c>
      <c r="CC112" s="238">
        <v>1471.76</v>
      </c>
      <c r="CD112" s="238">
        <v>0</v>
      </c>
      <c r="CE112" s="238">
        <v>1471.76</v>
      </c>
      <c r="CF112" s="238">
        <v>1200</v>
      </c>
      <c r="CG112" s="238">
        <v>2671.76</v>
      </c>
      <c r="CH112" s="238">
        <v>0</v>
      </c>
      <c r="CI112" s="238">
        <v>2400</v>
      </c>
      <c r="CJ112" s="238">
        <v>0</v>
      </c>
      <c r="CK112" s="238">
        <v>2400</v>
      </c>
      <c r="CL112" s="238">
        <v>0</v>
      </c>
      <c r="CM112" s="238">
        <v>2400</v>
      </c>
      <c r="CN112" s="238">
        <v>0</v>
      </c>
      <c r="CO112" s="238">
        <v>2400</v>
      </c>
      <c r="CP112" s="238">
        <v>11051</v>
      </c>
      <c r="CQ112" s="238">
        <v>13451</v>
      </c>
      <c r="CR112" s="238">
        <v>11051</v>
      </c>
      <c r="CS112" s="238">
        <v>24502</v>
      </c>
      <c r="CT112" s="238">
        <v>11051</v>
      </c>
      <c r="CU112" s="238">
        <v>35553</v>
      </c>
      <c r="CV112" s="238">
        <v>0</v>
      </c>
      <c r="CW112" s="238">
        <v>35553</v>
      </c>
      <c r="CX112" s="238">
        <v>0</v>
      </c>
      <c r="CY112" s="238">
        <v>35553</v>
      </c>
      <c r="CZ112" s="238">
        <v>0</v>
      </c>
      <c r="DA112" s="238">
        <v>34353</v>
      </c>
      <c r="DB112" s="238">
        <v>0</v>
      </c>
      <c r="DC112" s="238">
        <v>34353</v>
      </c>
      <c r="DD112" s="238">
        <v>0</v>
      </c>
      <c r="DE112" s="238">
        <v>33153</v>
      </c>
      <c r="DF112" s="238">
        <v>0</v>
      </c>
      <c r="DG112" s="238">
        <v>33153</v>
      </c>
      <c r="DH112" s="238">
        <v>12000</v>
      </c>
      <c r="DI112" s="238">
        <v>45153</v>
      </c>
      <c r="DJ112" s="238">
        <v>0</v>
      </c>
      <c r="DK112" s="238">
        <v>45153</v>
      </c>
      <c r="DL112" s="238">
        <v>0</v>
      </c>
      <c r="DM112" s="238">
        <v>45153</v>
      </c>
      <c r="DN112" s="238">
        <v>0</v>
      </c>
      <c r="DO112" s="238">
        <v>34102</v>
      </c>
      <c r="DP112" s="238">
        <v>0</v>
      </c>
      <c r="DQ112" s="238">
        <v>23051</v>
      </c>
      <c r="DR112" s="238">
        <v>0</v>
      </c>
      <c r="DS112" s="238">
        <v>12000</v>
      </c>
      <c r="DT112" s="238">
        <v>0</v>
      </c>
      <c r="DU112" s="238">
        <v>12000</v>
      </c>
      <c r="DV112" s="238">
        <v>0</v>
      </c>
      <c r="DW112" s="238">
        <v>12000</v>
      </c>
      <c r="DX112" s="238">
        <v>0</v>
      </c>
      <c r="DY112" s="238">
        <v>12000</v>
      </c>
      <c r="DZ112" s="238">
        <v>0</v>
      </c>
      <c r="EA112" s="238">
        <v>12000</v>
      </c>
      <c r="EB112" s="238">
        <v>0</v>
      </c>
      <c r="EC112" s="238">
        <v>12000</v>
      </c>
      <c r="ED112" s="238">
        <v>0</v>
      </c>
      <c r="EE112" s="238">
        <v>12000</v>
      </c>
      <c r="EF112" s="238">
        <v>12000</v>
      </c>
      <c r="EG112" s="238">
        <v>12000</v>
      </c>
      <c r="EH112" s="238">
        <v>0</v>
      </c>
      <c r="EI112" s="238">
        <v>12000</v>
      </c>
      <c r="EJ112" s="238">
        <v>0</v>
      </c>
      <c r="EK112" s="238">
        <v>12000</v>
      </c>
      <c r="EL112" s="238">
        <v>0</v>
      </c>
      <c r="EM112" s="238">
        <v>12000</v>
      </c>
      <c r="EN112" s="238">
        <v>0</v>
      </c>
      <c r="EO112" s="238">
        <v>12000</v>
      </c>
      <c r="EP112" s="238">
        <v>0</v>
      </c>
      <c r="EQ112" s="238">
        <v>12000</v>
      </c>
      <c r="ES112" t="str">
        <f t="shared" si="7"/>
        <v>567</v>
      </c>
      <c r="EX112" t="b">
        <f t="shared" si="4"/>
        <v>1</v>
      </c>
      <c r="EY112" s="206" t="s">
        <v>603</v>
      </c>
    </row>
    <row r="113" spans="1:155" ht="12.75">
      <c r="A113" t="str">
        <f t="shared" si="6"/>
        <v>INC268010</v>
      </c>
      <c r="B113" s="241" t="s">
        <v>604</v>
      </c>
      <c r="C113" s="238" t="s">
        <v>741</v>
      </c>
      <c r="D113" s="238">
        <v>117644.42</v>
      </c>
      <c r="E113" s="238">
        <v>1098589.1</v>
      </c>
      <c r="F113" s="238">
        <v>104640.48</v>
      </c>
      <c r="G113" s="238">
        <v>1148979.02</v>
      </c>
      <c r="H113" s="238">
        <v>113857.74</v>
      </c>
      <c r="I113" s="238">
        <v>1173071.51</v>
      </c>
      <c r="J113" s="238">
        <v>89467.07</v>
      </c>
      <c r="K113" s="238">
        <v>1147168.32</v>
      </c>
      <c r="L113" s="238">
        <v>79765.79</v>
      </c>
      <c r="M113" s="238">
        <v>1109051.48</v>
      </c>
      <c r="N113" s="238">
        <v>-26618.97</v>
      </c>
      <c r="O113" s="238">
        <v>1077293.54</v>
      </c>
      <c r="P113" s="238">
        <v>115236.18</v>
      </c>
      <c r="Q113" s="238">
        <v>998789.75</v>
      </c>
      <c r="R113" s="238">
        <v>80963.63</v>
      </c>
      <c r="S113" s="238">
        <v>1005270.3</v>
      </c>
      <c r="T113" s="238">
        <v>51412.28</v>
      </c>
      <c r="U113" s="238">
        <v>903842.23</v>
      </c>
      <c r="V113" s="238">
        <v>87101.55</v>
      </c>
      <c r="W113" s="238">
        <v>872168.7</v>
      </c>
      <c r="X113" s="238">
        <v>19496.46</v>
      </c>
      <c r="Y113" s="238">
        <v>767134.83</v>
      </c>
      <c r="Z113" s="238">
        <v>497100.54</v>
      </c>
      <c r="AA113" s="238">
        <v>1330067.17</v>
      </c>
      <c r="AB113" s="238">
        <v>149646.7</v>
      </c>
      <c r="AC113" s="238">
        <v>1362069.45</v>
      </c>
      <c r="AD113" s="238">
        <v>45838.55</v>
      </c>
      <c r="AE113" s="238">
        <v>1303267.52</v>
      </c>
      <c r="AF113" s="238">
        <v>58748.87</v>
      </c>
      <c r="AG113" s="238">
        <v>1248158.65</v>
      </c>
      <c r="AH113" s="238">
        <v>106642.53</v>
      </c>
      <c r="AI113" s="238">
        <v>1265334.11</v>
      </c>
      <c r="AJ113" s="238">
        <v>258.4</v>
      </c>
      <c r="AK113" s="238">
        <v>1185826.72</v>
      </c>
      <c r="AL113" s="238">
        <v>27873.72</v>
      </c>
      <c r="AM113" s="238">
        <v>1240319.41</v>
      </c>
      <c r="AN113" s="238">
        <v>121090.2</v>
      </c>
      <c r="AO113" s="238">
        <v>1246173.43</v>
      </c>
      <c r="AP113" s="238">
        <v>16454.19</v>
      </c>
      <c r="AQ113" s="238">
        <v>1181663.99</v>
      </c>
      <c r="AR113" s="238">
        <v>62241.46</v>
      </c>
      <c r="AS113" s="238">
        <v>1192493.17</v>
      </c>
      <c r="AT113" s="238">
        <v>25765.45</v>
      </c>
      <c r="AU113" s="238">
        <v>1131157.07</v>
      </c>
      <c r="AV113" s="238">
        <v>-21893.39</v>
      </c>
      <c r="AW113" s="238">
        <v>1089767.22</v>
      </c>
      <c r="AX113" s="238">
        <v>60979.42</v>
      </c>
      <c r="AY113" s="238">
        <v>653646.1</v>
      </c>
      <c r="AZ113" s="238">
        <v>49541.44</v>
      </c>
      <c r="BA113" s="238">
        <v>553540.84</v>
      </c>
      <c r="BB113" s="238">
        <v>-11986.84</v>
      </c>
      <c r="BC113" s="238">
        <v>495715.45</v>
      </c>
      <c r="BD113" s="238">
        <v>29531.76</v>
      </c>
      <c r="BE113" s="238">
        <v>466498.34</v>
      </c>
      <c r="BF113" s="238">
        <v>43953.54</v>
      </c>
      <c r="BG113" s="238">
        <v>403809.35</v>
      </c>
      <c r="BH113" s="238">
        <v>-2291.01</v>
      </c>
      <c r="BI113" s="238">
        <v>401259.94</v>
      </c>
      <c r="BJ113" s="238">
        <v>80477.27</v>
      </c>
      <c r="BK113" s="238">
        <v>453863.49</v>
      </c>
      <c r="BL113" s="238">
        <v>76481.88</v>
      </c>
      <c r="BM113" s="238">
        <v>409255.17</v>
      </c>
      <c r="BN113" s="238">
        <v>96911.71</v>
      </c>
      <c r="BO113" s="238">
        <v>489712.69</v>
      </c>
      <c r="BP113" s="238">
        <v>92013.81</v>
      </c>
      <c r="BQ113" s="238">
        <v>519485.04</v>
      </c>
      <c r="BR113" s="238">
        <v>50849.77</v>
      </c>
      <c r="BS113" s="238">
        <v>544569.36</v>
      </c>
      <c r="BT113" s="238">
        <v>52021.41</v>
      </c>
      <c r="BU113" s="238">
        <v>618484.16</v>
      </c>
      <c r="BV113" s="238">
        <v>98768.49</v>
      </c>
      <c r="BW113" s="238">
        <v>656273.23</v>
      </c>
      <c r="BX113" s="238">
        <v>117009.42</v>
      </c>
      <c r="BY113" s="238">
        <v>723741.2100000001</v>
      </c>
      <c r="BZ113" s="238">
        <v>57383.54</v>
      </c>
      <c r="CA113" s="238">
        <v>793111.5900000001</v>
      </c>
      <c r="CB113" s="238">
        <v>89154.65</v>
      </c>
      <c r="CC113" s="238">
        <v>852734.4800000001</v>
      </c>
      <c r="CD113" s="238">
        <v>44074.97</v>
      </c>
      <c r="CE113" s="238">
        <v>852855.91</v>
      </c>
      <c r="CF113" s="238">
        <v>38343.4</v>
      </c>
      <c r="CG113" s="238">
        <v>893490.32</v>
      </c>
      <c r="CH113" s="238">
        <v>115497.08</v>
      </c>
      <c r="CI113" s="238">
        <v>928510.13</v>
      </c>
      <c r="CJ113" s="238">
        <v>112947.3</v>
      </c>
      <c r="CK113" s="238">
        <v>964975.55</v>
      </c>
      <c r="CL113" s="238">
        <v>82795.07</v>
      </c>
      <c r="CM113" s="238">
        <v>950858.9100000001</v>
      </c>
      <c r="CN113" s="238">
        <v>86056.52</v>
      </c>
      <c r="CO113" s="238">
        <v>944901.6200000002</v>
      </c>
      <c r="CP113" s="238">
        <v>40769.65</v>
      </c>
      <c r="CQ113" s="238">
        <v>934821.5000000002</v>
      </c>
      <c r="CR113" s="238">
        <v>39157.67</v>
      </c>
      <c r="CS113" s="238">
        <v>921957.7600000001</v>
      </c>
      <c r="CT113" s="238">
        <v>42048.79999999999</v>
      </c>
      <c r="CU113" s="238">
        <v>865238.0700000001</v>
      </c>
      <c r="CV113" s="238">
        <v>50348.29000000001</v>
      </c>
      <c r="CW113" s="238">
        <v>798576.9400000001</v>
      </c>
      <c r="CX113" s="238">
        <v>50272.100000000006</v>
      </c>
      <c r="CY113" s="238">
        <v>791465.5</v>
      </c>
      <c r="CZ113" s="238">
        <v>53697.07000000001</v>
      </c>
      <c r="DA113" s="238">
        <v>756007.92</v>
      </c>
      <c r="DB113" s="238">
        <v>51075.880000000005</v>
      </c>
      <c r="DC113" s="238">
        <v>763008.8300000001</v>
      </c>
      <c r="DD113" s="238">
        <v>52213.05</v>
      </c>
      <c r="DE113" s="238">
        <v>776878.4800000001</v>
      </c>
      <c r="DF113" s="238">
        <v>52422.39000000001</v>
      </c>
      <c r="DG113" s="238">
        <v>713803.79</v>
      </c>
      <c r="DH113" s="238">
        <v>50939.87000000001</v>
      </c>
      <c r="DI113" s="238">
        <v>651796.3600000001</v>
      </c>
      <c r="DJ113" s="238">
        <v>53623.670000000006</v>
      </c>
      <c r="DK113" s="238">
        <v>622624.9600000001</v>
      </c>
      <c r="DL113" s="238">
        <v>56130.25000000001</v>
      </c>
      <c r="DM113" s="238">
        <v>592698.6900000001</v>
      </c>
      <c r="DN113" s="238">
        <v>50286.61000000001</v>
      </c>
      <c r="DO113" s="238">
        <v>602215.65</v>
      </c>
      <c r="DP113" s="238">
        <v>51544.00000000002</v>
      </c>
      <c r="DQ113" s="238">
        <v>614601.9800000002</v>
      </c>
      <c r="DR113" s="238">
        <v>51745.75000000004</v>
      </c>
      <c r="DS113" s="238">
        <v>624298.9300000002</v>
      </c>
      <c r="DT113" s="238">
        <v>49242.89</v>
      </c>
      <c r="DU113" s="238">
        <v>623193.5300000001</v>
      </c>
      <c r="DV113" s="238">
        <v>48573.56</v>
      </c>
      <c r="DW113" s="238">
        <v>621494.9900000002</v>
      </c>
      <c r="DX113" s="238">
        <v>52244.33999999997</v>
      </c>
      <c r="DY113" s="238">
        <v>620042.26</v>
      </c>
      <c r="DZ113" s="238">
        <v>49400.530000000006</v>
      </c>
      <c r="EA113" s="238">
        <v>618366.91</v>
      </c>
      <c r="EB113" s="238">
        <v>51183.05000000001</v>
      </c>
      <c r="EC113" s="238">
        <v>617336.91</v>
      </c>
      <c r="ED113" s="238">
        <v>50988.02000000001</v>
      </c>
      <c r="EE113" s="238">
        <v>615902.54</v>
      </c>
      <c r="EF113" s="238">
        <v>49588.66</v>
      </c>
      <c r="EG113" s="238">
        <v>614551.3300000002</v>
      </c>
      <c r="EH113" s="238">
        <v>52244.33999999997</v>
      </c>
      <c r="EI113" s="238">
        <v>613172</v>
      </c>
      <c r="EJ113" s="238">
        <v>54504.01000000002</v>
      </c>
      <c r="EK113" s="238">
        <v>611545.7600000001</v>
      </c>
      <c r="EL113" s="238">
        <v>49928.420000000006</v>
      </c>
      <c r="EM113" s="238">
        <v>611187.5700000001</v>
      </c>
      <c r="EN113" s="238">
        <v>50822.25000000002</v>
      </c>
      <c r="EO113" s="238">
        <v>610465.82</v>
      </c>
      <c r="EP113" s="238">
        <v>50640.52000000001</v>
      </c>
      <c r="EQ113" s="238">
        <v>609360.59</v>
      </c>
      <c r="ES113" t="str">
        <f t="shared" si="7"/>
        <v>568</v>
      </c>
      <c r="EX113" t="b">
        <f t="shared" si="4"/>
        <v>1</v>
      </c>
      <c r="EY113" s="206" t="s">
        <v>604</v>
      </c>
    </row>
    <row r="114" spans="1:155" ht="12.75">
      <c r="A114" t="str">
        <f t="shared" si="6"/>
        <v>INC269000</v>
      </c>
      <c r="B114" s="241" t="s">
        <v>605</v>
      </c>
      <c r="C114" s="238" t="s">
        <v>742</v>
      </c>
      <c r="D114" s="238">
        <v>542103.19</v>
      </c>
      <c r="E114" s="238">
        <v>5931888.07</v>
      </c>
      <c r="F114" s="238">
        <v>322456.62</v>
      </c>
      <c r="G114" s="238">
        <v>6042566.15</v>
      </c>
      <c r="H114" s="238">
        <v>329605.39</v>
      </c>
      <c r="I114" s="238">
        <v>6050442.33</v>
      </c>
      <c r="J114" s="238">
        <v>362817.56</v>
      </c>
      <c r="K114" s="238">
        <v>5762806.48</v>
      </c>
      <c r="L114" s="238">
        <v>392751.31</v>
      </c>
      <c r="M114" s="238">
        <v>5721819.4</v>
      </c>
      <c r="N114" s="238">
        <v>444780.9</v>
      </c>
      <c r="O114" s="238">
        <v>5734283.01</v>
      </c>
      <c r="P114" s="238">
        <v>549653.57</v>
      </c>
      <c r="Q114" s="238">
        <v>5946177.22</v>
      </c>
      <c r="R114" s="238">
        <v>522583.52</v>
      </c>
      <c r="S114" s="238">
        <v>5916094.75</v>
      </c>
      <c r="T114" s="238">
        <v>493283.96</v>
      </c>
      <c r="U114" s="238">
        <v>5896724.3</v>
      </c>
      <c r="V114" s="238">
        <v>472978.8</v>
      </c>
      <c r="W114" s="238">
        <v>5926713.95</v>
      </c>
      <c r="X114" s="238">
        <v>422490.03</v>
      </c>
      <c r="Y114" s="238">
        <v>5853910.19</v>
      </c>
      <c r="Z114" s="238">
        <v>1659176.36</v>
      </c>
      <c r="AA114" s="238">
        <v>6514681.21</v>
      </c>
      <c r="AB114" s="238">
        <v>593855.79</v>
      </c>
      <c r="AC114" s="238">
        <v>6566433.81</v>
      </c>
      <c r="AD114" s="238">
        <v>510632.91</v>
      </c>
      <c r="AE114" s="238">
        <v>6754610.1</v>
      </c>
      <c r="AF114" s="238">
        <v>487622.37</v>
      </c>
      <c r="AG114" s="238">
        <v>6912627.08</v>
      </c>
      <c r="AH114" s="238">
        <v>569671</v>
      </c>
      <c r="AI114" s="238">
        <v>7119480.52</v>
      </c>
      <c r="AJ114" s="238">
        <v>660136.1</v>
      </c>
      <c r="AK114" s="238">
        <v>7386865.31</v>
      </c>
      <c r="AL114" s="238">
        <v>375186.69</v>
      </c>
      <c r="AM114" s="238">
        <v>7317271.1</v>
      </c>
      <c r="AN114" s="238">
        <v>538921.65</v>
      </c>
      <c r="AO114" s="238">
        <v>7306539.18</v>
      </c>
      <c r="AP114" s="238">
        <v>578653.78</v>
      </c>
      <c r="AQ114" s="238">
        <v>7362609.44</v>
      </c>
      <c r="AR114" s="238">
        <v>402469.9</v>
      </c>
      <c r="AS114" s="238">
        <v>7271795.38</v>
      </c>
      <c r="AT114" s="238">
        <v>462794.78</v>
      </c>
      <c r="AU114" s="238">
        <v>7261611.36</v>
      </c>
      <c r="AV114" s="238">
        <v>473439.43</v>
      </c>
      <c r="AW114" s="238">
        <v>7312560.76</v>
      </c>
      <c r="AX114" s="238">
        <v>1376680.83</v>
      </c>
      <c r="AY114" s="238">
        <v>7030065.23</v>
      </c>
      <c r="AZ114" s="238">
        <v>387490.72</v>
      </c>
      <c r="BA114" s="238">
        <v>6823700.16</v>
      </c>
      <c r="BB114" s="238">
        <v>296743.57</v>
      </c>
      <c r="BC114" s="238">
        <v>6609810.82</v>
      </c>
      <c r="BD114" s="238">
        <v>215367.35</v>
      </c>
      <c r="BE114" s="238">
        <v>6337555.8</v>
      </c>
      <c r="BF114" s="238">
        <v>483692.4</v>
      </c>
      <c r="BG114" s="238">
        <v>6251577.2</v>
      </c>
      <c r="BH114" s="238">
        <v>478728.2</v>
      </c>
      <c r="BI114" s="238">
        <v>6070169.3</v>
      </c>
      <c r="BJ114" s="238">
        <v>314117.54</v>
      </c>
      <c r="BK114" s="238">
        <v>6009100.15</v>
      </c>
      <c r="BL114" s="238">
        <v>292135.55</v>
      </c>
      <c r="BM114" s="238">
        <v>5762314.05</v>
      </c>
      <c r="BN114" s="238">
        <v>447480.81000000006</v>
      </c>
      <c r="BO114" s="238">
        <v>5631141.08</v>
      </c>
      <c r="BP114" s="238">
        <v>310154.18</v>
      </c>
      <c r="BQ114" s="238">
        <v>5538825.36</v>
      </c>
      <c r="BR114" s="238">
        <v>237613.52000000002</v>
      </c>
      <c r="BS114" s="238">
        <v>5313644.1</v>
      </c>
      <c r="BT114" s="238">
        <v>324739.07</v>
      </c>
      <c r="BU114" s="238">
        <v>5164943.74</v>
      </c>
      <c r="BV114" s="238">
        <v>1039604.37</v>
      </c>
      <c r="BW114" s="238">
        <v>4827867.28</v>
      </c>
      <c r="BX114" s="238">
        <v>317464.67</v>
      </c>
      <c r="BY114" s="238">
        <v>4757841.23</v>
      </c>
      <c r="BZ114" s="238">
        <v>283555.92000000004</v>
      </c>
      <c r="CA114" s="238">
        <v>4744653.58</v>
      </c>
      <c r="CB114" s="238">
        <v>384616.14</v>
      </c>
      <c r="CC114" s="238">
        <v>4913902.37</v>
      </c>
      <c r="CD114" s="238">
        <v>118806.13</v>
      </c>
      <c r="CE114" s="238">
        <v>4549016.1</v>
      </c>
      <c r="CF114" s="238">
        <v>315232.65</v>
      </c>
      <c r="CG114" s="238">
        <v>4385520.55</v>
      </c>
      <c r="CH114" s="238">
        <v>237986.52000000002</v>
      </c>
      <c r="CI114" s="238">
        <v>4309389.53</v>
      </c>
      <c r="CJ114" s="238">
        <v>246494.93</v>
      </c>
      <c r="CK114" s="238">
        <v>4263748.91</v>
      </c>
      <c r="CL114" s="238">
        <v>232716.21</v>
      </c>
      <c r="CM114" s="238">
        <v>4048984.31</v>
      </c>
      <c r="CN114" s="238">
        <v>272995.45999999996</v>
      </c>
      <c r="CO114" s="238">
        <v>4011825.59</v>
      </c>
      <c r="CP114" s="238">
        <v>269706.68</v>
      </c>
      <c r="CQ114" s="238">
        <v>4043918.7499999995</v>
      </c>
      <c r="CR114" s="238">
        <v>240779.75</v>
      </c>
      <c r="CS114" s="238">
        <v>3959959.4299999997</v>
      </c>
      <c r="CT114" s="238">
        <v>486175.17</v>
      </c>
      <c r="CU114" s="238">
        <v>3406530.2299999995</v>
      </c>
      <c r="CV114" s="238">
        <v>309336.48000000004</v>
      </c>
      <c r="CW114" s="238">
        <v>3398402.04</v>
      </c>
      <c r="CX114" s="238">
        <v>202245.77000000002</v>
      </c>
      <c r="CY114" s="238">
        <v>3317091.8899999997</v>
      </c>
      <c r="CZ114" s="238">
        <v>218615.44000000003</v>
      </c>
      <c r="DA114" s="238">
        <v>3151091.19</v>
      </c>
      <c r="DB114" s="238">
        <v>259433.03999999998</v>
      </c>
      <c r="DC114" s="238">
        <v>3291718.1</v>
      </c>
      <c r="DD114" s="238">
        <v>393910.12000000005</v>
      </c>
      <c r="DE114" s="238">
        <v>3370395.5700000003</v>
      </c>
      <c r="DF114" s="238">
        <v>389025.5</v>
      </c>
      <c r="DG114" s="238">
        <v>3521434.5500000003</v>
      </c>
      <c r="DH114" s="238">
        <v>337342.8300000001</v>
      </c>
      <c r="DI114" s="238">
        <v>3612282.45</v>
      </c>
      <c r="DJ114" s="238">
        <v>382533.2</v>
      </c>
      <c r="DK114" s="238">
        <v>3762099.4400000004</v>
      </c>
      <c r="DL114" s="238">
        <v>299887.8</v>
      </c>
      <c r="DM114" s="238">
        <v>3788991.7800000003</v>
      </c>
      <c r="DN114" s="238">
        <v>272225.08</v>
      </c>
      <c r="DO114" s="238">
        <v>3791510.18</v>
      </c>
      <c r="DP114" s="238">
        <v>344927.68</v>
      </c>
      <c r="DQ114" s="238">
        <v>3895658.11</v>
      </c>
      <c r="DR114" s="238">
        <v>416115.33</v>
      </c>
      <c r="DS114" s="238">
        <v>3825598.27</v>
      </c>
      <c r="DT114" s="238">
        <v>335595.88</v>
      </c>
      <c r="DU114" s="238">
        <v>3851857.67</v>
      </c>
      <c r="DV114" s="238">
        <v>234314.44999999995</v>
      </c>
      <c r="DW114" s="238">
        <v>3883926.35</v>
      </c>
      <c r="DX114" s="238">
        <v>259932.92999999996</v>
      </c>
      <c r="DY114" s="238">
        <v>3925243.8400000003</v>
      </c>
      <c r="DZ114" s="238">
        <v>268632.73</v>
      </c>
      <c r="EA114" s="238">
        <v>3934443.53</v>
      </c>
      <c r="EB114" s="238">
        <v>471509.72</v>
      </c>
      <c r="EC114" s="238">
        <v>4012043.1300000004</v>
      </c>
      <c r="ED114" s="238">
        <v>411318.73</v>
      </c>
      <c r="EE114" s="238">
        <v>4034336.3600000003</v>
      </c>
      <c r="EF114" s="238">
        <v>318207.01999999996</v>
      </c>
      <c r="EG114" s="238">
        <v>4015200.5500000003</v>
      </c>
      <c r="EH114" s="238">
        <v>359885.5599999999</v>
      </c>
      <c r="EI114" s="238">
        <v>3992552.9099999997</v>
      </c>
      <c r="EJ114" s="238">
        <v>308510.81</v>
      </c>
      <c r="EK114" s="238">
        <v>4001175.9200000004</v>
      </c>
      <c r="EL114" s="238">
        <v>300759.27999999997</v>
      </c>
      <c r="EM114" s="238">
        <v>4029710.1200000006</v>
      </c>
      <c r="EN114" s="238">
        <v>390813.58</v>
      </c>
      <c r="EO114" s="238">
        <v>4075596.0199999996</v>
      </c>
      <c r="EP114" s="238">
        <v>466033.29</v>
      </c>
      <c r="EQ114" s="238">
        <v>4125513.9799999995</v>
      </c>
      <c r="ES114" t="str">
        <f t="shared" si="7"/>
        <v>569</v>
      </c>
      <c r="EX114" t="b">
        <f t="shared" si="4"/>
        <v>1</v>
      </c>
      <c r="EY114" s="206" t="s">
        <v>605</v>
      </c>
    </row>
    <row r="115" spans="1:155" ht="12.75">
      <c r="A115" t="str">
        <f t="shared" si="6"/>
        <v>INC270000</v>
      </c>
      <c r="B115" s="241" t="s">
        <v>606</v>
      </c>
      <c r="C115" s="238" t="s">
        <v>743</v>
      </c>
      <c r="D115" s="238">
        <v>688286.53</v>
      </c>
      <c r="E115" s="238">
        <v>8186472.66</v>
      </c>
      <c r="F115" s="238">
        <v>734958.43</v>
      </c>
      <c r="G115" s="238">
        <v>8473327.65</v>
      </c>
      <c r="H115" s="238">
        <v>686943.56</v>
      </c>
      <c r="I115" s="238">
        <v>8631910.43</v>
      </c>
      <c r="J115" s="238">
        <v>632594.38</v>
      </c>
      <c r="K115" s="238">
        <v>8660366.06</v>
      </c>
      <c r="L115" s="238">
        <v>501226.73</v>
      </c>
      <c r="M115" s="238">
        <v>8615803.63</v>
      </c>
      <c r="N115" s="238">
        <v>323628.05</v>
      </c>
      <c r="O115" s="238">
        <v>8037057.21</v>
      </c>
      <c r="P115" s="238">
        <v>736973.81</v>
      </c>
      <c r="Q115" s="238">
        <v>8162360.87</v>
      </c>
      <c r="R115" s="238">
        <v>476165.02</v>
      </c>
      <c r="S115" s="238">
        <v>7950294.93</v>
      </c>
      <c r="T115" s="238">
        <v>406887.73</v>
      </c>
      <c r="U115" s="238">
        <v>7604523.46</v>
      </c>
      <c r="V115" s="238">
        <v>484226.19</v>
      </c>
      <c r="W115" s="238">
        <v>6976946.89</v>
      </c>
      <c r="X115" s="238">
        <v>762705.7</v>
      </c>
      <c r="Y115" s="238">
        <v>7314038.64</v>
      </c>
      <c r="Z115" s="238">
        <v>3236659.07</v>
      </c>
      <c r="AA115" s="238">
        <v>9671255.2</v>
      </c>
      <c r="AB115" s="238">
        <v>538826.15</v>
      </c>
      <c r="AC115" s="238">
        <v>9521794.82</v>
      </c>
      <c r="AD115" s="238">
        <v>513747.62</v>
      </c>
      <c r="AE115" s="238">
        <v>9300584.01</v>
      </c>
      <c r="AF115" s="238">
        <v>490453.27</v>
      </c>
      <c r="AG115" s="238">
        <v>9104093.72</v>
      </c>
      <c r="AH115" s="238">
        <v>548903.4</v>
      </c>
      <c r="AI115" s="238">
        <v>9020402.74</v>
      </c>
      <c r="AJ115" s="238">
        <v>662718.54</v>
      </c>
      <c r="AK115" s="238">
        <v>9181894.55</v>
      </c>
      <c r="AL115" s="238">
        <v>307679.12</v>
      </c>
      <c r="AM115" s="238">
        <v>9165945.62</v>
      </c>
      <c r="AN115" s="238">
        <v>618553.77</v>
      </c>
      <c r="AO115" s="238">
        <v>9047525.58</v>
      </c>
      <c r="AP115" s="238">
        <v>396421.05</v>
      </c>
      <c r="AQ115" s="238">
        <v>8967781.61</v>
      </c>
      <c r="AR115" s="238">
        <v>453130.52</v>
      </c>
      <c r="AS115" s="238">
        <v>9014024.4</v>
      </c>
      <c r="AT115" s="238">
        <v>491329.18</v>
      </c>
      <c r="AU115" s="238">
        <v>9021127.39</v>
      </c>
      <c r="AV115" s="238">
        <v>567336.45</v>
      </c>
      <c r="AW115" s="238">
        <v>8825758.14</v>
      </c>
      <c r="AX115" s="238">
        <v>433303.95</v>
      </c>
      <c r="AY115" s="238">
        <v>6022403.02</v>
      </c>
      <c r="AZ115" s="238">
        <v>465981.94</v>
      </c>
      <c r="BA115" s="238">
        <v>5949558.81</v>
      </c>
      <c r="BB115" s="238">
        <v>599723.95</v>
      </c>
      <c r="BC115" s="238">
        <v>6035535.14</v>
      </c>
      <c r="BD115" s="238">
        <v>592827.63</v>
      </c>
      <c r="BE115" s="238">
        <v>6137909.5</v>
      </c>
      <c r="BF115" s="238">
        <v>754399</v>
      </c>
      <c r="BG115" s="238">
        <v>6343405.1</v>
      </c>
      <c r="BH115" s="238">
        <v>578806.01</v>
      </c>
      <c r="BI115" s="238">
        <v>6259492.57</v>
      </c>
      <c r="BJ115" s="238">
        <v>405197.3</v>
      </c>
      <c r="BK115" s="238">
        <v>6357010.75</v>
      </c>
      <c r="BL115" s="238">
        <v>495563.72</v>
      </c>
      <c r="BM115" s="238">
        <v>6234020.7</v>
      </c>
      <c r="BN115" s="238">
        <v>510862.47</v>
      </c>
      <c r="BO115" s="238">
        <v>6348462.120000001</v>
      </c>
      <c r="BP115" s="238">
        <v>495523.62</v>
      </c>
      <c r="BQ115" s="238">
        <v>6390855.220000001</v>
      </c>
      <c r="BR115" s="238">
        <v>512137.57</v>
      </c>
      <c r="BS115" s="238">
        <v>6411663.61</v>
      </c>
      <c r="BT115" s="238">
        <v>468210.85</v>
      </c>
      <c r="BU115" s="238">
        <v>6312538.010000001</v>
      </c>
      <c r="BV115" s="238">
        <v>598069.17</v>
      </c>
      <c r="BW115" s="238">
        <v>6477303.2299999995</v>
      </c>
      <c r="BX115" s="238">
        <v>498822.28</v>
      </c>
      <c r="BY115" s="238">
        <v>6510143.569999999</v>
      </c>
      <c r="BZ115" s="238">
        <v>586196.17</v>
      </c>
      <c r="CA115" s="238">
        <v>6496615.789999999</v>
      </c>
      <c r="CB115" s="238">
        <v>473314.95</v>
      </c>
      <c r="CC115" s="238">
        <v>6377103.109999999</v>
      </c>
      <c r="CD115" s="238">
        <v>445183.31</v>
      </c>
      <c r="CE115" s="238">
        <v>6067887.42</v>
      </c>
      <c r="CF115" s="238">
        <v>383233.36</v>
      </c>
      <c r="CG115" s="238">
        <v>5872314.77</v>
      </c>
      <c r="CH115" s="238">
        <v>527173.39</v>
      </c>
      <c r="CI115" s="238">
        <v>5994290.859999999</v>
      </c>
      <c r="CJ115" s="238">
        <v>509944.48</v>
      </c>
      <c r="CK115" s="238">
        <v>6008671.62</v>
      </c>
      <c r="CL115" s="238">
        <v>471357.66</v>
      </c>
      <c r="CM115" s="238">
        <v>5969166.81</v>
      </c>
      <c r="CN115" s="238">
        <v>488676.81</v>
      </c>
      <c r="CO115" s="238">
        <v>5962320</v>
      </c>
      <c r="CP115" s="238">
        <v>490381.34999999974</v>
      </c>
      <c r="CQ115" s="238">
        <v>5940563.779999999</v>
      </c>
      <c r="CR115" s="238">
        <v>592862.4099999999</v>
      </c>
      <c r="CS115" s="238">
        <v>6065215.34</v>
      </c>
      <c r="CT115" s="238">
        <v>779283.14</v>
      </c>
      <c r="CU115" s="238">
        <v>6246429.31</v>
      </c>
      <c r="CV115" s="238">
        <v>287003.09</v>
      </c>
      <c r="CW115" s="238">
        <v>6034610.12</v>
      </c>
      <c r="CX115" s="238">
        <v>399481.92999999993</v>
      </c>
      <c r="CY115" s="238">
        <v>5847895.88</v>
      </c>
      <c r="CZ115" s="238">
        <v>342791.51000000007</v>
      </c>
      <c r="DA115" s="238">
        <v>5717372.4399999995</v>
      </c>
      <c r="DB115" s="238">
        <v>318364.59000000026</v>
      </c>
      <c r="DC115" s="238">
        <v>5590553.72</v>
      </c>
      <c r="DD115" s="238">
        <v>329659.0900000002</v>
      </c>
      <c r="DE115" s="238">
        <v>5536979.45</v>
      </c>
      <c r="DF115" s="238">
        <v>353352.6500000002</v>
      </c>
      <c r="DG115" s="238">
        <v>5363158.710000001</v>
      </c>
      <c r="DH115" s="238">
        <v>320791.80000000005</v>
      </c>
      <c r="DI115" s="238">
        <v>5174006.03</v>
      </c>
      <c r="DJ115" s="238">
        <v>381783.9800000004</v>
      </c>
      <c r="DK115" s="238">
        <v>5084432.350000001</v>
      </c>
      <c r="DL115" s="238">
        <v>316523.82000000007</v>
      </c>
      <c r="DM115" s="238">
        <v>4912279.36</v>
      </c>
      <c r="DN115" s="238">
        <v>310274.65000000014</v>
      </c>
      <c r="DO115" s="238">
        <v>4732172.660000001</v>
      </c>
      <c r="DP115" s="238">
        <v>309779.78</v>
      </c>
      <c r="DQ115" s="238">
        <v>4449090.030000001</v>
      </c>
      <c r="DR115" s="238">
        <v>349580.27000000014</v>
      </c>
      <c r="DS115" s="238">
        <v>4019387.160000002</v>
      </c>
      <c r="DT115" s="238">
        <v>355775.49999999994</v>
      </c>
      <c r="DU115" s="238">
        <v>4088159.570000002</v>
      </c>
      <c r="DV115" s="238">
        <v>582749.4699999996</v>
      </c>
      <c r="DW115" s="238">
        <v>4271427.110000001</v>
      </c>
      <c r="DX115" s="238">
        <v>508923.54999999993</v>
      </c>
      <c r="DY115" s="238">
        <v>4437559.150000001</v>
      </c>
      <c r="DZ115" s="238">
        <v>338188.0499999999</v>
      </c>
      <c r="EA115" s="238">
        <v>4457382.61</v>
      </c>
      <c r="EB115" s="238">
        <v>363267.5599999998</v>
      </c>
      <c r="EC115" s="238">
        <v>4490991.080000001</v>
      </c>
      <c r="ED115" s="238">
        <v>389073.2399999999</v>
      </c>
      <c r="EE115" s="238">
        <v>4526711.67</v>
      </c>
      <c r="EF115" s="238">
        <v>338924.62999999983</v>
      </c>
      <c r="EG115" s="238">
        <v>4544844.5</v>
      </c>
      <c r="EH115" s="238">
        <v>423731.4900000001</v>
      </c>
      <c r="EI115" s="238">
        <v>4586792.01</v>
      </c>
      <c r="EJ115" s="238">
        <v>336813.3599999999</v>
      </c>
      <c r="EK115" s="238">
        <v>4607081.55</v>
      </c>
      <c r="EL115" s="238">
        <v>348625.82999999996</v>
      </c>
      <c r="EM115" s="238">
        <v>4645432.7299999995</v>
      </c>
      <c r="EN115" s="238">
        <v>333274.8499999999</v>
      </c>
      <c r="EO115" s="238">
        <v>4668927.799999999</v>
      </c>
      <c r="EP115" s="238">
        <v>375694.97999999986</v>
      </c>
      <c r="EQ115" s="238">
        <v>4695042.509999999</v>
      </c>
      <c r="ES115" t="str">
        <f t="shared" si="7"/>
        <v>570</v>
      </c>
      <c r="EX115" t="b">
        <f t="shared" si="4"/>
        <v>1</v>
      </c>
      <c r="EY115" s="206" t="s">
        <v>606</v>
      </c>
    </row>
    <row r="116" spans="1:155" ht="12.75">
      <c r="A116" t="str">
        <f t="shared" si="6"/>
        <v>INC270020</v>
      </c>
      <c r="B116" s="241" t="s">
        <v>607</v>
      </c>
      <c r="C116" s="238" t="s">
        <v>743</v>
      </c>
      <c r="D116" s="238">
        <v>-71204.04</v>
      </c>
      <c r="E116" s="238">
        <v>1556719.94</v>
      </c>
      <c r="F116" s="238">
        <v>104741.37</v>
      </c>
      <c r="G116" s="238">
        <v>1443261.04</v>
      </c>
      <c r="H116" s="238">
        <v>37812.79</v>
      </c>
      <c r="I116" s="238">
        <v>1253704.2</v>
      </c>
      <c r="J116" s="238">
        <v>128401.05</v>
      </c>
      <c r="K116" s="238">
        <v>1294637.26</v>
      </c>
      <c r="L116" s="238">
        <v>255164.72</v>
      </c>
      <c r="M116" s="238">
        <v>1339803.02</v>
      </c>
      <c r="N116" s="238">
        <v>38713.91</v>
      </c>
      <c r="O116" s="238">
        <v>1332611.45</v>
      </c>
      <c r="P116" s="238">
        <v>-1595.59</v>
      </c>
      <c r="Q116" s="238">
        <v>1325292.92</v>
      </c>
      <c r="R116" s="238">
        <v>94335.51</v>
      </c>
      <c r="S116" s="238">
        <v>1407242.38</v>
      </c>
      <c r="T116" s="238">
        <v>13063.32</v>
      </c>
      <c r="U116" s="238">
        <v>1217991.77</v>
      </c>
      <c r="V116" s="238">
        <v>241183.77</v>
      </c>
      <c r="W116" s="238">
        <v>1358063.1</v>
      </c>
      <c r="X116" s="238">
        <v>38463.42</v>
      </c>
      <c r="Y116" s="238">
        <v>1310495.32</v>
      </c>
      <c r="Z116" s="238">
        <v>117617.32</v>
      </c>
      <c r="AA116" s="238">
        <v>996697.55</v>
      </c>
      <c r="AB116" s="238">
        <v>11984.15</v>
      </c>
      <c r="AC116" s="238">
        <v>1079885.74</v>
      </c>
      <c r="AD116" s="238">
        <v>103316.04</v>
      </c>
      <c r="AE116" s="238">
        <v>1078460.41</v>
      </c>
      <c r="AF116" s="238">
        <v>145178.93</v>
      </c>
      <c r="AG116" s="238">
        <v>1185826.55</v>
      </c>
      <c r="AH116" s="238">
        <v>13521.41</v>
      </c>
      <c r="AI116" s="238">
        <v>1070946.91</v>
      </c>
      <c r="AJ116" s="238">
        <v>77103.57</v>
      </c>
      <c r="AK116" s="238">
        <v>892885.76</v>
      </c>
      <c r="AL116" s="238">
        <v>49013.29</v>
      </c>
      <c r="AM116" s="238">
        <v>903185.14</v>
      </c>
      <c r="AN116" s="238">
        <v>163577.43</v>
      </c>
      <c r="AO116" s="238">
        <v>1068358.16</v>
      </c>
      <c r="AP116" s="238">
        <v>30482.33</v>
      </c>
      <c r="AQ116" s="238">
        <v>1004504.98</v>
      </c>
      <c r="AR116" s="238">
        <v>127711.4</v>
      </c>
      <c r="AS116" s="238">
        <v>1119153.06</v>
      </c>
      <c r="AT116" s="238">
        <v>206323.49</v>
      </c>
      <c r="AU116" s="238">
        <v>1084292.78</v>
      </c>
      <c r="AV116" s="238">
        <v>339279.08</v>
      </c>
      <c r="AW116" s="238">
        <v>1385108.44</v>
      </c>
      <c r="AX116" s="238">
        <v>108245.3</v>
      </c>
      <c r="AY116" s="238">
        <v>1375736.42</v>
      </c>
      <c r="AZ116" s="238">
        <v>269029.83</v>
      </c>
      <c r="BA116" s="238">
        <v>1632782.1</v>
      </c>
      <c r="BB116" s="238">
        <v>273396.24</v>
      </c>
      <c r="BC116" s="238">
        <v>1802862.3</v>
      </c>
      <c r="BD116" s="238">
        <v>360258.19</v>
      </c>
      <c r="BE116" s="238">
        <v>2017941.56</v>
      </c>
      <c r="BF116" s="238">
        <v>99444.21</v>
      </c>
      <c r="BG116" s="238">
        <v>2103864.36</v>
      </c>
      <c r="BH116" s="238">
        <v>60652.72</v>
      </c>
      <c r="BI116" s="238">
        <v>2087413.51</v>
      </c>
      <c r="BJ116" s="238">
        <v>66396.06</v>
      </c>
      <c r="BK116" s="238">
        <v>2104796.28</v>
      </c>
      <c r="BL116" s="238">
        <v>74457.12</v>
      </c>
      <c r="BM116" s="238">
        <v>2015675.97</v>
      </c>
      <c r="BN116" s="238">
        <v>359800.87</v>
      </c>
      <c r="BO116" s="238">
        <v>2344994.5100000002</v>
      </c>
      <c r="BP116" s="238">
        <v>72072.99</v>
      </c>
      <c r="BQ116" s="238">
        <v>2289356.1</v>
      </c>
      <c r="BR116" s="238">
        <v>59948.21</v>
      </c>
      <c r="BS116" s="238">
        <v>2142980.82</v>
      </c>
      <c r="BT116" s="238">
        <v>44985.87</v>
      </c>
      <c r="BU116" s="238">
        <v>1848687.6099999999</v>
      </c>
      <c r="BV116" s="238">
        <v>125077.23999999999</v>
      </c>
      <c r="BW116" s="238">
        <v>1865519.5499999998</v>
      </c>
      <c r="BX116" s="238">
        <v>208187.08</v>
      </c>
      <c r="BY116" s="238">
        <v>1804676.7999999998</v>
      </c>
      <c r="BZ116" s="238">
        <v>123643.33</v>
      </c>
      <c r="CA116" s="238">
        <v>1654923.89</v>
      </c>
      <c r="CB116" s="238">
        <v>141721.62</v>
      </c>
      <c r="CC116" s="238">
        <v>1436387.32</v>
      </c>
      <c r="CD116" s="238">
        <v>18270.25</v>
      </c>
      <c r="CE116" s="238">
        <v>1355213.36</v>
      </c>
      <c r="CF116" s="238">
        <v>63008.35</v>
      </c>
      <c r="CG116" s="238">
        <v>1357568.9900000002</v>
      </c>
      <c r="CH116" s="238">
        <v>255204.96000000002</v>
      </c>
      <c r="CI116" s="238">
        <v>1546377.8900000001</v>
      </c>
      <c r="CJ116" s="238">
        <v>124728.59000000001</v>
      </c>
      <c r="CK116" s="238">
        <v>1596649.3599999999</v>
      </c>
      <c r="CL116" s="238">
        <v>42986.91</v>
      </c>
      <c r="CM116" s="238">
        <v>1279835.4</v>
      </c>
      <c r="CN116" s="238">
        <v>85798.5</v>
      </c>
      <c r="CO116" s="238">
        <v>1293560.9100000001</v>
      </c>
      <c r="CP116" s="238">
        <v>106368</v>
      </c>
      <c r="CQ116" s="238">
        <v>1339980.7</v>
      </c>
      <c r="CR116" s="238">
        <v>115000</v>
      </c>
      <c r="CS116" s="238">
        <v>1409994.83</v>
      </c>
      <c r="CT116" s="238">
        <v>115000</v>
      </c>
      <c r="CU116" s="238">
        <v>1399917.59</v>
      </c>
      <c r="CV116" s="238">
        <v>92901.83</v>
      </c>
      <c r="CW116" s="238">
        <v>1284632.34</v>
      </c>
      <c r="CX116" s="238">
        <v>112868.86</v>
      </c>
      <c r="CY116" s="238">
        <v>1273857.87</v>
      </c>
      <c r="CZ116" s="238">
        <v>92901.83</v>
      </c>
      <c r="DA116" s="238">
        <v>1225038.08</v>
      </c>
      <c r="DB116" s="238">
        <v>92901.83</v>
      </c>
      <c r="DC116" s="238">
        <v>1299669.6600000001</v>
      </c>
      <c r="DD116" s="238">
        <v>92901.83</v>
      </c>
      <c r="DE116" s="238">
        <v>1329563.14</v>
      </c>
      <c r="DF116" s="238">
        <v>77926.55</v>
      </c>
      <c r="DG116" s="238">
        <v>1152284.73</v>
      </c>
      <c r="DH116" s="238">
        <v>77926.55</v>
      </c>
      <c r="DI116" s="238">
        <v>1105482.69</v>
      </c>
      <c r="DJ116" s="238">
        <v>77926.55</v>
      </c>
      <c r="DK116" s="238">
        <v>1140422.33</v>
      </c>
      <c r="DL116" s="238">
        <v>77926.55</v>
      </c>
      <c r="DM116" s="238">
        <v>1132550.38</v>
      </c>
      <c r="DN116" s="238">
        <v>92901.83</v>
      </c>
      <c r="DO116" s="238">
        <v>1119084.21</v>
      </c>
      <c r="DP116" s="238">
        <v>142819.4</v>
      </c>
      <c r="DQ116" s="238">
        <v>1146903.6099999999</v>
      </c>
      <c r="DR116" s="238">
        <v>142819.4</v>
      </c>
      <c r="DS116" s="238">
        <v>1174723.01</v>
      </c>
      <c r="DT116" s="238">
        <v>93711.58</v>
      </c>
      <c r="DU116" s="238">
        <v>1175532.7600000002</v>
      </c>
      <c r="DV116" s="238">
        <v>113678.61</v>
      </c>
      <c r="DW116" s="238">
        <v>1176342.5100000002</v>
      </c>
      <c r="DX116" s="238">
        <v>93711.58</v>
      </c>
      <c r="DY116" s="238">
        <v>1177152.2600000002</v>
      </c>
      <c r="DZ116" s="238">
        <v>93711.58</v>
      </c>
      <c r="EA116" s="238">
        <v>1177962.0100000002</v>
      </c>
      <c r="EB116" s="238">
        <v>93711.58</v>
      </c>
      <c r="EC116" s="238">
        <v>1178771.76</v>
      </c>
      <c r="ED116" s="238">
        <v>78736.3</v>
      </c>
      <c r="EE116" s="238">
        <v>1179581.51</v>
      </c>
      <c r="EF116" s="238">
        <v>78736.3</v>
      </c>
      <c r="EG116" s="238">
        <v>1180391.26</v>
      </c>
      <c r="EH116" s="238">
        <v>78736.3</v>
      </c>
      <c r="EI116" s="238">
        <v>1181201.0100000002</v>
      </c>
      <c r="EJ116" s="238">
        <v>78736.3</v>
      </c>
      <c r="EK116" s="238">
        <v>1182010.76</v>
      </c>
      <c r="EL116" s="238">
        <v>93711.58</v>
      </c>
      <c r="EM116" s="238">
        <v>1182820.5099999998</v>
      </c>
      <c r="EN116" s="238">
        <v>143629.15</v>
      </c>
      <c r="EO116" s="238">
        <v>1183630.2599999998</v>
      </c>
      <c r="EP116" s="238">
        <v>143629.15</v>
      </c>
      <c r="EQ116" s="238">
        <v>1184440.01</v>
      </c>
      <c r="ES116" t="str">
        <f t="shared" si="7"/>
        <v>570</v>
      </c>
      <c r="EX116" t="b">
        <f t="shared" si="4"/>
        <v>1</v>
      </c>
      <c r="EY116" s="206" t="s">
        <v>607</v>
      </c>
    </row>
    <row r="117" spans="1:155" ht="12.75">
      <c r="A117" t="str">
        <f t="shared" si="6"/>
        <v>INC271000</v>
      </c>
      <c r="B117" s="241" t="s">
        <v>608</v>
      </c>
      <c r="C117" s="238" t="s">
        <v>744</v>
      </c>
      <c r="D117" s="238">
        <v>735453.78</v>
      </c>
      <c r="E117" s="238">
        <v>12153207.18</v>
      </c>
      <c r="F117" s="238">
        <v>1298755.2</v>
      </c>
      <c r="G117" s="238">
        <v>12824906.32</v>
      </c>
      <c r="H117" s="238">
        <v>712672.8</v>
      </c>
      <c r="I117" s="238">
        <v>12563146.75</v>
      </c>
      <c r="J117" s="238">
        <v>771323.57</v>
      </c>
      <c r="K117" s="238">
        <v>12165556.43</v>
      </c>
      <c r="L117" s="238">
        <v>829680.32</v>
      </c>
      <c r="M117" s="238">
        <v>12084744.86</v>
      </c>
      <c r="N117" s="238">
        <v>924204.75</v>
      </c>
      <c r="O117" s="238">
        <v>11657756.17</v>
      </c>
      <c r="P117" s="238">
        <v>765994.7</v>
      </c>
      <c r="Q117" s="238">
        <v>11027910.74</v>
      </c>
      <c r="R117" s="238">
        <v>1032836.79</v>
      </c>
      <c r="S117" s="238">
        <v>10751568.35</v>
      </c>
      <c r="T117" s="238">
        <v>925182.03</v>
      </c>
      <c r="U117" s="238">
        <v>10551648.77</v>
      </c>
      <c r="V117" s="238">
        <v>772761.2</v>
      </c>
      <c r="W117" s="238">
        <v>10263378.63</v>
      </c>
      <c r="X117" s="238">
        <v>687351.68</v>
      </c>
      <c r="Y117" s="238">
        <v>10359309.33</v>
      </c>
      <c r="Z117" s="238">
        <v>1213978.28</v>
      </c>
      <c r="AA117" s="238">
        <v>10670195.1</v>
      </c>
      <c r="AB117" s="238">
        <v>829012.54</v>
      </c>
      <c r="AC117" s="238">
        <v>10763753.86</v>
      </c>
      <c r="AD117" s="238">
        <v>610967.39</v>
      </c>
      <c r="AE117" s="238">
        <v>10075966.05</v>
      </c>
      <c r="AF117" s="238">
        <v>843218.02</v>
      </c>
      <c r="AG117" s="238">
        <v>10206511.27</v>
      </c>
      <c r="AH117" s="238">
        <v>916008.4</v>
      </c>
      <c r="AI117" s="238">
        <v>10351196.1</v>
      </c>
      <c r="AJ117" s="238">
        <v>1068442.88</v>
      </c>
      <c r="AK117" s="238">
        <v>10589958.66</v>
      </c>
      <c r="AL117" s="238">
        <v>1058777.71</v>
      </c>
      <c r="AM117" s="238">
        <v>10724531.62</v>
      </c>
      <c r="AN117" s="238">
        <v>815724.12</v>
      </c>
      <c r="AO117" s="238">
        <v>10774261.04</v>
      </c>
      <c r="AP117" s="238">
        <v>1087758.97</v>
      </c>
      <c r="AQ117" s="238">
        <v>10829183.22</v>
      </c>
      <c r="AR117" s="238">
        <v>1120578.8</v>
      </c>
      <c r="AS117" s="238">
        <v>11024579.99</v>
      </c>
      <c r="AT117" s="238">
        <v>946922.41</v>
      </c>
      <c r="AU117" s="238">
        <v>11198741.2</v>
      </c>
      <c r="AV117" s="238">
        <v>746114.13</v>
      </c>
      <c r="AW117" s="238">
        <v>11257503.65</v>
      </c>
      <c r="AX117" s="238">
        <v>852844.92</v>
      </c>
      <c r="AY117" s="238">
        <v>10896370.29</v>
      </c>
      <c r="AZ117" s="238">
        <v>613698.39</v>
      </c>
      <c r="BA117" s="238">
        <v>10681056.14</v>
      </c>
      <c r="BB117" s="238">
        <v>738015.69</v>
      </c>
      <c r="BC117" s="238">
        <v>10808104.44</v>
      </c>
      <c r="BD117" s="238">
        <v>899145.61</v>
      </c>
      <c r="BE117" s="238">
        <v>10864032.03</v>
      </c>
      <c r="BF117" s="238">
        <v>976082.28</v>
      </c>
      <c r="BG117" s="238">
        <v>10924105.91</v>
      </c>
      <c r="BH117" s="238">
        <v>696307.1</v>
      </c>
      <c r="BI117" s="238">
        <v>10551970.13</v>
      </c>
      <c r="BJ117" s="238">
        <v>742408.34</v>
      </c>
      <c r="BK117" s="238">
        <v>10235600.76</v>
      </c>
      <c r="BL117" s="238">
        <v>589662.68</v>
      </c>
      <c r="BM117" s="238">
        <v>10009539.32</v>
      </c>
      <c r="BN117" s="238">
        <v>943806.77</v>
      </c>
      <c r="BO117" s="238">
        <v>9865587.120000001</v>
      </c>
      <c r="BP117" s="238">
        <v>1060816.52</v>
      </c>
      <c r="BQ117" s="238">
        <v>9805824.84</v>
      </c>
      <c r="BR117" s="238">
        <v>1099540.59</v>
      </c>
      <c r="BS117" s="238">
        <v>9958443.020000001</v>
      </c>
      <c r="BT117" s="238">
        <v>576529.21</v>
      </c>
      <c r="BU117" s="238">
        <v>9788858.100000001</v>
      </c>
      <c r="BV117" s="238">
        <v>757396.03</v>
      </c>
      <c r="BW117" s="238">
        <v>9693409.21</v>
      </c>
      <c r="BX117" s="238">
        <v>433178.7</v>
      </c>
      <c r="BY117" s="238">
        <v>9512889.52</v>
      </c>
      <c r="BZ117" s="238">
        <v>853926.88</v>
      </c>
      <c r="CA117" s="238">
        <v>9628800.709999997</v>
      </c>
      <c r="CB117" s="238">
        <v>912095.78</v>
      </c>
      <c r="CC117" s="238">
        <v>9641750.879999999</v>
      </c>
      <c r="CD117" s="238">
        <v>996840.05</v>
      </c>
      <c r="CE117" s="238">
        <v>9662508.649999999</v>
      </c>
      <c r="CF117" s="238">
        <v>866278.54</v>
      </c>
      <c r="CG117" s="238">
        <v>9832480.09</v>
      </c>
      <c r="CH117" s="238">
        <v>1084014.59</v>
      </c>
      <c r="CI117" s="238">
        <v>10174086.34</v>
      </c>
      <c r="CJ117" s="238">
        <v>1595615.66</v>
      </c>
      <c r="CK117" s="238">
        <v>11180039.32</v>
      </c>
      <c r="CL117" s="238">
        <v>1201214.66</v>
      </c>
      <c r="CM117" s="238">
        <v>11437447.21</v>
      </c>
      <c r="CN117" s="238">
        <v>990528.88</v>
      </c>
      <c r="CO117" s="238">
        <v>11367159.57</v>
      </c>
      <c r="CP117" s="238">
        <v>1136840.9900000002</v>
      </c>
      <c r="CQ117" s="238">
        <v>11404459.969999999</v>
      </c>
      <c r="CR117" s="238">
        <v>1694405.1799999983</v>
      </c>
      <c r="CS117" s="238">
        <v>12522335.939999998</v>
      </c>
      <c r="CT117" s="238">
        <v>951940.5499999999</v>
      </c>
      <c r="CU117" s="238">
        <v>12716880.46</v>
      </c>
      <c r="CV117" s="238">
        <v>764020.8699999999</v>
      </c>
      <c r="CW117" s="238">
        <v>13047722.629999999</v>
      </c>
      <c r="CX117" s="238">
        <v>734792.3899999999</v>
      </c>
      <c r="CY117" s="238">
        <v>12928588.139999999</v>
      </c>
      <c r="CZ117" s="238">
        <v>800545.8599999999</v>
      </c>
      <c r="DA117" s="238">
        <v>12817038.219999999</v>
      </c>
      <c r="DB117" s="238">
        <v>882820.84</v>
      </c>
      <c r="DC117" s="238">
        <v>12703019.009999998</v>
      </c>
      <c r="DD117" s="238">
        <v>836537.4899999995</v>
      </c>
      <c r="DE117" s="238">
        <v>12673277.959999999</v>
      </c>
      <c r="DF117" s="238">
        <v>812544.5499999996</v>
      </c>
      <c r="DG117" s="238">
        <v>12401807.919999998</v>
      </c>
      <c r="DH117" s="238">
        <v>818977.8999999998</v>
      </c>
      <c r="DI117" s="238">
        <v>11625170.159999998</v>
      </c>
      <c r="DJ117" s="238">
        <v>802634.85</v>
      </c>
      <c r="DK117" s="238">
        <v>11226590.349999998</v>
      </c>
      <c r="DL117" s="238">
        <v>815206.5299999996</v>
      </c>
      <c r="DM117" s="238">
        <v>11051267.999999996</v>
      </c>
      <c r="DN117" s="238">
        <v>903249.7399999999</v>
      </c>
      <c r="DO117" s="238">
        <v>10817676.749999996</v>
      </c>
      <c r="DP117" s="238">
        <v>817019.2699999999</v>
      </c>
      <c r="DQ117" s="238">
        <v>9940290.839999998</v>
      </c>
      <c r="DR117" s="238">
        <v>774303.7599999997</v>
      </c>
      <c r="DS117" s="238">
        <v>9762654.049999997</v>
      </c>
      <c r="DT117" s="238">
        <v>928771.0700000005</v>
      </c>
      <c r="DU117" s="238">
        <v>9927404.249999998</v>
      </c>
      <c r="DV117" s="238">
        <v>855518.4200000007</v>
      </c>
      <c r="DW117" s="238">
        <v>10048130.279999997</v>
      </c>
      <c r="DX117" s="238">
        <v>930088.13</v>
      </c>
      <c r="DY117" s="238">
        <v>10177672.549999999</v>
      </c>
      <c r="DZ117" s="238">
        <v>1029321.7100000007</v>
      </c>
      <c r="EA117" s="238">
        <v>10324173.42</v>
      </c>
      <c r="EB117" s="238">
        <v>993133.7000000001</v>
      </c>
      <c r="EC117" s="238">
        <v>10480769.63</v>
      </c>
      <c r="ED117" s="238">
        <v>957086.7100000001</v>
      </c>
      <c r="EE117" s="238">
        <v>10625311.790000001</v>
      </c>
      <c r="EF117" s="238">
        <v>943544.6200000003</v>
      </c>
      <c r="EG117" s="238">
        <v>10749878.51</v>
      </c>
      <c r="EH117" s="238">
        <v>930313.2800000001</v>
      </c>
      <c r="EI117" s="238">
        <v>10877556.940000001</v>
      </c>
      <c r="EJ117" s="238">
        <v>936924.1700000003</v>
      </c>
      <c r="EK117" s="238">
        <v>10999274.580000002</v>
      </c>
      <c r="EL117" s="238">
        <v>1030221.2000000004</v>
      </c>
      <c r="EM117" s="238">
        <v>11126246.040000003</v>
      </c>
      <c r="EN117" s="238">
        <v>941356.8400000005</v>
      </c>
      <c r="EO117" s="238">
        <v>11250583.610000003</v>
      </c>
      <c r="EP117" s="238">
        <v>943668.2200000003</v>
      </c>
      <c r="EQ117" s="238">
        <v>11419948.070000004</v>
      </c>
      <c r="ES117" t="str">
        <f t="shared" si="7"/>
        <v>571</v>
      </c>
      <c r="EX117" t="b">
        <f t="shared" si="4"/>
        <v>1</v>
      </c>
      <c r="EY117" s="206" t="s">
        <v>608</v>
      </c>
    </row>
    <row r="118" spans="1:155" ht="12.75">
      <c r="A118" t="str">
        <f t="shared" si="6"/>
        <v>INC272000</v>
      </c>
      <c r="B118" s="241" t="s">
        <v>609</v>
      </c>
      <c r="C118" s="238" t="s">
        <v>745</v>
      </c>
      <c r="D118" s="238">
        <v>87766.66</v>
      </c>
      <c r="E118" s="238">
        <v>1392853.8</v>
      </c>
      <c r="F118" s="238">
        <v>86301.73</v>
      </c>
      <c r="G118" s="238">
        <v>1417705.96</v>
      </c>
      <c r="H118" s="238">
        <v>105830.9</v>
      </c>
      <c r="I118" s="238">
        <v>1429026.26</v>
      </c>
      <c r="J118" s="238">
        <v>91365.71</v>
      </c>
      <c r="K118" s="238">
        <v>1406925.47</v>
      </c>
      <c r="L118" s="238">
        <v>78586.24</v>
      </c>
      <c r="M118" s="238">
        <v>1384509.88</v>
      </c>
      <c r="N118" s="238">
        <v>85043.75</v>
      </c>
      <c r="O118" s="238">
        <v>1385064.91</v>
      </c>
      <c r="P118" s="238">
        <v>72701.13</v>
      </c>
      <c r="Q118" s="238">
        <v>1431311.53</v>
      </c>
      <c r="R118" s="238">
        <v>72706.34</v>
      </c>
      <c r="S118" s="238">
        <v>1344220.85</v>
      </c>
      <c r="T118" s="238">
        <v>58885.59</v>
      </c>
      <c r="U118" s="238">
        <v>1307388.06</v>
      </c>
      <c r="V118" s="238">
        <v>40319.87</v>
      </c>
      <c r="W118" s="238">
        <v>1035301.04</v>
      </c>
      <c r="X118" s="238">
        <v>58154.18</v>
      </c>
      <c r="Y118" s="238">
        <v>901885.81</v>
      </c>
      <c r="Z118" s="238">
        <v>81339.63</v>
      </c>
      <c r="AA118" s="238">
        <v>919001.73</v>
      </c>
      <c r="AB118" s="238">
        <v>79018.86</v>
      </c>
      <c r="AC118" s="238">
        <v>910253.93</v>
      </c>
      <c r="AD118" s="238">
        <v>91902.36</v>
      </c>
      <c r="AE118" s="238">
        <v>915854.56</v>
      </c>
      <c r="AF118" s="238">
        <v>83335.36</v>
      </c>
      <c r="AG118" s="238">
        <v>893359.02</v>
      </c>
      <c r="AH118" s="238">
        <v>99001.2</v>
      </c>
      <c r="AI118" s="238">
        <v>900994.51</v>
      </c>
      <c r="AJ118" s="238">
        <v>123651.64</v>
      </c>
      <c r="AK118" s="238">
        <v>946059.91</v>
      </c>
      <c r="AL118" s="238">
        <v>69505.29</v>
      </c>
      <c r="AM118" s="238">
        <v>930521.45</v>
      </c>
      <c r="AN118" s="238">
        <v>95382.79</v>
      </c>
      <c r="AO118" s="238">
        <v>953203.11</v>
      </c>
      <c r="AP118" s="238">
        <v>67612.79</v>
      </c>
      <c r="AQ118" s="238">
        <v>948109.56</v>
      </c>
      <c r="AR118" s="238">
        <v>64396.42</v>
      </c>
      <c r="AS118" s="238">
        <v>953620.39</v>
      </c>
      <c r="AT118" s="238">
        <v>90156.42</v>
      </c>
      <c r="AU118" s="238">
        <v>1003456.94</v>
      </c>
      <c r="AV118" s="238">
        <v>14961.87</v>
      </c>
      <c r="AW118" s="238">
        <v>960264.63</v>
      </c>
      <c r="AX118" s="238">
        <v>80600.91</v>
      </c>
      <c r="AY118" s="238">
        <v>959525.91</v>
      </c>
      <c r="AZ118" s="238">
        <v>83545.69</v>
      </c>
      <c r="BA118" s="238">
        <v>964052.74</v>
      </c>
      <c r="BB118" s="238">
        <v>61178.11</v>
      </c>
      <c r="BC118" s="238">
        <v>933328.49</v>
      </c>
      <c r="BD118" s="238">
        <v>86119.13</v>
      </c>
      <c r="BE118" s="238">
        <v>936112.26</v>
      </c>
      <c r="BF118" s="238">
        <v>70445.4</v>
      </c>
      <c r="BG118" s="238">
        <v>907556.46</v>
      </c>
      <c r="BH118" s="238">
        <v>92230.91</v>
      </c>
      <c r="BI118" s="238">
        <v>876135.73</v>
      </c>
      <c r="BJ118" s="238">
        <v>72103.95</v>
      </c>
      <c r="BK118" s="238">
        <v>878734.39</v>
      </c>
      <c r="BL118" s="238">
        <v>118061.67</v>
      </c>
      <c r="BM118" s="238">
        <v>901413.27</v>
      </c>
      <c r="BN118" s="238">
        <v>75080.48</v>
      </c>
      <c r="BO118" s="238">
        <v>908880.9600000002</v>
      </c>
      <c r="BP118" s="238">
        <v>150625.59</v>
      </c>
      <c r="BQ118" s="238">
        <v>995110.13</v>
      </c>
      <c r="BR118" s="238">
        <v>78229.08</v>
      </c>
      <c r="BS118" s="238">
        <v>983182.79</v>
      </c>
      <c r="BT118" s="238">
        <v>-38676.42</v>
      </c>
      <c r="BU118" s="238">
        <v>929544.5000000001</v>
      </c>
      <c r="BV118" s="238">
        <v>48496.76</v>
      </c>
      <c r="BW118" s="238">
        <v>897440.3500000001</v>
      </c>
      <c r="BX118" s="238">
        <v>50899.16</v>
      </c>
      <c r="BY118" s="238">
        <v>864793.8200000001</v>
      </c>
      <c r="BZ118" s="238">
        <v>117408.56</v>
      </c>
      <c r="CA118" s="238">
        <v>921024.27</v>
      </c>
      <c r="CB118" s="238">
        <v>126250.37</v>
      </c>
      <c r="CC118" s="238">
        <v>961155.51</v>
      </c>
      <c r="CD118" s="238">
        <v>105461.18</v>
      </c>
      <c r="CE118" s="238">
        <v>996171.29</v>
      </c>
      <c r="CF118" s="238">
        <v>71739.8</v>
      </c>
      <c r="CG118" s="238">
        <v>975680.1799999999</v>
      </c>
      <c r="CH118" s="238">
        <v>490912.27</v>
      </c>
      <c r="CI118" s="238">
        <v>1394488.5</v>
      </c>
      <c r="CJ118" s="238">
        <v>117034.82</v>
      </c>
      <c r="CK118" s="238">
        <v>1393461.6500000001</v>
      </c>
      <c r="CL118" s="238">
        <v>41152.88</v>
      </c>
      <c r="CM118" s="238">
        <v>1359534.05</v>
      </c>
      <c r="CN118" s="238">
        <v>108048.24</v>
      </c>
      <c r="CO118" s="238">
        <v>1316956.7000000002</v>
      </c>
      <c r="CP118" s="238">
        <v>62908.329999999994</v>
      </c>
      <c r="CQ118" s="238">
        <v>1301635.9500000002</v>
      </c>
      <c r="CR118" s="238">
        <v>55970.72</v>
      </c>
      <c r="CS118" s="238">
        <v>1396283.0899999999</v>
      </c>
      <c r="CT118" s="238">
        <v>54671.61999999999</v>
      </c>
      <c r="CU118" s="238">
        <v>1402457.95</v>
      </c>
      <c r="CV118" s="238">
        <v>45750</v>
      </c>
      <c r="CW118" s="238">
        <v>1397308.79</v>
      </c>
      <c r="CX118" s="238">
        <v>95750</v>
      </c>
      <c r="CY118" s="238">
        <v>1375650.23</v>
      </c>
      <c r="CZ118" s="238">
        <v>100750</v>
      </c>
      <c r="DA118" s="238">
        <v>1350149.8599999999</v>
      </c>
      <c r="DB118" s="238">
        <v>155750</v>
      </c>
      <c r="DC118" s="238">
        <v>1400438.68</v>
      </c>
      <c r="DD118" s="238">
        <v>100750</v>
      </c>
      <c r="DE118" s="238">
        <v>1429448.88</v>
      </c>
      <c r="DF118" s="238">
        <v>150750</v>
      </c>
      <c r="DG118" s="238">
        <v>1089286.6099999999</v>
      </c>
      <c r="DH118" s="238">
        <v>100750</v>
      </c>
      <c r="DI118" s="238">
        <v>1073001.7899999998</v>
      </c>
      <c r="DJ118" s="238">
        <v>100750</v>
      </c>
      <c r="DK118" s="238">
        <v>1132598.91</v>
      </c>
      <c r="DL118" s="238">
        <v>100750</v>
      </c>
      <c r="DM118" s="238">
        <v>1125300.6700000002</v>
      </c>
      <c r="DN118" s="238">
        <v>100750</v>
      </c>
      <c r="DO118" s="238">
        <v>1163142.3399999999</v>
      </c>
      <c r="DP118" s="238">
        <v>100750</v>
      </c>
      <c r="DQ118" s="238">
        <v>1207921.6199999999</v>
      </c>
      <c r="DR118" s="238">
        <v>100750</v>
      </c>
      <c r="DS118" s="238">
        <v>1254000</v>
      </c>
      <c r="DT118" s="238">
        <v>45750</v>
      </c>
      <c r="DU118" s="238">
        <v>1254000</v>
      </c>
      <c r="DV118" s="238">
        <v>95750</v>
      </c>
      <c r="DW118" s="238">
        <v>1254000</v>
      </c>
      <c r="DX118" s="238">
        <v>100750</v>
      </c>
      <c r="DY118" s="238">
        <v>1254000</v>
      </c>
      <c r="DZ118" s="238">
        <v>155750</v>
      </c>
      <c r="EA118" s="238">
        <v>1254000</v>
      </c>
      <c r="EB118" s="238">
        <v>100750</v>
      </c>
      <c r="EC118" s="238">
        <v>1254000</v>
      </c>
      <c r="ED118" s="238">
        <v>150750</v>
      </c>
      <c r="EE118" s="238">
        <v>1254000</v>
      </c>
      <c r="EF118" s="238">
        <v>100750</v>
      </c>
      <c r="EG118" s="238">
        <v>1254000</v>
      </c>
      <c r="EH118" s="238">
        <v>100750</v>
      </c>
      <c r="EI118" s="238">
        <v>1254000</v>
      </c>
      <c r="EJ118" s="238">
        <v>100750</v>
      </c>
      <c r="EK118" s="238">
        <v>1254000</v>
      </c>
      <c r="EL118" s="238">
        <v>100750</v>
      </c>
      <c r="EM118" s="238">
        <v>1254000</v>
      </c>
      <c r="EN118" s="238">
        <v>100750</v>
      </c>
      <c r="EO118" s="238">
        <v>1254000</v>
      </c>
      <c r="EP118" s="238">
        <v>100750</v>
      </c>
      <c r="EQ118" s="238">
        <v>1254000</v>
      </c>
      <c r="ES118" t="str">
        <f t="shared" si="7"/>
        <v>572</v>
      </c>
      <c r="EX118" t="b">
        <f t="shared" si="4"/>
        <v>1</v>
      </c>
      <c r="EY118" s="206" t="s">
        <v>609</v>
      </c>
    </row>
    <row r="119" spans="1:155" ht="13.5" thickBot="1">
      <c r="A119" t="str">
        <f t="shared" si="6"/>
        <v>INC273000</v>
      </c>
      <c r="B119" s="241" t="s">
        <v>610</v>
      </c>
      <c r="C119" s="238" t="s">
        <v>746</v>
      </c>
      <c r="D119" s="238">
        <v>32386.29</v>
      </c>
      <c r="E119" s="238">
        <v>551746.35</v>
      </c>
      <c r="F119" s="238">
        <v>40671.7</v>
      </c>
      <c r="G119" s="238">
        <v>560121.22</v>
      </c>
      <c r="H119" s="238">
        <v>39497.89</v>
      </c>
      <c r="I119" s="238">
        <v>566548.81</v>
      </c>
      <c r="J119" s="238">
        <v>26762.05</v>
      </c>
      <c r="K119" s="238">
        <v>536501</v>
      </c>
      <c r="L119" s="238">
        <v>49266.28</v>
      </c>
      <c r="M119" s="238">
        <v>526922.03</v>
      </c>
      <c r="N119" s="238">
        <v>39823.69</v>
      </c>
      <c r="O119" s="238">
        <v>495512.14</v>
      </c>
      <c r="P119" s="238">
        <v>33507.78</v>
      </c>
      <c r="Q119" s="238">
        <v>484606.06</v>
      </c>
      <c r="R119" s="238">
        <v>48035.01</v>
      </c>
      <c r="S119" s="238">
        <v>487375.07</v>
      </c>
      <c r="T119" s="238">
        <v>37817.69</v>
      </c>
      <c r="U119" s="238">
        <v>486437.69</v>
      </c>
      <c r="V119" s="238">
        <v>64172.85</v>
      </c>
      <c r="W119" s="238">
        <v>506230.62</v>
      </c>
      <c r="X119" s="238">
        <v>39874.23</v>
      </c>
      <c r="Y119" s="238">
        <v>498058.6</v>
      </c>
      <c r="Z119" s="238">
        <v>101983.4</v>
      </c>
      <c r="AA119" s="238">
        <v>553798.86</v>
      </c>
      <c r="AB119" s="238">
        <v>20451.42</v>
      </c>
      <c r="AC119" s="238">
        <v>541863.99</v>
      </c>
      <c r="AD119" s="238">
        <v>40370.36</v>
      </c>
      <c r="AE119" s="238">
        <v>541562.65</v>
      </c>
      <c r="AF119" s="238">
        <v>33321.24</v>
      </c>
      <c r="AG119" s="238">
        <v>535386</v>
      </c>
      <c r="AH119" s="238">
        <v>57296.59</v>
      </c>
      <c r="AI119" s="238">
        <v>565920.54</v>
      </c>
      <c r="AJ119" s="238">
        <v>44834.45</v>
      </c>
      <c r="AK119" s="238">
        <v>561488.71</v>
      </c>
      <c r="AL119" s="238">
        <v>45206.29</v>
      </c>
      <c r="AM119" s="238">
        <v>566871.31</v>
      </c>
      <c r="AN119" s="238">
        <v>43323.71</v>
      </c>
      <c r="AO119" s="238">
        <v>576687.24</v>
      </c>
      <c r="AP119" s="238">
        <v>30862.17</v>
      </c>
      <c r="AQ119" s="238">
        <v>559514.4</v>
      </c>
      <c r="AR119" s="238">
        <v>38664.74</v>
      </c>
      <c r="AS119" s="238">
        <v>560361.45</v>
      </c>
      <c r="AT119" s="238">
        <v>46536.88</v>
      </c>
      <c r="AU119" s="238">
        <v>542725.48</v>
      </c>
      <c r="AV119" s="238">
        <v>49766.25</v>
      </c>
      <c r="AW119" s="238">
        <v>552617.5</v>
      </c>
      <c r="AX119" s="238">
        <v>62885.83</v>
      </c>
      <c r="AY119" s="238">
        <v>513519.93</v>
      </c>
      <c r="AZ119" s="238">
        <v>20501.98</v>
      </c>
      <c r="BA119" s="238">
        <v>513570.49</v>
      </c>
      <c r="BB119" s="238">
        <v>36524.4</v>
      </c>
      <c r="BC119" s="238">
        <v>509724.53</v>
      </c>
      <c r="BD119" s="238">
        <v>42746.07</v>
      </c>
      <c r="BE119" s="238">
        <v>519149.36</v>
      </c>
      <c r="BF119" s="238">
        <v>32217.37</v>
      </c>
      <c r="BG119" s="238">
        <v>494070.14</v>
      </c>
      <c r="BH119" s="238">
        <v>47458.99</v>
      </c>
      <c r="BI119" s="238">
        <v>496694.68</v>
      </c>
      <c r="BJ119" s="238">
        <v>43851.77</v>
      </c>
      <c r="BK119" s="238">
        <v>495340.16</v>
      </c>
      <c r="BL119" s="238">
        <v>57109.76</v>
      </c>
      <c r="BM119" s="238">
        <v>509126.21</v>
      </c>
      <c r="BN119" s="238">
        <v>49110.32</v>
      </c>
      <c r="BO119" s="238">
        <v>527374.36</v>
      </c>
      <c r="BP119" s="238">
        <v>46680.63</v>
      </c>
      <c r="BQ119" s="238">
        <v>535390.25</v>
      </c>
      <c r="BR119" s="238">
        <v>39598.32</v>
      </c>
      <c r="BS119" s="238">
        <v>528451.69</v>
      </c>
      <c r="BT119" s="238">
        <v>45409.89</v>
      </c>
      <c r="BU119" s="238">
        <v>524095.33</v>
      </c>
      <c r="BV119" s="238">
        <v>104272.66</v>
      </c>
      <c r="BW119" s="238">
        <v>565482.16</v>
      </c>
      <c r="BX119" s="238">
        <v>46971.47</v>
      </c>
      <c r="BY119" s="238">
        <v>591951.65</v>
      </c>
      <c r="BZ119" s="238">
        <v>24956.57</v>
      </c>
      <c r="CA119" s="238">
        <v>580383.8200000001</v>
      </c>
      <c r="CB119" s="238">
        <v>46166.31</v>
      </c>
      <c r="CC119" s="238">
        <v>583804.06</v>
      </c>
      <c r="CD119" s="238">
        <v>49689.95</v>
      </c>
      <c r="CE119" s="238">
        <v>601276.64</v>
      </c>
      <c r="CF119" s="238">
        <v>39210.09</v>
      </c>
      <c r="CG119" s="238">
        <v>593027.74</v>
      </c>
      <c r="CH119" s="238">
        <v>33888.35</v>
      </c>
      <c r="CI119" s="238">
        <v>583064.3200000001</v>
      </c>
      <c r="CJ119" s="238">
        <v>81740.29</v>
      </c>
      <c r="CK119" s="238">
        <v>607694.85</v>
      </c>
      <c r="CL119" s="238">
        <v>54236.58</v>
      </c>
      <c r="CM119" s="238">
        <v>612821.11</v>
      </c>
      <c r="CN119" s="238">
        <v>38877.17</v>
      </c>
      <c r="CO119" s="238">
        <v>605017.65</v>
      </c>
      <c r="CP119" s="238">
        <v>76918.47</v>
      </c>
      <c r="CQ119" s="238">
        <v>642337.8</v>
      </c>
      <c r="CR119" s="238">
        <v>44327.84000000002</v>
      </c>
      <c r="CS119" s="238">
        <v>641255.7500000001</v>
      </c>
      <c r="CT119" s="238">
        <v>42612.74000000001</v>
      </c>
      <c r="CU119" s="238">
        <v>579595.83</v>
      </c>
      <c r="CV119" s="238">
        <v>41076.49000000001</v>
      </c>
      <c r="CW119" s="238">
        <v>573700.85</v>
      </c>
      <c r="CX119" s="238">
        <v>40111.44999999999</v>
      </c>
      <c r="CY119" s="238">
        <v>588855.73</v>
      </c>
      <c r="CZ119" s="238">
        <v>47368.489999999976</v>
      </c>
      <c r="DA119" s="238">
        <v>590057.9099999999</v>
      </c>
      <c r="DB119" s="238">
        <v>48082.19999999999</v>
      </c>
      <c r="DC119" s="238">
        <v>588450.16</v>
      </c>
      <c r="DD119" s="238">
        <v>50285.27</v>
      </c>
      <c r="DE119" s="238">
        <v>599525.34</v>
      </c>
      <c r="DF119" s="238">
        <v>47661.14</v>
      </c>
      <c r="DG119" s="238">
        <v>613298.13</v>
      </c>
      <c r="DH119" s="238">
        <v>54048.94</v>
      </c>
      <c r="DI119" s="238">
        <v>585606.78</v>
      </c>
      <c r="DJ119" s="238">
        <v>55610.11</v>
      </c>
      <c r="DK119" s="238">
        <v>586980.31</v>
      </c>
      <c r="DL119" s="238">
        <v>47763.43000000001</v>
      </c>
      <c r="DM119" s="238">
        <v>595866.57</v>
      </c>
      <c r="DN119" s="238">
        <v>52179.27</v>
      </c>
      <c r="DO119" s="238">
        <v>571127.37</v>
      </c>
      <c r="DP119" s="238">
        <v>47326.630000000005</v>
      </c>
      <c r="DQ119" s="238">
        <v>574126.16</v>
      </c>
      <c r="DR119" s="238">
        <v>58419.579999999994</v>
      </c>
      <c r="DS119" s="238">
        <v>589933</v>
      </c>
      <c r="DT119" s="238">
        <v>44568.36000000001</v>
      </c>
      <c r="DU119" s="238">
        <v>593424.87</v>
      </c>
      <c r="DV119" s="238">
        <v>52828.8</v>
      </c>
      <c r="DW119" s="238">
        <v>606142.22</v>
      </c>
      <c r="DX119" s="238">
        <v>48550.850000000006</v>
      </c>
      <c r="DY119" s="238">
        <v>607324.58</v>
      </c>
      <c r="DZ119" s="238">
        <v>78097.99</v>
      </c>
      <c r="EA119" s="238">
        <v>637340.37</v>
      </c>
      <c r="EB119" s="238">
        <v>51533.530000000006</v>
      </c>
      <c r="EC119" s="238">
        <v>638588.63</v>
      </c>
      <c r="ED119" s="238">
        <v>48837.57</v>
      </c>
      <c r="EE119" s="238">
        <v>639765.06</v>
      </c>
      <c r="EF119" s="238">
        <v>55089.8</v>
      </c>
      <c r="EG119" s="238">
        <v>640805.92</v>
      </c>
      <c r="EH119" s="238">
        <v>53847.770000000004</v>
      </c>
      <c r="EI119" s="238">
        <v>639043.5800000001</v>
      </c>
      <c r="EJ119" s="238">
        <v>48933.84000000001</v>
      </c>
      <c r="EK119" s="238">
        <v>640213.9900000001</v>
      </c>
      <c r="EL119" s="238">
        <v>53298.3</v>
      </c>
      <c r="EM119" s="238">
        <v>641333.02</v>
      </c>
      <c r="EN119" s="238">
        <v>48514.66</v>
      </c>
      <c r="EO119" s="238">
        <v>642521.05</v>
      </c>
      <c r="EP119" s="238">
        <v>59682.08000000001</v>
      </c>
      <c r="EQ119" s="238">
        <v>643783.5500000002</v>
      </c>
      <c r="ES119" t="str">
        <f t="shared" si="7"/>
        <v>573</v>
      </c>
      <c r="EX119" t="b">
        <f t="shared" si="4"/>
        <v>1</v>
      </c>
      <c r="EY119" s="206" t="s">
        <v>610</v>
      </c>
    </row>
    <row r="120" spans="1:155" ht="12.75">
      <c r="A120" t="str">
        <f t="shared" si="6"/>
        <v>TRANSMISS</v>
      </c>
      <c r="B120" s="240" t="s">
        <v>593</v>
      </c>
      <c r="C120" s="242" t="s">
        <v>699</v>
      </c>
      <c r="D120" s="242">
        <v>7300952.99</v>
      </c>
      <c r="E120" s="242">
        <v>91424243.72000001</v>
      </c>
      <c r="F120" s="242">
        <v>7933604.540000001</v>
      </c>
      <c r="G120" s="242">
        <v>93091987.97000001</v>
      </c>
      <c r="H120" s="242">
        <v>8032556.899999999</v>
      </c>
      <c r="I120" s="242">
        <v>92862171.9</v>
      </c>
      <c r="J120" s="242">
        <v>6016184.59</v>
      </c>
      <c r="K120" s="242">
        <v>91303914.07</v>
      </c>
      <c r="L120" s="242">
        <v>7023861.490000002</v>
      </c>
      <c r="M120" s="242">
        <v>90721964.22999999</v>
      </c>
      <c r="N120" s="242">
        <v>8230942.150000001</v>
      </c>
      <c r="O120" s="242">
        <v>91079445.5</v>
      </c>
      <c r="P120" s="242">
        <v>8169506.820000001</v>
      </c>
      <c r="Q120" s="242">
        <v>92565527.00000001</v>
      </c>
      <c r="R120" s="242">
        <v>7931315.819999999</v>
      </c>
      <c r="S120" s="242">
        <v>92323875.24999997</v>
      </c>
      <c r="T120" s="242">
        <v>7871555.82</v>
      </c>
      <c r="U120" s="242">
        <v>92022616.36999999</v>
      </c>
      <c r="V120" s="242">
        <v>8156240.59</v>
      </c>
      <c r="W120" s="242">
        <v>91077698.09</v>
      </c>
      <c r="X120" s="242">
        <v>8037465.19</v>
      </c>
      <c r="Y120" s="242">
        <v>92428034.80999999</v>
      </c>
      <c r="Z120" s="242">
        <v>16734791.38</v>
      </c>
      <c r="AA120" s="242">
        <v>101438978.27999999</v>
      </c>
      <c r="AB120" s="242">
        <v>7614442.940000001</v>
      </c>
      <c r="AC120" s="242">
        <v>101752468.23</v>
      </c>
      <c r="AD120" s="242">
        <v>7397633.58</v>
      </c>
      <c r="AE120" s="242">
        <v>101216497.27</v>
      </c>
      <c r="AF120" s="242">
        <v>7433120.39</v>
      </c>
      <c r="AG120" s="242">
        <v>100617060.75999999</v>
      </c>
      <c r="AH120" s="242">
        <v>7617870.490000001</v>
      </c>
      <c r="AI120" s="242">
        <v>102218746.66</v>
      </c>
      <c r="AJ120" s="242">
        <v>7815462.17</v>
      </c>
      <c r="AK120" s="242">
        <v>103010347.33999999</v>
      </c>
      <c r="AL120" s="242">
        <v>5618157.09</v>
      </c>
      <c r="AM120" s="242">
        <v>100397562.28000002</v>
      </c>
      <c r="AN120" s="242">
        <v>8234954.95</v>
      </c>
      <c r="AO120" s="242">
        <v>100463010.41</v>
      </c>
      <c r="AP120" s="242">
        <v>7347202.2</v>
      </c>
      <c r="AQ120" s="242">
        <v>99878896.79</v>
      </c>
      <c r="AR120" s="242">
        <v>6645231.37</v>
      </c>
      <c r="AS120" s="242">
        <v>98652572.34000002</v>
      </c>
      <c r="AT120" s="242">
        <v>7856882.390000001</v>
      </c>
      <c r="AU120" s="242">
        <v>98353214.13999999</v>
      </c>
      <c r="AV120" s="242">
        <v>7586011.24</v>
      </c>
      <c r="AW120" s="242">
        <v>97901760.19000001</v>
      </c>
      <c r="AX120" s="242">
        <v>9686387.649999999</v>
      </c>
      <c r="AY120" s="242">
        <v>90853356.46000001</v>
      </c>
      <c r="AZ120" s="242">
        <v>7356476.430000002</v>
      </c>
      <c r="BA120" s="242">
        <v>90595389.94999999</v>
      </c>
      <c r="BB120" s="242">
        <v>7569873.330000001</v>
      </c>
      <c r="BC120" s="242">
        <v>90767629.69999999</v>
      </c>
      <c r="BD120" s="242">
        <v>7583286.02</v>
      </c>
      <c r="BE120" s="242">
        <v>90917795.33000001</v>
      </c>
      <c r="BF120" s="242">
        <v>7888988.0600000005</v>
      </c>
      <c r="BG120" s="242">
        <v>91188912.89999998</v>
      </c>
      <c r="BH120" s="242">
        <v>7904425.580000001</v>
      </c>
      <c r="BI120" s="242">
        <v>91277876.31</v>
      </c>
      <c r="BJ120" s="242">
        <v>6465698.979999999</v>
      </c>
      <c r="BK120" s="242">
        <v>92125418.20000002</v>
      </c>
      <c r="BL120" s="242">
        <v>7785464.069999998</v>
      </c>
      <c r="BM120" s="242">
        <v>91675927.32</v>
      </c>
      <c r="BN120" s="242">
        <v>8227191.82</v>
      </c>
      <c r="BO120" s="242">
        <v>92555916.94000001</v>
      </c>
      <c r="BP120" s="242">
        <v>7461804.4799999995</v>
      </c>
      <c r="BQ120" s="242">
        <v>93372490.05</v>
      </c>
      <c r="BR120" s="242">
        <v>8504985.92</v>
      </c>
      <c r="BS120" s="242">
        <v>94020593.57999998</v>
      </c>
      <c r="BT120" s="242">
        <v>6684266.159999999</v>
      </c>
      <c r="BU120" s="242">
        <v>93118848.49999999</v>
      </c>
      <c r="BV120" s="242">
        <v>15285523.809999999</v>
      </c>
      <c r="BW120" s="242">
        <v>98717984.66</v>
      </c>
      <c r="BX120" s="242">
        <v>7877758.3900000015</v>
      </c>
      <c r="BY120" s="242">
        <v>99239266.61999999</v>
      </c>
      <c r="BZ120" s="242">
        <v>7555945.68</v>
      </c>
      <c r="CA120" s="242">
        <v>99225338.96999998</v>
      </c>
      <c r="CB120" s="242">
        <v>7943273.36</v>
      </c>
      <c r="CC120" s="242">
        <v>99585326.31000002</v>
      </c>
      <c r="CD120" s="242">
        <v>7657682.539999999</v>
      </c>
      <c r="CE120" s="242">
        <v>99354020.78999999</v>
      </c>
      <c r="CF120" s="242">
        <v>7687614.159999999</v>
      </c>
      <c r="CG120" s="242">
        <v>99137209.37</v>
      </c>
      <c r="CH120" s="242">
        <v>8086459.309999999</v>
      </c>
      <c r="CI120" s="242">
        <v>100757969.69999999</v>
      </c>
      <c r="CJ120" s="242">
        <v>11865917.040000001</v>
      </c>
      <c r="CK120" s="242">
        <v>104838422.66999999</v>
      </c>
      <c r="CL120" s="242">
        <v>5317179.9399999995</v>
      </c>
      <c r="CM120" s="242">
        <v>101928410.78999999</v>
      </c>
      <c r="CN120" s="242">
        <v>8441987.889999999</v>
      </c>
      <c r="CO120" s="242">
        <v>102908594.2</v>
      </c>
      <c r="CP120" s="242">
        <v>8133528.47</v>
      </c>
      <c r="CQ120" s="242">
        <v>102537136.75000001</v>
      </c>
      <c r="CR120" s="242">
        <v>8767077.099999998</v>
      </c>
      <c r="CS120" s="242">
        <v>104619947.69000001</v>
      </c>
      <c r="CT120" s="242">
        <v>8589418.82</v>
      </c>
      <c r="CU120" s="242">
        <v>97923842.70000002</v>
      </c>
      <c r="CV120" s="242">
        <v>6083897.430000001</v>
      </c>
      <c r="CW120" s="242">
        <v>96129981.74000001</v>
      </c>
      <c r="CX120" s="242">
        <v>6138418.29</v>
      </c>
      <c r="CY120" s="242">
        <v>94712454.35000002</v>
      </c>
      <c r="CZ120" s="242">
        <v>6204149.3500000015</v>
      </c>
      <c r="DA120" s="242">
        <v>92973330.33999999</v>
      </c>
      <c r="DB120" s="242">
        <v>6312585.54</v>
      </c>
      <c r="DC120" s="242">
        <v>91628233.34</v>
      </c>
      <c r="DD120" s="242">
        <v>6389302.509999998</v>
      </c>
      <c r="DE120" s="242">
        <v>90329921.68999998</v>
      </c>
      <c r="DF120" s="242">
        <v>6116043.260000001</v>
      </c>
      <c r="DG120" s="242">
        <v>88359505.64</v>
      </c>
      <c r="DH120" s="242">
        <v>6054083.99</v>
      </c>
      <c r="DI120" s="242">
        <v>82547672.59</v>
      </c>
      <c r="DJ120" s="242">
        <v>6140789.490000001</v>
      </c>
      <c r="DK120" s="242">
        <v>83371282.13999999</v>
      </c>
      <c r="DL120" s="242">
        <v>5995123.839999998</v>
      </c>
      <c r="DM120" s="242">
        <v>80924418.08999999</v>
      </c>
      <c r="DN120" s="242">
        <v>6088184.45</v>
      </c>
      <c r="DO120" s="242">
        <v>78879074.07000001</v>
      </c>
      <c r="DP120" s="242">
        <v>6086869.99</v>
      </c>
      <c r="DQ120" s="242">
        <v>76198866.96</v>
      </c>
      <c r="DR120" s="242">
        <v>6058425.550000002</v>
      </c>
      <c r="DS120" s="242">
        <v>73667873.69</v>
      </c>
      <c r="DT120" s="242">
        <v>5798919.640000001</v>
      </c>
      <c r="DU120" s="242">
        <v>73382895.9</v>
      </c>
      <c r="DV120" s="242">
        <v>5868460.010000001</v>
      </c>
      <c r="DW120" s="242">
        <v>73112937.62</v>
      </c>
      <c r="DX120" s="242">
        <v>5990046.299999999</v>
      </c>
      <c r="DY120" s="242">
        <v>72898834.57</v>
      </c>
      <c r="DZ120" s="242">
        <v>5971387.010000001</v>
      </c>
      <c r="EA120" s="242">
        <v>72557636.03999999</v>
      </c>
      <c r="EB120" s="242">
        <v>6209896.87</v>
      </c>
      <c r="EC120" s="242">
        <v>72378230.39999998</v>
      </c>
      <c r="ED120" s="242">
        <v>6091130.63</v>
      </c>
      <c r="EE120" s="242">
        <v>72353317.77</v>
      </c>
      <c r="EF120" s="242">
        <v>5951854.34</v>
      </c>
      <c r="EG120" s="242">
        <v>72251088.11999999</v>
      </c>
      <c r="EH120" s="242">
        <v>6043613.2700000005</v>
      </c>
      <c r="EI120" s="242">
        <v>72153911.89999999</v>
      </c>
      <c r="EJ120" s="242">
        <v>5829195.44</v>
      </c>
      <c r="EK120" s="242">
        <v>71987983.49999999</v>
      </c>
      <c r="EL120" s="242">
        <v>6086048.77</v>
      </c>
      <c r="EM120" s="242">
        <v>71985847.82</v>
      </c>
      <c r="EN120" s="242">
        <v>6049060.750000002</v>
      </c>
      <c r="EO120" s="242">
        <v>71948038.58</v>
      </c>
      <c r="EP120" s="242">
        <v>6098483.410000001</v>
      </c>
      <c r="EQ120" s="242">
        <v>71988096.44</v>
      </c>
      <c r="ES120">
        <f t="shared" si="7"/>
      </c>
      <c r="EX120" t="b">
        <f t="shared" si="4"/>
        <v>1</v>
      </c>
      <c r="EY120" s="205" t="s">
        <v>593</v>
      </c>
    </row>
    <row r="121" spans="1:155" ht="12.75">
      <c r="A121">
        <f t="shared" si="6"/>
      </c>
      <c r="B121"/>
      <c r="C121" s="237"/>
      <c r="ES121">
        <f t="shared" si="7"/>
      </c>
      <c r="EX121" t="b">
        <f t="shared" si="4"/>
        <v>1</v>
      </c>
      <c r="EY121" s="197"/>
    </row>
    <row r="122" spans="1:155" ht="12.75">
      <c r="A122" t="str">
        <f t="shared" si="6"/>
        <v>DISTRIBUT</v>
      </c>
      <c r="B122" s="240" t="s">
        <v>611</v>
      </c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  <c r="DH122" s="238"/>
      <c r="DI122" s="238"/>
      <c r="DJ122" s="238"/>
      <c r="DK122" s="238"/>
      <c r="DL122" s="238"/>
      <c r="DM122" s="238"/>
      <c r="DN122" s="238"/>
      <c r="DO122" s="238"/>
      <c r="DP122" s="238"/>
      <c r="DQ122" s="238"/>
      <c r="DR122" s="238"/>
      <c r="DS122" s="238"/>
      <c r="DT122" s="238"/>
      <c r="DU122" s="238"/>
      <c r="DV122" s="238"/>
      <c r="DW122" s="238"/>
      <c r="DX122" s="238"/>
      <c r="DY122" s="238"/>
      <c r="DZ122" s="238"/>
      <c r="EA122" s="238"/>
      <c r="EB122" s="238"/>
      <c r="EC122" s="238"/>
      <c r="ED122" s="238"/>
      <c r="EE122" s="238"/>
      <c r="EF122" s="238"/>
      <c r="EG122" s="238"/>
      <c r="EH122" s="238"/>
      <c r="EI122" s="238"/>
      <c r="EJ122" s="238"/>
      <c r="EK122" s="238"/>
      <c r="EL122" s="238"/>
      <c r="EM122" s="238"/>
      <c r="EN122" s="238"/>
      <c r="EO122" s="238"/>
      <c r="EP122" s="238"/>
      <c r="EQ122" s="238"/>
      <c r="ES122">
        <f t="shared" si="7"/>
      </c>
      <c r="EX122" t="b">
        <f t="shared" si="4"/>
        <v>1</v>
      </c>
      <c r="EY122" s="205" t="s">
        <v>611</v>
      </c>
    </row>
    <row r="123" spans="1:155" ht="12.75">
      <c r="A123" t="str">
        <f t="shared" si="6"/>
        <v>INC380000</v>
      </c>
      <c r="B123" s="241" t="s">
        <v>612</v>
      </c>
      <c r="C123" s="238" t="s">
        <v>747</v>
      </c>
      <c r="D123" s="238">
        <v>1698563.33</v>
      </c>
      <c r="E123" s="238">
        <v>19550084.63</v>
      </c>
      <c r="F123" s="238">
        <v>1745315.05</v>
      </c>
      <c r="G123" s="238">
        <v>20208040.95</v>
      </c>
      <c r="H123" s="238">
        <v>1593405.25</v>
      </c>
      <c r="I123" s="238">
        <v>18652434.71</v>
      </c>
      <c r="J123" s="238">
        <v>1594570.7</v>
      </c>
      <c r="K123" s="238">
        <v>18992644.38</v>
      </c>
      <c r="L123" s="238">
        <v>2021095.38</v>
      </c>
      <c r="M123" s="238">
        <v>19738874.54</v>
      </c>
      <c r="N123" s="238">
        <v>1629681.87</v>
      </c>
      <c r="O123" s="238">
        <v>20395861.96</v>
      </c>
      <c r="P123" s="238">
        <v>1454147.39</v>
      </c>
      <c r="Q123" s="238">
        <v>19037138.14</v>
      </c>
      <c r="R123" s="238">
        <v>1580387.51</v>
      </c>
      <c r="S123" s="238">
        <v>18816483.3</v>
      </c>
      <c r="T123" s="238">
        <v>1317981.21</v>
      </c>
      <c r="U123" s="238">
        <v>18475036.23</v>
      </c>
      <c r="V123" s="238">
        <v>1710795.67</v>
      </c>
      <c r="W123" s="238">
        <v>18283195.38</v>
      </c>
      <c r="X123" s="238">
        <v>1134173.37</v>
      </c>
      <c r="Y123" s="238">
        <v>18325617.38</v>
      </c>
      <c r="Z123" s="238">
        <v>1888217.5</v>
      </c>
      <c r="AA123" s="238">
        <v>19368334.23</v>
      </c>
      <c r="AB123" s="238">
        <v>1785509.81</v>
      </c>
      <c r="AC123" s="238">
        <v>19455280.71</v>
      </c>
      <c r="AD123" s="238">
        <v>1357161.02</v>
      </c>
      <c r="AE123" s="238">
        <v>19067126.68</v>
      </c>
      <c r="AF123" s="238">
        <v>1742062.61</v>
      </c>
      <c r="AG123" s="238">
        <v>19215784.04</v>
      </c>
      <c r="AH123" s="238">
        <v>1781395.94</v>
      </c>
      <c r="AI123" s="238">
        <v>19402609.28</v>
      </c>
      <c r="AJ123" s="238">
        <v>1773036.13</v>
      </c>
      <c r="AK123" s="238">
        <v>19154550.03</v>
      </c>
      <c r="AL123" s="238">
        <v>1376151.98</v>
      </c>
      <c r="AM123" s="238">
        <v>18901020.14</v>
      </c>
      <c r="AN123" s="238">
        <v>1802336.01</v>
      </c>
      <c r="AO123" s="238">
        <v>19249208.76</v>
      </c>
      <c r="AP123" s="238">
        <v>1327751.49</v>
      </c>
      <c r="AQ123" s="238">
        <v>18996572.74</v>
      </c>
      <c r="AR123" s="238">
        <v>1280775.43</v>
      </c>
      <c r="AS123" s="238">
        <v>18959366.96</v>
      </c>
      <c r="AT123" s="238">
        <v>1395774.95</v>
      </c>
      <c r="AU123" s="238">
        <v>18644346.24</v>
      </c>
      <c r="AV123" s="238">
        <v>1130278.27</v>
      </c>
      <c r="AW123" s="238">
        <v>18640451.14</v>
      </c>
      <c r="AX123" s="238">
        <v>1338518.63</v>
      </c>
      <c r="AY123" s="238">
        <v>18090752.27</v>
      </c>
      <c r="AZ123" s="238">
        <v>1592535.08</v>
      </c>
      <c r="BA123" s="238">
        <v>17897777.54</v>
      </c>
      <c r="BB123" s="238">
        <v>1095884.72</v>
      </c>
      <c r="BC123" s="238">
        <v>17636501.24</v>
      </c>
      <c r="BD123" s="238">
        <v>1476484.98</v>
      </c>
      <c r="BE123" s="238">
        <v>17370923.61</v>
      </c>
      <c r="BF123" s="238">
        <v>1553990.36</v>
      </c>
      <c r="BG123" s="238">
        <v>17143518.03</v>
      </c>
      <c r="BH123" s="238">
        <v>1429977.63</v>
      </c>
      <c r="BI123" s="238">
        <v>16800459.53</v>
      </c>
      <c r="BJ123" s="238">
        <v>944935.85</v>
      </c>
      <c r="BK123" s="238">
        <v>16369243.4</v>
      </c>
      <c r="BL123" s="238">
        <v>1737501.2</v>
      </c>
      <c r="BM123" s="238">
        <v>16304408.59</v>
      </c>
      <c r="BN123" s="238">
        <v>963204.43</v>
      </c>
      <c r="BO123" s="238">
        <v>15939861.529999997</v>
      </c>
      <c r="BP123" s="238">
        <v>1456171.11</v>
      </c>
      <c r="BQ123" s="238">
        <v>16115257.21</v>
      </c>
      <c r="BR123" s="238">
        <v>1196640.82</v>
      </c>
      <c r="BS123" s="238">
        <v>15916123.080000002</v>
      </c>
      <c r="BT123" s="238">
        <v>1525512.46</v>
      </c>
      <c r="BU123" s="238">
        <v>16311357.27</v>
      </c>
      <c r="BV123" s="238">
        <v>1997488.78</v>
      </c>
      <c r="BW123" s="238">
        <v>16970327.42</v>
      </c>
      <c r="BX123" s="238">
        <v>1521010.51</v>
      </c>
      <c r="BY123" s="238">
        <v>16898802.849999998</v>
      </c>
      <c r="BZ123" s="238">
        <v>1277805.51</v>
      </c>
      <c r="CA123" s="238">
        <v>17080723.639999997</v>
      </c>
      <c r="CB123" s="238">
        <v>1578252.85</v>
      </c>
      <c r="CC123" s="238">
        <v>17182491.509999998</v>
      </c>
      <c r="CD123" s="238">
        <v>1569410.17</v>
      </c>
      <c r="CE123" s="238">
        <v>17197911.32</v>
      </c>
      <c r="CF123" s="238">
        <v>1090049.22</v>
      </c>
      <c r="CG123" s="238">
        <v>16857982.91</v>
      </c>
      <c r="CH123" s="238">
        <v>1282023.08</v>
      </c>
      <c r="CI123" s="238">
        <v>17195070.139999997</v>
      </c>
      <c r="CJ123" s="238">
        <v>1201541.55</v>
      </c>
      <c r="CK123" s="238">
        <v>16659110.489999998</v>
      </c>
      <c r="CL123" s="238">
        <v>856577.63</v>
      </c>
      <c r="CM123" s="238">
        <v>16552483.689999998</v>
      </c>
      <c r="CN123" s="238">
        <v>867253.32</v>
      </c>
      <c r="CO123" s="238">
        <v>15963565.899999999</v>
      </c>
      <c r="CP123" s="238">
        <v>1702475.08</v>
      </c>
      <c r="CQ123" s="238">
        <v>16469400.16</v>
      </c>
      <c r="CR123" s="238">
        <v>2307200.109999998</v>
      </c>
      <c r="CS123" s="238">
        <v>17251087.81</v>
      </c>
      <c r="CT123" s="238">
        <v>2450443.9000000022</v>
      </c>
      <c r="CU123" s="238">
        <v>17704042.93</v>
      </c>
      <c r="CV123" s="238">
        <v>1872225.82</v>
      </c>
      <c r="CW123" s="238">
        <v>18055258.240000006</v>
      </c>
      <c r="CX123" s="238">
        <v>1781776.3300000003</v>
      </c>
      <c r="CY123" s="238">
        <v>18559229.060000002</v>
      </c>
      <c r="CZ123" s="238">
        <v>1994848.1399999997</v>
      </c>
      <c r="DA123" s="238">
        <v>18975824.35</v>
      </c>
      <c r="DB123" s="238">
        <v>1762365.4600000023</v>
      </c>
      <c r="DC123" s="238">
        <v>19168779.64</v>
      </c>
      <c r="DD123" s="238">
        <v>1895855.9900000012</v>
      </c>
      <c r="DE123" s="238">
        <v>19974586.410000004</v>
      </c>
      <c r="DF123" s="238">
        <v>1644671.0000000005</v>
      </c>
      <c r="DG123" s="238">
        <v>20337234.330000006</v>
      </c>
      <c r="DH123" s="238">
        <v>1701987.9100000008</v>
      </c>
      <c r="DI123" s="238">
        <v>20837680.69</v>
      </c>
      <c r="DJ123" s="238">
        <v>1549793.2100000023</v>
      </c>
      <c r="DK123" s="238">
        <v>21530896.270000003</v>
      </c>
      <c r="DL123" s="238">
        <v>1758558.6200000013</v>
      </c>
      <c r="DM123" s="238">
        <v>22422201.570000008</v>
      </c>
      <c r="DN123" s="238">
        <v>1626503.25</v>
      </c>
      <c r="DO123" s="238">
        <v>22346229.74000001</v>
      </c>
      <c r="DP123" s="238">
        <v>2246505.4800000023</v>
      </c>
      <c r="DQ123" s="238">
        <v>22285535.110000014</v>
      </c>
      <c r="DR123" s="238">
        <v>2279698.5399999996</v>
      </c>
      <c r="DS123" s="238">
        <v>22114789.75000001</v>
      </c>
      <c r="DT123" s="238">
        <v>1826691.0099999988</v>
      </c>
      <c r="DU123" s="238">
        <v>22069254.94000001</v>
      </c>
      <c r="DV123" s="238">
        <v>1759125.0799999998</v>
      </c>
      <c r="DW123" s="238">
        <v>22046603.69000001</v>
      </c>
      <c r="DX123" s="238">
        <v>2042798.56</v>
      </c>
      <c r="DY123" s="238">
        <v>22094554.110000007</v>
      </c>
      <c r="DZ123" s="238">
        <v>1763985.7600000016</v>
      </c>
      <c r="EA123" s="238">
        <v>22096174.410000008</v>
      </c>
      <c r="EB123" s="238">
        <v>1993207.0399999993</v>
      </c>
      <c r="EC123" s="238">
        <v>22193525.460000005</v>
      </c>
      <c r="ED123" s="238">
        <v>1669393.4000000001</v>
      </c>
      <c r="EE123" s="238">
        <v>22218247.860000007</v>
      </c>
      <c r="EF123" s="238">
        <v>1583726.8700000013</v>
      </c>
      <c r="EG123" s="238">
        <v>22099986.820000004</v>
      </c>
      <c r="EH123" s="238">
        <v>1553614.6600000006</v>
      </c>
      <c r="EI123" s="238">
        <v>22103808.270000007</v>
      </c>
      <c r="EJ123" s="238">
        <v>1721336.4499999993</v>
      </c>
      <c r="EK123" s="238">
        <v>22066586.1</v>
      </c>
      <c r="EL123" s="238">
        <v>1642406.849999999</v>
      </c>
      <c r="EM123" s="238">
        <v>22082489.700000003</v>
      </c>
      <c r="EN123" s="238">
        <v>2067819</v>
      </c>
      <c r="EO123" s="238">
        <v>21903803.22</v>
      </c>
      <c r="EP123" s="238">
        <v>2077445.0699999987</v>
      </c>
      <c r="EQ123" s="238">
        <v>21701549.749999996</v>
      </c>
      <c r="ES123" t="str">
        <f t="shared" si="7"/>
        <v>580</v>
      </c>
      <c r="EX123" t="b">
        <f t="shared" si="4"/>
        <v>1</v>
      </c>
      <c r="EY123" s="206" t="s">
        <v>612</v>
      </c>
    </row>
    <row r="124" spans="1:155" ht="12.75">
      <c r="A124" t="str">
        <f t="shared" si="6"/>
        <v>INC381000</v>
      </c>
      <c r="B124" s="241" t="s">
        <v>613</v>
      </c>
      <c r="C124" s="238" t="s">
        <v>748</v>
      </c>
      <c r="D124" s="238">
        <v>146880.34</v>
      </c>
      <c r="E124" s="238">
        <v>922491.86</v>
      </c>
      <c r="F124" s="238">
        <v>95094.33</v>
      </c>
      <c r="G124" s="238">
        <v>957260.18</v>
      </c>
      <c r="H124" s="238">
        <v>18548.89</v>
      </c>
      <c r="I124" s="238">
        <v>926182.98</v>
      </c>
      <c r="J124" s="238">
        <v>47243.63</v>
      </c>
      <c r="K124" s="238">
        <v>912332.71</v>
      </c>
      <c r="L124" s="238">
        <v>82905.25</v>
      </c>
      <c r="M124" s="238">
        <v>845144.03</v>
      </c>
      <c r="N124" s="238">
        <v>165642.45</v>
      </c>
      <c r="O124" s="238">
        <v>1002779.92</v>
      </c>
      <c r="P124" s="238">
        <v>217429.82</v>
      </c>
      <c r="Q124" s="238">
        <v>1170364.7</v>
      </c>
      <c r="R124" s="238">
        <v>184130.07</v>
      </c>
      <c r="S124" s="238">
        <v>1290875.08</v>
      </c>
      <c r="T124" s="238">
        <v>211214.81</v>
      </c>
      <c r="U124" s="238">
        <v>1428960.15</v>
      </c>
      <c r="V124" s="238">
        <v>116383.67</v>
      </c>
      <c r="W124" s="238">
        <v>1472401.89</v>
      </c>
      <c r="X124" s="238">
        <v>102146.67</v>
      </c>
      <c r="Y124" s="238">
        <v>1495875</v>
      </c>
      <c r="Z124" s="238">
        <v>153308.52</v>
      </c>
      <c r="AA124" s="238">
        <v>1540928.45</v>
      </c>
      <c r="AB124" s="238">
        <v>180120.21</v>
      </c>
      <c r="AC124" s="238">
        <v>1574168.32</v>
      </c>
      <c r="AD124" s="238">
        <v>152332.53</v>
      </c>
      <c r="AE124" s="238">
        <v>1631406.52</v>
      </c>
      <c r="AF124" s="238">
        <v>158345.41</v>
      </c>
      <c r="AG124" s="238">
        <v>1771203.04</v>
      </c>
      <c r="AH124" s="238">
        <v>149958.9</v>
      </c>
      <c r="AI124" s="238">
        <v>1873918.31</v>
      </c>
      <c r="AJ124" s="238">
        <v>173251.8</v>
      </c>
      <c r="AK124" s="238">
        <v>1964264.86</v>
      </c>
      <c r="AL124" s="238">
        <v>200540.56</v>
      </c>
      <c r="AM124" s="238">
        <v>1999162.97</v>
      </c>
      <c r="AN124" s="238">
        <v>168609.91</v>
      </c>
      <c r="AO124" s="238">
        <v>1950343.06</v>
      </c>
      <c r="AP124" s="238">
        <v>164639.79</v>
      </c>
      <c r="AQ124" s="238">
        <v>1930852.78</v>
      </c>
      <c r="AR124" s="238">
        <v>164782.66</v>
      </c>
      <c r="AS124" s="238">
        <v>1884420.63</v>
      </c>
      <c r="AT124" s="238">
        <v>161435.88</v>
      </c>
      <c r="AU124" s="238">
        <v>1929472.84</v>
      </c>
      <c r="AV124" s="238">
        <v>139060.75</v>
      </c>
      <c r="AW124" s="238">
        <v>1966386.92</v>
      </c>
      <c r="AX124" s="238">
        <v>175769.35</v>
      </c>
      <c r="AY124" s="238">
        <v>1988847.75</v>
      </c>
      <c r="AZ124" s="238">
        <v>324103.7</v>
      </c>
      <c r="BA124" s="238">
        <v>2132831.24</v>
      </c>
      <c r="BB124" s="238">
        <v>313273.41</v>
      </c>
      <c r="BC124" s="238">
        <v>2293772.12</v>
      </c>
      <c r="BD124" s="238">
        <v>317529.47</v>
      </c>
      <c r="BE124" s="238">
        <v>2452956.18</v>
      </c>
      <c r="BF124" s="238">
        <v>325805.48</v>
      </c>
      <c r="BG124" s="238">
        <v>2628802.76</v>
      </c>
      <c r="BH124" s="238">
        <v>323301.31</v>
      </c>
      <c r="BI124" s="238">
        <v>2778852.27</v>
      </c>
      <c r="BJ124" s="238">
        <v>317418.2</v>
      </c>
      <c r="BK124" s="238">
        <v>2895729.91</v>
      </c>
      <c r="BL124" s="238">
        <v>335833.8</v>
      </c>
      <c r="BM124" s="238">
        <v>3062953.8</v>
      </c>
      <c r="BN124" s="238">
        <v>322321.73</v>
      </c>
      <c r="BO124" s="238">
        <v>3220635.74</v>
      </c>
      <c r="BP124" s="238">
        <v>328984.84</v>
      </c>
      <c r="BQ124" s="238">
        <v>3384837.9200000004</v>
      </c>
      <c r="BR124" s="238">
        <v>375281.06</v>
      </c>
      <c r="BS124" s="238">
        <v>3598683.1</v>
      </c>
      <c r="BT124" s="238">
        <v>1630276.19</v>
      </c>
      <c r="BU124" s="238">
        <v>5089898.54</v>
      </c>
      <c r="BV124" s="238">
        <v>341370.74</v>
      </c>
      <c r="BW124" s="238">
        <v>5255499.93</v>
      </c>
      <c r="BX124" s="238">
        <v>352816.72</v>
      </c>
      <c r="BY124" s="238">
        <v>5284212.95</v>
      </c>
      <c r="BZ124" s="238">
        <v>341274.51</v>
      </c>
      <c r="CA124" s="238">
        <v>5312214.05</v>
      </c>
      <c r="CB124" s="238">
        <v>369526.63</v>
      </c>
      <c r="CC124" s="238">
        <v>5364211.209999999</v>
      </c>
      <c r="CD124" s="238">
        <v>382452.55</v>
      </c>
      <c r="CE124" s="238">
        <v>5420858.279999999</v>
      </c>
      <c r="CF124" s="238">
        <v>390701.92</v>
      </c>
      <c r="CG124" s="238">
        <v>5488258.890000001</v>
      </c>
      <c r="CH124" s="238">
        <v>388495.37</v>
      </c>
      <c r="CI124" s="238">
        <v>5559336.06</v>
      </c>
      <c r="CJ124" s="238">
        <v>342619.58</v>
      </c>
      <c r="CK124" s="238">
        <v>5566121.839999998</v>
      </c>
      <c r="CL124" s="238">
        <v>360666.29</v>
      </c>
      <c r="CM124" s="238">
        <v>5604466.399999999</v>
      </c>
      <c r="CN124" s="238">
        <v>382362.7</v>
      </c>
      <c r="CO124" s="238">
        <v>5657844.259999999</v>
      </c>
      <c r="CP124" s="238">
        <v>372691.03</v>
      </c>
      <c r="CQ124" s="238">
        <v>5655254.23</v>
      </c>
      <c r="CR124" s="238">
        <v>378113.16000000003</v>
      </c>
      <c r="CS124" s="238">
        <v>4403091.2</v>
      </c>
      <c r="CT124" s="238">
        <v>409075.60000000003</v>
      </c>
      <c r="CU124" s="238">
        <v>4470796.06</v>
      </c>
      <c r="CV124" s="238">
        <v>433149.3</v>
      </c>
      <c r="CW124" s="238">
        <v>4551128.64</v>
      </c>
      <c r="CX124" s="238">
        <v>417832.23000000004</v>
      </c>
      <c r="CY124" s="238">
        <v>4627686.36</v>
      </c>
      <c r="CZ124" s="238">
        <v>420027.5800000001</v>
      </c>
      <c r="DA124" s="238">
        <v>4678187.3100000005</v>
      </c>
      <c r="DB124" s="238">
        <v>423826.23000000004</v>
      </c>
      <c r="DC124" s="238">
        <v>4719560.99</v>
      </c>
      <c r="DD124" s="238">
        <v>429070.15</v>
      </c>
      <c r="DE124" s="238">
        <v>4757929.220000001</v>
      </c>
      <c r="DF124" s="238">
        <v>431710.42000000004</v>
      </c>
      <c r="DG124" s="238">
        <v>4801144.2700000005</v>
      </c>
      <c r="DH124" s="238">
        <v>435310.12</v>
      </c>
      <c r="DI124" s="238">
        <v>4893834.8100000005</v>
      </c>
      <c r="DJ124" s="238">
        <v>432486.98000000004</v>
      </c>
      <c r="DK124" s="238">
        <v>4965655.5</v>
      </c>
      <c r="DL124" s="238">
        <v>417224.92000000004</v>
      </c>
      <c r="DM124" s="238">
        <v>5000517.72</v>
      </c>
      <c r="DN124" s="238">
        <v>416260.68</v>
      </c>
      <c r="DO124" s="238">
        <v>5044087.37</v>
      </c>
      <c r="DP124" s="238">
        <v>415338.08</v>
      </c>
      <c r="DQ124" s="238">
        <v>5081312.29</v>
      </c>
      <c r="DR124" s="238">
        <v>435293.11000000004</v>
      </c>
      <c r="DS124" s="238">
        <v>5107529.8</v>
      </c>
      <c r="DT124" s="238">
        <v>485367.52</v>
      </c>
      <c r="DU124" s="238">
        <v>5159748.0200000005</v>
      </c>
      <c r="DV124" s="238">
        <v>472125.14</v>
      </c>
      <c r="DW124" s="238">
        <v>5214040.930000001</v>
      </c>
      <c r="DX124" s="238">
        <v>475207.73000000004</v>
      </c>
      <c r="DY124" s="238">
        <v>5269221.080000001</v>
      </c>
      <c r="DZ124" s="238">
        <v>473124.14</v>
      </c>
      <c r="EA124" s="238">
        <v>5318518.99</v>
      </c>
      <c r="EB124" s="238">
        <v>494960.7100000001</v>
      </c>
      <c r="EC124" s="238">
        <v>5384409.550000001</v>
      </c>
      <c r="ED124" s="238">
        <v>487313.07000000007</v>
      </c>
      <c r="EE124" s="238">
        <v>5440012.200000001</v>
      </c>
      <c r="EF124" s="238">
        <v>483892.20999999996</v>
      </c>
      <c r="EG124" s="238">
        <v>5488594.29</v>
      </c>
      <c r="EH124" s="238">
        <v>479796.86000000004</v>
      </c>
      <c r="EI124" s="238">
        <v>5535904.17</v>
      </c>
      <c r="EJ124" s="238">
        <v>471004.07000000007</v>
      </c>
      <c r="EK124" s="238">
        <v>5589683.320000001</v>
      </c>
      <c r="EL124" s="238">
        <v>473274.66000000003</v>
      </c>
      <c r="EM124" s="238">
        <v>5646697.3</v>
      </c>
      <c r="EN124" s="238">
        <v>475275.6200000001</v>
      </c>
      <c r="EO124" s="238">
        <v>5706634.840000001</v>
      </c>
      <c r="EP124" s="238">
        <v>496793.18000000005</v>
      </c>
      <c r="EQ124" s="238">
        <v>5768134.91</v>
      </c>
      <c r="ES124" t="str">
        <f t="shared" si="7"/>
        <v>581</v>
      </c>
      <c r="EX124" t="b">
        <f t="shared" si="4"/>
        <v>1</v>
      </c>
      <c r="EY124" s="206" t="s">
        <v>613</v>
      </c>
    </row>
    <row r="125" spans="1:155" ht="12.75">
      <c r="A125" t="str">
        <f t="shared" si="6"/>
        <v>INC382000</v>
      </c>
      <c r="B125" s="241" t="s">
        <v>614</v>
      </c>
      <c r="C125" s="238" t="s">
        <v>749</v>
      </c>
      <c r="D125" s="238">
        <v>216639.16</v>
      </c>
      <c r="E125" s="238">
        <v>2840472.29</v>
      </c>
      <c r="F125" s="238">
        <v>205714.28</v>
      </c>
      <c r="G125" s="238">
        <v>2754628.81</v>
      </c>
      <c r="H125" s="238">
        <v>252981.61</v>
      </c>
      <c r="I125" s="238">
        <v>2886374.04</v>
      </c>
      <c r="J125" s="238">
        <v>160511.39</v>
      </c>
      <c r="K125" s="238">
        <v>2782253.45</v>
      </c>
      <c r="L125" s="238">
        <v>286167.63</v>
      </c>
      <c r="M125" s="238">
        <v>2847138.4</v>
      </c>
      <c r="N125" s="238">
        <v>251755.58</v>
      </c>
      <c r="O125" s="238">
        <v>2883112.7</v>
      </c>
      <c r="P125" s="238">
        <v>136665.25</v>
      </c>
      <c r="Q125" s="238">
        <v>2803826.93</v>
      </c>
      <c r="R125" s="238">
        <v>221304.79</v>
      </c>
      <c r="S125" s="238">
        <v>2768016.11</v>
      </c>
      <c r="T125" s="238">
        <v>205814.54</v>
      </c>
      <c r="U125" s="238">
        <v>2725642.54</v>
      </c>
      <c r="V125" s="238">
        <v>270329.98</v>
      </c>
      <c r="W125" s="238">
        <v>2739740.18</v>
      </c>
      <c r="X125" s="238">
        <v>372232.57</v>
      </c>
      <c r="Y125" s="238">
        <v>2848275.23</v>
      </c>
      <c r="Z125" s="238">
        <v>227927.96</v>
      </c>
      <c r="AA125" s="238">
        <v>2808044.74</v>
      </c>
      <c r="AB125" s="238">
        <v>73721.93</v>
      </c>
      <c r="AC125" s="238">
        <v>2665127.51</v>
      </c>
      <c r="AD125" s="238">
        <v>339116.93</v>
      </c>
      <c r="AE125" s="238">
        <v>2798530.16</v>
      </c>
      <c r="AF125" s="238">
        <v>44035.09</v>
      </c>
      <c r="AG125" s="238">
        <v>2589583.64</v>
      </c>
      <c r="AH125" s="238">
        <v>227345.61</v>
      </c>
      <c r="AI125" s="238">
        <v>2656417.86</v>
      </c>
      <c r="AJ125" s="238">
        <v>206575.04</v>
      </c>
      <c r="AK125" s="238">
        <v>2576825.27</v>
      </c>
      <c r="AL125" s="238">
        <v>285044.13</v>
      </c>
      <c r="AM125" s="238">
        <v>2610113.82</v>
      </c>
      <c r="AN125" s="238">
        <v>353573.26</v>
      </c>
      <c r="AO125" s="238">
        <v>2827021.83</v>
      </c>
      <c r="AP125" s="238">
        <v>141935.73</v>
      </c>
      <c r="AQ125" s="238">
        <v>2747652.77</v>
      </c>
      <c r="AR125" s="238">
        <v>226463.6</v>
      </c>
      <c r="AS125" s="238">
        <v>2768301.83</v>
      </c>
      <c r="AT125" s="238">
        <v>397838.13</v>
      </c>
      <c r="AU125" s="238">
        <v>2895809.98</v>
      </c>
      <c r="AV125" s="238">
        <v>155622.78</v>
      </c>
      <c r="AW125" s="238">
        <v>2679200.19</v>
      </c>
      <c r="AX125" s="238">
        <v>389676.01</v>
      </c>
      <c r="AY125" s="238">
        <v>2840948.24</v>
      </c>
      <c r="AZ125" s="238">
        <v>116303.52</v>
      </c>
      <c r="BA125" s="238">
        <v>2883529.83</v>
      </c>
      <c r="BB125" s="238">
        <v>285825.18</v>
      </c>
      <c r="BC125" s="238">
        <v>2830238.08</v>
      </c>
      <c r="BD125" s="238">
        <v>263885.21</v>
      </c>
      <c r="BE125" s="238">
        <v>3050088.2</v>
      </c>
      <c r="BF125" s="238">
        <v>271887.9</v>
      </c>
      <c r="BG125" s="238">
        <v>3094630.49</v>
      </c>
      <c r="BH125" s="238">
        <v>220275.61</v>
      </c>
      <c r="BI125" s="238">
        <v>3108331.06</v>
      </c>
      <c r="BJ125" s="238">
        <v>178190.16</v>
      </c>
      <c r="BK125" s="238">
        <v>3001477.09</v>
      </c>
      <c r="BL125" s="238">
        <v>380125.25</v>
      </c>
      <c r="BM125" s="238">
        <v>3028029.08</v>
      </c>
      <c r="BN125" s="238">
        <v>105680.25</v>
      </c>
      <c r="BO125" s="238">
        <v>2991773.5999999996</v>
      </c>
      <c r="BP125" s="238">
        <v>298830.48</v>
      </c>
      <c r="BQ125" s="238">
        <v>3064140.479999999</v>
      </c>
      <c r="BR125" s="238">
        <v>279967.51</v>
      </c>
      <c r="BS125" s="238">
        <v>2946269.86</v>
      </c>
      <c r="BT125" s="238">
        <v>104515.8</v>
      </c>
      <c r="BU125" s="238">
        <v>2895162.88</v>
      </c>
      <c r="BV125" s="238">
        <v>375596.5</v>
      </c>
      <c r="BW125" s="238">
        <v>2881083.37</v>
      </c>
      <c r="BX125" s="238">
        <v>114585.7</v>
      </c>
      <c r="BY125" s="238">
        <v>2879365.55</v>
      </c>
      <c r="BZ125" s="238">
        <v>66343.94</v>
      </c>
      <c r="CA125" s="238">
        <v>2659884.31</v>
      </c>
      <c r="CB125" s="238">
        <v>298143.89</v>
      </c>
      <c r="CC125" s="238">
        <v>2694142.9899999998</v>
      </c>
      <c r="CD125" s="238">
        <v>284292.84</v>
      </c>
      <c r="CE125" s="238">
        <v>2706547.93</v>
      </c>
      <c r="CF125" s="238">
        <v>260068.51</v>
      </c>
      <c r="CG125" s="238">
        <v>2746340.83</v>
      </c>
      <c r="CH125" s="238">
        <v>291305.97</v>
      </c>
      <c r="CI125" s="238">
        <v>2859456.6399999997</v>
      </c>
      <c r="CJ125" s="238">
        <v>316190.98</v>
      </c>
      <c r="CK125" s="238">
        <v>2795522.3699999996</v>
      </c>
      <c r="CL125" s="238">
        <v>355557.99</v>
      </c>
      <c r="CM125" s="238">
        <v>3045400.11</v>
      </c>
      <c r="CN125" s="238">
        <v>196443.09</v>
      </c>
      <c r="CO125" s="238">
        <v>2943012.7199999997</v>
      </c>
      <c r="CP125" s="238">
        <v>220781.55000000002</v>
      </c>
      <c r="CQ125" s="238">
        <v>2883826.76</v>
      </c>
      <c r="CR125" s="238">
        <v>223189.45999999996</v>
      </c>
      <c r="CS125" s="238">
        <v>3002500.42</v>
      </c>
      <c r="CT125" s="238">
        <v>219147.73</v>
      </c>
      <c r="CU125" s="238">
        <v>2846051.65</v>
      </c>
      <c r="CV125" s="238">
        <v>143321.72999999998</v>
      </c>
      <c r="CW125" s="238">
        <v>2874787.6799999997</v>
      </c>
      <c r="CX125" s="238">
        <v>224627.93999999994</v>
      </c>
      <c r="CY125" s="238">
        <v>3033071.68</v>
      </c>
      <c r="CZ125" s="238">
        <v>183002.11000000002</v>
      </c>
      <c r="DA125" s="238">
        <v>2917929.8999999994</v>
      </c>
      <c r="DB125" s="238">
        <v>222714.34999999992</v>
      </c>
      <c r="DC125" s="238">
        <v>2856351.409999999</v>
      </c>
      <c r="DD125" s="238">
        <v>245814.88999999993</v>
      </c>
      <c r="DE125" s="238">
        <v>2842097.79</v>
      </c>
      <c r="DF125" s="238">
        <v>245514.45000000016</v>
      </c>
      <c r="DG125" s="238">
        <v>2796306.27</v>
      </c>
      <c r="DH125" s="238">
        <v>280707.07999999984</v>
      </c>
      <c r="DI125" s="238">
        <v>2760822.369999999</v>
      </c>
      <c r="DJ125" s="238">
        <v>166725.05000000002</v>
      </c>
      <c r="DK125" s="238">
        <v>2571989.4299999997</v>
      </c>
      <c r="DL125" s="238">
        <v>252461.52</v>
      </c>
      <c r="DM125" s="238">
        <v>2628007.86</v>
      </c>
      <c r="DN125" s="238">
        <v>286162.33</v>
      </c>
      <c r="DO125" s="238">
        <v>2693388.6399999997</v>
      </c>
      <c r="DP125" s="238">
        <v>234273.99999999994</v>
      </c>
      <c r="DQ125" s="238">
        <v>2704473.1799999997</v>
      </c>
      <c r="DR125" s="238">
        <v>291534.11000000004</v>
      </c>
      <c r="DS125" s="238">
        <v>2776859.5599999996</v>
      </c>
      <c r="DT125" s="238">
        <v>145037.28999999998</v>
      </c>
      <c r="DU125" s="238">
        <v>2778575.12</v>
      </c>
      <c r="DV125" s="238">
        <v>226635.75</v>
      </c>
      <c r="DW125" s="238">
        <v>2780582.93</v>
      </c>
      <c r="DX125" s="238">
        <v>181868.08999999997</v>
      </c>
      <c r="DY125" s="238">
        <v>2779448.91</v>
      </c>
      <c r="DZ125" s="238">
        <v>218013.11</v>
      </c>
      <c r="EA125" s="238">
        <v>2774747.6700000004</v>
      </c>
      <c r="EB125" s="238">
        <v>243319.37000000002</v>
      </c>
      <c r="EC125" s="238">
        <v>2772252.1500000004</v>
      </c>
      <c r="ED125" s="238">
        <v>239402.47999999986</v>
      </c>
      <c r="EE125" s="238">
        <v>2766140.1799999997</v>
      </c>
      <c r="EF125" s="238">
        <v>265876.87000000005</v>
      </c>
      <c r="EG125" s="238">
        <v>2751309.9699999997</v>
      </c>
      <c r="EH125" s="238">
        <v>150972.83</v>
      </c>
      <c r="EI125" s="238">
        <v>2735557.75</v>
      </c>
      <c r="EJ125" s="238">
        <v>236590.17000000004</v>
      </c>
      <c r="EK125" s="238">
        <v>2719686.4</v>
      </c>
      <c r="EL125" s="238">
        <v>272725.27</v>
      </c>
      <c r="EM125" s="238">
        <v>2706249.34</v>
      </c>
      <c r="EN125" s="238">
        <v>229210.68000000005</v>
      </c>
      <c r="EO125" s="238">
        <v>2701186.0199999996</v>
      </c>
      <c r="EP125" s="238">
        <v>286382.86</v>
      </c>
      <c r="EQ125" s="238">
        <v>2696034.77</v>
      </c>
      <c r="ES125" t="str">
        <f t="shared" si="7"/>
        <v>582</v>
      </c>
      <c r="EX125" t="b">
        <f t="shared" si="4"/>
        <v>1</v>
      </c>
      <c r="EY125" s="206" t="s">
        <v>614</v>
      </c>
    </row>
    <row r="126" spans="1:155" ht="12.75">
      <c r="A126" t="str">
        <f t="shared" si="6"/>
        <v>INC383000</v>
      </c>
      <c r="B126" s="241" t="s">
        <v>615</v>
      </c>
      <c r="C126" s="238" t="s">
        <v>750</v>
      </c>
      <c r="D126" s="238">
        <v>686788.94</v>
      </c>
      <c r="E126" s="238">
        <v>5315078.17</v>
      </c>
      <c r="F126" s="238">
        <v>-730366.8</v>
      </c>
      <c r="G126" s="238">
        <v>3956136.97</v>
      </c>
      <c r="H126" s="238">
        <v>467048.28</v>
      </c>
      <c r="I126" s="238">
        <v>3735019.55</v>
      </c>
      <c r="J126" s="238">
        <v>277228.46</v>
      </c>
      <c r="K126" s="238">
        <v>3052227.53</v>
      </c>
      <c r="L126" s="238">
        <v>434135.82</v>
      </c>
      <c r="M126" s="238">
        <v>3167518.87</v>
      </c>
      <c r="N126" s="238">
        <v>593515.57</v>
      </c>
      <c r="O126" s="238">
        <v>3185037.95</v>
      </c>
      <c r="P126" s="238">
        <v>194518.87</v>
      </c>
      <c r="Q126" s="238">
        <v>3318975.75</v>
      </c>
      <c r="R126" s="238">
        <v>179733.74</v>
      </c>
      <c r="S126" s="238">
        <v>3148500.69</v>
      </c>
      <c r="T126" s="238">
        <v>465752.08</v>
      </c>
      <c r="U126" s="238">
        <v>3221183.42</v>
      </c>
      <c r="V126" s="238">
        <v>755597.25</v>
      </c>
      <c r="W126" s="238">
        <v>3356788.15</v>
      </c>
      <c r="X126" s="238">
        <v>129460.66</v>
      </c>
      <c r="Y126" s="238">
        <v>2909509.89</v>
      </c>
      <c r="Z126" s="238">
        <v>553756</v>
      </c>
      <c r="AA126" s="238">
        <v>4007168.87</v>
      </c>
      <c r="AB126" s="238">
        <v>-83935.67</v>
      </c>
      <c r="AC126" s="238">
        <v>3236444.26</v>
      </c>
      <c r="AD126" s="238">
        <v>413476.92</v>
      </c>
      <c r="AE126" s="238">
        <v>4380287.98</v>
      </c>
      <c r="AF126" s="238">
        <v>133104.99</v>
      </c>
      <c r="AG126" s="238">
        <v>4046344.69</v>
      </c>
      <c r="AH126" s="238">
        <v>826180.91</v>
      </c>
      <c r="AI126" s="238">
        <v>4595297.14</v>
      </c>
      <c r="AJ126" s="238">
        <v>164108.03</v>
      </c>
      <c r="AK126" s="238">
        <v>4325269.35</v>
      </c>
      <c r="AL126" s="238">
        <v>144869.86</v>
      </c>
      <c r="AM126" s="238">
        <v>3876623.64</v>
      </c>
      <c r="AN126" s="238">
        <v>-328542.14</v>
      </c>
      <c r="AO126" s="238">
        <v>3353562.63</v>
      </c>
      <c r="AP126" s="238">
        <v>382331.13</v>
      </c>
      <c r="AQ126" s="238">
        <v>3556160.02</v>
      </c>
      <c r="AR126" s="238">
        <v>98206.54</v>
      </c>
      <c r="AS126" s="238">
        <v>3188614.48</v>
      </c>
      <c r="AT126" s="238">
        <v>-14145293.48</v>
      </c>
      <c r="AU126" s="238">
        <v>-11712276.25</v>
      </c>
      <c r="AV126" s="238">
        <v>-565505.54</v>
      </c>
      <c r="AW126" s="238">
        <v>-12407242.45</v>
      </c>
      <c r="AX126" s="238">
        <v>1193268.55</v>
      </c>
      <c r="AY126" s="238">
        <v>-11767729.9</v>
      </c>
      <c r="AZ126" s="238">
        <v>-3113152.8</v>
      </c>
      <c r="BA126" s="238">
        <v>-14796947.03</v>
      </c>
      <c r="BB126" s="238">
        <v>-889747.07</v>
      </c>
      <c r="BC126" s="238">
        <v>-16100171.02</v>
      </c>
      <c r="BD126" s="238">
        <v>-3078594.32</v>
      </c>
      <c r="BE126" s="238">
        <v>-19311870.33</v>
      </c>
      <c r="BF126" s="238">
        <v>691706.62</v>
      </c>
      <c r="BG126" s="238">
        <v>-19446344.62</v>
      </c>
      <c r="BH126" s="238">
        <v>-104762.48</v>
      </c>
      <c r="BI126" s="238">
        <v>-19715215.13</v>
      </c>
      <c r="BJ126" s="238">
        <v>-539716.01</v>
      </c>
      <c r="BK126" s="238">
        <v>-20399801</v>
      </c>
      <c r="BL126" s="238">
        <v>12214456.5</v>
      </c>
      <c r="BM126" s="238">
        <v>-7856802.36</v>
      </c>
      <c r="BN126" s="238">
        <v>1128425.1500000001</v>
      </c>
      <c r="BO126" s="238">
        <v>-7110708.340000002</v>
      </c>
      <c r="BP126" s="238">
        <v>1330146.41</v>
      </c>
      <c r="BQ126" s="238">
        <v>-5878768.470000002</v>
      </c>
      <c r="BR126" s="238">
        <v>673598.85</v>
      </c>
      <c r="BS126" s="238">
        <v>8940123.86</v>
      </c>
      <c r="BT126" s="238">
        <v>1186045.68</v>
      </c>
      <c r="BU126" s="238">
        <v>10691675.079999998</v>
      </c>
      <c r="BV126" s="238">
        <v>559900.6</v>
      </c>
      <c r="BW126" s="238">
        <v>10058307.129999999</v>
      </c>
      <c r="BX126" s="238">
        <v>737947.45</v>
      </c>
      <c r="BY126" s="238">
        <v>13909407.379999999</v>
      </c>
      <c r="BZ126" s="238">
        <v>745234.53</v>
      </c>
      <c r="CA126" s="238">
        <v>15544388.98</v>
      </c>
      <c r="CB126" s="238">
        <v>886499.25</v>
      </c>
      <c r="CC126" s="238">
        <v>19509482.55</v>
      </c>
      <c r="CD126" s="238">
        <v>1312210.39</v>
      </c>
      <c r="CE126" s="238">
        <v>20129986.319999997</v>
      </c>
      <c r="CF126" s="238">
        <v>1181939.1</v>
      </c>
      <c r="CG126" s="238">
        <v>21416687.9</v>
      </c>
      <c r="CH126" s="238">
        <v>1173332.82</v>
      </c>
      <c r="CI126" s="238">
        <v>23129736.73</v>
      </c>
      <c r="CJ126" s="238">
        <v>940912.12</v>
      </c>
      <c r="CK126" s="238">
        <v>11856192.35</v>
      </c>
      <c r="CL126" s="238">
        <v>1726680.35</v>
      </c>
      <c r="CM126" s="238">
        <v>12454447.549999999</v>
      </c>
      <c r="CN126" s="238">
        <v>1275749.19</v>
      </c>
      <c r="CO126" s="238">
        <v>12400050.329999996</v>
      </c>
      <c r="CP126" s="238">
        <v>1443541.310000001</v>
      </c>
      <c r="CQ126" s="238">
        <v>13169992.790000001</v>
      </c>
      <c r="CR126" s="238">
        <v>1364173.0500000014</v>
      </c>
      <c r="CS126" s="238">
        <v>13348120.160000002</v>
      </c>
      <c r="CT126" s="238">
        <v>1338932.7499999993</v>
      </c>
      <c r="CU126" s="238">
        <v>14127152.31</v>
      </c>
      <c r="CV126" s="238">
        <v>1155514.3900000015</v>
      </c>
      <c r="CW126" s="238">
        <v>14544719.250000002</v>
      </c>
      <c r="CX126" s="238">
        <v>1068372.0200000016</v>
      </c>
      <c r="CY126" s="238">
        <v>14867856.740000004</v>
      </c>
      <c r="CZ126" s="238">
        <v>1130879.3400000017</v>
      </c>
      <c r="DA126" s="238">
        <v>15112236.830000006</v>
      </c>
      <c r="DB126" s="238">
        <v>1169523.5900000005</v>
      </c>
      <c r="DC126" s="238">
        <v>14969550.030000005</v>
      </c>
      <c r="DD126" s="238">
        <v>1247995.5500000033</v>
      </c>
      <c r="DE126" s="238">
        <v>15035606.480000008</v>
      </c>
      <c r="DF126" s="238">
        <v>1092860.12</v>
      </c>
      <c r="DG126" s="238">
        <v>14955133.780000009</v>
      </c>
      <c r="DH126" s="238">
        <v>1242576.330000003</v>
      </c>
      <c r="DI126" s="238">
        <v>15256797.990000011</v>
      </c>
      <c r="DJ126" s="238">
        <v>1112521.7800000024</v>
      </c>
      <c r="DK126" s="238">
        <v>14642639.420000015</v>
      </c>
      <c r="DL126" s="238">
        <v>1078694.0400000005</v>
      </c>
      <c r="DM126" s="238">
        <v>14445584.270000016</v>
      </c>
      <c r="DN126" s="238">
        <v>1035349.5800000025</v>
      </c>
      <c r="DO126" s="238">
        <v>14037392.540000018</v>
      </c>
      <c r="DP126" s="238">
        <v>952427.2100000009</v>
      </c>
      <c r="DQ126" s="238">
        <v>13625646.700000018</v>
      </c>
      <c r="DR126" s="238">
        <v>958222.0899999994</v>
      </c>
      <c r="DS126" s="238">
        <v>13244936.040000018</v>
      </c>
      <c r="DT126" s="238">
        <v>1210350.8900000022</v>
      </c>
      <c r="DU126" s="238">
        <v>13299772.540000016</v>
      </c>
      <c r="DV126" s="238">
        <v>1077518.6900000009</v>
      </c>
      <c r="DW126" s="238">
        <v>13308919.210000016</v>
      </c>
      <c r="DX126" s="238">
        <v>1136826.8300000026</v>
      </c>
      <c r="DY126" s="238">
        <v>13314866.70000002</v>
      </c>
      <c r="DZ126" s="238">
        <v>1164697.3400000045</v>
      </c>
      <c r="EA126" s="238">
        <v>13310040.450000023</v>
      </c>
      <c r="EB126" s="238">
        <v>1280096.8400000005</v>
      </c>
      <c r="EC126" s="238">
        <v>13342141.74000002</v>
      </c>
      <c r="ED126" s="238">
        <v>1278147.3000000024</v>
      </c>
      <c r="EE126" s="238">
        <v>13527428.920000024</v>
      </c>
      <c r="EF126" s="238">
        <v>1434255.9000000006</v>
      </c>
      <c r="EG126" s="238">
        <v>13719108.49000002</v>
      </c>
      <c r="EH126" s="238">
        <v>1307609.0100000007</v>
      </c>
      <c r="EI126" s="238">
        <v>13914195.72000002</v>
      </c>
      <c r="EJ126" s="238">
        <v>1239853.1100000043</v>
      </c>
      <c r="EK126" s="238">
        <v>14075354.790000021</v>
      </c>
      <c r="EL126" s="238">
        <v>1218672.9900000046</v>
      </c>
      <c r="EM126" s="238">
        <v>14258678.200000023</v>
      </c>
      <c r="EN126" s="238">
        <v>1111678.2000000011</v>
      </c>
      <c r="EO126" s="238">
        <v>14417929.190000026</v>
      </c>
      <c r="EP126" s="238">
        <v>967270.3700000022</v>
      </c>
      <c r="EQ126" s="238">
        <v>14426977.470000027</v>
      </c>
      <c r="ES126" t="str">
        <f t="shared" si="7"/>
        <v>583</v>
      </c>
      <c r="EX126" t="b">
        <f t="shared" si="4"/>
        <v>1</v>
      </c>
      <c r="EY126" s="206" t="s">
        <v>615</v>
      </c>
    </row>
    <row r="127" spans="1:155" ht="12.75">
      <c r="A127" t="str">
        <f t="shared" si="6"/>
        <v>INC384000</v>
      </c>
      <c r="B127" s="241" t="s">
        <v>616</v>
      </c>
      <c r="C127" s="238" t="s">
        <v>751</v>
      </c>
      <c r="D127" s="238">
        <v>730026.43</v>
      </c>
      <c r="E127" s="238">
        <v>6100048.67</v>
      </c>
      <c r="F127" s="238">
        <v>731323.31</v>
      </c>
      <c r="G127" s="238">
        <v>6364314.26</v>
      </c>
      <c r="H127" s="238">
        <v>415200.25</v>
      </c>
      <c r="I127" s="238">
        <v>6379343.68</v>
      </c>
      <c r="J127" s="238">
        <v>512070.16</v>
      </c>
      <c r="K127" s="238">
        <v>6410807</v>
      </c>
      <c r="L127" s="238">
        <v>492914.5</v>
      </c>
      <c r="M127" s="238">
        <v>6449633.84</v>
      </c>
      <c r="N127" s="238">
        <v>494666.84</v>
      </c>
      <c r="O127" s="238">
        <v>6430532.08</v>
      </c>
      <c r="P127" s="238">
        <v>551789.93</v>
      </c>
      <c r="Q127" s="238">
        <v>6638618.2</v>
      </c>
      <c r="R127" s="238">
        <v>605165.61</v>
      </c>
      <c r="S127" s="238">
        <v>6800230.33</v>
      </c>
      <c r="T127" s="238">
        <v>490291.81</v>
      </c>
      <c r="U127" s="238">
        <v>6610633.13</v>
      </c>
      <c r="V127" s="238">
        <v>560885.61</v>
      </c>
      <c r="W127" s="238">
        <v>6629703.25</v>
      </c>
      <c r="X127" s="238">
        <v>518527.97</v>
      </c>
      <c r="Y127" s="238">
        <v>6585806.04</v>
      </c>
      <c r="Z127" s="238">
        <v>561031.47</v>
      </c>
      <c r="AA127" s="238">
        <v>6663893.89</v>
      </c>
      <c r="AB127" s="238">
        <v>569686.07</v>
      </c>
      <c r="AC127" s="238">
        <v>6503553.53</v>
      </c>
      <c r="AD127" s="238">
        <v>557430.89</v>
      </c>
      <c r="AE127" s="238">
        <v>6329661.11</v>
      </c>
      <c r="AF127" s="238">
        <v>655515.35</v>
      </c>
      <c r="AG127" s="238">
        <v>6569976.21</v>
      </c>
      <c r="AH127" s="238">
        <v>866756.7</v>
      </c>
      <c r="AI127" s="238">
        <v>6924662.75</v>
      </c>
      <c r="AJ127" s="238">
        <v>485224.25</v>
      </c>
      <c r="AK127" s="238">
        <v>6916972.5</v>
      </c>
      <c r="AL127" s="238">
        <v>512947.25</v>
      </c>
      <c r="AM127" s="238">
        <v>6935252.91</v>
      </c>
      <c r="AN127" s="238">
        <v>447856.61</v>
      </c>
      <c r="AO127" s="238">
        <v>6831319.59</v>
      </c>
      <c r="AP127" s="238">
        <v>454385.6</v>
      </c>
      <c r="AQ127" s="238">
        <v>6680539.58</v>
      </c>
      <c r="AR127" s="238">
        <v>400999.37</v>
      </c>
      <c r="AS127" s="238">
        <v>6591247.14</v>
      </c>
      <c r="AT127" s="238">
        <v>376824.64</v>
      </c>
      <c r="AU127" s="238">
        <v>6407186.17</v>
      </c>
      <c r="AV127" s="238">
        <v>441533.43</v>
      </c>
      <c r="AW127" s="238">
        <v>6330191.63</v>
      </c>
      <c r="AX127" s="238">
        <v>560299.68</v>
      </c>
      <c r="AY127" s="238">
        <v>6329459.84</v>
      </c>
      <c r="AZ127" s="238">
        <v>584273.72</v>
      </c>
      <c r="BA127" s="238">
        <v>6344047.49</v>
      </c>
      <c r="BB127" s="238">
        <v>495871.19</v>
      </c>
      <c r="BC127" s="238">
        <v>6282487.79</v>
      </c>
      <c r="BD127" s="238">
        <v>208903.14</v>
      </c>
      <c r="BE127" s="238">
        <v>5835875.58</v>
      </c>
      <c r="BF127" s="238">
        <v>361989.25</v>
      </c>
      <c r="BG127" s="238">
        <v>5331108.13</v>
      </c>
      <c r="BH127" s="238">
        <v>373313.84</v>
      </c>
      <c r="BI127" s="238">
        <v>5219197.72</v>
      </c>
      <c r="BJ127" s="238">
        <v>407758.05</v>
      </c>
      <c r="BK127" s="238">
        <v>5114008.52</v>
      </c>
      <c r="BL127" s="238">
        <v>467277.23</v>
      </c>
      <c r="BM127" s="238">
        <v>5133429.14</v>
      </c>
      <c r="BN127" s="238">
        <v>531887.12</v>
      </c>
      <c r="BO127" s="238">
        <v>5210930.66</v>
      </c>
      <c r="BP127" s="238">
        <v>581368.71</v>
      </c>
      <c r="BQ127" s="238">
        <v>5391299.999999999</v>
      </c>
      <c r="BR127" s="238">
        <v>443743.13</v>
      </c>
      <c r="BS127" s="238">
        <v>5458218.489999999</v>
      </c>
      <c r="BT127" s="238">
        <v>394321.44</v>
      </c>
      <c r="BU127" s="238">
        <v>5411006.499999999</v>
      </c>
      <c r="BV127" s="238">
        <v>375974.23</v>
      </c>
      <c r="BW127" s="238">
        <v>5226681.05</v>
      </c>
      <c r="BX127" s="238">
        <v>413914.38</v>
      </c>
      <c r="BY127" s="238">
        <v>5056321.71</v>
      </c>
      <c r="BZ127" s="238">
        <v>407848.16</v>
      </c>
      <c r="CA127" s="238">
        <v>4968298.68</v>
      </c>
      <c r="CB127" s="238">
        <v>463835.57</v>
      </c>
      <c r="CC127" s="238">
        <v>5223231.109999999</v>
      </c>
      <c r="CD127" s="238">
        <v>453701.23</v>
      </c>
      <c r="CE127" s="238">
        <v>5314943.089999999</v>
      </c>
      <c r="CF127" s="238">
        <v>458501.47</v>
      </c>
      <c r="CG127" s="238">
        <v>5400130.72</v>
      </c>
      <c r="CH127" s="238">
        <v>534060.24</v>
      </c>
      <c r="CI127" s="238">
        <v>5526432.91</v>
      </c>
      <c r="CJ127" s="238">
        <v>596849.84</v>
      </c>
      <c r="CK127" s="238">
        <v>5656005.5200000005</v>
      </c>
      <c r="CL127" s="238">
        <v>830143.84</v>
      </c>
      <c r="CM127" s="238">
        <v>5954262.239999999</v>
      </c>
      <c r="CN127" s="238">
        <v>666290.49</v>
      </c>
      <c r="CO127" s="238">
        <v>6039184.02</v>
      </c>
      <c r="CP127" s="238">
        <v>486794.69</v>
      </c>
      <c r="CQ127" s="238">
        <v>6082235.579999999</v>
      </c>
      <c r="CR127" s="238">
        <v>436153.11000000034</v>
      </c>
      <c r="CS127" s="238">
        <v>6124067.25</v>
      </c>
      <c r="CT127" s="238">
        <v>435136.3199999998</v>
      </c>
      <c r="CU127" s="238">
        <v>6183229.340000001</v>
      </c>
      <c r="CV127" s="238">
        <v>438292.70000000036</v>
      </c>
      <c r="CW127" s="238">
        <v>6207607.66</v>
      </c>
      <c r="CX127" s="238">
        <v>417685.72000000044</v>
      </c>
      <c r="CY127" s="238">
        <v>6217445.220000001</v>
      </c>
      <c r="CZ127" s="238">
        <v>443655.2600000003</v>
      </c>
      <c r="DA127" s="238">
        <v>6197264.91</v>
      </c>
      <c r="DB127" s="238">
        <v>428516.76000000007</v>
      </c>
      <c r="DC127" s="238">
        <v>6172080.44</v>
      </c>
      <c r="DD127" s="238">
        <v>467507.09999999974</v>
      </c>
      <c r="DE127" s="238">
        <v>6181086.070000001</v>
      </c>
      <c r="DF127" s="238">
        <v>479072.9100000002</v>
      </c>
      <c r="DG127" s="238">
        <v>6126098.740000001</v>
      </c>
      <c r="DH127" s="238">
        <v>490252.34000000026</v>
      </c>
      <c r="DI127" s="238">
        <v>6019501.240000001</v>
      </c>
      <c r="DJ127" s="238">
        <v>519634.0800000001</v>
      </c>
      <c r="DK127" s="238">
        <v>5708991.480000001</v>
      </c>
      <c r="DL127" s="238">
        <v>458788.5900000001</v>
      </c>
      <c r="DM127" s="238">
        <v>5501489.580000002</v>
      </c>
      <c r="DN127" s="238">
        <v>476185.3200000001</v>
      </c>
      <c r="DO127" s="238">
        <v>5490880.210000001</v>
      </c>
      <c r="DP127" s="238">
        <v>453022.0299999999</v>
      </c>
      <c r="DQ127" s="238">
        <v>5507749.130000001</v>
      </c>
      <c r="DR127" s="238">
        <v>457431.19999999995</v>
      </c>
      <c r="DS127" s="238">
        <v>5530044.010000002</v>
      </c>
      <c r="DT127" s="238">
        <v>461644.4399999994</v>
      </c>
      <c r="DU127" s="238">
        <v>5553395.750000001</v>
      </c>
      <c r="DV127" s="238">
        <v>435953.45999999973</v>
      </c>
      <c r="DW127" s="238">
        <v>5571663.49</v>
      </c>
      <c r="DX127" s="238">
        <v>467573.9699999996</v>
      </c>
      <c r="DY127" s="238">
        <v>5595582.199999998</v>
      </c>
      <c r="DZ127" s="238">
        <v>447562.9900000001</v>
      </c>
      <c r="EA127" s="238">
        <v>5614628.429999999</v>
      </c>
      <c r="EB127" s="238">
        <v>495882.13000000035</v>
      </c>
      <c r="EC127" s="238">
        <v>5643003.46</v>
      </c>
      <c r="ED127" s="238">
        <v>501321.32000000007</v>
      </c>
      <c r="EE127" s="238">
        <v>5665251.869999999</v>
      </c>
      <c r="EF127" s="238">
        <v>512320.64000000025</v>
      </c>
      <c r="EG127" s="238">
        <v>5687320.170000001</v>
      </c>
      <c r="EH127" s="238">
        <v>542511.1699999999</v>
      </c>
      <c r="EI127" s="238">
        <v>5710197.26</v>
      </c>
      <c r="EJ127" s="238">
        <v>476739.12999999995</v>
      </c>
      <c r="EK127" s="238">
        <v>5728147.800000001</v>
      </c>
      <c r="EL127" s="238">
        <v>505065.18999999994</v>
      </c>
      <c r="EM127" s="238">
        <v>5757027.67</v>
      </c>
      <c r="EN127" s="238">
        <v>472925.2499999998</v>
      </c>
      <c r="EO127" s="238">
        <v>5776930.89</v>
      </c>
      <c r="EP127" s="238">
        <v>473458.5199999998</v>
      </c>
      <c r="EQ127" s="238">
        <v>5792958.209999999</v>
      </c>
      <c r="ES127" t="str">
        <f t="shared" si="7"/>
        <v>584</v>
      </c>
      <c r="EX127" t="b">
        <f t="shared" si="4"/>
        <v>1</v>
      </c>
      <c r="EY127" s="206" t="s">
        <v>616</v>
      </c>
    </row>
    <row r="128" spans="1:155" ht="12.75">
      <c r="A128" t="str">
        <f t="shared" si="6"/>
        <v>INC385000</v>
      </c>
      <c r="B128" s="241" t="s">
        <v>617</v>
      </c>
      <c r="C128" s="238" t="s">
        <v>752</v>
      </c>
      <c r="D128" s="238">
        <v>256550.65</v>
      </c>
      <c r="E128" s="238">
        <v>2815339.84</v>
      </c>
      <c r="F128" s="238">
        <v>247060.41</v>
      </c>
      <c r="G128" s="238">
        <v>2813275.33</v>
      </c>
      <c r="H128" s="238">
        <v>217013.96</v>
      </c>
      <c r="I128" s="238">
        <v>2786021.78</v>
      </c>
      <c r="J128" s="238">
        <v>323043.89</v>
      </c>
      <c r="K128" s="238">
        <v>2837030.56</v>
      </c>
      <c r="L128" s="238">
        <v>104663.17</v>
      </c>
      <c r="M128" s="238">
        <v>2737570.93</v>
      </c>
      <c r="N128" s="238">
        <v>153791.19</v>
      </c>
      <c r="O128" s="238">
        <v>2663488.2</v>
      </c>
      <c r="P128" s="238">
        <v>53267.16</v>
      </c>
      <c r="Q128" s="238">
        <v>2547649.27</v>
      </c>
      <c r="R128" s="238">
        <v>51496.32</v>
      </c>
      <c r="S128" s="238">
        <v>2416002.3</v>
      </c>
      <c r="T128" s="238">
        <v>55605.54</v>
      </c>
      <c r="U128" s="238">
        <v>2257885.82</v>
      </c>
      <c r="V128" s="238">
        <v>68447.02</v>
      </c>
      <c r="W128" s="238">
        <v>2060301.56</v>
      </c>
      <c r="X128" s="238">
        <v>47860.91</v>
      </c>
      <c r="Y128" s="238">
        <v>1829073.83</v>
      </c>
      <c r="Z128" s="238">
        <v>49202.62</v>
      </c>
      <c r="AA128" s="238">
        <v>1628002.84</v>
      </c>
      <c r="AB128" s="238">
        <v>31425.6</v>
      </c>
      <c r="AC128" s="238">
        <v>1402877.79</v>
      </c>
      <c r="AD128" s="238">
        <v>13075.95</v>
      </c>
      <c r="AE128" s="238">
        <v>1168893.33</v>
      </c>
      <c r="AF128" s="238">
        <v>23758.41</v>
      </c>
      <c r="AG128" s="238">
        <v>975637.78</v>
      </c>
      <c r="AH128" s="238">
        <v>38022.89</v>
      </c>
      <c r="AI128" s="238">
        <v>690616.78</v>
      </c>
      <c r="AJ128" s="238">
        <v>20751.67</v>
      </c>
      <c r="AK128" s="238">
        <v>606705.28</v>
      </c>
      <c r="AL128" s="238">
        <v>22471.07</v>
      </c>
      <c r="AM128" s="238">
        <v>475385.16</v>
      </c>
      <c r="AN128" s="238">
        <v>22134.8</v>
      </c>
      <c r="AO128" s="238">
        <v>444252.8</v>
      </c>
      <c r="AP128" s="238">
        <v>25090.13</v>
      </c>
      <c r="AQ128" s="238">
        <v>417846.61</v>
      </c>
      <c r="AR128" s="238">
        <v>20278.14</v>
      </c>
      <c r="AS128" s="238">
        <v>382519.21</v>
      </c>
      <c r="AT128" s="238">
        <v>19450.61</v>
      </c>
      <c r="AU128" s="238">
        <v>333522.8</v>
      </c>
      <c r="AV128" s="238">
        <v>14674.56</v>
      </c>
      <c r="AW128" s="238">
        <v>300336.45</v>
      </c>
      <c r="AX128" s="238">
        <v>18058.2</v>
      </c>
      <c r="AY128" s="238">
        <v>269192.03</v>
      </c>
      <c r="AZ128" s="238">
        <v>17434.23</v>
      </c>
      <c r="BA128" s="238">
        <v>255200.66</v>
      </c>
      <c r="BB128" s="238">
        <v>16363.17</v>
      </c>
      <c r="BC128" s="238">
        <v>258487.88</v>
      </c>
      <c r="BD128" s="238">
        <v>14688.75</v>
      </c>
      <c r="BE128" s="238">
        <v>249418.22</v>
      </c>
      <c r="BF128" s="238">
        <v>15616.01</v>
      </c>
      <c r="BG128" s="238">
        <v>227011.34</v>
      </c>
      <c r="BH128" s="238">
        <v>16035.8</v>
      </c>
      <c r="BI128" s="238">
        <v>222295.47</v>
      </c>
      <c r="BJ128" s="238">
        <v>21951.46</v>
      </c>
      <c r="BK128" s="238">
        <v>221775.86</v>
      </c>
      <c r="BL128" s="238">
        <v>14702.59</v>
      </c>
      <c r="BM128" s="238">
        <v>214343.65</v>
      </c>
      <c r="BN128" s="238">
        <v>15490.24</v>
      </c>
      <c r="BO128" s="238">
        <v>204743.76</v>
      </c>
      <c r="BP128" s="238">
        <v>16935.9</v>
      </c>
      <c r="BQ128" s="238">
        <v>201401.52000000002</v>
      </c>
      <c r="BR128" s="238">
        <v>18590.6</v>
      </c>
      <c r="BS128" s="238">
        <v>200541.51000000004</v>
      </c>
      <c r="BT128" s="238">
        <v>18154.84</v>
      </c>
      <c r="BU128" s="238">
        <v>204021.79000000004</v>
      </c>
      <c r="BV128" s="238">
        <v>197281.16</v>
      </c>
      <c r="BW128" s="238">
        <v>383244.75</v>
      </c>
      <c r="BX128" s="238">
        <v>15000.37</v>
      </c>
      <c r="BY128" s="238">
        <v>380810.89</v>
      </c>
      <c r="BZ128" s="238">
        <v>14260.29</v>
      </c>
      <c r="CA128" s="238">
        <v>378708.01000000007</v>
      </c>
      <c r="CB128" s="238">
        <v>-47365.9</v>
      </c>
      <c r="CC128" s="238">
        <v>316653.36000000004</v>
      </c>
      <c r="CD128" s="238">
        <v>15334.76</v>
      </c>
      <c r="CE128" s="238">
        <v>316372.11000000004</v>
      </c>
      <c r="CF128" s="238">
        <v>13757.84</v>
      </c>
      <c r="CG128" s="238">
        <v>314094.15</v>
      </c>
      <c r="CH128" s="238">
        <v>15288.09</v>
      </c>
      <c r="CI128" s="238">
        <v>307430.78</v>
      </c>
      <c r="CJ128" s="238">
        <v>18950.93</v>
      </c>
      <c r="CK128" s="238">
        <v>311679.12</v>
      </c>
      <c r="CL128" s="238">
        <v>13916.82</v>
      </c>
      <c r="CM128" s="238">
        <v>310105.7</v>
      </c>
      <c r="CN128" s="238">
        <v>14267.29</v>
      </c>
      <c r="CO128" s="238">
        <v>307437.09</v>
      </c>
      <c r="CP128" s="238">
        <v>17982.740000000005</v>
      </c>
      <c r="CQ128" s="238">
        <v>306829.23000000004</v>
      </c>
      <c r="CR128" s="238">
        <v>16016.380000000005</v>
      </c>
      <c r="CS128" s="238">
        <v>304690.77</v>
      </c>
      <c r="CT128" s="238">
        <v>102316.01</v>
      </c>
      <c r="CU128" s="238">
        <v>209725.62000000002</v>
      </c>
      <c r="CV128" s="238">
        <v>22178.88</v>
      </c>
      <c r="CW128" s="238">
        <v>216904.13000000003</v>
      </c>
      <c r="CX128" s="238">
        <v>22313.38</v>
      </c>
      <c r="CY128" s="238">
        <v>224957.22</v>
      </c>
      <c r="CZ128" s="238">
        <v>20438.899999999987</v>
      </c>
      <c r="DA128" s="238">
        <v>292762.02</v>
      </c>
      <c r="DB128" s="238">
        <v>22420.89</v>
      </c>
      <c r="DC128" s="238">
        <v>299848.1500000001</v>
      </c>
      <c r="DD128" s="238">
        <v>23166.300000000007</v>
      </c>
      <c r="DE128" s="238">
        <v>309256.61</v>
      </c>
      <c r="DF128" s="238">
        <v>19417.92999999999</v>
      </c>
      <c r="DG128" s="238">
        <v>313386.44999999995</v>
      </c>
      <c r="DH128" s="238">
        <v>22332.260000000006</v>
      </c>
      <c r="DI128" s="238">
        <v>316767.77999999997</v>
      </c>
      <c r="DJ128" s="238">
        <v>24164.949999999986</v>
      </c>
      <c r="DK128" s="238">
        <v>327015.91</v>
      </c>
      <c r="DL128" s="238">
        <v>19514.019999999997</v>
      </c>
      <c r="DM128" s="238">
        <v>332262.63999999996</v>
      </c>
      <c r="DN128" s="238">
        <v>22519.030000000006</v>
      </c>
      <c r="DO128" s="238">
        <v>336798.93</v>
      </c>
      <c r="DP128" s="238">
        <v>23094.56999999999</v>
      </c>
      <c r="DQ128" s="238">
        <v>343877.12</v>
      </c>
      <c r="DR128" s="238">
        <v>19566.42999999999</v>
      </c>
      <c r="DS128" s="238">
        <v>261127.54</v>
      </c>
      <c r="DT128" s="238">
        <v>23201.85000000001</v>
      </c>
      <c r="DU128" s="238">
        <v>262150.50999999995</v>
      </c>
      <c r="DV128" s="238">
        <v>21663.879999999997</v>
      </c>
      <c r="DW128" s="238">
        <v>261501.00999999998</v>
      </c>
      <c r="DX128" s="238">
        <v>21101.239999999994</v>
      </c>
      <c r="DY128" s="238">
        <v>262163.35</v>
      </c>
      <c r="DZ128" s="238">
        <v>22271.790000000008</v>
      </c>
      <c r="EA128" s="238">
        <v>262014.25</v>
      </c>
      <c r="EB128" s="238">
        <v>24764.239999999987</v>
      </c>
      <c r="EC128" s="238">
        <v>263612.18999999994</v>
      </c>
      <c r="ED128" s="238">
        <v>20039.489999999994</v>
      </c>
      <c r="EE128" s="238">
        <v>264233.74999999994</v>
      </c>
      <c r="EF128" s="238">
        <v>23032.99</v>
      </c>
      <c r="EG128" s="238">
        <v>264934.4799999999</v>
      </c>
      <c r="EH128" s="238">
        <v>24926.24000000001</v>
      </c>
      <c r="EI128" s="238">
        <v>265695.76999999996</v>
      </c>
      <c r="EJ128" s="238">
        <v>19272.82999999999</v>
      </c>
      <c r="EK128" s="238">
        <v>265454.57999999996</v>
      </c>
      <c r="EL128" s="238">
        <v>24091.300000000007</v>
      </c>
      <c r="EM128" s="238">
        <v>267026.85</v>
      </c>
      <c r="EN128" s="238">
        <v>23830.4</v>
      </c>
      <c r="EO128" s="238">
        <v>267762.68</v>
      </c>
      <c r="EP128" s="238">
        <v>19332.250000000004</v>
      </c>
      <c r="EQ128" s="238">
        <v>267528.5</v>
      </c>
      <c r="ES128" t="str">
        <f t="shared" si="7"/>
        <v>585</v>
      </c>
      <c r="EX128" t="b">
        <f t="shared" si="4"/>
        <v>1</v>
      </c>
      <c r="EY128" s="206" t="s">
        <v>617</v>
      </c>
    </row>
    <row r="129" spans="1:155" ht="12.75">
      <c r="A129" t="str">
        <f t="shared" si="6"/>
        <v>INC386000</v>
      </c>
      <c r="B129" s="241" t="s">
        <v>618</v>
      </c>
      <c r="C129" s="238" t="s">
        <v>753</v>
      </c>
      <c r="D129" s="238">
        <v>330214.25</v>
      </c>
      <c r="E129" s="238">
        <v>8056999.8</v>
      </c>
      <c r="F129" s="238">
        <v>603337.01</v>
      </c>
      <c r="G129" s="238">
        <v>7833117.32</v>
      </c>
      <c r="H129" s="238">
        <v>-403172.89</v>
      </c>
      <c r="I129" s="238">
        <v>6853708.42</v>
      </c>
      <c r="J129" s="238">
        <v>718720.36</v>
      </c>
      <c r="K129" s="238">
        <v>6773454.27</v>
      </c>
      <c r="L129" s="238">
        <v>854275.42</v>
      </c>
      <c r="M129" s="238">
        <v>6932732.94</v>
      </c>
      <c r="N129" s="238">
        <v>832189.15</v>
      </c>
      <c r="O129" s="238">
        <v>6803492.56</v>
      </c>
      <c r="P129" s="238">
        <v>743951.73</v>
      </c>
      <c r="Q129" s="238">
        <v>6986475.01</v>
      </c>
      <c r="R129" s="238">
        <v>696222.54</v>
      </c>
      <c r="S129" s="238">
        <v>6812129.29</v>
      </c>
      <c r="T129" s="238">
        <v>795638.74</v>
      </c>
      <c r="U129" s="238">
        <v>6949083.29</v>
      </c>
      <c r="V129" s="238">
        <v>625223.31</v>
      </c>
      <c r="W129" s="238">
        <v>7045213.1</v>
      </c>
      <c r="X129" s="238">
        <v>885306.56</v>
      </c>
      <c r="Y129" s="238">
        <v>7211885.03</v>
      </c>
      <c r="Z129" s="238">
        <v>946131.99</v>
      </c>
      <c r="AA129" s="238">
        <v>7628038.17</v>
      </c>
      <c r="AB129" s="238">
        <v>623892.34</v>
      </c>
      <c r="AC129" s="238">
        <v>7921716.26</v>
      </c>
      <c r="AD129" s="238">
        <v>898039.19</v>
      </c>
      <c r="AE129" s="238">
        <v>8216418.44</v>
      </c>
      <c r="AF129" s="238">
        <v>641582.16</v>
      </c>
      <c r="AG129" s="238">
        <v>9261173.49</v>
      </c>
      <c r="AH129" s="238">
        <v>835959.47</v>
      </c>
      <c r="AI129" s="238">
        <v>9378412.6</v>
      </c>
      <c r="AJ129" s="238">
        <v>842325.02</v>
      </c>
      <c r="AK129" s="238">
        <v>9366462.2</v>
      </c>
      <c r="AL129" s="238">
        <v>332756.3</v>
      </c>
      <c r="AM129" s="238">
        <v>8867029.35</v>
      </c>
      <c r="AN129" s="238">
        <v>577762.46</v>
      </c>
      <c r="AO129" s="238">
        <v>8700840.08</v>
      </c>
      <c r="AP129" s="238">
        <v>495454.39</v>
      </c>
      <c r="AQ129" s="238">
        <v>8500071.93</v>
      </c>
      <c r="AR129" s="238">
        <v>654447.04</v>
      </c>
      <c r="AS129" s="238">
        <v>8358880.23</v>
      </c>
      <c r="AT129" s="238">
        <v>619532.2</v>
      </c>
      <c r="AU129" s="238">
        <v>8353189.12</v>
      </c>
      <c r="AV129" s="238">
        <v>-656414.94</v>
      </c>
      <c r="AW129" s="238">
        <v>6811467.62</v>
      </c>
      <c r="AX129" s="238">
        <v>-243983.98</v>
      </c>
      <c r="AY129" s="238">
        <v>5621351.65</v>
      </c>
      <c r="AZ129" s="238">
        <v>701822.28</v>
      </c>
      <c r="BA129" s="238">
        <v>5699281.59</v>
      </c>
      <c r="BB129" s="238">
        <v>506726.2</v>
      </c>
      <c r="BC129" s="238">
        <v>5307968.6</v>
      </c>
      <c r="BD129" s="238">
        <v>51017.16</v>
      </c>
      <c r="BE129" s="238">
        <v>4717403.6</v>
      </c>
      <c r="BF129" s="238">
        <v>42024.13</v>
      </c>
      <c r="BG129" s="238">
        <v>3923468.26</v>
      </c>
      <c r="BH129" s="238">
        <v>311253.78</v>
      </c>
      <c r="BI129" s="238">
        <v>3392397.02</v>
      </c>
      <c r="BJ129" s="238">
        <v>498351.71</v>
      </c>
      <c r="BK129" s="238">
        <v>3557992.43</v>
      </c>
      <c r="BL129" s="238">
        <v>289119.78</v>
      </c>
      <c r="BM129" s="238">
        <v>3269349.75</v>
      </c>
      <c r="BN129" s="238">
        <v>699489.9299999999</v>
      </c>
      <c r="BO129" s="238">
        <v>3473385.29</v>
      </c>
      <c r="BP129" s="238">
        <v>643225.92</v>
      </c>
      <c r="BQ129" s="238">
        <v>3462164.170000001</v>
      </c>
      <c r="BR129" s="238">
        <v>964995.39</v>
      </c>
      <c r="BS129" s="238">
        <v>3807627.360000001</v>
      </c>
      <c r="BT129" s="238">
        <v>328272.62</v>
      </c>
      <c r="BU129" s="238">
        <v>4792314.920000001</v>
      </c>
      <c r="BV129" s="238">
        <v>961944.43</v>
      </c>
      <c r="BW129" s="238">
        <v>5998243.330000001</v>
      </c>
      <c r="BX129" s="238">
        <v>760540.61</v>
      </c>
      <c r="BY129" s="238">
        <v>6056961.660000001</v>
      </c>
      <c r="BZ129" s="238">
        <v>748043.57</v>
      </c>
      <c r="CA129" s="238">
        <v>6298279.03</v>
      </c>
      <c r="CB129" s="238">
        <v>-593021.5</v>
      </c>
      <c r="CC129" s="238">
        <v>5654240.37</v>
      </c>
      <c r="CD129" s="238">
        <v>618051.4</v>
      </c>
      <c r="CE129" s="238">
        <v>6230267.640000001</v>
      </c>
      <c r="CF129" s="238">
        <v>-83421.75</v>
      </c>
      <c r="CG129" s="238">
        <v>5835592.11</v>
      </c>
      <c r="CH129" s="238">
        <v>-1934755.35</v>
      </c>
      <c r="CI129" s="238">
        <v>3402485.05</v>
      </c>
      <c r="CJ129" s="238">
        <v>955950.72</v>
      </c>
      <c r="CK129" s="238">
        <v>4069315.99</v>
      </c>
      <c r="CL129" s="238">
        <v>267451.52</v>
      </c>
      <c r="CM129" s="238">
        <v>3637277.58</v>
      </c>
      <c r="CN129" s="238">
        <v>145813.59</v>
      </c>
      <c r="CO129" s="238">
        <v>3139865.25</v>
      </c>
      <c r="CP129" s="238">
        <v>938499.6899999998</v>
      </c>
      <c r="CQ129" s="238">
        <v>3113369.55</v>
      </c>
      <c r="CR129" s="238">
        <v>342846.9000000006</v>
      </c>
      <c r="CS129" s="238">
        <v>3127943.83</v>
      </c>
      <c r="CT129" s="238">
        <v>848950.2800000006</v>
      </c>
      <c r="CU129" s="238">
        <v>3014949.6800000006</v>
      </c>
      <c r="CV129" s="238">
        <v>384906.61000000034</v>
      </c>
      <c r="CW129" s="238">
        <v>2639315.680000001</v>
      </c>
      <c r="CX129" s="238">
        <v>485907.49000000063</v>
      </c>
      <c r="CY129" s="238">
        <v>2377179.6000000015</v>
      </c>
      <c r="CZ129" s="238">
        <v>415050.6899999999</v>
      </c>
      <c r="DA129" s="238">
        <v>3385251.790000002</v>
      </c>
      <c r="DB129" s="238">
        <v>410028.97</v>
      </c>
      <c r="DC129" s="238">
        <v>3177229.3600000017</v>
      </c>
      <c r="DD129" s="238">
        <v>467693.43</v>
      </c>
      <c r="DE129" s="238">
        <v>3728344.5400000014</v>
      </c>
      <c r="DF129" s="238">
        <v>365529.27000000025</v>
      </c>
      <c r="DG129" s="238">
        <v>6028629.160000001</v>
      </c>
      <c r="DH129" s="238">
        <v>411821.6100000002</v>
      </c>
      <c r="DI129" s="238">
        <v>5484500.050000003</v>
      </c>
      <c r="DJ129" s="238">
        <v>466241.8399999997</v>
      </c>
      <c r="DK129" s="238">
        <v>5683290.370000001</v>
      </c>
      <c r="DL129" s="238">
        <v>378104.21999999974</v>
      </c>
      <c r="DM129" s="238">
        <v>5915581.000000001</v>
      </c>
      <c r="DN129" s="238">
        <v>438422.5799999999</v>
      </c>
      <c r="DO129" s="238">
        <v>5415503.8900000015</v>
      </c>
      <c r="DP129" s="238">
        <v>486350.42999999993</v>
      </c>
      <c r="DQ129" s="238">
        <v>5559007.420000001</v>
      </c>
      <c r="DR129" s="238">
        <v>395080.0099999999</v>
      </c>
      <c r="DS129" s="238">
        <v>5105137.15</v>
      </c>
      <c r="DT129" s="238">
        <v>277105.58000000037</v>
      </c>
      <c r="DU129" s="238">
        <v>4997336.12</v>
      </c>
      <c r="DV129" s="238">
        <v>312494.93000000046</v>
      </c>
      <c r="DW129" s="238">
        <v>4823923.5600000005</v>
      </c>
      <c r="DX129" s="238">
        <v>277394.0300000004</v>
      </c>
      <c r="DY129" s="238">
        <v>4686266.9</v>
      </c>
      <c r="DZ129" s="238">
        <v>236769.83000000112</v>
      </c>
      <c r="EA129" s="238">
        <v>4513007.760000002</v>
      </c>
      <c r="EB129" s="238">
        <v>379527.77999999945</v>
      </c>
      <c r="EC129" s="238">
        <v>4424842.110000002</v>
      </c>
      <c r="ED129" s="238">
        <v>231211.9600000005</v>
      </c>
      <c r="EE129" s="238">
        <v>4290524.800000002</v>
      </c>
      <c r="EF129" s="238">
        <v>274332.20000000054</v>
      </c>
      <c r="EG129" s="238">
        <v>4153035.3900000015</v>
      </c>
      <c r="EH129" s="238">
        <v>331784.64000000106</v>
      </c>
      <c r="EI129" s="238">
        <v>4018578.190000003</v>
      </c>
      <c r="EJ129" s="238">
        <v>209404.4500000007</v>
      </c>
      <c r="EK129" s="238">
        <v>3849878.4200000046</v>
      </c>
      <c r="EL129" s="238">
        <v>335083.63000000047</v>
      </c>
      <c r="EM129" s="238">
        <v>3746539.4700000044</v>
      </c>
      <c r="EN129" s="238">
        <v>351163.39</v>
      </c>
      <c r="EO129" s="238">
        <v>3611352.430000005</v>
      </c>
      <c r="EP129" s="238">
        <v>254137.50000000006</v>
      </c>
      <c r="EQ129" s="238">
        <v>3470409.920000005</v>
      </c>
      <c r="ES129" t="str">
        <f t="shared" si="7"/>
        <v>586</v>
      </c>
      <c r="EX129" t="b">
        <f t="shared" si="4"/>
        <v>1</v>
      </c>
      <c r="EY129" s="206" t="s">
        <v>618</v>
      </c>
    </row>
    <row r="130" spans="1:155" ht="12.75">
      <c r="A130" t="str">
        <f t="shared" si="6"/>
        <v>INC387000</v>
      </c>
      <c r="B130" s="241" t="s">
        <v>619</v>
      </c>
      <c r="C130" s="238" t="s">
        <v>754</v>
      </c>
      <c r="D130" s="238">
        <v>181571.02</v>
      </c>
      <c r="E130" s="238">
        <v>1843718.58</v>
      </c>
      <c r="F130" s="238">
        <v>145163.79</v>
      </c>
      <c r="G130" s="238">
        <v>1854995.79</v>
      </c>
      <c r="H130" s="238">
        <v>130930.21</v>
      </c>
      <c r="I130" s="238">
        <v>1800913.53</v>
      </c>
      <c r="J130" s="238">
        <v>150820.03</v>
      </c>
      <c r="K130" s="238">
        <v>1869686.94</v>
      </c>
      <c r="L130" s="238">
        <v>161859.83</v>
      </c>
      <c r="M130" s="238">
        <v>1883353.34</v>
      </c>
      <c r="N130" s="238">
        <v>141433.39</v>
      </c>
      <c r="O130" s="238">
        <v>1868074.24</v>
      </c>
      <c r="P130" s="238">
        <v>128823.98</v>
      </c>
      <c r="Q130" s="238">
        <v>1870290.37</v>
      </c>
      <c r="R130" s="238">
        <v>121351.75</v>
      </c>
      <c r="S130" s="238">
        <v>1836997.1</v>
      </c>
      <c r="T130" s="238">
        <v>117470.75</v>
      </c>
      <c r="U130" s="238">
        <v>1782675.3</v>
      </c>
      <c r="V130" s="238">
        <v>141042.16</v>
      </c>
      <c r="W130" s="238">
        <v>1743531.1</v>
      </c>
      <c r="X130" s="238">
        <v>126304.19</v>
      </c>
      <c r="Y130" s="238">
        <v>1708532.44</v>
      </c>
      <c r="Z130" s="238">
        <v>126619.72</v>
      </c>
      <c r="AA130" s="238">
        <v>1673390.82</v>
      </c>
      <c r="AB130" s="238">
        <v>125161.63</v>
      </c>
      <c r="AC130" s="238">
        <v>1616981.43</v>
      </c>
      <c r="AD130" s="238">
        <v>102949.53</v>
      </c>
      <c r="AE130" s="238">
        <v>1574767.17</v>
      </c>
      <c r="AF130" s="238">
        <v>127894.26</v>
      </c>
      <c r="AG130" s="238">
        <v>1571731.22</v>
      </c>
      <c r="AH130" s="238">
        <v>147137.68</v>
      </c>
      <c r="AI130" s="238">
        <v>1568048.87</v>
      </c>
      <c r="AJ130" s="238">
        <v>164977.94</v>
      </c>
      <c r="AK130" s="238">
        <v>1571166.98</v>
      </c>
      <c r="AL130" s="238">
        <v>121856.2</v>
      </c>
      <c r="AM130" s="238">
        <v>1551589.79</v>
      </c>
      <c r="AN130" s="238">
        <v>131994.2</v>
      </c>
      <c r="AO130" s="238">
        <v>1554760.01</v>
      </c>
      <c r="AP130" s="238">
        <v>128012.12</v>
      </c>
      <c r="AQ130" s="238">
        <v>1561420.38</v>
      </c>
      <c r="AR130" s="238">
        <v>124487.07</v>
      </c>
      <c r="AS130" s="238">
        <v>1568436.7</v>
      </c>
      <c r="AT130" s="238">
        <v>161876.14</v>
      </c>
      <c r="AU130" s="238">
        <v>1589270.68</v>
      </c>
      <c r="AV130" s="238">
        <v>112852.36</v>
      </c>
      <c r="AW130" s="238">
        <v>1575818.85</v>
      </c>
      <c r="AX130" s="238">
        <v>135690.88</v>
      </c>
      <c r="AY130" s="238">
        <v>1584890.01</v>
      </c>
      <c r="AZ130" s="238">
        <v>189787.65</v>
      </c>
      <c r="BA130" s="238">
        <v>1649516.03</v>
      </c>
      <c r="BB130" s="238">
        <v>214605.58</v>
      </c>
      <c r="BC130" s="238">
        <v>1761172.08</v>
      </c>
      <c r="BD130" s="238">
        <v>210366.28</v>
      </c>
      <c r="BE130" s="238">
        <v>1843644.1</v>
      </c>
      <c r="BF130" s="238">
        <v>197694.38</v>
      </c>
      <c r="BG130" s="238">
        <v>1894200.8</v>
      </c>
      <c r="BH130" s="238">
        <v>168183.62</v>
      </c>
      <c r="BI130" s="238">
        <v>1897406.48</v>
      </c>
      <c r="BJ130" s="238">
        <v>165739.14</v>
      </c>
      <c r="BK130" s="238">
        <v>1941289.42</v>
      </c>
      <c r="BL130" s="238">
        <v>182836.06</v>
      </c>
      <c r="BM130" s="238">
        <v>1992131.28</v>
      </c>
      <c r="BN130" s="238">
        <v>211412.59</v>
      </c>
      <c r="BO130" s="238">
        <v>2075531.7500000002</v>
      </c>
      <c r="BP130" s="238">
        <v>219832.71</v>
      </c>
      <c r="BQ130" s="238">
        <v>2170877.39</v>
      </c>
      <c r="BR130" s="238">
        <v>230263.16</v>
      </c>
      <c r="BS130" s="238">
        <v>2239264.41</v>
      </c>
      <c r="BT130" s="238">
        <v>174828.89</v>
      </c>
      <c r="BU130" s="238">
        <v>2301240.94</v>
      </c>
      <c r="BV130" s="238">
        <v>205646.06</v>
      </c>
      <c r="BW130" s="238">
        <v>2371196.1199999996</v>
      </c>
      <c r="BX130" s="238">
        <v>139015.65</v>
      </c>
      <c r="BY130" s="238">
        <v>2320424.12</v>
      </c>
      <c r="BZ130" s="238">
        <v>133041.3</v>
      </c>
      <c r="CA130" s="238">
        <v>2238859.84</v>
      </c>
      <c r="CB130" s="238">
        <v>159321.56</v>
      </c>
      <c r="CC130" s="238">
        <v>2187815.12</v>
      </c>
      <c r="CD130" s="238">
        <v>156662.09</v>
      </c>
      <c r="CE130" s="238">
        <v>2146782.83</v>
      </c>
      <c r="CF130" s="238">
        <v>180884.41</v>
      </c>
      <c r="CG130" s="238">
        <v>2159483.62</v>
      </c>
      <c r="CH130" s="238">
        <v>159637.74</v>
      </c>
      <c r="CI130" s="238">
        <v>2153382.22</v>
      </c>
      <c r="CJ130" s="238">
        <v>164667.4</v>
      </c>
      <c r="CK130" s="238">
        <v>2135213.56</v>
      </c>
      <c r="CL130" s="238">
        <v>159971.28</v>
      </c>
      <c r="CM130" s="238">
        <v>2083772.2499999998</v>
      </c>
      <c r="CN130" s="238">
        <v>156916.95</v>
      </c>
      <c r="CO130" s="238">
        <v>2020856.49</v>
      </c>
      <c r="CP130" s="238">
        <v>190878.85000000015</v>
      </c>
      <c r="CQ130" s="238">
        <v>1981472.1800000002</v>
      </c>
      <c r="CR130" s="238">
        <v>156852.65999999983</v>
      </c>
      <c r="CS130" s="238">
        <v>1963495.9500000002</v>
      </c>
      <c r="CT130" s="238">
        <v>175993.00999999986</v>
      </c>
      <c r="CU130" s="238">
        <v>1933842.9</v>
      </c>
      <c r="CV130" s="238">
        <v>181904.56000000006</v>
      </c>
      <c r="CW130" s="238">
        <v>1976731.8099999998</v>
      </c>
      <c r="CX130" s="238">
        <v>182512.00000000006</v>
      </c>
      <c r="CY130" s="238">
        <v>2026202.5099999998</v>
      </c>
      <c r="CZ130" s="238">
        <v>196933.2300000001</v>
      </c>
      <c r="DA130" s="238">
        <v>2063814.18</v>
      </c>
      <c r="DB130" s="238">
        <v>182369.04999999996</v>
      </c>
      <c r="DC130" s="238">
        <v>2089521.1399999997</v>
      </c>
      <c r="DD130" s="238">
        <v>232295.57000000007</v>
      </c>
      <c r="DE130" s="238">
        <v>2140932.3</v>
      </c>
      <c r="DF130" s="238">
        <v>192356.5200000001</v>
      </c>
      <c r="DG130" s="238">
        <v>2173651.08</v>
      </c>
      <c r="DH130" s="238">
        <v>194355.9100000001</v>
      </c>
      <c r="DI130" s="238">
        <v>2203339.59</v>
      </c>
      <c r="DJ130" s="238">
        <v>195214.05000000008</v>
      </c>
      <c r="DK130" s="238">
        <v>2238582.3600000003</v>
      </c>
      <c r="DL130" s="238">
        <v>187621.52000000008</v>
      </c>
      <c r="DM130" s="238">
        <v>2269286.9300000006</v>
      </c>
      <c r="DN130" s="238">
        <v>203020.71000000005</v>
      </c>
      <c r="DO130" s="238">
        <v>2281428.79</v>
      </c>
      <c r="DP130" s="238">
        <v>193572.1300000001</v>
      </c>
      <c r="DQ130" s="238">
        <v>2318148.2600000002</v>
      </c>
      <c r="DR130" s="238">
        <v>192484.94000000018</v>
      </c>
      <c r="DS130" s="238">
        <v>2334640.190000001</v>
      </c>
      <c r="DT130" s="238">
        <v>196775.19000000015</v>
      </c>
      <c r="DU130" s="238">
        <v>2349510.820000001</v>
      </c>
      <c r="DV130" s="238">
        <v>184831.80999999994</v>
      </c>
      <c r="DW130" s="238">
        <v>2351830.630000001</v>
      </c>
      <c r="DX130" s="238">
        <v>206060.53</v>
      </c>
      <c r="DY130" s="238">
        <v>2360957.9300000006</v>
      </c>
      <c r="DZ130" s="238">
        <v>185267.16</v>
      </c>
      <c r="EA130" s="238">
        <v>2363856.040000001</v>
      </c>
      <c r="EB130" s="238">
        <v>248973.22000000023</v>
      </c>
      <c r="EC130" s="238">
        <v>2380533.690000001</v>
      </c>
      <c r="ED130" s="238">
        <v>202619.66999999987</v>
      </c>
      <c r="EE130" s="238">
        <v>2390796.840000001</v>
      </c>
      <c r="EF130" s="238">
        <v>204413.18000000023</v>
      </c>
      <c r="EG130" s="238">
        <v>2400854.1100000013</v>
      </c>
      <c r="EH130" s="238">
        <v>205680.5</v>
      </c>
      <c r="EI130" s="238">
        <v>2411320.560000001</v>
      </c>
      <c r="EJ130" s="238">
        <v>191554.51000000004</v>
      </c>
      <c r="EK130" s="238">
        <v>2415253.5500000003</v>
      </c>
      <c r="EL130" s="238">
        <v>219002.5500000001</v>
      </c>
      <c r="EM130" s="238">
        <v>2431235.3900000006</v>
      </c>
      <c r="EN130" s="238">
        <v>203079.49999999997</v>
      </c>
      <c r="EO130" s="238">
        <v>2440742.7600000007</v>
      </c>
      <c r="EP130" s="238">
        <v>194398.99000000008</v>
      </c>
      <c r="EQ130" s="238">
        <v>2442656.8100000005</v>
      </c>
      <c r="ES130" t="str">
        <f t="shared" si="7"/>
        <v>587</v>
      </c>
      <c r="EX130" t="b">
        <f t="shared" si="4"/>
        <v>1</v>
      </c>
      <c r="EY130" s="206" t="s">
        <v>619</v>
      </c>
    </row>
    <row r="131" spans="1:155" ht="12.75">
      <c r="A131" t="str">
        <f t="shared" si="6"/>
        <v>INC387010</v>
      </c>
      <c r="B131" s="241" t="s">
        <v>620</v>
      </c>
      <c r="C131" s="238" t="s">
        <v>754</v>
      </c>
      <c r="D131" s="238">
        <v>72241.62</v>
      </c>
      <c r="E131" s="238">
        <v>-537075.26</v>
      </c>
      <c r="F131" s="238">
        <v>86834.69</v>
      </c>
      <c r="G131" s="238">
        <v>-525265.28</v>
      </c>
      <c r="H131" s="238">
        <v>70591.28</v>
      </c>
      <c r="I131" s="238">
        <v>-438637.44</v>
      </c>
      <c r="J131" s="238">
        <v>107085.14</v>
      </c>
      <c r="K131" s="238">
        <v>-341824.18</v>
      </c>
      <c r="L131" s="238">
        <v>97772.79</v>
      </c>
      <c r="M131" s="238">
        <v>-113270.25</v>
      </c>
      <c r="N131" s="238">
        <v>171223.13</v>
      </c>
      <c r="O131" s="238">
        <v>145496.04</v>
      </c>
      <c r="P131" s="238">
        <v>108236.37</v>
      </c>
      <c r="Q131" s="238">
        <v>240560.68</v>
      </c>
      <c r="R131" s="238">
        <v>-59459.4</v>
      </c>
      <c r="S131" s="238">
        <v>131278.25</v>
      </c>
      <c r="T131" s="238">
        <v>-191157.1</v>
      </c>
      <c r="U131" s="238">
        <v>309372.06</v>
      </c>
      <c r="V131" s="238">
        <v>-390202.26</v>
      </c>
      <c r="W131" s="238">
        <v>266164.97</v>
      </c>
      <c r="X131" s="238">
        <v>55057.59</v>
      </c>
      <c r="Y131" s="238">
        <v>223956.82</v>
      </c>
      <c r="Z131" s="238">
        <v>57383.2</v>
      </c>
      <c r="AA131" s="238">
        <v>185607.05</v>
      </c>
      <c r="AB131" s="238">
        <v>110522.8</v>
      </c>
      <c r="AC131" s="238">
        <v>223888.23</v>
      </c>
      <c r="AD131" s="238">
        <v>108524.81</v>
      </c>
      <c r="AE131" s="238">
        <v>245578.35</v>
      </c>
      <c r="AF131" s="238">
        <v>-38043.4</v>
      </c>
      <c r="AG131" s="238">
        <v>136943.67</v>
      </c>
      <c r="AH131" s="238">
        <v>-77975.58</v>
      </c>
      <c r="AI131" s="238">
        <v>-48117.05</v>
      </c>
      <c r="AJ131" s="238">
        <v>-96425.73</v>
      </c>
      <c r="AK131" s="238">
        <v>-242315.57</v>
      </c>
      <c r="AL131" s="238">
        <v>-131814.52</v>
      </c>
      <c r="AM131" s="238">
        <v>-545353.22</v>
      </c>
      <c r="AN131" s="238">
        <v>-133639.61</v>
      </c>
      <c r="AO131" s="238">
        <v>-787229.2</v>
      </c>
      <c r="AP131" s="238">
        <v>-96578.49</v>
      </c>
      <c r="AQ131" s="238">
        <v>-824348.29</v>
      </c>
      <c r="AR131" s="238">
        <v>-124012.39</v>
      </c>
      <c r="AS131" s="238">
        <v>-757203.58</v>
      </c>
      <c r="AT131" s="238">
        <v>-13129.28</v>
      </c>
      <c r="AU131" s="238">
        <v>-380130.6</v>
      </c>
      <c r="AV131" s="238">
        <v>168299.83</v>
      </c>
      <c r="AW131" s="238">
        <v>-266888.36</v>
      </c>
      <c r="AX131" s="238">
        <v>89004.88</v>
      </c>
      <c r="AY131" s="238">
        <v>-235266.68</v>
      </c>
      <c r="AZ131" s="238">
        <v>116383.15</v>
      </c>
      <c r="BA131" s="238">
        <v>-229406.33</v>
      </c>
      <c r="BB131" s="238">
        <v>103180.77</v>
      </c>
      <c r="BC131" s="238">
        <v>-234750.37</v>
      </c>
      <c r="BD131" s="238">
        <v>-101427.48</v>
      </c>
      <c r="BE131" s="238">
        <v>-298134.45</v>
      </c>
      <c r="BF131" s="238">
        <v>-409223.12</v>
      </c>
      <c r="BG131" s="238">
        <v>-629381.99</v>
      </c>
      <c r="BH131" s="238">
        <v>181747.04</v>
      </c>
      <c r="BI131" s="238">
        <v>-351209.22</v>
      </c>
      <c r="BJ131" s="238">
        <v>-32884.49</v>
      </c>
      <c r="BK131" s="238">
        <v>-252279.19</v>
      </c>
      <c r="BL131" s="238">
        <v>-95830.62</v>
      </c>
      <c r="BM131" s="238">
        <v>-214470.2</v>
      </c>
      <c r="BN131" s="238">
        <v>-117338.15</v>
      </c>
      <c r="BO131" s="238">
        <v>-235229.85999999993</v>
      </c>
      <c r="BP131" s="238">
        <v>-167082.68</v>
      </c>
      <c r="BQ131" s="238">
        <v>-278300.1499999999</v>
      </c>
      <c r="BR131" s="238">
        <v>-163070.74</v>
      </c>
      <c r="BS131" s="238">
        <v>-428241.60999999987</v>
      </c>
      <c r="BT131" s="238">
        <v>104066.25</v>
      </c>
      <c r="BU131" s="238">
        <v>-492475.1899999998</v>
      </c>
      <c r="BV131" s="238">
        <v>138879.21</v>
      </c>
      <c r="BW131" s="238">
        <v>-442600.85999999987</v>
      </c>
      <c r="BX131" s="238">
        <v>105203.3</v>
      </c>
      <c r="BY131" s="238">
        <v>-453780.70999999996</v>
      </c>
      <c r="BZ131" s="238">
        <v>73631.63</v>
      </c>
      <c r="CA131" s="238">
        <v>-483329.8499999999</v>
      </c>
      <c r="CB131" s="238">
        <v>-84801.95</v>
      </c>
      <c r="CC131" s="238">
        <v>-466704.31999999995</v>
      </c>
      <c r="CD131" s="238">
        <v>-63386.24</v>
      </c>
      <c r="CE131" s="238">
        <v>-120867.43999999997</v>
      </c>
      <c r="CF131" s="238">
        <v>145687.18</v>
      </c>
      <c r="CG131" s="238">
        <v>-156927.29999999996</v>
      </c>
      <c r="CH131" s="238">
        <v>-348500.26</v>
      </c>
      <c r="CI131" s="238">
        <v>-472543.07</v>
      </c>
      <c r="CJ131" s="238">
        <v>-311541.31</v>
      </c>
      <c r="CK131" s="238">
        <v>-688253.7600000001</v>
      </c>
      <c r="CL131" s="238">
        <v>-196931.53</v>
      </c>
      <c r="CM131" s="238">
        <v>-767847.1399999999</v>
      </c>
      <c r="CN131" s="238">
        <v>-178840.17</v>
      </c>
      <c r="CO131" s="238">
        <v>-779604.63</v>
      </c>
      <c r="CP131" s="238">
        <v>-106227.54000000002</v>
      </c>
      <c r="CQ131" s="238">
        <v>-722761.4299999999</v>
      </c>
      <c r="CR131" s="238">
        <v>120226.04</v>
      </c>
      <c r="CS131" s="238">
        <v>-706601.64</v>
      </c>
      <c r="CT131" s="238">
        <v>265080.70999999996</v>
      </c>
      <c r="CU131" s="238">
        <v>-580400.14</v>
      </c>
      <c r="CV131" s="238">
        <v>375301.74000000005</v>
      </c>
      <c r="CW131" s="238">
        <v>-310301.7000000001</v>
      </c>
      <c r="CX131" s="238">
        <v>371346.83999999997</v>
      </c>
      <c r="CY131" s="238">
        <v>-12586.490000000034</v>
      </c>
      <c r="CZ131" s="238">
        <v>13052.150000000041</v>
      </c>
      <c r="DA131" s="238">
        <v>85267.60999999987</v>
      </c>
      <c r="DB131" s="238">
        <v>10433.770000000048</v>
      </c>
      <c r="DC131" s="238">
        <v>159087.61999999988</v>
      </c>
      <c r="DD131" s="238">
        <v>14695.520000000073</v>
      </c>
      <c r="DE131" s="238">
        <v>28095.960000000137</v>
      </c>
      <c r="DF131" s="238">
        <v>7742.960000000075</v>
      </c>
      <c r="DG131" s="238">
        <v>384339.1800000001</v>
      </c>
      <c r="DH131" s="238">
        <v>5433.77000000005</v>
      </c>
      <c r="DI131" s="238">
        <v>701314.2600000001</v>
      </c>
      <c r="DJ131" s="238">
        <v>2052.150000000042</v>
      </c>
      <c r="DK131" s="238">
        <v>900297.9400000003</v>
      </c>
      <c r="DL131" s="238">
        <v>-1257.0399999999254</v>
      </c>
      <c r="DM131" s="238">
        <v>1077881.0700000003</v>
      </c>
      <c r="DN131" s="238">
        <v>-1566.2299999999511</v>
      </c>
      <c r="DO131" s="238">
        <v>1182542.3800000004</v>
      </c>
      <c r="DP131" s="238">
        <v>369302.51</v>
      </c>
      <c r="DQ131" s="238">
        <v>1431618.8500000006</v>
      </c>
      <c r="DR131" s="238">
        <v>366303.51</v>
      </c>
      <c r="DS131" s="238">
        <v>1532841.6500000001</v>
      </c>
      <c r="DT131" s="238">
        <v>375832.14</v>
      </c>
      <c r="DU131" s="238">
        <v>1533372.0500000003</v>
      </c>
      <c r="DV131" s="238">
        <v>371271.12</v>
      </c>
      <c r="DW131" s="238">
        <v>1533296.3300000003</v>
      </c>
      <c r="DX131" s="238">
        <v>13318.520000000002</v>
      </c>
      <c r="DY131" s="238">
        <v>1533562.7000000002</v>
      </c>
      <c r="DZ131" s="238">
        <v>10358.97000000003</v>
      </c>
      <c r="EA131" s="238">
        <v>1533487.9000000001</v>
      </c>
      <c r="EB131" s="238">
        <v>15271.080000000002</v>
      </c>
      <c r="EC131" s="238">
        <v>1534063.4600000002</v>
      </c>
      <c r="ED131" s="238">
        <v>7998.6699999999955</v>
      </c>
      <c r="EE131" s="238">
        <v>1534319.1700000002</v>
      </c>
      <c r="EF131" s="238">
        <v>5678.829999999998</v>
      </c>
      <c r="EG131" s="238">
        <v>1534564.2300000002</v>
      </c>
      <c r="EH131" s="238">
        <v>2318.5200000000023</v>
      </c>
      <c r="EI131" s="238">
        <v>1534830.6</v>
      </c>
      <c r="EJ131" s="238">
        <v>-1321.1700000000023</v>
      </c>
      <c r="EK131" s="238">
        <v>1534766.47</v>
      </c>
      <c r="EL131" s="238">
        <v>-1001.3300000000047</v>
      </c>
      <c r="EM131" s="238">
        <v>1535331.37</v>
      </c>
      <c r="EN131" s="238">
        <v>369559.24</v>
      </c>
      <c r="EO131" s="238">
        <v>1535588.1</v>
      </c>
      <c r="EP131" s="238">
        <v>366238.80999999994</v>
      </c>
      <c r="EQ131" s="238">
        <v>1535523.4</v>
      </c>
      <c r="ES131" t="str">
        <f t="shared" si="7"/>
        <v>587</v>
      </c>
      <c r="EX131" t="b">
        <f t="shared" si="4"/>
        <v>1</v>
      </c>
      <c r="EY131" s="206" t="s">
        <v>620</v>
      </c>
    </row>
    <row r="132" spans="1:155" ht="12.75">
      <c r="A132" t="str">
        <f t="shared" si="6"/>
        <v>INC388000</v>
      </c>
      <c r="B132" s="241" t="s">
        <v>621</v>
      </c>
      <c r="C132" s="238" t="s">
        <v>755</v>
      </c>
      <c r="D132" s="238">
        <v>1576140.57</v>
      </c>
      <c r="E132" s="238">
        <v>27585866.83</v>
      </c>
      <c r="F132" s="238">
        <v>1990429.44</v>
      </c>
      <c r="G132" s="238">
        <v>27670868.64</v>
      </c>
      <c r="H132" s="238">
        <v>2298813.05</v>
      </c>
      <c r="I132" s="238">
        <v>27171533.53</v>
      </c>
      <c r="J132" s="238">
        <v>1856681.82</v>
      </c>
      <c r="K132" s="238">
        <v>27019611.27</v>
      </c>
      <c r="L132" s="238">
        <v>2438851.77</v>
      </c>
      <c r="M132" s="238">
        <v>27544052.15</v>
      </c>
      <c r="N132" s="238">
        <v>2869329.39</v>
      </c>
      <c r="O132" s="238">
        <v>27041247.53</v>
      </c>
      <c r="P132" s="238">
        <v>1128752.28</v>
      </c>
      <c r="Q132" s="238">
        <v>26635428.26</v>
      </c>
      <c r="R132" s="238">
        <v>3161186.12</v>
      </c>
      <c r="S132" s="238">
        <v>27024605.19</v>
      </c>
      <c r="T132" s="238">
        <v>2264919.29</v>
      </c>
      <c r="U132" s="238">
        <v>26585415.68</v>
      </c>
      <c r="V132" s="238">
        <v>2672276.6</v>
      </c>
      <c r="W132" s="238">
        <v>27036427.94</v>
      </c>
      <c r="X132" s="238">
        <v>2305737.64</v>
      </c>
      <c r="Y132" s="238">
        <v>26800905.64</v>
      </c>
      <c r="Z132" s="238">
        <v>2157475.15</v>
      </c>
      <c r="AA132" s="238">
        <v>26720593.12</v>
      </c>
      <c r="AB132" s="238">
        <v>1567148.45</v>
      </c>
      <c r="AC132" s="238">
        <v>26711601</v>
      </c>
      <c r="AD132" s="238">
        <v>1988833.75</v>
      </c>
      <c r="AE132" s="238">
        <v>26710005.31</v>
      </c>
      <c r="AF132" s="238">
        <v>2445070.15</v>
      </c>
      <c r="AG132" s="238">
        <v>26856262.41</v>
      </c>
      <c r="AH132" s="238">
        <v>2310783.58</v>
      </c>
      <c r="AI132" s="238">
        <v>27310364.17</v>
      </c>
      <c r="AJ132" s="238">
        <v>1352773.08</v>
      </c>
      <c r="AK132" s="238">
        <v>26224285.48</v>
      </c>
      <c r="AL132" s="238">
        <v>1719725.62</v>
      </c>
      <c r="AM132" s="238">
        <v>25074681.71</v>
      </c>
      <c r="AN132" s="238">
        <v>1937929.12</v>
      </c>
      <c r="AO132" s="238">
        <v>25883858.55</v>
      </c>
      <c r="AP132" s="238">
        <v>3281568.14</v>
      </c>
      <c r="AQ132" s="238">
        <v>26004240.57</v>
      </c>
      <c r="AR132" s="238">
        <v>1745096.43</v>
      </c>
      <c r="AS132" s="238">
        <v>25484417.71</v>
      </c>
      <c r="AT132" s="238">
        <v>2491746.07</v>
      </c>
      <c r="AU132" s="238">
        <v>25303887.18</v>
      </c>
      <c r="AV132" s="238">
        <v>2470477.49</v>
      </c>
      <c r="AW132" s="238">
        <v>25468627.03</v>
      </c>
      <c r="AX132" s="238">
        <v>3456931.37</v>
      </c>
      <c r="AY132" s="238">
        <v>26768083.25</v>
      </c>
      <c r="AZ132" s="238">
        <v>2013367.43</v>
      </c>
      <c r="BA132" s="238">
        <v>27214302.23</v>
      </c>
      <c r="BB132" s="238">
        <v>2256699.59</v>
      </c>
      <c r="BC132" s="238">
        <v>27482168.07</v>
      </c>
      <c r="BD132" s="238">
        <v>2074770.44</v>
      </c>
      <c r="BE132" s="238">
        <v>27111868.36</v>
      </c>
      <c r="BF132" s="238">
        <v>1984350.21</v>
      </c>
      <c r="BG132" s="238">
        <v>26785434.99</v>
      </c>
      <c r="BH132" s="238">
        <v>2536102.94</v>
      </c>
      <c r="BI132" s="238">
        <v>27968764.85</v>
      </c>
      <c r="BJ132" s="238">
        <v>3371518.86</v>
      </c>
      <c r="BK132" s="238">
        <v>29620558.09</v>
      </c>
      <c r="BL132" s="238">
        <v>3030943.48</v>
      </c>
      <c r="BM132" s="238">
        <v>30713572.45</v>
      </c>
      <c r="BN132" s="238">
        <v>2743183.02</v>
      </c>
      <c r="BO132" s="238">
        <v>30175187.33</v>
      </c>
      <c r="BP132" s="238">
        <v>2855413.31</v>
      </c>
      <c r="BQ132" s="238">
        <v>31285504.21</v>
      </c>
      <c r="BR132" s="238">
        <v>2874160.38</v>
      </c>
      <c r="BS132" s="238">
        <v>31667918.520000003</v>
      </c>
      <c r="BT132" s="238">
        <v>2089245.33</v>
      </c>
      <c r="BU132" s="238">
        <v>31286686.360000003</v>
      </c>
      <c r="BV132" s="238">
        <v>2934751.5</v>
      </c>
      <c r="BW132" s="238">
        <v>30764506.490000002</v>
      </c>
      <c r="BX132" s="238">
        <v>1502484.29</v>
      </c>
      <c r="BY132" s="238">
        <v>30253623.35</v>
      </c>
      <c r="BZ132" s="238">
        <v>1941160.27</v>
      </c>
      <c r="CA132" s="238">
        <v>29938084.030000005</v>
      </c>
      <c r="CB132" s="238">
        <v>2484625.91</v>
      </c>
      <c r="CC132" s="238">
        <v>30347939.500000004</v>
      </c>
      <c r="CD132" s="238">
        <v>2246926.46</v>
      </c>
      <c r="CE132" s="238">
        <v>30610515.75</v>
      </c>
      <c r="CF132" s="238">
        <v>2250863.0300000003</v>
      </c>
      <c r="CG132" s="238">
        <v>30325275.84</v>
      </c>
      <c r="CH132" s="238">
        <v>3337676.59</v>
      </c>
      <c r="CI132" s="238">
        <v>30291433.57</v>
      </c>
      <c r="CJ132" s="238">
        <v>3352281.8800000004</v>
      </c>
      <c r="CK132" s="238">
        <v>30612771.969999995</v>
      </c>
      <c r="CL132" s="238">
        <v>2462092.4899999998</v>
      </c>
      <c r="CM132" s="238">
        <v>30331681.439999998</v>
      </c>
      <c r="CN132" s="238">
        <v>3186402.98</v>
      </c>
      <c r="CO132" s="238">
        <v>30662671.109999996</v>
      </c>
      <c r="CP132" s="238">
        <v>5396163.009999998</v>
      </c>
      <c r="CQ132" s="238">
        <v>33184673.740000002</v>
      </c>
      <c r="CR132" s="238">
        <v>4912231.960000005</v>
      </c>
      <c r="CS132" s="238">
        <v>36007660.370000005</v>
      </c>
      <c r="CT132" s="238">
        <v>5475829.609999998</v>
      </c>
      <c r="CU132" s="238">
        <v>38548738.480000004</v>
      </c>
      <c r="CV132" s="238">
        <v>2968726.6900000004</v>
      </c>
      <c r="CW132" s="238">
        <v>40014980.88</v>
      </c>
      <c r="CX132" s="238">
        <v>3106414.2100000014</v>
      </c>
      <c r="CY132" s="238">
        <v>41180234.82000001</v>
      </c>
      <c r="CZ132" s="238">
        <v>2705607.3899999987</v>
      </c>
      <c r="DA132" s="238">
        <v>41401216.300000004</v>
      </c>
      <c r="DB132" s="238">
        <v>3046196.790000001</v>
      </c>
      <c r="DC132" s="238">
        <v>42200486.629999995</v>
      </c>
      <c r="DD132" s="238">
        <v>2181284.49</v>
      </c>
      <c r="DE132" s="238">
        <v>42130908.09</v>
      </c>
      <c r="DF132" s="238">
        <v>2559459.7099999976</v>
      </c>
      <c r="DG132" s="238">
        <v>41352691.21</v>
      </c>
      <c r="DH132" s="238">
        <v>2863876.2199999974</v>
      </c>
      <c r="DI132" s="238">
        <v>40864285.55</v>
      </c>
      <c r="DJ132" s="238">
        <v>2353536.8699999982</v>
      </c>
      <c r="DK132" s="238">
        <v>40755729.93</v>
      </c>
      <c r="DL132" s="238">
        <v>2511707.239999998</v>
      </c>
      <c r="DM132" s="238">
        <v>40081034.18999999</v>
      </c>
      <c r="DN132" s="238">
        <v>2867552.430000001</v>
      </c>
      <c r="DO132" s="238">
        <v>37552423.61</v>
      </c>
      <c r="DP132" s="238">
        <v>2400933.499999998</v>
      </c>
      <c r="DQ132" s="238">
        <v>35041125.14999999</v>
      </c>
      <c r="DR132" s="238">
        <v>2711089.3800000013</v>
      </c>
      <c r="DS132" s="238">
        <v>32276384.919999998</v>
      </c>
      <c r="DT132" s="238">
        <v>3029726.8600000013</v>
      </c>
      <c r="DU132" s="238">
        <v>32337385.089999996</v>
      </c>
      <c r="DV132" s="238">
        <v>3124021.189999998</v>
      </c>
      <c r="DW132" s="238">
        <v>32354992.069999993</v>
      </c>
      <c r="DX132" s="238">
        <v>3222674.5799999996</v>
      </c>
      <c r="DY132" s="238">
        <v>32872059.25999999</v>
      </c>
      <c r="DZ132" s="238">
        <v>3416417.7499999967</v>
      </c>
      <c r="EA132" s="238">
        <v>33242280.219999984</v>
      </c>
      <c r="EB132" s="238">
        <v>2769637.2599999965</v>
      </c>
      <c r="EC132" s="238">
        <v>33830632.98999998</v>
      </c>
      <c r="ED132" s="238">
        <v>3071678.98</v>
      </c>
      <c r="EE132" s="238">
        <v>34342852.25999998</v>
      </c>
      <c r="EF132" s="238">
        <v>3402088.1299999943</v>
      </c>
      <c r="EG132" s="238">
        <v>34881064.16999999</v>
      </c>
      <c r="EH132" s="238">
        <v>2922481.819999998</v>
      </c>
      <c r="EI132" s="238">
        <v>35450009.11999998</v>
      </c>
      <c r="EJ132" s="238">
        <v>2985805.379999999</v>
      </c>
      <c r="EK132" s="238">
        <v>35924107.25999998</v>
      </c>
      <c r="EL132" s="238">
        <v>3521792.369999994</v>
      </c>
      <c r="EM132" s="238">
        <v>36578347.19999998</v>
      </c>
      <c r="EN132" s="238">
        <v>3112874.7999999938</v>
      </c>
      <c r="EO132" s="238">
        <v>37290288.49999997</v>
      </c>
      <c r="EP132" s="238">
        <v>3048821.2699999926</v>
      </c>
      <c r="EQ132" s="238">
        <v>37628020.38999996</v>
      </c>
      <c r="ES132" t="str">
        <f t="shared" si="7"/>
        <v>588</v>
      </c>
      <c r="EX132" t="b">
        <f t="shared" si="4"/>
        <v>1</v>
      </c>
      <c r="EY132" s="206" t="s">
        <v>621</v>
      </c>
    </row>
    <row r="133" spans="1:155" ht="12.75">
      <c r="A133" t="str">
        <f t="shared" si="6"/>
        <v>INC389000</v>
      </c>
      <c r="B133" s="241" t="s">
        <v>622</v>
      </c>
      <c r="C133" s="238" t="s">
        <v>756</v>
      </c>
      <c r="D133" s="238">
        <v>758731.9</v>
      </c>
      <c r="E133" s="238">
        <v>8124295.49</v>
      </c>
      <c r="F133" s="238">
        <v>968846.86</v>
      </c>
      <c r="G133" s="238">
        <v>9040656.56</v>
      </c>
      <c r="H133" s="238">
        <v>788714.81</v>
      </c>
      <c r="I133" s="238">
        <v>9104044.37</v>
      </c>
      <c r="J133" s="238">
        <v>743900</v>
      </c>
      <c r="K133" s="238">
        <v>9122617.37</v>
      </c>
      <c r="L133" s="238">
        <v>775768.01</v>
      </c>
      <c r="M133" s="238">
        <v>9173058.38</v>
      </c>
      <c r="N133" s="238">
        <v>754951.33</v>
      </c>
      <c r="O133" s="238">
        <v>9202682.71</v>
      </c>
      <c r="P133" s="238">
        <v>774650.08</v>
      </c>
      <c r="Q133" s="238">
        <v>9252005.79</v>
      </c>
      <c r="R133" s="238">
        <v>767751.58</v>
      </c>
      <c r="S133" s="238">
        <v>9294430.37</v>
      </c>
      <c r="T133" s="238">
        <v>755033.08</v>
      </c>
      <c r="U133" s="238">
        <v>9301092.85</v>
      </c>
      <c r="V133" s="238">
        <v>755016.73</v>
      </c>
      <c r="W133" s="238">
        <v>9318082.75</v>
      </c>
      <c r="X133" s="238">
        <v>772310.53</v>
      </c>
      <c r="Y133" s="238">
        <v>9351920.93</v>
      </c>
      <c r="Z133" s="238">
        <v>717805.53</v>
      </c>
      <c r="AA133" s="238">
        <v>9333480.44</v>
      </c>
      <c r="AB133" s="238">
        <v>768404.24</v>
      </c>
      <c r="AC133" s="238">
        <v>9343152.78</v>
      </c>
      <c r="AD133" s="238">
        <v>783311</v>
      </c>
      <c r="AE133" s="238">
        <v>9157616.92</v>
      </c>
      <c r="AF133" s="238">
        <v>793802.85</v>
      </c>
      <c r="AG133" s="238">
        <v>9162704.96</v>
      </c>
      <c r="AH133" s="238">
        <v>811417.58</v>
      </c>
      <c r="AI133" s="238">
        <v>9230222.54</v>
      </c>
      <c r="AJ133" s="238">
        <v>792419.66</v>
      </c>
      <c r="AK133" s="238">
        <v>9246874.19</v>
      </c>
      <c r="AL133" s="238">
        <v>802052.08</v>
      </c>
      <c r="AM133" s="238">
        <v>9293974.94</v>
      </c>
      <c r="AN133" s="238">
        <v>772853.33</v>
      </c>
      <c r="AO133" s="238">
        <v>9292178.19</v>
      </c>
      <c r="AP133" s="238">
        <v>774530.09</v>
      </c>
      <c r="AQ133" s="238">
        <v>9298956.7</v>
      </c>
      <c r="AR133" s="238">
        <v>784997.72</v>
      </c>
      <c r="AS133" s="238">
        <v>9328921.34</v>
      </c>
      <c r="AT133" s="238">
        <v>752938.33</v>
      </c>
      <c r="AU133" s="238">
        <v>9326842.94</v>
      </c>
      <c r="AV133" s="238">
        <v>772939.33</v>
      </c>
      <c r="AW133" s="238">
        <v>9327471.74</v>
      </c>
      <c r="AX133" s="238">
        <v>770987.69</v>
      </c>
      <c r="AY133" s="238">
        <v>9380653.9</v>
      </c>
      <c r="AZ133" s="238">
        <v>793098</v>
      </c>
      <c r="BA133" s="238">
        <v>9405347.66</v>
      </c>
      <c r="BB133" s="238">
        <v>800099.6</v>
      </c>
      <c r="BC133" s="238">
        <v>9422136.26</v>
      </c>
      <c r="BD133" s="238">
        <v>800099.36</v>
      </c>
      <c r="BE133" s="238">
        <v>9428432.77</v>
      </c>
      <c r="BF133" s="238">
        <v>875238.12</v>
      </c>
      <c r="BG133" s="238">
        <v>9492253.31</v>
      </c>
      <c r="BH133" s="238">
        <v>833849.53</v>
      </c>
      <c r="BI133" s="238">
        <v>9533683.18</v>
      </c>
      <c r="BJ133" s="238">
        <v>821559</v>
      </c>
      <c r="BK133" s="238">
        <v>9553190.1</v>
      </c>
      <c r="BL133" s="238">
        <v>792547.24</v>
      </c>
      <c r="BM133" s="238">
        <v>9572884.01</v>
      </c>
      <c r="BN133" s="238">
        <v>812412.5</v>
      </c>
      <c r="BO133" s="238">
        <v>9610766.420000002</v>
      </c>
      <c r="BP133" s="238">
        <v>768455.96</v>
      </c>
      <c r="BQ133" s="238">
        <v>9594224.66</v>
      </c>
      <c r="BR133" s="238">
        <v>791209.33</v>
      </c>
      <c r="BS133" s="238">
        <v>9632495.66</v>
      </c>
      <c r="BT133" s="238">
        <v>791346.49</v>
      </c>
      <c r="BU133" s="238">
        <v>9650902.819999998</v>
      </c>
      <c r="BV133" s="238">
        <v>791209.33</v>
      </c>
      <c r="BW133" s="238">
        <v>9671124.46</v>
      </c>
      <c r="BX133" s="238">
        <v>826328.97</v>
      </c>
      <c r="BY133" s="238">
        <v>9704355.43</v>
      </c>
      <c r="BZ133" s="238">
        <v>847218.63</v>
      </c>
      <c r="CA133" s="238">
        <v>9751474.459999999</v>
      </c>
      <c r="CB133" s="238">
        <v>824583.73</v>
      </c>
      <c r="CC133" s="238">
        <v>9775958.83</v>
      </c>
      <c r="CD133" s="238">
        <v>843916.01</v>
      </c>
      <c r="CE133" s="238">
        <v>9744636.72</v>
      </c>
      <c r="CF133" s="238">
        <v>816018.33</v>
      </c>
      <c r="CG133" s="238">
        <v>9726805.52</v>
      </c>
      <c r="CH133" s="238">
        <v>834517.08</v>
      </c>
      <c r="CI133" s="238">
        <v>9739763.6</v>
      </c>
      <c r="CJ133" s="238">
        <v>814818.33</v>
      </c>
      <c r="CK133" s="238">
        <v>9762034.690000001</v>
      </c>
      <c r="CL133" s="238">
        <v>652889.33</v>
      </c>
      <c r="CM133" s="238">
        <v>9602511.52</v>
      </c>
      <c r="CN133" s="238">
        <v>803452.28</v>
      </c>
      <c r="CO133" s="238">
        <v>9637507.84</v>
      </c>
      <c r="CP133" s="238">
        <v>784000</v>
      </c>
      <c r="CQ133" s="238">
        <v>9630298.51</v>
      </c>
      <c r="CR133" s="238">
        <v>784000</v>
      </c>
      <c r="CS133" s="238">
        <v>9622952.02</v>
      </c>
      <c r="CT133" s="238">
        <v>784000</v>
      </c>
      <c r="CU133" s="238">
        <v>9615742.690000001</v>
      </c>
      <c r="CV133" s="238">
        <v>852500</v>
      </c>
      <c r="CW133" s="238">
        <v>9641913.72</v>
      </c>
      <c r="CX133" s="238">
        <v>834800</v>
      </c>
      <c r="CY133" s="238">
        <v>9629495.090000002</v>
      </c>
      <c r="CZ133" s="238">
        <v>873000</v>
      </c>
      <c r="DA133" s="238">
        <v>9677911.36</v>
      </c>
      <c r="DB133" s="238">
        <v>834200</v>
      </c>
      <c r="DC133" s="238">
        <v>9668195.35</v>
      </c>
      <c r="DD133" s="238">
        <v>835400</v>
      </c>
      <c r="DE133" s="238">
        <v>9687577.02</v>
      </c>
      <c r="DF133" s="238">
        <v>854000</v>
      </c>
      <c r="DG133" s="238">
        <v>9707059.94</v>
      </c>
      <c r="DH133" s="238">
        <v>834200</v>
      </c>
      <c r="DI133" s="238">
        <v>9726441.61</v>
      </c>
      <c r="DJ133" s="238">
        <v>837000</v>
      </c>
      <c r="DK133" s="238">
        <v>9910552.28</v>
      </c>
      <c r="DL133" s="238">
        <v>840000</v>
      </c>
      <c r="DM133" s="238">
        <v>9947100</v>
      </c>
      <c r="DN133" s="238">
        <v>842500</v>
      </c>
      <c r="DO133" s="238">
        <v>10005600</v>
      </c>
      <c r="DP133" s="238">
        <v>834200</v>
      </c>
      <c r="DQ133" s="238">
        <v>10055800</v>
      </c>
      <c r="DR133" s="238">
        <v>834200</v>
      </c>
      <c r="DS133" s="238">
        <v>10106000</v>
      </c>
      <c r="DT133" s="238">
        <v>873500</v>
      </c>
      <c r="DU133" s="238">
        <v>10127000</v>
      </c>
      <c r="DV133" s="238">
        <v>855800</v>
      </c>
      <c r="DW133" s="238">
        <v>10148000</v>
      </c>
      <c r="DX133" s="238">
        <v>894000</v>
      </c>
      <c r="DY133" s="238">
        <v>10169000</v>
      </c>
      <c r="DZ133" s="238">
        <v>855200</v>
      </c>
      <c r="EA133" s="238">
        <v>10190000</v>
      </c>
      <c r="EB133" s="238">
        <v>856400</v>
      </c>
      <c r="EC133" s="238">
        <v>10211000</v>
      </c>
      <c r="ED133" s="238">
        <v>875000</v>
      </c>
      <c r="EE133" s="238">
        <v>10232000</v>
      </c>
      <c r="EF133" s="238">
        <v>855200</v>
      </c>
      <c r="EG133" s="238">
        <v>10253000</v>
      </c>
      <c r="EH133" s="238">
        <v>858000</v>
      </c>
      <c r="EI133" s="238">
        <v>10274000</v>
      </c>
      <c r="EJ133" s="238">
        <v>861000</v>
      </c>
      <c r="EK133" s="238">
        <v>10295000</v>
      </c>
      <c r="EL133" s="238">
        <v>863500</v>
      </c>
      <c r="EM133" s="238">
        <v>10316000</v>
      </c>
      <c r="EN133" s="238">
        <v>855200</v>
      </c>
      <c r="EO133" s="238">
        <v>10337000</v>
      </c>
      <c r="EP133" s="238">
        <v>855200</v>
      </c>
      <c r="EQ133" s="238">
        <v>10358000</v>
      </c>
      <c r="ES133" t="str">
        <f t="shared" si="7"/>
        <v>589</v>
      </c>
      <c r="EX133" t="b">
        <f t="shared" si="4"/>
        <v>1</v>
      </c>
      <c r="EY133" s="206" t="s">
        <v>622</v>
      </c>
    </row>
    <row r="134" spans="1:155" ht="12.75">
      <c r="A134" t="str">
        <f t="shared" si="6"/>
        <v>INC390000</v>
      </c>
      <c r="B134" s="241" t="s">
        <v>623</v>
      </c>
      <c r="C134" s="238" t="s">
        <v>757</v>
      </c>
      <c r="D134" s="238">
        <v>1643156.34</v>
      </c>
      <c r="E134" s="238">
        <v>18808674.26</v>
      </c>
      <c r="F134" s="238">
        <v>1644499.93</v>
      </c>
      <c r="G134" s="238">
        <v>19297786.61</v>
      </c>
      <c r="H134" s="238">
        <v>1648436.98</v>
      </c>
      <c r="I134" s="238">
        <v>18689354.34</v>
      </c>
      <c r="J134" s="238">
        <v>1698386.36</v>
      </c>
      <c r="K134" s="238">
        <v>18953864.73</v>
      </c>
      <c r="L134" s="238">
        <v>1799440.91</v>
      </c>
      <c r="M134" s="238">
        <v>19382926.91</v>
      </c>
      <c r="N134" s="238">
        <v>1556009.33</v>
      </c>
      <c r="O134" s="238">
        <v>20236314.87</v>
      </c>
      <c r="P134" s="238">
        <v>1655635.44</v>
      </c>
      <c r="Q134" s="238">
        <v>19588911.94</v>
      </c>
      <c r="R134" s="238">
        <v>1662184.24</v>
      </c>
      <c r="S134" s="238">
        <v>19602787.72</v>
      </c>
      <c r="T134" s="238">
        <v>1568116.95</v>
      </c>
      <c r="U134" s="238">
        <v>19473389.34</v>
      </c>
      <c r="V134" s="238">
        <v>1697372.01</v>
      </c>
      <c r="W134" s="238">
        <v>19455296.14</v>
      </c>
      <c r="X134" s="238">
        <v>1486962.9</v>
      </c>
      <c r="Y134" s="238">
        <v>19552541.41</v>
      </c>
      <c r="Z134" s="238">
        <v>2035669.83</v>
      </c>
      <c r="AA134" s="238">
        <v>20095871.22</v>
      </c>
      <c r="AB134" s="238">
        <v>1739401.72</v>
      </c>
      <c r="AC134" s="238">
        <v>20192116.6</v>
      </c>
      <c r="AD134" s="238">
        <v>1484777.35</v>
      </c>
      <c r="AE134" s="238">
        <v>20032394.02</v>
      </c>
      <c r="AF134" s="238">
        <v>1624053.46</v>
      </c>
      <c r="AG134" s="238">
        <v>20008010.5</v>
      </c>
      <c r="AH134" s="238">
        <v>1688648.03</v>
      </c>
      <c r="AI134" s="238">
        <v>19998272.17</v>
      </c>
      <c r="AJ134" s="238">
        <v>1728531.12</v>
      </c>
      <c r="AK134" s="238">
        <v>19927362.38</v>
      </c>
      <c r="AL134" s="238">
        <v>1358187.6</v>
      </c>
      <c r="AM134" s="238">
        <v>19729540.65</v>
      </c>
      <c r="AN134" s="238">
        <v>1722308.72</v>
      </c>
      <c r="AO134" s="238">
        <v>19796213.93</v>
      </c>
      <c r="AP134" s="238">
        <v>1472521.41</v>
      </c>
      <c r="AQ134" s="238">
        <v>19606551.1</v>
      </c>
      <c r="AR134" s="238">
        <v>1471349.85</v>
      </c>
      <c r="AS134" s="238">
        <v>19509784</v>
      </c>
      <c r="AT134" s="238">
        <v>1613049.71</v>
      </c>
      <c r="AU134" s="238">
        <v>19425461.7</v>
      </c>
      <c r="AV134" s="238">
        <v>1612721.34</v>
      </c>
      <c r="AW134" s="238">
        <v>19551220.14</v>
      </c>
      <c r="AX134" s="238">
        <v>1622264.08</v>
      </c>
      <c r="AY134" s="238">
        <v>19137814.39</v>
      </c>
      <c r="AZ134" s="238">
        <v>1466121.55</v>
      </c>
      <c r="BA134" s="238">
        <v>18864534.22</v>
      </c>
      <c r="BB134" s="238">
        <v>1324591.84</v>
      </c>
      <c r="BC134" s="238">
        <v>18704348.71</v>
      </c>
      <c r="BD134" s="238">
        <v>1418104.11</v>
      </c>
      <c r="BE134" s="238">
        <v>18498399.36</v>
      </c>
      <c r="BF134" s="238">
        <v>1518068.3</v>
      </c>
      <c r="BG134" s="238">
        <v>18327819.63</v>
      </c>
      <c r="BH134" s="238">
        <v>1318122.73</v>
      </c>
      <c r="BI134" s="238">
        <v>17917411.24</v>
      </c>
      <c r="BJ134" s="238">
        <v>1559774.42</v>
      </c>
      <c r="BK134" s="238">
        <v>18118998.06</v>
      </c>
      <c r="BL134" s="238">
        <v>1847428.16</v>
      </c>
      <c r="BM134" s="238">
        <v>18244117.5</v>
      </c>
      <c r="BN134" s="238">
        <v>1507784.18</v>
      </c>
      <c r="BO134" s="238">
        <v>18279380.270000003</v>
      </c>
      <c r="BP134" s="238">
        <v>1716318.22</v>
      </c>
      <c r="BQ134" s="238">
        <v>18524348.64</v>
      </c>
      <c r="BR134" s="238">
        <v>1490935.76</v>
      </c>
      <c r="BS134" s="238">
        <v>18402234.69</v>
      </c>
      <c r="BT134" s="238">
        <v>1345812.64</v>
      </c>
      <c r="BU134" s="238">
        <v>18135325.990000002</v>
      </c>
      <c r="BV134" s="238">
        <v>1960627.71</v>
      </c>
      <c r="BW134" s="238">
        <v>18473689.62</v>
      </c>
      <c r="BX134" s="238">
        <v>1681799.92</v>
      </c>
      <c r="BY134" s="238">
        <v>18689367.990000002</v>
      </c>
      <c r="BZ134" s="238">
        <v>1588859.51</v>
      </c>
      <c r="CA134" s="238">
        <v>18953635.66</v>
      </c>
      <c r="CB134" s="238">
        <v>1754247.63</v>
      </c>
      <c r="CC134" s="238">
        <v>19289779.18</v>
      </c>
      <c r="CD134" s="238">
        <v>1525940.21</v>
      </c>
      <c r="CE134" s="238">
        <v>19297651.09</v>
      </c>
      <c r="CF134" s="238">
        <v>1146815.53</v>
      </c>
      <c r="CG134" s="238">
        <v>19126343.89</v>
      </c>
      <c r="CH134" s="238">
        <v>1627249.3</v>
      </c>
      <c r="CI134" s="238">
        <v>19193818.77</v>
      </c>
      <c r="CJ134" s="238">
        <v>1781284.08</v>
      </c>
      <c r="CK134" s="238">
        <v>19127674.69</v>
      </c>
      <c r="CL134" s="238">
        <v>1547305.1</v>
      </c>
      <c r="CM134" s="238">
        <v>19167195.610000003</v>
      </c>
      <c r="CN134" s="238">
        <v>1359548.98</v>
      </c>
      <c r="CO134" s="238">
        <v>18810426.37</v>
      </c>
      <c r="CP134" s="238">
        <v>1198939.3500000008</v>
      </c>
      <c r="CQ134" s="238">
        <v>18518429.96</v>
      </c>
      <c r="CR134" s="238">
        <v>1186343.1200000008</v>
      </c>
      <c r="CS134" s="238">
        <v>18358960.44</v>
      </c>
      <c r="CT134" s="238">
        <v>1253455.3200000022</v>
      </c>
      <c r="CU134" s="238">
        <v>17651788.05</v>
      </c>
      <c r="CV134" s="238">
        <v>1252064.9500000002</v>
      </c>
      <c r="CW134" s="238">
        <v>17222053.080000006</v>
      </c>
      <c r="CX134" s="238">
        <v>1290466.760000001</v>
      </c>
      <c r="CY134" s="238">
        <v>16923660.330000002</v>
      </c>
      <c r="CZ134" s="238">
        <v>1360715.7800000014</v>
      </c>
      <c r="DA134" s="238">
        <v>16530128.480000004</v>
      </c>
      <c r="DB134" s="238">
        <v>1288029.9000000001</v>
      </c>
      <c r="DC134" s="238">
        <v>16292218.170000007</v>
      </c>
      <c r="DD134" s="238">
        <v>1309200.7500000012</v>
      </c>
      <c r="DE134" s="238">
        <v>16454603.390000008</v>
      </c>
      <c r="DF134" s="238">
        <v>1322129.5500000007</v>
      </c>
      <c r="DG134" s="238">
        <v>16149483.640000008</v>
      </c>
      <c r="DH134" s="238">
        <v>1293127.4799999997</v>
      </c>
      <c r="DI134" s="238">
        <v>15661327.040000008</v>
      </c>
      <c r="DJ134" s="238">
        <v>1352773.5800000003</v>
      </c>
      <c r="DK134" s="238">
        <v>15466795.520000009</v>
      </c>
      <c r="DL134" s="238">
        <v>1327126.7100000011</v>
      </c>
      <c r="DM134" s="238">
        <v>15434373.250000013</v>
      </c>
      <c r="DN134" s="238">
        <v>1275355.5800000003</v>
      </c>
      <c r="DO134" s="238">
        <v>15510789.48000001</v>
      </c>
      <c r="DP134" s="238">
        <v>1307797.5600000012</v>
      </c>
      <c r="DQ134" s="238">
        <v>15632243.920000011</v>
      </c>
      <c r="DR134" s="238">
        <v>1279876.9900000002</v>
      </c>
      <c r="DS134" s="238">
        <v>15658665.590000007</v>
      </c>
      <c r="DT134" s="238">
        <v>1327499.78</v>
      </c>
      <c r="DU134" s="238">
        <v>15734100.42000001</v>
      </c>
      <c r="DV134" s="238">
        <v>1253991.0999999987</v>
      </c>
      <c r="DW134" s="238">
        <v>15697624.760000007</v>
      </c>
      <c r="DX134" s="238">
        <v>1408423.2900000017</v>
      </c>
      <c r="DY134" s="238">
        <v>15745332.270000007</v>
      </c>
      <c r="DZ134" s="238">
        <v>1299881.3299999994</v>
      </c>
      <c r="EA134" s="238">
        <v>15757183.700000007</v>
      </c>
      <c r="EB134" s="238">
        <v>1405473.090000002</v>
      </c>
      <c r="EC134" s="238">
        <v>15853456.040000005</v>
      </c>
      <c r="ED134" s="238">
        <v>1379871.200000001</v>
      </c>
      <c r="EE134" s="238">
        <v>15911197.690000005</v>
      </c>
      <c r="EF134" s="238">
        <v>1316016.7200000011</v>
      </c>
      <c r="EG134" s="238">
        <v>15934086.930000005</v>
      </c>
      <c r="EH134" s="238">
        <v>1402248.5700000012</v>
      </c>
      <c r="EI134" s="238">
        <v>15983561.920000006</v>
      </c>
      <c r="EJ134" s="238">
        <v>1328305.3200000008</v>
      </c>
      <c r="EK134" s="238">
        <v>15984740.530000005</v>
      </c>
      <c r="EL134" s="238">
        <v>1344494.9999999995</v>
      </c>
      <c r="EM134" s="238">
        <v>16053879.950000005</v>
      </c>
      <c r="EN134" s="238">
        <v>1342081.9200000004</v>
      </c>
      <c r="EO134" s="238">
        <v>16088164.310000006</v>
      </c>
      <c r="EP134" s="238">
        <v>1289418.3200000008</v>
      </c>
      <c r="EQ134" s="238">
        <v>16097705.640000006</v>
      </c>
      <c r="ES134" t="str">
        <f t="shared" si="7"/>
        <v>590</v>
      </c>
      <c r="EX134" t="b">
        <f aca="true" t="shared" si="8" ref="EX134:EX197">EY134=B134</f>
        <v>1</v>
      </c>
      <c r="EY134" s="206" t="s">
        <v>623</v>
      </c>
    </row>
    <row r="135" spans="1:155" ht="12.75">
      <c r="A135" t="str">
        <f t="shared" si="6"/>
        <v>INC390010</v>
      </c>
      <c r="B135" s="241" t="s">
        <v>624</v>
      </c>
      <c r="C135" s="238" t="s">
        <v>757</v>
      </c>
      <c r="D135" s="238">
        <v>119688.68</v>
      </c>
      <c r="E135" s="238">
        <v>1969725.39</v>
      </c>
      <c r="F135" s="238">
        <v>157156.05</v>
      </c>
      <c r="G135" s="238">
        <v>1967413.74</v>
      </c>
      <c r="H135" s="238">
        <v>214803.28</v>
      </c>
      <c r="I135" s="238">
        <v>2026537.88</v>
      </c>
      <c r="J135" s="238">
        <v>89621.91</v>
      </c>
      <c r="K135" s="238">
        <v>1960244</v>
      </c>
      <c r="L135" s="238">
        <v>147618.05</v>
      </c>
      <c r="M135" s="238">
        <v>1904518.13</v>
      </c>
      <c r="N135" s="238">
        <v>161014.88</v>
      </c>
      <c r="O135" s="238">
        <v>1855666.56</v>
      </c>
      <c r="P135" s="238">
        <v>163550.75</v>
      </c>
      <c r="Q135" s="238">
        <v>1910568.18</v>
      </c>
      <c r="R135" s="238">
        <v>113314.54</v>
      </c>
      <c r="S135" s="238">
        <v>1869166.66</v>
      </c>
      <c r="T135" s="238">
        <v>115712.77</v>
      </c>
      <c r="U135" s="238">
        <v>1886846.05</v>
      </c>
      <c r="V135" s="238">
        <v>264451.65</v>
      </c>
      <c r="W135" s="238">
        <v>2020205.72</v>
      </c>
      <c r="X135" s="238">
        <v>97474.73</v>
      </c>
      <c r="Y135" s="238">
        <v>1845858.54</v>
      </c>
      <c r="Z135" s="238">
        <v>179950.06</v>
      </c>
      <c r="AA135" s="238">
        <v>1824357.35</v>
      </c>
      <c r="AB135" s="238">
        <v>109445.49</v>
      </c>
      <c r="AC135" s="238">
        <v>1814114.16</v>
      </c>
      <c r="AD135" s="238">
        <v>115021.56</v>
      </c>
      <c r="AE135" s="238">
        <v>1771979.67</v>
      </c>
      <c r="AF135" s="238">
        <v>125062.23</v>
      </c>
      <c r="AG135" s="238">
        <v>1682238.62</v>
      </c>
      <c r="AH135" s="238">
        <v>107021.75</v>
      </c>
      <c r="AI135" s="238">
        <v>1699638.46</v>
      </c>
      <c r="AJ135" s="238">
        <v>181851.24</v>
      </c>
      <c r="AK135" s="238">
        <v>1733871.65</v>
      </c>
      <c r="AL135" s="238">
        <v>122184.13</v>
      </c>
      <c r="AM135" s="238">
        <v>1695040.9</v>
      </c>
      <c r="AN135" s="238">
        <v>89789.83</v>
      </c>
      <c r="AO135" s="238">
        <v>1621279.98</v>
      </c>
      <c r="AP135" s="238">
        <v>107217.63</v>
      </c>
      <c r="AQ135" s="238">
        <v>1615183.07</v>
      </c>
      <c r="AR135" s="238">
        <v>192520.53</v>
      </c>
      <c r="AS135" s="238">
        <v>1691990.83</v>
      </c>
      <c r="AT135" s="238">
        <v>228162.97</v>
      </c>
      <c r="AU135" s="238">
        <v>1655702.15</v>
      </c>
      <c r="AV135" s="238">
        <v>124049.85</v>
      </c>
      <c r="AW135" s="238">
        <v>1682277.27</v>
      </c>
      <c r="AX135" s="238">
        <v>119815.77</v>
      </c>
      <c r="AY135" s="238">
        <v>1622142.98</v>
      </c>
      <c r="AZ135" s="238">
        <v>129096.56</v>
      </c>
      <c r="BA135" s="238">
        <v>1641794.05</v>
      </c>
      <c r="BB135" s="238">
        <v>94670.28</v>
      </c>
      <c r="BC135" s="238">
        <v>1621442.77</v>
      </c>
      <c r="BD135" s="238">
        <v>118166.3</v>
      </c>
      <c r="BE135" s="238">
        <v>1614546.84</v>
      </c>
      <c r="BF135" s="238">
        <v>94517.83</v>
      </c>
      <c r="BG135" s="238">
        <v>1602042.92</v>
      </c>
      <c r="BH135" s="238">
        <v>126011.8</v>
      </c>
      <c r="BI135" s="238">
        <v>1546203.48</v>
      </c>
      <c r="BJ135" s="238">
        <v>231017.94</v>
      </c>
      <c r="BK135" s="238">
        <v>1655037.29</v>
      </c>
      <c r="BL135" s="238">
        <v>91826.07</v>
      </c>
      <c r="BM135" s="238">
        <v>1657073.53</v>
      </c>
      <c r="BN135" s="238">
        <v>191926.81</v>
      </c>
      <c r="BO135" s="238">
        <v>1741782.7100000002</v>
      </c>
      <c r="BP135" s="238">
        <v>171947</v>
      </c>
      <c r="BQ135" s="238">
        <v>1721209.1800000002</v>
      </c>
      <c r="BR135" s="238">
        <v>142424.87</v>
      </c>
      <c r="BS135" s="238">
        <v>1635471.0800000003</v>
      </c>
      <c r="BT135" s="238">
        <v>122400.25</v>
      </c>
      <c r="BU135" s="238">
        <v>1633821.4800000002</v>
      </c>
      <c r="BV135" s="238">
        <v>132439.19</v>
      </c>
      <c r="BW135" s="238">
        <v>1646444.9000000004</v>
      </c>
      <c r="BX135" s="238">
        <v>120297.16</v>
      </c>
      <c r="BY135" s="238">
        <v>1637645.5000000002</v>
      </c>
      <c r="BZ135" s="238">
        <v>92701.1</v>
      </c>
      <c r="CA135" s="238">
        <v>1635676.3200000003</v>
      </c>
      <c r="CB135" s="238">
        <v>113798.17000000001</v>
      </c>
      <c r="CC135" s="238">
        <v>1631308.1900000002</v>
      </c>
      <c r="CD135" s="238">
        <v>161261.7</v>
      </c>
      <c r="CE135" s="238">
        <v>1698052.06</v>
      </c>
      <c r="CF135" s="238">
        <v>220562.09000000003</v>
      </c>
      <c r="CG135" s="238">
        <v>1792602.3500000003</v>
      </c>
      <c r="CH135" s="238">
        <v>150904.89</v>
      </c>
      <c r="CI135" s="238">
        <v>1712489.3</v>
      </c>
      <c r="CJ135" s="238">
        <v>170079.76</v>
      </c>
      <c r="CK135" s="238">
        <v>1790742.9900000002</v>
      </c>
      <c r="CL135" s="238">
        <v>85274.46</v>
      </c>
      <c r="CM135" s="238">
        <v>1684090.6400000001</v>
      </c>
      <c r="CN135" s="238">
        <v>100668.75</v>
      </c>
      <c r="CO135" s="238">
        <v>1612812.3900000001</v>
      </c>
      <c r="CP135" s="238">
        <v>206643.55</v>
      </c>
      <c r="CQ135" s="238">
        <v>1677031.0699999998</v>
      </c>
      <c r="CR135" s="238">
        <v>193614.69999999998</v>
      </c>
      <c r="CS135" s="238">
        <v>1748245.5199999998</v>
      </c>
      <c r="CT135" s="238">
        <v>202885.47999999998</v>
      </c>
      <c r="CU135" s="238">
        <v>1818691.8099999998</v>
      </c>
      <c r="CV135" s="238">
        <v>89933.79000000001</v>
      </c>
      <c r="CW135" s="238">
        <v>1788328.44</v>
      </c>
      <c r="CX135" s="238">
        <v>70753.43</v>
      </c>
      <c r="CY135" s="238">
        <v>1766380.77</v>
      </c>
      <c r="CZ135" s="238">
        <v>80041.54999999999</v>
      </c>
      <c r="DA135" s="238">
        <v>1732624.15</v>
      </c>
      <c r="DB135" s="238">
        <v>75936.1</v>
      </c>
      <c r="DC135" s="238">
        <v>1647298.55</v>
      </c>
      <c r="DD135" s="238">
        <v>220340.66999999998</v>
      </c>
      <c r="DE135" s="238">
        <v>1647077.13</v>
      </c>
      <c r="DF135" s="238">
        <v>193195.37</v>
      </c>
      <c r="DG135" s="238">
        <v>1689367.6099999999</v>
      </c>
      <c r="DH135" s="238">
        <v>84559.59</v>
      </c>
      <c r="DI135" s="238">
        <v>1603847.44</v>
      </c>
      <c r="DJ135" s="238">
        <v>98488.70000000001</v>
      </c>
      <c r="DK135" s="238">
        <v>1617061.68</v>
      </c>
      <c r="DL135" s="238">
        <v>94502.4</v>
      </c>
      <c r="DM135" s="238">
        <v>1610895.3299999998</v>
      </c>
      <c r="DN135" s="238">
        <v>86434.81</v>
      </c>
      <c r="DO135" s="238">
        <v>1490686.5899999999</v>
      </c>
      <c r="DP135" s="238">
        <v>75383.54000000001</v>
      </c>
      <c r="DQ135" s="238">
        <v>1372455.43</v>
      </c>
      <c r="DR135" s="238">
        <v>74869.15000000001</v>
      </c>
      <c r="DS135" s="238">
        <v>1244439.0999999999</v>
      </c>
      <c r="DT135" s="238">
        <v>93861.65</v>
      </c>
      <c r="DU135" s="238">
        <v>1248366.9600000002</v>
      </c>
      <c r="DV135" s="238">
        <v>71054.35</v>
      </c>
      <c r="DW135" s="238">
        <v>1248667.8800000001</v>
      </c>
      <c r="DX135" s="238">
        <v>82550.14</v>
      </c>
      <c r="DY135" s="238">
        <v>1251176.47</v>
      </c>
      <c r="DZ135" s="238">
        <v>76532.5</v>
      </c>
      <c r="EA135" s="238">
        <v>1251772.87</v>
      </c>
      <c r="EB135" s="238">
        <v>224643.04000000004</v>
      </c>
      <c r="EC135" s="238">
        <v>1256075.2400000002</v>
      </c>
      <c r="ED135" s="238">
        <v>195853.14</v>
      </c>
      <c r="EE135" s="238">
        <v>1258733.01</v>
      </c>
      <c r="EF135" s="238">
        <v>86210.91999999998</v>
      </c>
      <c r="EG135" s="238">
        <v>1260384.34</v>
      </c>
      <c r="EH135" s="238">
        <v>100479.11999999998</v>
      </c>
      <c r="EI135" s="238">
        <v>1262374.76</v>
      </c>
      <c r="EJ135" s="238">
        <v>93446.66999999998</v>
      </c>
      <c r="EK135" s="238">
        <v>1261319.03</v>
      </c>
      <c r="EL135" s="238">
        <v>88693.20999999999</v>
      </c>
      <c r="EM135" s="238">
        <v>1263577.43</v>
      </c>
      <c r="EN135" s="238">
        <v>75536.58</v>
      </c>
      <c r="EO135" s="238">
        <v>1263730.4699999997</v>
      </c>
      <c r="EP135" s="238">
        <v>73321.1</v>
      </c>
      <c r="EQ135" s="238">
        <v>1262182.42</v>
      </c>
      <c r="ES135" t="str">
        <f t="shared" si="7"/>
        <v>590</v>
      </c>
      <c r="EX135" t="b">
        <f t="shared" si="8"/>
        <v>1</v>
      </c>
      <c r="EY135" s="206" t="s">
        <v>624</v>
      </c>
    </row>
    <row r="136" spans="1:155" ht="12.75">
      <c r="A136" t="str">
        <f t="shared" si="6"/>
        <v>INC391000</v>
      </c>
      <c r="B136" s="241" t="s">
        <v>625</v>
      </c>
      <c r="C136" s="238" t="s">
        <v>758</v>
      </c>
      <c r="D136" s="238">
        <v>2143.53</v>
      </c>
      <c r="E136" s="238">
        <v>19714.23</v>
      </c>
      <c r="F136" s="238">
        <v>2480.78</v>
      </c>
      <c r="G136" s="238">
        <v>19511.3</v>
      </c>
      <c r="H136" s="238">
        <v>2015.14</v>
      </c>
      <c r="I136" s="238">
        <v>20839.13</v>
      </c>
      <c r="J136" s="238">
        <v>2546.95</v>
      </c>
      <c r="K136" s="238">
        <v>20970.59</v>
      </c>
      <c r="L136" s="238">
        <v>2686.27</v>
      </c>
      <c r="M136" s="238">
        <v>22775.63</v>
      </c>
      <c r="N136" s="238">
        <v>5316.48</v>
      </c>
      <c r="O136" s="238">
        <v>26518.15</v>
      </c>
      <c r="P136" s="238">
        <v>3230.8</v>
      </c>
      <c r="Q136" s="238">
        <v>29483.99</v>
      </c>
      <c r="R136" s="238">
        <v>1441.44</v>
      </c>
      <c r="S136" s="238">
        <v>28018.67</v>
      </c>
      <c r="T136" s="238">
        <v>1684.8</v>
      </c>
      <c r="U136" s="238">
        <v>28326.24</v>
      </c>
      <c r="V136" s="238">
        <v>2801.38</v>
      </c>
      <c r="W136" s="238">
        <v>30024.28</v>
      </c>
      <c r="X136" s="238">
        <v>2095.58</v>
      </c>
      <c r="Y136" s="238">
        <v>30125.57</v>
      </c>
      <c r="Z136" s="238">
        <v>2885.84</v>
      </c>
      <c r="AA136" s="238">
        <v>31328.99</v>
      </c>
      <c r="AB136" s="238">
        <v>1732.95</v>
      </c>
      <c r="AC136" s="238">
        <v>30918.41</v>
      </c>
      <c r="AD136" s="238">
        <v>1925.5</v>
      </c>
      <c r="AE136" s="238">
        <v>30363.13</v>
      </c>
      <c r="AF136" s="238">
        <v>1232.32</v>
      </c>
      <c r="AG136" s="238">
        <v>29580.31</v>
      </c>
      <c r="AH136" s="238">
        <v>1782.69</v>
      </c>
      <c r="AI136" s="238">
        <v>28816.05</v>
      </c>
      <c r="AJ136" s="238">
        <v>2503.15</v>
      </c>
      <c r="AK136" s="238">
        <v>28632.93</v>
      </c>
      <c r="AL136" s="238">
        <v>2860.97</v>
      </c>
      <c r="AM136" s="238">
        <v>26177.42</v>
      </c>
      <c r="AN136" s="238">
        <v>1762.94</v>
      </c>
      <c r="AO136" s="238">
        <v>24709.56</v>
      </c>
      <c r="AP136" s="238">
        <v>2618.68</v>
      </c>
      <c r="AQ136" s="238">
        <v>25886.8</v>
      </c>
      <c r="AR136" s="238">
        <v>2657.69</v>
      </c>
      <c r="AS136" s="238">
        <v>26859.69</v>
      </c>
      <c r="AT136" s="238">
        <v>8590.18</v>
      </c>
      <c r="AU136" s="238">
        <v>32648.49</v>
      </c>
      <c r="AV136" s="238">
        <v>20672.2</v>
      </c>
      <c r="AW136" s="238">
        <v>51225.11</v>
      </c>
      <c r="AX136" s="238">
        <v>5011.2</v>
      </c>
      <c r="AY136" s="238">
        <v>53350.47</v>
      </c>
      <c r="AZ136" s="238">
        <v>2726.5</v>
      </c>
      <c r="BA136" s="238">
        <v>54344.02</v>
      </c>
      <c r="BB136" s="238">
        <v>2741.95</v>
      </c>
      <c r="BC136" s="238">
        <v>55160.47</v>
      </c>
      <c r="BD136" s="238">
        <v>3049.2</v>
      </c>
      <c r="BE136" s="238">
        <v>56977.35</v>
      </c>
      <c r="BF136" s="238">
        <v>3128.4</v>
      </c>
      <c r="BG136" s="238">
        <v>58323.06</v>
      </c>
      <c r="BH136" s="238">
        <v>3708.4</v>
      </c>
      <c r="BI136" s="238">
        <v>59528.31</v>
      </c>
      <c r="BJ136" s="238">
        <v>4770.6</v>
      </c>
      <c r="BK136" s="238">
        <v>61437.94</v>
      </c>
      <c r="BL136" s="238">
        <v>3207.6</v>
      </c>
      <c r="BM136" s="238">
        <v>62882.6</v>
      </c>
      <c r="BN136" s="238">
        <v>4136.95</v>
      </c>
      <c r="BO136" s="238">
        <v>64400.87</v>
      </c>
      <c r="BP136" s="238">
        <v>2695.94</v>
      </c>
      <c r="BQ136" s="238">
        <v>64439.12</v>
      </c>
      <c r="BR136" s="238">
        <v>2772.9</v>
      </c>
      <c r="BS136" s="238">
        <v>58621.84</v>
      </c>
      <c r="BT136" s="238">
        <v>1498.04</v>
      </c>
      <c r="BU136" s="238">
        <v>39447.68000000001</v>
      </c>
      <c r="BV136" s="238">
        <v>789.12</v>
      </c>
      <c r="BW136" s="238">
        <v>35225.600000000006</v>
      </c>
      <c r="BX136" s="238">
        <v>5705.26</v>
      </c>
      <c r="BY136" s="238">
        <v>38204.35999999999</v>
      </c>
      <c r="BZ136" s="238">
        <v>3221.67</v>
      </c>
      <c r="CA136" s="238">
        <v>38684.08</v>
      </c>
      <c r="CB136" s="238">
        <v>1981.37</v>
      </c>
      <c r="CC136" s="238">
        <v>37616.25</v>
      </c>
      <c r="CD136" s="238">
        <v>1693.22</v>
      </c>
      <c r="CE136" s="238">
        <v>36181.07</v>
      </c>
      <c r="CF136" s="238">
        <v>1537.56</v>
      </c>
      <c r="CG136" s="238">
        <v>34010.23</v>
      </c>
      <c r="CH136" s="238">
        <v>1592.53</v>
      </c>
      <c r="CI136" s="238">
        <v>30832.16</v>
      </c>
      <c r="CJ136" s="238">
        <v>2486.86</v>
      </c>
      <c r="CK136" s="238">
        <v>30111.420000000002</v>
      </c>
      <c r="CL136" s="238">
        <v>2531.37</v>
      </c>
      <c r="CM136" s="238">
        <v>28505.84</v>
      </c>
      <c r="CN136" s="238">
        <v>4129.82</v>
      </c>
      <c r="CO136" s="238">
        <v>29939.720000000005</v>
      </c>
      <c r="CP136" s="238">
        <v>0</v>
      </c>
      <c r="CQ136" s="238">
        <v>27166.820000000003</v>
      </c>
      <c r="CR136" s="238">
        <v>0</v>
      </c>
      <c r="CS136" s="238">
        <v>25668.780000000002</v>
      </c>
      <c r="CT136" s="238">
        <v>0</v>
      </c>
      <c r="CU136" s="238">
        <v>24879.660000000003</v>
      </c>
      <c r="CV136" s="238">
        <v>0</v>
      </c>
      <c r="CW136" s="238">
        <v>19174.4</v>
      </c>
      <c r="CX136" s="238">
        <v>0</v>
      </c>
      <c r="CY136" s="238">
        <v>15952.73</v>
      </c>
      <c r="CZ136" s="238">
        <v>0</v>
      </c>
      <c r="DA136" s="238">
        <v>13971.359999999999</v>
      </c>
      <c r="DB136" s="238">
        <v>0</v>
      </c>
      <c r="DC136" s="238">
        <v>12278.14</v>
      </c>
      <c r="DD136" s="238">
        <v>0</v>
      </c>
      <c r="DE136" s="238">
        <v>10740.58</v>
      </c>
      <c r="DF136" s="238">
        <v>0</v>
      </c>
      <c r="DG136" s="238">
        <v>9148.05</v>
      </c>
      <c r="DH136" s="238">
        <v>0</v>
      </c>
      <c r="DI136" s="238">
        <v>6661.19</v>
      </c>
      <c r="DJ136" s="238">
        <v>0</v>
      </c>
      <c r="DK136" s="238">
        <v>4129.82</v>
      </c>
      <c r="DL136" s="238">
        <v>0</v>
      </c>
      <c r="DM136" s="238">
        <v>0</v>
      </c>
      <c r="DN136" s="238">
        <v>0</v>
      </c>
      <c r="DO136" s="238">
        <v>0</v>
      </c>
      <c r="DP136" s="238">
        <v>0</v>
      </c>
      <c r="DQ136" s="238">
        <v>0</v>
      </c>
      <c r="DR136" s="238">
        <v>0</v>
      </c>
      <c r="DS136" s="238">
        <v>0</v>
      </c>
      <c r="DT136" s="238">
        <v>0</v>
      </c>
      <c r="DU136" s="238">
        <v>0</v>
      </c>
      <c r="DV136" s="238">
        <v>0</v>
      </c>
      <c r="DW136" s="238">
        <v>0</v>
      </c>
      <c r="DX136" s="238">
        <v>0</v>
      </c>
      <c r="DY136" s="238">
        <v>0</v>
      </c>
      <c r="DZ136" s="238">
        <v>0</v>
      </c>
      <c r="EA136" s="238">
        <v>0</v>
      </c>
      <c r="EB136" s="238">
        <v>0</v>
      </c>
      <c r="EC136" s="238">
        <v>0</v>
      </c>
      <c r="ED136" s="238">
        <v>0</v>
      </c>
      <c r="EE136" s="238">
        <v>0</v>
      </c>
      <c r="EF136" s="238">
        <v>0</v>
      </c>
      <c r="EG136" s="238">
        <v>0</v>
      </c>
      <c r="EH136" s="238">
        <v>0</v>
      </c>
      <c r="EI136" s="238">
        <v>0</v>
      </c>
      <c r="EJ136" s="238">
        <v>0</v>
      </c>
      <c r="EK136" s="238">
        <v>0</v>
      </c>
      <c r="EL136" s="238">
        <v>0</v>
      </c>
      <c r="EM136" s="238">
        <v>0</v>
      </c>
      <c r="EN136" s="238">
        <v>0</v>
      </c>
      <c r="EO136" s="238">
        <v>0</v>
      </c>
      <c r="EP136" s="238">
        <v>0</v>
      </c>
      <c r="EQ136" s="238">
        <v>0</v>
      </c>
      <c r="ES136" t="str">
        <f aca="true" t="shared" si="9" ref="ES136:ES167">LEFT(C136,3)</f>
        <v>591</v>
      </c>
      <c r="EX136" t="b">
        <f t="shared" si="8"/>
        <v>1</v>
      </c>
      <c r="EY136" s="206" t="s">
        <v>625</v>
      </c>
    </row>
    <row r="137" spans="1:155" ht="12.75">
      <c r="A137" t="str">
        <f aca="true" t="shared" si="10" ref="A137:A200">LEFT(B137,9)</f>
        <v>INC392000</v>
      </c>
      <c r="B137" s="241" t="s">
        <v>626</v>
      </c>
      <c r="C137" s="238" t="s">
        <v>759</v>
      </c>
      <c r="D137" s="238">
        <v>613128.73</v>
      </c>
      <c r="E137" s="238">
        <v>8026027.19</v>
      </c>
      <c r="F137" s="238">
        <v>705666.63</v>
      </c>
      <c r="G137" s="238">
        <v>8436765.95</v>
      </c>
      <c r="H137" s="238">
        <v>454971.82</v>
      </c>
      <c r="I137" s="238">
        <v>8169547.94</v>
      </c>
      <c r="J137" s="238">
        <v>758408.81</v>
      </c>
      <c r="K137" s="238">
        <v>7991473.95</v>
      </c>
      <c r="L137" s="238">
        <v>593446.74</v>
      </c>
      <c r="M137" s="238">
        <v>7979928.06</v>
      </c>
      <c r="N137" s="238">
        <v>425607.38</v>
      </c>
      <c r="O137" s="238">
        <v>7503838.15</v>
      </c>
      <c r="P137" s="238">
        <v>504345.1</v>
      </c>
      <c r="Q137" s="238">
        <v>7473412.2</v>
      </c>
      <c r="R137" s="238">
        <v>520415.06</v>
      </c>
      <c r="S137" s="238">
        <v>7276739.74</v>
      </c>
      <c r="T137" s="238">
        <v>529425.32</v>
      </c>
      <c r="U137" s="238">
        <v>7095348.72</v>
      </c>
      <c r="V137" s="238">
        <v>597849.3</v>
      </c>
      <c r="W137" s="238">
        <v>7011378.01</v>
      </c>
      <c r="X137" s="238">
        <v>565871.6</v>
      </c>
      <c r="Y137" s="238">
        <v>6966074.16</v>
      </c>
      <c r="Z137" s="238">
        <v>1032285.38</v>
      </c>
      <c r="AA137" s="238">
        <v>7301421.87</v>
      </c>
      <c r="AB137" s="238">
        <v>603040.83</v>
      </c>
      <c r="AC137" s="238">
        <v>7291333.97</v>
      </c>
      <c r="AD137" s="238">
        <v>730794.25</v>
      </c>
      <c r="AE137" s="238">
        <v>7316461.59</v>
      </c>
      <c r="AF137" s="238">
        <v>625424.38</v>
      </c>
      <c r="AG137" s="238">
        <v>7486914.15</v>
      </c>
      <c r="AH137" s="238">
        <v>741656.16</v>
      </c>
      <c r="AI137" s="238">
        <v>7470161.5</v>
      </c>
      <c r="AJ137" s="238">
        <v>615424.4</v>
      </c>
      <c r="AK137" s="238">
        <v>7492139.16</v>
      </c>
      <c r="AL137" s="238">
        <v>465085.23</v>
      </c>
      <c r="AM137" s="238">
        <v>7531617.01</v>
      </c>
      <c r="AN137" s="238">
        <v>699774.83</v>
      </c>
      <c r="AO137" s="238">
        <v>7727046.74</v>
      </c>
      <c r="AP137" s="238">
        <v>671592.16</v>
      </c>
      <c r="AQ137" s="238">
        <v>7878223.84</v>
      </c>
      <c r="AR137" s="238">
        <v>679653.02</v>
      </c>
      <c r="AS137" s="238">
        <v>8028451.54</v>
      </c>
      <c r="AT137" s="238">
        <v>897036.37</v>
      </c>
      <c r="AU137" s="238">
        <v>8327638.61</v>
      </c>
      <c r="AV137" s="238">
        <v>654443.37</v>
      </c>
      <c r="AW137" s="238">
        <v>8416210.38</v>
      </c>
      <c r="AX137" s="238">
        <v>566642.72</v>
      </c>
      <c r="AY137" s="238">
        <v>7950567.72</v>
      </c>
      <c r="AZ137" s="238">
        <v>735838.35</v>
      </c>
      <c r="BA137" s="238">
        <v>8083365.24</v>
      </c>
      <c r="BB137" s="238">
        <v>769539.38</v>
      </c>
      <c r="BC137" s="238">
        <v>8122110.37</v>
      </c>
      <c r="BD137" s="238">
        <v>598759.71</v>
      </c>
      <c r="BE137" s="238">
        <v>8095445.7</v>
      </c>
      <c r="BF137" s="238">
        <v>765794.6</v>
      </c>
      <c r="BG137" s="238">
        <v>8119584.14</v>
      </c>
      <c r="BH137" s="238">
        <v>887207.08</v>
      </c>
      <c r="BI137" s="238">
        <v>8391366.82</v>
      </c>
      <c r="BJ137" s="238">
        <v>995807.63</v>
      </c>
      <c r="BK137" s="238">
        <v>8922089.22</v>
      </c>
      <c r="BL137" s="238">
        <v>699904.12</v>
      </c>
      <c r="BM137" s="238">
        <v>8922218.51</v>
      </c>
      <c r="BN137" s="238">
        <v>866969.5299999999</v>
      </c>
      <c r="BO137" s="238">
        <v>9117595.879999999</v>
      </c>
      <c r="BP137" s="238">
        <v>885622.36</v>
      </c>
      <c r="BQ137" s="238">
        <v>9323565.219999997</v>
      </c>
      <c r="BR137" s="238">
        <v>660014.88</v>
      </c>
      <c r="BS137" s="238">
        <v>9086543.729999999</v>
      </c>
      <c r="BT137" s="238">
        <v>953720.12</v>
      </c>
      <c r="BU137" s="238">
        <v>9385820.48</v>
      </c>
      <c r="BV137" s="238">
        <v>636362.54</v>
      </c>
      <c r="BW137" s="238">
        <v>9455540.299999999</v>
      </c>
      <c r="BX137" s="238">
        <v>662398.4</v>
      </c>
      <c r="BY137" s="238">
        <v>9382100.35</v>
      </c>
      <c r="BZ137" s="238">
        <v>803880.84</v>
      </c>
      <c r="CA137" s="238">
        <v>9416441.810000002</v>
      </c>
      <c r="CB137" s="238">
        <v>887618.36</v>
      </c>
      <c r="CC137" s="238">
        <v>9705300.46</v>
      </c>
      <c r="CD137" s="238">
        <v>1199402.03</v>
      </c>
      <c r="CE137" s="238">
        <v>10138907.89</v>
      </c>
      <c r="CF137" s="238">
        <v>584385.78</v>
      </c>
      <c r="CG137" s="238">
        <v>9836086.59</v>
      </c>
      <c r="CH137" s="238">
        <v>809487.95</v>
      </c>
      <c r="CI137" s="238">
        <v>9649766.91</v>
      </c>
      <c r="CJ137" s="238">
        <v>930416.77</v>
      </c>
      <c r="CK137" s="238">
        <v>9880279.56</v>
      </c>
      <c r="CL137" s="238">
        <v>794520.74</v>
      </c>
      <c r="CM137" s="238">
        <v>9807830.770000001</v>
      </c>
      <c r="CN137" s="238">
        <v>805449.82</v>
      </c>
      <c r="CO137" s="238">
        <v>9727658.230000002</v>
      </c>
      <c r="CP137" s="238">
        <v>1136545.6499999997</v>
      </c>
      <c r="CQ137" s="238">
        <v>10204188.999999998</v>
      </c>
      <c r="CR137" s="238">
        <v>1251215.4600000004</v>
      </c>
      <c r="CS137" s="238">
        <v>10501684.34</v>
      </c>
      <c r="CT137" s="238">
        <v>1217026.9100000015</v>
      </c>
      <c r="CU137" s="238">
        <v>11082348.71</v>
      </c>
      <c r="CV137" s="238">
        <v>842953.99</v>
      </c>
      <c r="CW137" s="238">
        <v>11262904.3</v>
      </c>
      <c r="CX137" s="238">
        <v>986585.5599999997</v>
      </c>
      <c r="CY137" s="238">
        <v>11445609.02</v>
      </c>
      <c r="CZ137" s="238">
        <v>959035.5000000005</v>
      </c>
      <c r="DA137" s="238">
        <v>11517026.16</v>
      </c>
      <c r="DB137" s="238">
        <v>873503.8299999997</v>
      </c>
      <c r="DC137" s="238">
        <v>11191127.959999999</v>
      </c>
      <c r="DD137" s="238">
        <v>995640.2400000006</v>
      </c>
      <c r="DE137" s="238">
        <v>11602382.42</v>
      </c>
      <c r="DF137" s="238">
        <v>999407.7200000004</v>
      </c>
      <c r="DG137" s="238">
        <v>11792302.190000003</v>
      </c>
      <c r="DH137" s="238">
        <v>855729.7099999996</v>
      </c>
      <c r="DI137" s="238">
        <v>11717615.130000005</v>
      </c>
      <c r="DJ137" s="238">
        <v>1162149.59</v>
      </c>
      <c r="DK137" s="238">
        <v>12085243.980000004</v>
      </c>
      <c r="DL137" s="238">
        <v>856131.4100000005</v>
      </c>
      <c r="DM137" s="238">
        <v>12135925.570000004</v>
      </c>
      <c r="DN137" s="238">
        <v>835946.9599999998</v>
      </c>
      <c r="DO137" s="238">
        <v>11835326.880000005</v>
      </c>
      <c r="DP137" s="238">
        <v>850913.38</v>
      </c>
      <c r="DQ137" s="238">
        <v>11435024.800000004</v>
      </c>
      <c r="DR137" s="238">
        <v>954000.9800000002</v>
      </c>
      <c r="DS137" s="238">
        <v>11171998.870000003</v>
      </c>
      <c r="DT137" s="238">
        <v>846105.4100000003</v>
      </c>
      <c r="DU137" s="238">
        <v>11175150.290000001</v>
      </c>
      <c r="DV137" s="238">
        <v>925504.0200000003</v>
      </c>
      <c r="DW137" s="238">
        <v>11114068.750000002</v>
      </c>
      <c r="DX137" s="238">
        <v>952497.4800000002</v>
      </c>
      <c r="DY137" s="238">
        <v>11107530.73</v>
      </c>
      <c r="DZ137" s="238">
        <v>872310.7100000002</v>
      </c>
      <c r="EA137" s="238">
        <v>11106337.610000001</v>
      </c>
      <c r="EB137" s="238">
        <v>994961.41</v>
      </c>
      <c r="EC137" s="238">
        <v>11105658.780000001</v>
      </c>
      <c r="ED137" s="238">
        <v>991053.5200000003</v>
      </c>
      <c r="EE137" s="238">
        <v>11097304.580000002</v>
      </c>
      <c r="EF137" s="238">
        <v>854124.3699999994</v>
      </c>
      <c r="EG137" s="238">
        <v>11095699.24</v>
      </c>
      <c r="EH137" s="238">
        <v>1147404.62</v>
      </c>
      <c r="EI137" s="238">
        <v>11080954.270000001</v>
      </c>
      <c r="EJ137" s="238">
        <v>856322.5900000003</v>
      </c>
      <c r="EK137" s="238">
        <v>11081145.450000003</v>
      </c>
      <c r="EL137" s="238">
        <v>835452.0500000004</v>
      </c>
      <c r="EM137" s="238">
        <v>11080650.540000003</v>
      </c>
      <c r="EN137" s="238">
        <v>851391.8700000002</v>
      </c>
      <c r="EO137" s="238">
        <v>11081129.030000001</v>
      </c>
      <c r="EP137" s="238">
        <v>946829.9500000004</v>
      </c>
      <c r="EQ137" s="238">
        <v>11073958.000000002</v>
      </c>
      <c r="ES137" t="str">
        <f t="shared" si="9"/>
        <v>592</v>
      </c>
      <c r="EX137" t="b">
        <f t="shared" si="8"/>
        <v>1</v>
      </c>
      <c r="EY137" s="206" t="s">
        <v>626</v>
      </c>
    </row>
    <row r="138" spans="1:155" ht="12.75">
      <c r="A138" t="str">
        <f t="shared" si="10"/>
        <v>INC392010</v>
      </c>
      <c r="B138" s="241" t="s">
        <v>627</v>
      </c>
      <c r="C138" s="238" t="s">
        <v>759</v>
      </c>
      <c r="D138" s="238">
        <v>70463.84</v>
      </c>
      <c r="E138" s="238">
        <v>2286755.18</v>
      </c>
      <c r="F138" s="238">
        <v>237616.73</v>
      </c>
      <c r="G138" s="238">
        <v>2340547.4</v>
      </c>
      <c r="H138" s="238">
        <v>92582.44</v>
      </c>
      <c r="I138" s="238">
        <v>2268630.37</v>
      </c>
      <c r="J138" s="238">
        <v>97063.74</v>
      </c>
      <c r="K138" s="238">
        <v>2235386.94</v>
      </c>
      <c r="L138" s="238">
        <v>222395.32</v>
      </c>
      <c r="M138" s="238">
        <v>2348168.65</v>
      </c>
      <c r="N138" s="238">
        <v>97854.81</v>
      </c>
      <c r="O138" s="238">
        <v>2210285.09</v>
      </c>
      <c r="P138" s="238">
        <v>164035.3</v>
      </c>
      <c r="Q138" s="238">
        <v>2292766.08</v>
      </c>
      <c r="R138" s="238">
        <v>220099.59</v>
      </c>
      <c r="S138" s="238">
        <v>2273344.92</v>
      </c>
      <c r="T138" s="238">
        <v>149505.95</v>
      </c>
      <c r="U138" s="238">
        <v>2196535.74</v>
      </c>
      <c r="V138" s="238">
        <v>172339.53</v>
      </c>
      <c r="W138" s="238">
        <v>2237869.32</v>
      </c>
      <c r="X138" s="238">
        <v>131167.43</v>
      </c>
      <c r="Y138" s="238">
        <v>1963244.59</v>
      </c>
      <c r="Z138" s="238">
        <v>495282.15</v>
      </c>
      <c r="AA138" s="238">
        <v>2150406.83</v>
      </c>
      <c r="AB138" s="238">
        <v>110357.06</v>
      </c>
      <c r="AC138" s="238">
        <v>2190300.05</v>
      </c>
      <c r="AD138" s="238">
        <v>147546.72</v>
      </c>
      <c r="AE138" s="238">
        <v>2100230.04</v>
      </c>
      <c r="AF138" s="238">
        <v>205505.72</v>
      </c>
      <c r="AG138" s="238">
        <v>2213153.32</v>
      </c>
      <c r="AH138" s="238">
        <v>287636.95</v>
      </c>
      <c r="AI138" s="238">
        <v>2403726.53</v>
      </c>
      <c r="AJ138" s="238">
        <v>301597.83</v>
      </c>
      <c r="AK138" s="238">
        <v>2482929.04</v>
      </c>
      <c r="AL138" s="238">
        <v>319532.25</v>
      </c>
      <c r="AM138" s="238">
        <v>2704606.48</v>
      </c>
      <c r="AN138" s="238">
        <v>278616.34</v>
      </c>
      <c r="AO138" s="238">
        <v>2819187.52</v>
      </c>
      <c r="AP138" s="238">
        <v>219806.01</v>
      </c>
      <c r="AQ138" s="238">
        <v>2818893.94</v>
      </c>
      <c r="AR138" s="238">
        <v>177908.03</v>
      </c>
      <c r="AS138" s="238">
        <v>2847296.02</v>
      </c>
      <c r="AT138" s="238">
        <v>197036.01</v>
      </c>
      <c r="AU138" s="238">
        <v>2871992.5</v>
      </c>
      <c r="AV138" s="238">
        <v>169365.24</v>
      </c>
      <c r="AW138" s="238">
        <v>2910190.31</v>
      </c>
      <c r="AX138" s="238">
        <v>811937.48</v>
      </c>
      <c r="AY138" s="238">
        <v>3226845.64</v>
      </c>
      <c r="AZ138" s="238">
        <v>120702.71</v>
      </c>
      <c r="BA138" s="238">
        <v>3237191.29</v>
      </c>
      <c r="BB138" s="238">
        <v>242763.6</v>
      </c>
      <c r="BC138" s="238">
        <v>3332408.17</v>
      </c>
      <c r="BD138" s="238">
        <v>118123.33</v>
      </c>
      <c r="BE138" s="238">
        <v>3245025.78</v>
      </c>
      <c r="BF138" s="238">
        <v>99160.81</v>
      </c>
      <c r="BG138" s="238">
        <v>3056549.64</v>
      </c>
      <c r="BH138" s="238">
        <v>305363.57</v>
      </c>
      <c r="BI138" s="238">
        <v>3060315.38</v>
      </c>
      <c r="BJ138" s="238">
        <v>116443.98</v>
      </c>
      <c r="BK138" s="238">
        <v>2857227.11</v>
      </c>
      <c r="BL138" s="238">
        <v>147766.58</v>
      </c>
      <c r="BM138" s="238">
        <v>2726377.35</v>
      </c>
      <c r="BN138" s="238">
        <v>298240.08999999997</v>
      </c>
      <c r="BO138" s="238">
        <v>2804811.43</v>
      </c>
      <c r="BP138" s="238">
        <v>347330.61</v>
      </c>
      <c r="BQ138" s="238">
        <v>2974234.01</v>
      </c>
      <c r="BR138" s="238">
        <v>-15427.930000000022</v>
      </c>
      <c r="BS138" s="238">
        <v>2761770.0700000003</v>
      </c>
      <c r="BT138" s="238">
        <v>287685.57</v>
      </c>
      <c r="BU138" s="238">
        <v>2880090.4000000004</v>
      </c>
      <c r="BV138" s="238">
        <v>177113.33000000002</v>
      </c>
      <c r="BW138" s="238">
        <v>2245266.25</v>
      </c>
      <c r="BX138" s="238">
        <v>396157.17</v>
      </c>
      <c r="BY138" s="238">
        <v>2520720.71</v>
      </c>
      <c r="BZ138" s="238">
        <v>300023.54000000004</v>
      </c>
      <c r="CA138" s="238">
        <v>2577980.65</v>
      </c>
      <c r="CB138" s="238">
        <v>288349.01</v>
      </c>
      <c r="CC138" s="238">
        <v>2748206.33</v>
      </c>
      <c r="CD138" s="238">
        <v>334370.46</v>
      </c>
      <c r="CE138" s="238">
        <v>2983415.98</v>
      </c>
      <c r="CF138" s="238">
        <v>453142.16000000003</v>
      </c>
      <c r="CG138" s="238">
        <v>3131194.57</v>
      </c>
      <c r="CH138" s="238">
        <v>327612.22</v>
      </c>
      <c r="CI138" s="238">
        <v>3342362.8099999996</v>
      </c>
      <c r="CJ138" s="238">
        <v>-161858.64</v>
      </c>
      <c r="CK138" s="238">
        <v>3032737.5899999994</v>
      </c>
      <c r="CL138" s="238">
        <v>332781.62</v>
      </c>
      <c r="CM138" s="238">
        <v>3067279.1199999996</v>
      </c>
      <c r="CN138" s="238">
        <v>222650.36</v>
      </c>
      <c r="CO138" s="238">
        <v>2942598.8699999996</v>
      </c>
      <c r="CP138" s="238">
        <v>263757</v>
      </c>
      <c r="CQ138" s="238">
        <v>3221783.8</v>
      </c>
      <c r="CR138" s="238">
        <v>285264</v>
      </c>
      <c r="CS138" s="238">
        <v>3219362.2300000004</v>
      </c>
      <c r="CT138" s="238">
        <v>259675</v>
      </c>
      <c r="CU138" s="238">
        <v>3301923.8999999994</v>
      </c>
      <c r="CV138" s="238">
        <v>278256.92</v>
      </c>
      <c r="CW138" s="238">
        <v>3184023.6499999994</v>
      </c>
      <c r="CX138" s="238">
        <v>278256.92</v>
      </c>
      <c r="CY138" s="238">
        <v>3162257.0299999993</v>
      </c>
      <c r="CZ138" s="238">
        <v>278776.92</v>
      </c>
      <c r="DA138" s="238">
        <v>3152684.9400000004</v>
      </c>
      <c r="DB138" s="238">
        <v>280096.92</v>
      </c>
      <c r="DC138" s="238">
        <v>3098411.4000000004</v>
      </c>
      <c r="DD138" s="238">
        <v>278256.92</v>
      </c>
      <c r="DE138" s="238">
        <v>2923526.159999999</v>
      </c>
      <c r="DF138" s="238">
        <v>278256.92</v>
      </c>
      <c r="DG138" s="238">
        <v>2874170.8599999994</v>
      </c>
      <c r="DH138" s="238">
        <v>278256.92</v>
      </c>
      <c r="DI138" s="238">
        <v>3314286.4199999995</v>
      </c>
      <c r="DJ138" s="238">
        <v>278256.92</v>
      </c>
      <c r="DK138" s="238">
        <v>3259761.7199999997</v>
      </c>
      <c r="DL138" s="238">
        <v>278776.92</v>
      </c>
      <c r="DM138" s="238">
        <v>3315888.28</v>
      </c>
      <c r="DN138" s="238">
        <v>280096.92</v>
      </c>
      <c r="DO138" s="238">
        <v>3332228.1999999997</v>
      </c>
      <c r="DP138" s="238">
        <v>279521.92</v>
      </c>
      <c r="DQ138" s="238">
        <v>3326486.1199999996</v>
      </c>
      <c r="DR138" s="238">
        <v>278256.92</v>
      </c>
      <c r="DS138" s="238">
        <v>3345068.0399999996</v>
      </c>
      <c r="DT138" s="238">
        <v>276772.5</v>
      </c>
      <c r="DU138" s="238">
        <v>3343583.619999999</v>
      </c>
      <c r="DV138" s="238">
        <v>276772.5</v>
      </c>
      <c r="DW138" s="238">
        <v>3342099.1999999993</v>
      </c>
      <c r="DX138" s="238">
        <v>277308.1</v>
      </c>
      <c r="DY138" s="238">
        <v>3340630.3799999994</v>
      </c>
      <c r="DZ138" s="238">
        <v>278667.69999999995</v>
      </c>
      <c r="EA138" s="238">
        <v>3339201.159999999</v>
      </c>
      <c r="EB138" s="238">
        <v>276772.5</v>
      </c>
      <c r="EC138" s="238">
        <v>3337716.7399999993</v>
      </c>
      <c r="ED138" s="238">
        <v>276772.5</v>
      </c>
      <c r="EE138" s="238">
        <v>3336232.3199999994</v>
      </c>
      <c r="EF138" s="238">
        <v>276772.5</v>
      </c>
      <c r="EG138" s="238">
        <v>3334747.8999999994</v>
      </c>
      <c r="EH138" s="238">
        <v>276772.5</v>
      </c>
      <c r="EI138" s="238">
        <v>3333263.4799999995</v>
      </c>
      <c r="EJ138" s="238">
        <v>277308.1</v>
      </c>
      <c r="EK138" s="238">
        <v>3331794.6599999997</v>
      </c>
      <c r="EL138" s="238">
        <v>278667.69999999995</v>
      </c>
      <c r="EM138" s="238">
        <v>3330365.4399999995</v>
      </c>
      <c r="EN138" s="238">
        <v>278075.44999999995</v>
      </c>
      <c r="EO138" s="238">
        <v>3328918.97</v>
      </c>
      <c r="EP138" s="238">
        <v>276772.5</v>
      </c>
      <c r="EQ138" s="238">
        <v>3327434.5500000003</v>
      </c>
      <c r="ES138" t="str">
        <f t="shared" si="9"/>
        <v>592</v>
      </c>
      <c r="EX138" t="b">
        <f t="shared" si="8"/>
        <v>1</v>
      </c>
      <c r="EY138" s="206" t="s">
        <v>627</v>
      </c>
    </row>
    <row r="139" spans="1:155" ht="12.75">
      <c r="A139" t="str">
        <f t="shared" si="10"/>
        <v>INC393000</v>
      </c>
      <c r="B139" s="241" t="s">
        <v>628</v>
      </c>
      <c r="C139" s="238" t="s">
        <v>760</v>
      </c>
      <c r="D139" s="238">
        <v>10004987.8</v>
      </c>
      <c r="E139" s="238">
        <v>124652333.98</v>
      </c>
      <c r="F139" s="238">
        <v>9080161.31</v>
      </c>
      <c r="G139" s="238">
        <v>125358450.49</v>
      </c>
      <c r="H139" s="238">
        <v>11083891.44</v>
      </c>
      <c r="I139" s="238">
        <v>127150478.18</v>
      </c>
      <c r="J139" s="238">
        <v>11523790.44</v>
      </c>
      <c r="K139" s="238">
        <v>129679866.37</v>
      </c>
      <c r="L139" s="238">
        <v>10861239.09</v>
      </c>
      <c r="M139" s="238">
        <v>131901756.62</v>
      </c>
      <c r="N139" s="238">
        <v>10406873.76</v>
      </c>
      <c r="O139" s="238">
        <v>131285002.82</v>
      </c>
      <c r="P139" s="238">
        <v>9600780.75</v>
      </c>
      <c r="Q139" s="238">
        <v>130005456.1</v>
      </c>
      <c r="R139" s="238">
        <v>11023880.83</v>
      </c>
      <c r="S139" s="238">
        <v>129923389.84</v>
      </c>
      <c r="T139" s="238">
        <v>10389559.31</v>
      </c>
      <c r="U139" s="238">
        <v>129202769.47</v>
      </c>
      <c r="V139" s="238">
        <v>10797938.19</v>
      </c>
      <c r="W139" s="238">
        <v>125248238.45</v>
      </c>
      <c r="X139" s="238">
        <v>8583174.96</v>
      </c>
      <c r="Y139" s="238">
        <v>123988046.21</v>
      </c>
      <c r="Z139" s="238">
        <v>9412416.52</v>
      </c>
      <c r="AA139" s="238">
        <v>122768694.4</v>
      </c>
      <c r="AB139" s="238">
        <v>9963879.06</v>
      </c>
      <c r="AC139" s="238">
        <v>122727585.66</v>
      </c>
      <c r="AD139" s="238">
        <v>9834842.74</v>
      </c>
      <c r="AE139" s="238">
        <v>123482267.09</v>
      </c>
      <c r="AF139" s="238">
        <v>10522961.98</v>
      </c>
      <c r="AG139" s="238">
        <v>122921337.63</v>
      </c>
      <c r="AH139" s="238">
        <v>10879449.3</v>
      </c>
      <c r="AI139" s="238">
        <v>122276996.49</v>
      </c>
      <c r="AJ139" s="238">
        <v>11387479.58</v>
      </c>
      <c r="AK139" s="238">
        <v>122803236.98</v>
      </c>
      <c r="AL139" s="238">
        <v>9058813.03</v>
      </c>
      <c r="AM139" s="238">
        <v>121455176.25</v>
      </c>
      <c r="AN139" s="238">
        <v>9277867.21</v>
      </c>
      <c r="AO139" s="238">
        <v>121132262.71</v>
      </c>
      <c r="AP139" s="238">
        <v>10324709.08</v>
      </c>
      <c r="AQ139" s="238">
        <v>120433090.96</v>
      </c>
      <c r="AR139" s="238">
        <v>9940491.5</v>
      </c>
      <c r="AS139" s="238">
        <v>119984023.15</v>
      </c>
      <c r="AT139" s="238">
        <v>10862054.28</v>
      </c>
      <c r="AU139" s="238">
        <v>120048139.24</v>
      </c>
      <c r="AV139" s="238">
        <v>10448255.81</v>
      </c>
      <c r="AW139" s="238">
        <v>121913220.09</v>
      </c>
      <c r="AX139" s="238">
        <v>11014107.11</v>
      </c>
      <c r="AY139" s="238">
        <v>123514910.68</v>
      </c>
      <c r="AZ139" s="238">
        <v>9436722.3</v>
      </c>
      <c r="BA139" s="238">
        <v>122987753.92</v>
      </c>
      <c r="BB139" s="238">
        <v>9350494.79</v>
      </c>
      <c r="BC139" s="238">
        <v>122503405.97</v>
      </c>
      <c r="BD139" s="238">
        <v>10656693.4</v>
      </c>
      <c r="BE139" s="238">
        <v>122637137.39</v>
      </c>
      <c r="BF139" s="238">
        <v>10593531.66</v>
      </c>
      <c r="BG139" s="238">
        <v>122351219.75</v>
      </c>
      <c r="BH139" s="238">
        <v>11485944.34</v>
      </c>
      <c r="BI139" s="238">
        <v>122449684.51</v>
      </c>
      <c r="BJ139" s="238">
        <v>12021427.73</v>
      </c>
      <c r="BK139" s="238">
        <v>125412299.21</v>
      </c>
      <c r="BL139" s="238">
        <v>14514247.5</v>
      </c>
      <c r="BM139" s="238">
        <v>130648679.5</v>
      </c>
      <c r="BN139" s="238">
        <v>-4989244.69</v>
      </c>
      <c r="BO139" s="238">
        <v>115334725.73</v>
      </c>
      <c r="BP139" s="238">
        <v>9254240.32</v>
      </c>
      <c r="BQ139" s="238">
        <v>114648474.55</v>
      </c>
      <c r="BR139" s="238">
        <v>10754447.32</v>
      </c>
      <c r="BS139" s="238">
        <v>114540867.59</v>
      </c>
      <c r="BT139" s="238">
        <v>5630963.78</v>
      </c>
      <c r="BU139" s="238">
        <v>109723575.56</v>
      </c>
      <c r="BV139" s="238">
        <v>6484022.06</v>
      </c>
      <c r="BW139" s="238">
        <v>105193490.51</v>
      </c>
      <c r="BX139" s="238">
        <v>8235207.28</v>
      </c>
      <c r="BY139" s="238">
        <v>103991975.49000001</v>
      </c>
      <c r="BZ139" s="238">
        <v>9013490.69</v>
      </c>
      <c r="CA139" s="238">
        <v>103654971.39</v>
      </c>
      <c r="CB139" s="238">
        <v>8433713.63</v>
      </c>
      <c r="CC139" s="238">
        <v>101431991.62</v>
      </c>
      <c r="CD139" s="238">
        <v>9693754.68</v>
      </c>
      <c r="CE139" s="238">
        <v>100532214.64000002</v>
      </c>
      <c r="CF139" s="238">
        <v>9039186.21</v>
      </c>
      <c r="CG139" s="238">
        <v>98085456.51</v>
      </c>
      <c r="CH139" s="238">
        <v>9001579.07</v>
      </c>
      <c r="CI139" s="238">
        <v>95065607.85</v>
      </c>
      <c r="CJ139" s="238">
        <v>10214170.24</v>
      </c>
      <c r="CK139" s="238">
        <v>90765530.59</v>
      </c>
      <c r="CL139" s="238">
        <v>10287575.99</v>
      </c>
      <c r="CM139" s="238">
        <v>106042351.27000001</v>
      </c>
      <c r="CN139" s="238">
        <v>9135820.28</v>
      </c>
      <c r="CO139" s="238">
        <v>105923931.23000002</v>
      </c>
      <c r="CP139" s="238">
        <v>9472510.800000018</v>
      </c>
      <c r="CQ139" s="238">
        <v>104641994.71000002</v>
      </c>
      <c r="CR139" s="238">
        <v>6843824.309999977</v>
      </c>
      <c r="CS139" s="238">
        <v>105854855.24</v>
      </c>
      <c r="CT139" s="238">
        <v>6872858.4599999795</v>
      </c>
      <c r="CU139" s="238">
        <v>106243691.63999999</v>
      </c>
      <c r="CV139" s="238">
        <v>8239468.159999992</v>
      </c>
      <c r="CW139" s="238">
        <v>106247952.51999998</v>
      </c>
      <c r="CX139" s="238">
        <v>8542365.60999997</v>
      </c>
      <c r="CY139" s="238">
        <v>105776827.43999994</v>
      </c>
      <c r="CZ139" s="238">
        <v>8989116.889999988</v>
      </c>
      <c r="DA139" s="238">
        <v>106332230.69999993</v>
      </c>
      <c r="DB139" s="238">
        <v>9369814.299999988</v>
      </c>
      <c r="DC139" s="238">
        <v>106008290.3199999</v>
      </c>
      <c r="DD139" s="238">
        <v>9683621.26000001</v>
      </c>
      <c r="DE139" s="238">
        <v>106652725.36999992</v>
      </c>
      <c r="DF139" s="238">
        <v>9622909.689999986</v>
      </c>
      <c r="DG139" s="238">
        <v>107274055.98999989</v>
      </c>
      <c r="DH139" s="238">
        <v>9550871.370000003</v>
      </c>
      <c r="DI139" s="238">
        <v>106610757.11999989</v>
      </c>
      <c r="DJ139" s="238">
        <v>9692928.669999963</v>
      </c>
      <c r="DK139" s="238">
        <v>106016109.79999986</v>
      </c>
      <c r="DL139" s="238">
        <v>9395626.149999987</v>
      </c>
      <c r="DM139" s="238">
        <v>106275915.66999984</v>
      </c>
      <c r="DN139" s="238">
        <v>9002624.54999999</v>
      </c>
      <c r="DO139" s="238">
        <v>105806029.41999984</v>
      </c>
      <c r="DP139" s="238">
        <v>8631331.520000005</v>
      </c>
      <c r="DQ139" s="238">
        <v>107593536.62999985</v>
      </c>
      <c r="DR139" s="238">
        <v>8191102.899999991</v>
      </c>
      <c r="DS139" s="238">
        <v>108911781.06999987</v>
      </c>
      <c r="DT139" s="238">
        <v>8941380.489999996</v>
      </c>
      <c r="DU139" s="238">
        <v>109613693.39999987</v>
      </c>
      <c r="DV139" s="238">
        <v>9108990.910000019</v>
      </c>
      <c r="DW139" s="238">
        <v>110180318.6999999</v>
      </c>
      <c r="DX139" s="238">
        <v>8556541.019999996</v>
      </c>
      <c r="DY139" s="238">
        <v>109747742.82999991</v>
      </c>
      <c r="DZ139" s="238">
        <v>9912447.210000023</v>
      </c>
      <c r="EA139" s="238">
        <v>110290375.73999995</v>
      </c>
      <c r="EB139" s="238">
        <v>10340355.65000003</v>
      </c>
      <c r="EC139" s="238">
        <v>110947110.12999998</v>
      </c>
      <c r="ED139" s="238">
        <v>10318755.609999992</v>
      </c>
      <c r="EE139" s="238">
        <v>111642956.05</v>
      </c>
      <c r="EF139" s="238">
        <v>10195500.340000007</v>
      </c>
      <c r="EG139" s="238">
        <v>112287585.02</v>
      </c>
      <c r="EH139" s="238">
        <v>10441320.75</v>
      </c>
      <c r="EI139" s="238">
        <v>113035977.10000004</v>
      </c>
      <c r="EJ139" s="238">
        <v>10194962.930000007</v>
      </c>
      <c r="EK139" s="238">
        <v>113835313.88000005</v>
      </c>
      <c r="EL139" s="238">
        <v>9888234.89</v>
      </c>
      <c r="EM139" s="238">
        <v>114720924.22000006</v>
      </c>
      <c r="EN139" s="238">
        <v>9408995.650000015</v>
      </c>
      <c r="EO139" s="238">
        <v>115498588.35000008</v>
      </c>
      <c r="EP139" s="238">
        <v>8770628.96000003</v>
      </c>
      <c r="EQ139" s="238">
        <v>116078114.41000013</v>
      </c>
      <c r="ES139" t="str">
        <f t="shared" si="9"/>
        <v>593</v>
      </c>
      <c r="EX139" t="b">
        <f t="shared" si="8"/>
        <v>1</v>
      </c>
      <c r="EY139" s="206" t="s">
        <v>628</v>
      </c>
    </row>
    <row r="140" spans="1:155" ht="12.75">
      <c r="A140" t="str">
        <f t="shared" si="10"/>
        <v>INC394000</v>
      </c>
      <c r="B140" s="241" t="s">
        <v>629</v>
      </c>
      <c r="C140" s="238" t="s">
        <v>761</v>
      </c>
      <c r="D140" s="238">
        <v>2529482.1</v>
      </c>
      <c r="E140" s="238">
        <v>31831665.16</v>
      </c>
      <c r="F140" s="238">
        <v>2706239.9</v>
      </c>
      <c r="G140" s="238">
        <v>32392609.78</v>
      </c>
      <c r="H140" s="238">
        <v>2645788.28</v>
      </c>
      <c r="I140" s="238">
        <v>32480177.6</v>
      </c>
      <c r="J140" s="238">
        <v>2570471.27</v>
      </c>
      <c r="K140" s="238">
        <v>32198256.37</v>
      </c>
      <c r="L140" s="238">
        <v>2718835.08</v>
      </c>
      <c r="M140" s="238">
        <v>32228458.72</v>
      </c>
      <c r="N140" s="238">
        <v>2596629.29</v>
      </c>
      <c r="O140" s="238">
        <v>31557172.21</v>
      </c>
      <c r="P140" s="238">
        <v>2649929.26</v>
      </c>
      <c r="Q140" s="238">
        <v>32542440.62</v>
      </c>
      <c r="R140" s="238">
        <v>2880413.37</v>
      </c>
      <c r="S140" s="238">
        <v>32302566.73</v>
      </c>
      <c r="T140" s="238">
        <v>2715226.09</v>
      </c>
      <c r="U140" s="238">
        <v>32460873.43</v>
      </c>
      <c r="V140" s="238">
        <v>2845961.83</v>
      </c>
      <c r="W140" s="238">
        <v>31105997.37</v>
      </c>
      <c r="X140" s="238">
        <v>2382455</v>
      </c>
      <c r="Y140" s="238">
        <v>31309286.36</v>
      </c>
      <c r="Z140" s="238">
        <v>2210857.1</v>
      </c>
      <c r="AA140" s="238">
        <v>31452288.57</v>
      </c>
      <c r="AB140" s="238">
        <v>2203858.23</v>
      </c>
      <c r="AC140" s="238">
        <v>31126664.7</v>
      </c>
      <c r="AD140" s="238">
        <v>2255703.86</v>
      </c>
      <c r="AE140" s="238">
        <v>30676128.66</v>
      </c>
      <c r="AF140" s="238">
        <v>2270584.83</v>
      </c>
      <c r="AG140" s="238">
        <v>30300925.21</v>
      </c>
      <c r="AH140" s="238">
        <v>2635331.32</v>
      </c>
      <c r="AI140" s="238">
        <v>30365785.26</v>
      </c>
      <c r="AJ140" s="238">
        <v>2656528.46</v>
      </c>
      <c r="AK140" s="238">
        <v>30303478.64</v>
      </c>
      <c r="AL140" s="238">
        <v>2349224.58</v>
      </c>
      <c r="AM140" s="238">
        <v>30056073.93</v>
      </c>
      <c r="AN140" s="238">
        <v>2528220.06</v>
      </c>
      <c r="AO140" s="238">
        <v>29934364.73</v>
      </c>
      <c r="AP140" s="238">
        <v>2561985.75</v>
      </c>
      <c r="AQ140" s="238">
        <v>29615937.11</v>
      </c>
      <c r="AR140" s="238">
        <v>2226894.61</v>
      </c>
      <c r="AS140" s="238">
        <v>29127605.63</v>
      </c>
      <c r="AT140" s="238">
        <v>2173811.35</v>
      </c>
      <c r="AU140" s="238">
        <v>28455455.15</v>
      </c>
      <c r="AV140" s="238">
        <v>2362773.36</v>
      </c>
      <c r="AW140" s="238">
        <v>28435773.51</v>
      </c>
      <c r="AX140" s="238">
        <v>2584360</v>
      </c>
      <c r="AY140" s="238">
        <v>28809276.41</v>
      </c>
      <c r="AZ140" s="238">
        <v>2072564.83</v>
      </c>
      <c r="BA140" s="238">
        <v>28677983.01</v>
      </c>
      <c r="BB140" s="238">
        <v>2021491.93</v>
      </c>
      <c r="BC140" s="238">
        <v>28443771.08</v>
      </c>
      <c r="BD140" s="238">
        <v>2183615.84</v>
      </c>
      <c r="BE140" s="238">
        <v>28356802.09</v>
      </c>
      <c r="BF140" s="238">
        <v>2003151.5</v>
      </c>
      <c r="BG140" s="238">
        <v>27724622.27</v>
      </c>
      <c r="BH140" s="238">
        <v>2173514.25</v>
      </c>
      <c r="BI140" s="238">
        <v>27241608.06</v>
      </c>
      <c r="BJ140" s="238">
        <v>2220378.04</v>
      </c>
      <c r="BK140" s="238">
        <v>27112761.52</v>
      </c>
      <c r="BL140" s="238">
        <v>2938967.93</v>
      </c>
      <c r="BM140" s="238">
        <v>27523509.39</v>
      </c>
      <c r="BN140" s="238">
        <v>274219</v>
      </c>
      <c r="BO140" s="238">
        <v>25235742.64</v>
      </c>
      <c r="BP140" s="238">
        <v>2334739.36</v>
      </c>
      <c r="BQ140" s="238">
        <v>25343587.39</v>
      </c>
      <c r="BR140" s="238">
        <v>1791965.57</v>
      </c>
      <c r="BS140" s="238">
        <v>24961741.61</v>
      </c>
      <c r="BT140" s="238">
        <v>1393561.12</v>
      </c>
      <c r="BU140" s="238">
        <v>23992529.369999997</v>
      </c>
      <c r="BV140" s="238">
        <v>691968.12</v>
      </c>
      <c r="BW140" s="238">
        <v>22100137.490000002</v>
      </c>
      <c r="BX140" s="238">
        <v>1159385.65</v>
      </c>
      <c r="BY140" s="238">
        <v>21186958.31</v>
      </c>
      <c r="BZ140" s="238">
        <v>1474429.8</v>
      </c>
      <c r="CA140" s="238">
        <v>20639896.18</v>
      </c>
      <c r="CB140" s="238">
        <v>1460548.04</v>
      </c>
      <c r="CC140" s="238">
        <v>19916828.38</v>
      </c>
      <c r="CD140" s="238">
        <v>1457476.42</v>
      </c>
      <c r="CE140" s="238">
        <v>19371153.3</v>
      </c>
      <c r="CF140" s="238">
        <v>1460664.8</v>
      </c>
      <c r="CG140" s="238">
        <v>18658303.849999998</v>
      </c>
      <c r="CH140" s="238">
        <v>1754175.74</v>
      </c>
      <c r="CI140" s="238">
        <v>18192101.549999997</v>
      </c>
      <c r="CJ140" s="238">
        <v>1886890.9</v>
      </c>
      <c r="CK140" s="238">
        <v>17140024.52</v>
      </c>
      <c r="CL140" s="238">
        <v>2088694.98</v>
      </c>
      <c r="CM140" s="238">
        <v>18954500.5</v>
      </c>
      <c r="CN140" s="238">
        <v>1731109.53</v>
      </c>
      <c r="CO140" s="238">
        <v>18350870.67</v>
      </c>
      <c r="CP140" s="238">
        <v>2267297.3100000015</v>
      </c>
      <c r="CQ140" s="238">
        <v>18826202.410000004</v>
      </c>
      <c r="CR140" s="238">
        <v>1489687.5800000024</v>
      </c>
      <c r="CS140" s="238">
        <v>18922328.870000005</v>
      </c>
      <c r="CT140" s="238">
        <v>1414479.4500000007</v>
      </c>
      <c r="CU140" s="238">
        <v>19644840.200000007</v>
      </c>
      <c r="CV140" s="238">
        <v>1696483.6400000025</v>
      </c>
      <c r="CW140" s="238">
        <v>20181938.19000001</v>
      </c>
      <c r="CX140" s="238">
        <v>1754289.059999997</v>
      </c>
      <c r="CY140" s="238">
        <v>20461797.450000003</v>
      </c>
      <c r="CZ140" s="238">
        <v>1920006.2900000007</v>
      </c>
      <c r="DA140" s="238">
        <v>20921255.700000003</v>
      </c>
      <c r="DB140" s="238">
        <v>1892754.3400000005</v>
      </c>
      <c r="DC140" s="238">
        <v>21356533.620000005</v>
      </c>
      <c r="DD140" s="238">
        <v>1976857.170000001</v>
      </c>
      <c r="DE140" s="238">
        <v>21872725.990000002</v>
      </c>
      <c r="DF140" s="238">
        <v>2232101.319999996</v>
      </c>
      <c r="DG140" s="238">
        <v>22350651.570000004</v>
      </c>
      <c r="DH140" s="238">
        <v>2183811.859999998</v>
      </c>
      <c r="DI140" s="238">
        <v>22647572.53</v>
      </c>
      <c r="DJ140" s="238">
        <v>2322580.0399999907</v>
      </c>
      <c r="DK140" s="238">
        <v>22881457.589999992</v>
      </c>
      <c r="DL140" s="238">
        <v>2139958.550000005</v>
      </c>
      <c r="DM140" s="238">
        <v>23290306.609999996</v>
      </c>
      <c r="DN140" s="238">
        <v>1905861.970000003</v>
      </c>
      <c r="DO140" s="238">
        <v>22928871.269999996</v>
      </c>
      <c r="DP140" s="238">
        <v>1758069.7399999972</v>
      </c>
      <c r="DQ140" s="238">
        <v>23197253.429999996</v>
      </c>
      <c r="DR140" s="238">
        <v>1636690.1099999992</v>
      </c>
      <c r="DS140" s="238">
        <v>23419464.089999996</v>
      </c>
      <c r="DT140" s="238">
        <v>1844743.4199999974</v>
      </c>
      <c r="DU140" s="238">
        <v>23567723.869999982</v>
      </c>
      <c r="DV140" s="238">
        <v>1858220.020000002</v>
      </c>
      <c r="DW140" s="238">
        <v>23671654.829999987</v>
      </c>
      <c r="DX140" s="238">
        <v>2053418.8100000047</v>
      </c>
      <c r="DY140" s="238">
        <v>23805067.349999994</v>
      </c>
      <c r="DZ140" s="238">
        <v>1993251.5700000047</v>
      </c>
      <c r="EA140" s="238">
        <v>23905564.58</v>
      </c>
      <c r="EB140" s="238">
        <v>2150821.730000001</v>
      </c>
      <c r="EC140" s="238">
        <v>24079529.14</v>
      </c>
      <c r="ED140" s="238">
        <v>2370158.4999999995</v>
      </c>
      <c r="EE140" s="238">
        <v>24217586.320000004</v>
      </c>
      <c r="EF140" s="238">
        <v>2308121.6699999967</v>
      </c>
      <c r="EG140" s="238">
        <v>24341896.13</v>
      </c>
      <c r="EH140" s="238">
        <v>2485416.3099999977</v>
      </c>
      <c r="EI140" s="238">
        <v>24504732.400000006</v>
      </c>
      <c r="EJ140" s="238">
        <v>2277890.4299999992</v>
      </c>
      <c r="EK140" s="238">
        <v>24642664.28</v>
      </c>
      <c r="EL140" s="238">
        <v>2101980.830000003</v>
      </c>
      <c r="EM140" s="238">
        <v>24838783.140000004</v>
      </c>
      <c r="EN140" s="238">
        <v>1906255.7399999977</v>
      </c>
      <c r="EO140" s="238">
        <v>24986969.140000008</v>
      </c>
      <c r="EP140" s="238">
        <v>1740854.7299999995</v>
      </c>
      <c r="EQ140" s="238">
        <v>25091133.760000005</v>
      </c>
      <c r="ES140" t="str">
        <f t="shared" si="9"/>
        <v>594</v>
      </c>
      <c r="EX140" t="b">
        <f t="shared" si="8"/>
        <v>1</v>
      </c>
      <c r="EY140" s="206" t="s">
        <v>629</v>
      </c>
    </row>
    <row r="141" spans="1:155" ht="12.75">
      <c r="A141" t="str">
        <f t="shared" si="10"/>
        <v>INC395000</v>
      </c>
      <c r="B141" s="241" t="s">
        <v>630</v>
      </c>
      <c r="C141" s="238" t="s">
        <v>762</v>
      </c>
      <c r="D141" s="238">
        <v>2302.39</v>
      </c>
      <c r="E141" s="238">
        <v>130345.72</v>
      </c>
      <c r="F141" s="238">
        <v>3202.84</v>
      </c>
      <c r="G141" s="238">
        <v>123435.49</v>
      </c>
      <c r="H141" s="238">
        <v>4507.73</v>
      </c>
      <c r="I141" s="238">
        <v>119816.9</v>
      </c>
      <c r="J141" s="238">
        <v>4405.74</v>
      </c>
      <c r="K141" s="238">
        <v>113450.04</v>
      </c>
      <c r="L141" s="238">
        <v>3845.17</v>
      </c>
      <c r="M141" s="238">
        <v>105402.96</v>
      </c>
      <c r="N141" s="238">
        <v>3960.32</v>
      </c>
      <c r="O141" s="238">
        <v>99135.82</v>
      </c>
      <c r="P141" s="238">
        <v>3429.03</v>
      </c>
      <c r="Q141" s="238">
        <v>98481.09</v>
      </c>
      <c r="R141" s="238">
        <v>4924.67</v>
      </c>
      <c r="S141" s="238">
        <v>92051.21</v>
      </c>
      <c r="T141" s="238">
        <v>1539.28</v>
      </c>
      <c r="U141" s="238">
        <v>89925.3</v>
      </c>
      <c r="V141" s="238">
        <v>5470.25</v>
      </c>
      <c r="W141" s="238">
        <v>63873.14</v>
      </c>
      <c r="X141" s="238">
        <v>2422.47</v>
      </c>
      <c r="Y141" s="238">
        <v>45861.65</v>
      </c>
      <c r="Z141" s="238">
        <v>2057.49</v>
      </c>
      <c r="AA141" s="238">
        <v>42067.38</v>
      </c>
      <c r="AB141" s="238">
        <v>1318.96</v>
      </c>
      <c r="AC141" s="238">
        <v>41083.95</v>
      </c>
      <c r="AD141" s="238">
        <v>3094.02</v>
      </c>
      <c r="AE141" s="238">
        <v>40975.13</v>
      </c>
      <c r="AF141" s="238">
        <v>2249.81</v>
      </c>
      <c r="AG141" s="238">
        <v>38717.21</v>
      </c>
      <c r="AH141" s="238">
        <v>3714.68</v>
      </c>
      <c r="AI141" s="238">
        <v>38026.15</v>
      </c>
      <c r="AJ141" s="238">
        <v>3013.16</v>
      </c>
      <c r="AK141" s="238">
        <v>37194.14</v>
      </c>
      <c r="AL141" s="238">
        <v>8081.4</v>
      </c>
      <c r="AM141" s="238">
        <v>41315.22</v>
      </c>
      <c r="AN141" s="238">
        <v>6589.05</v>
      </c>
      <c r="AO141" s="238">
        <v>44475.24</v>
      </c>
      <c r="AP141" s="238">
        <v>1933.43</v>
      </c>
      <c r="AQ141" s="238">
        <v>41484</v>
      </c>
      <c r="AR141" s="238">
        <v>4255.37</v>
      </c>
      <c r="AS141" s="238">
        <v>44200.09</v>
      </c>
      <c r="AT141" s="238">
        <v>1811.4</v>
      </c>
      <c r="AU141" s="238">
        <v>40541.24</v>
      </c>
      <c r="AV141" s="238">
        <v>2296.31</v>
      </c>
      <c r="AW141" s="238">
        <v>40415.08</v>
      </c>
      <c r="AX141" s="238">
        <v>2853</v>
      </c>
      <c r="AY141" s="238">
        <v>41210.59</v>
      </c>
      <c r="AZ141" s="238">
        <v>988.35</v>
      </c>
      <c r="BA141" s="238">
        <v>40879.98</v>
      </c>
      <c r="BB141" s="238">
        <v>1006.44</v>
      </c>
      <c r="BC141" s="238">
        <v>38792.4</v>
      </c>
      <c r="BD141" s="238">
        <v>6037.93</v>
      </c>
      <c r="BE141" s="238">
        <v>42580.52</v>
      </c>
      <c r="BF141" s="238">
        <v>6129.55</v>
      </c>
      <c r="BG141" s="238">
        <v>44995.39</v>
      </c>
      <c r="BH141" s="238">
        <v>4091.78</v>
      </c>
      <c r="BI141" s="238">
        <v>46074.01</v>
      </c>
      <c r="BJ141" s="238">
        <v>4089.51</v>
      </c>
      <c r="BK141" s="238">
        <v>42082.12</v>
      </c>
      <c r="BL141" s="238">
        <v>1443.52</v>
      </c>
      <c r="BM141" s="238">
        <v>36936.59</v>
      </c>
      <c r="BN141" s="238">
        <v>4154.46</v>
      </c>
      <c r="BO141" s="238">
        <v>39157.62</v>
      </c>
      <c r="BP141" s="238">
        <v>3114.38</v>
      </c>
      <c r="BQ141" s="238">
        <v>38016.63</v>
      </c>
      <c r="BR141" s="238">
        <v>3869.03</v>
      </c>
      <c r="BS141" s="238">
        <v>40074.26</v>
      </c>
      <c r="BT141" s="238">
        <v>3051.22</v>
      </c>
      <c r="BU141" s="238">
        <v>40829.170000000006</v>
      </c>
      <c r="BV141" s="238">
        <v>4416.08</v>
      </c>
      <c r="BW141" s="238">
        <v>42392.25</v>
      </c>
      <c r="BX141" s="238">
        <v>1607.67</v>
      </c>
      <c r="BY141" s="238">
        <v>43011.57000000001</v>
      </c>
      <c r="BZ141" s="238">
        <v>1947.18</v>
      </c>
      <c r="CA141" s="238">
        <v>43952.310000000005</v>
      </c>
      <c r="CB141" s="238">
        <v>1868.77</v>
      </c>
      <c r="CC141" s="238">
        <v>39783.15</v>
      </c>
      <c r="CD141" s="238">
        <v>2186.74</v>
      </c>
      <c r="CE141" s="238">
        <v>35840.34</v>
      </c>
      <c r="CF141" s="238">
        <v>3101.73</v>
      </c>
      <c r="CG141" s="238">
        <v>34850.29</v>
      </c>
      <c r="CH141" s="238">
        <v>5556.52</v>
      </c>
      <c r="CI141" s="238">
        <v>36317.3</v>
      </c>
      <c r="CJ141" s="238">
        <v>4153.8</v>
      </c>
      <c r="CK141" s="238">
        <v>39027.579999999994</v>
      </c>
      <c r="CL141" s="238">
        <v>5233.87</v>
      </c>
      <c r="CM141" s="238">
        <v>40106.990000000005</v>
      </c>
      <c r="CN141" s="238">
        <v>2755.8</v>
      </c>
      <c r="CO141" s="238">
        <v>39748.41</v>
      </c>
      <c r="CP141" s="238">
        <v>3077.9299999999994</v>
      </c>
      <c r="CQ141" s="238">
        <v>38957.310000000005</v>
      </c>
      <c r="CR141" s="238">
        <v>3077.5599999999995</v>
      </c>
      <c r="CS141" s="238">
        <v>38983.649999999994</v>
      </c>
      <c r="CT141" s="238">
        <v>3077.49</v>
      </c>
      <c r="CU141" s="238">
        <v>37645.05999999999</v>
      </c>
      <c r="CV141" s="238">
        <v>3164.0899999999997</v>
      </c>
      <c r="CW141" s="238">
        <v>39201.479999999996</v>
      </c>
      <c r="CX141" s="238">
        <v>3164.0799999999995</v>
      </c>
      <c r="CY141" s="238">
        <v>40418.38</v>
      </c>
      <c r="CZ141" s="238">
        <v>3164.0399999999995</v>
      </c>
      <c r="DA141" s="238">
        <v>41713.649999999994</v>
      </c>
      <c r="DB141" s="238">
        <v>3163.9799999999996</v>
      </c>
      <c r="DC141" s="238">
        <v>42690.89000000001</v>
      </c>
      <c r="DD141" s="238">
        <v>3164.1</v>
      </c>
      <c r="DE141" s="238">
        <v>42753.259999999995</v>
      </c>
      <c r="DF141" s="238">
        <v>3164.0899999999997</v>
      </c>
      <c r="DG141" s="238">
        <v>40360.829999999994</v>
      </c>
      <c r="DH141" s="238">
        <v>3164.0299999999997</v>
      </c>
      <c r="DI141" s="238">
        <v>39371.06</v>
      </c>
      <c r="DJ141" s="238">
        <v>3164.1</v>
      </c>
      <c r="DK141" s="238">
        <v>37301.29</v>
      </c>
      <c r="DL141" s="238">
        <v>3164.0999999999995</v>
      </c>
      <c r="DM141" s="238">
        <v>37709.59</v>
      </c>
      <c r="DN141" s="238">
        <v>3164.0599999999995</v>
      </c>
      <c r="DO141" s="238">
        <v>37795.719999999994</v>
      </c>
      <c r="DP141" s="238">
        <v>3164.08</v>
      </c>
      <c r="DQ141" s="238">
        <v>37882.23999999999</v>
      </c>
      <c r="DR141" s="238">
        <v>3164.0999999999995</v>
      </c>
      <c r="DS141" s="238">
        <v>37968.84999999999</v>
      </c>
      <c r="DT141" s="238">
        <v>3252.69</v>
      </c>
      <c r="DU141" s="238">
        <v>38057.45</v>
      </c>
      <c r="DV141" s="238">
        <v>3252.6899999999996</v>
      </c>
      <c r="DW141" s="238">
        <v>38146.05999999999</v>
      </c>
      <c r="DX141" s="238">
        <v>3252.6399999999994</v>
      </c>
      <c r="DY141" s="238">
        <v>38234.65999999999</v>
      </c>
      <c r="DZ141" s="238">
        <v>3252.5899999999997</v>
      </c>
      <c r="EA141" s="238">
        <v>38323.26999999999</v>
      </c>
      <c r="EB141" s="238">
        <v>3252.7099999999996</v>
      </c>
      <c r="EC141" s="238">
        <v>38411.87999999999</v>
      </c>
      <c r="ED141" s="238">
        <v>3252.6999999999994</v>
      </c>
      <c r="EE141" s="238">
        <v>38500.48999999999</v>
      </c>
      <c r="EF141" s="238">
        <v>3252.61</v>
      </c>
      <c r="EG141" s="238">
        <v>38589.06999999999</v>
      </c>
      <c r="EH141" s="238">
        <v>3252.7099999999996</v>
      </c>
      <c r="EI141" s="238">
        <v>38677.67999999999</v>
      </c>
      <c r="EJ141" s="238">
        <v>3252.6999999999994</v>
      </c>
      <c r="EK141" s="238">
        <v>38766.27999999999</v>
      </c>
      <c r="EL141" s="238">
        <v>3252.65</v>
      </c>
      <c r="EM141" s="238">
        <v>38854.869999999995</v>
      </c>
      <c r="EN141" s="238">
        <v>3252.6899999999996</v>
      </c>
      <c r="EO141" s="238">
        <v>38943.479999999996</v>
      </c>
      <c r="EP141" s="238">
        <v>3252.7099999999996</v>
      </c>
      <c r="EQ141" s="238">
        <v>39032.09</v>
      </c>
      <c r="ES141" t="str">
        <f t="shared" si="9"/>
        <v>595</v>
      </c>
      <c r="EX141" t="b">
        <f t="shared" si="8"/>
        <v>1</v>
      </c>
      <c r="EY141" s="206" t="s">
        <v>630</v>
      </c>
    </row>
    <row r="142" spans="1:155" ht="12.75">
      <c r="A142" t="str">
        <f t="shared" si="10"/>
        <v>INC396000</v>
      </c>
      <c r="B142" s="241" t="s">
        <v>631</v>
      </c>
      <c r="C142" s="238" t="s">
        <v>763</v>
      </c>
      <c r="D142" s="238">
        <v>828674.47</v>
      </c>
      <c r="E142" s="238">
        <v>7087484.65</v>
      </c>
      <c r="F142" s="238">
        <v>786650.87</v>
      </c>
      <c r="G142" s="238">
        <v>7397574.84</v>
      </c>
      <c r="H142" s="238">
        <v>614350.32</v>
      </c>
      <c r="I142" s="238">
        <v>7547772.36</v>
      </c>
      <c r="J142" s="238">
        <v>651896.51</v>
      </c>
      <c r="K142" s="238">
        <v>7625023.88</v>
      </c>
      <c r="L142" s="238">
        <v>517536.71</v>
      </c>
      <c r="M142" s="238">
        <v>7647494.61</v>
      </c>
      <c r="N142" s="238">
        <v>1241711.1</v>
      </c>
      <c r="O142" s="238">
        <v>8305451.05</v>
      </c>
      <c r="P142" s="238">
        <v>945663.49</v>
      </c>
      <c r="Q142" s="238">
        <v>8846086.47</v>
      </c>
      <c r="R142" s="238">
        <v>703494.65</v>
      </c>
      <c r="S142" s="238">
        <v>9079435.13</v>
      </c>
      <c r="T142" s="238">
        <v>625827</v>
      </c>
      <c r="U142" s="238">
        <v>9210793.73</v>
      </c>
      <c r="V142" s="238">
        <v>930824</v>
      </c>
      <c r="W142" s="238">
        <v>9461850.61</v>
      </c>
      <c r="X142" s="238">
        <v>925183.94</v>
      </c>
      <c r="Y142" s="238">
        <v>9606092.78</v>
      </c>
      <c r="Z142" s="238">
        <v>687794.69</v>
      </c>
      <c r="AA142" s="238">
        <v>9459607.75</v>
      </c>
      <c r="AB142" s="238">
        <v>785699.31</v>
      </c>
      <c r="AC142" s="238">
        <v>9416632.59</v>
      </c>
      <c r="AD142" s="238">
        <v>696902.47</v>
      </c>
      <c r="AE142" s="238">
        <v>9326884.19</v>
      </c>
      <c r="AF142" s="238">
        <v>630590.58</v>
      </c>
      <c r="AG142" s="238">
        <v>9343124.45</v>
      </c>
      <c r="AH142" s="238">
        <v>592465.65</v>
      </c>
      <c r="AI142" s="238">
        <v>9283693.59</v>
      </c>
      <c r="AJ142" s="238">
        <v>685824.67</v>
      </c>
      <c r="AK142" s="238">
        <v>9451981.55</v>
      </c>
      <c r="AL142" s="238">
        <v>796387.64</v>
      </c>
      <c r="AM142" s="238">
        <v>9006658.09</v>
      </c>
      <c r="AN142" s="238">
        <v>907537.49</v>
      </c>
      <c r="AO142" s="238">
        <v>8968532.09</v>
      </c>
      <c r="AP142" s="238">
        <v>880581.56</v>
      </c>
      <c r="AQ142" s="238">
        <v>9145619</v>
      </c>
      <c r="AR142" s="238">
        <v>902390.03</v>
      </c>
      <c r="AS142" s="238">
        <v>9422182.03</v>
      </c>
      <c r="AT142" s="238">
        <v>1139211.55</v>
      </c>
      <c r="AU142" s="238">
        <v>9630569.58</v>
      </c>
      <c r="AV142" s="238">
        <v>1165137.6</v>
      </c>
      <c r="AW142" s="238">
        <v>9870523.24</v>
      </c>
      <c r="AX142" s="238">
        <v>1028129.6</v>
      </c>
      <c r="AY142" s="238">
        <v>10210858.15</v>
      </c>
      <c r="AZ142" s="238">
        <v>951923.19</v>
      </c>
      <c r="BA142" s="238">
        <v>10377082.03</v>
      </c>
      <c r="BB142" s="238">
        <v>999801.74</v>
      </c>
      <c r="BC142" s="238">
        <v>10679981.3</v>
      </c>
      <c r="BD142" s="238">
        <v>864291.39</v>
      </c>
      <c r="BE142" s="238">
        <v>10913682.11</v>
      </c>
      <c r="BF142" s="238">
        <v>839446.4</v>
      </c>
      <c r="BG142" s="238">
        <v>11160662.86</v>
      </c>
      <c r="BH142" s="238">
        <v>772710.2</v>
      </c>
      <c r="BI142" s="238">
        <v>11247548.39</v>
      </c>
      <c r="BJ142" s="238">
        <v>762911.09</v>
      </c>
      <c r="BK142" s="238">
        <v>11214071.84</v>
      </c>
      <c r="BL142" s="238">
        <v>781399.08</v>
      </c>
      <c r="BM142" s="238">
        <v>11087933.43</v>
      </c>
      <c r="BN142" s="238">
        <v>707343.62</v>
      </c>
      <c r="BO142" s="238">
        <v>10914695.49</v>
      </c>
      <c r="BP142" s="238">
        <v>858722.29</v>
      </c>
      <c r="BQ142" s="238">
        <v>10871027.75</v>
      </c>
      <c r="BR142" s="238">
        <v>1000877.21</v>
      </c>
      <c r="BS142" s="238">
        <v>10732693.41</v>
      </c>
      <c r="BT142" s="238">
        <v>781589.27</v>
      </c>
      <c r="BU142" s="238">
        <v>10349145.08</v>
      </c>
      <c r="BV142" s="238">
        <v>911843.48</v>
      </c>
      <c r="BW142" s="238">
        <v>10232858.959999999</v>
      </c>
      <c r="BX142" s="238">
        <v>831098.59</v>
      </c>
      <c r="BY142" s="238">
        <v>10112034.360000001</v>
      </c>
      <c r="BZ142" s="238">
        <v>878210.92</v>
      </c>
      <c r="CA142" s="238">
        <v>9990443.540000001</v>
      </c>
      <c r="CB142" s="238">
        <v>841068.44</v>
      </c>
      <c r="CC142" s="238">
        <v>9967220.59</v>
      </c>
      <c r="CD142" s="238">
        <v>894984.71</v>
      </c>
      <c r="CE142" s="238">
        <v>10022758.899999999</v>
      </c>
      <c r="CF142" s="238">
        <v>847061.11</v>
      </c>
      <c r="CG142" s="238">
        <v>10097109.809999999</v>
      </c>
      <c r="CH142" s="238">
        <v>729935.7</v>
      </c>
      <c r="CI142" s="238">
        <v>10064134.419999998</v>
      </c>
      <c r="CJ142" s="238">
        <v>769761.98</v>
      </c>
      <c r="CK142" s="238">
        <v>10052497.319999998</v>
      </c>
      <c r="CL142" s="238">
        <v>711953.11</v>
      </c>
      <c r="CM142" s="238">
        <v>10057106.809999999</v>
      </c>
      <c r="CN142" s="238">
        <v>801388.36</v>
      </c>
      <c r="CO142" s="238">
        <v>9999772.879999999</v>
      </c>
      <c r="CP142" s="238">
        <v>910946.4200000038</v>
      </c>
      <c r="CQ142" s="238">
        <v>9909842.090000004</v>
      </c>
      <c r="CR142" s="238">
        <v>876419.8700000012</v>
      </c>
      <c r="CS142" s="238">
        <v>10004672.690000005</v>
      </c>
      <c r="CT142" s="238">
        <v>936066.1300000029</v>
      </c>
      <c r="CU142" s="238">
        <v>10028895.34000001</v>
      </c>
      <c r="CV142" s="238">
        <v>947620.5100000016</v>
      </c>
      <c r="CW142" s="238">
        <v>10145417.26000001</v>
      </c>
      <c r="CX142" s="238">
        <v>917992.8900000006</v>
      </c>
      <c r="CY142" s="238">
        <v>10185199.23000001</v>
      </c>
      <c r="CZ142" s="238">
        <v>943449.1299999993</v>
      </c>
      <c r="DA142" s="238">
        <v>10287579.92000001</v>
      </c>
      <c r="DB142" s="238">
        <v>885953.6000000001</v>
      </c>
      <c r="DC142" s="238">
        <v>10278548.810000008</v>
      </c>
      <c r="DD142" s="238">
        <v>828179.1100000005</v>
      </c>
      <c r="DE142" s="238">
        <v>10259666.81000001</v>
      </c>
      <c r="DF142" s="238">
        <v>808854.1100000013</v>
      </c>
      <c r="DG142" s="238">
        <v>10338585.22000001</v>
      </c>
      <c r="DH142" s="238">
        <v>834099.4900000006</v>
      </c>
      <c r="DI142" s="238">
        <v>10402922.73000001</v>
      </c>
      <c r="DJ142" s="238">
        <v>893054.9799999994</v>
      </c>
      <c r="DK142" s="238">
        <v>10584024.600000009</v>
      </c>
      <c r="DL142" s="238">
        <v>846438.4499999998</v>
      </c>
      <c r="DM142" s="238">
        <v>10629074.69000001</v>
      </c>
      <c r="DN142" s="238">
        <v>983411.8600000018</v>
      </c>
      <c r="DO142" s="238">
        <v>10701540.130000008</v>
      </c>
      <c r="DP142" s="238">
        <v>933679.3800000013</v>
      </c>
      <c r="DQ142" s="238">
        <v>10758799.640000008</v>
      </c>
      <c r="DR142" s="238">
        <v>921968.1800000007</v>
      </c>
      <c r="DS142" s="238">
        <v>10744701.690000005</v>
      </c>
      <c r="DT142" s="238">
        <v>1003105.3600000015</v>
      </c>
      <c r="DU142" s="238">
        <v>10800186.540000007</v>
      </c>
      <c r="DV142" s="238">
        <v>938583.9100000019</v>
      </c>
      <c r="DW142" s="238">
        <v>10820777.560000008</v>
      </c>
      <c r="DX142" s="238">
        <v>978691.9000000003</v>
      </c>
      <c r="DY142" s="238">
        <v>10856020.33000001</v>
      </c>
      <c r="DZ142" s="238">
        <v>899341.4700000014</v>
      </c>
      <c r="EA142" s="238">
        <v>10869408.20000001</v>
      </c>
      <c r="EB142" s="238">
        <v>867103.6000000028</v>
      </c>
      <c r="EC142" s="238">
        <v>10908332.690000013</v>
      </c>
      <c r="ED142" s="238">
        <v>841044.2400000028</v>
      </c>
      <c r="EE142" s="238">
        <v>10940522.820000013</v>
      </c>
      <c r="EF142" s="238">
        <v>862113.5400000005</v>
      </c>
      <c r="EG142" s="238">
        <v>10968536.870000012</v>
      </c>
      <c r="EH142" s="238">
        <v>929703.8800000012</v>
      </c>
      <c r="EI142" s="238">
        <v>11005185.770000014</v>
      </c>
      <c r="EJ142" s="238">
        <v>875303.6100000018</v>
      </c>
      <c r="EK142" s="238">
        <v>11034050.930000016</v>
      </c>
      <c r="EL142" s="238">
        <v>1043586.4200000019</v>
      </c>
      <c r="EM142" s="238">
        <v>11094225.490000019</v>
      </c>
      <c r="EN142" s="238">
        <v>976026.4100000006</v>
      </c>
      <c r="EO142" s="238">
        <v>11136572.520000018</v>
      </c>
      <c r="EP142" s="238">
        <v>943694.8299999997</v>
      </c>
      <c r="EQ142" s="238">
        <v>11158299.170000015</v>
      </c>
      <c r="ES142" t="str">
        <f t="shared" si="9"/>
        <v>596</v>
      </c>
      <c r="EX142" t="b">
        <f t="shared" si="8"/>
        <v>1</v>
      </c>
      <c r="EY142" s="206" t="s">
        <v>631</v>
      </c>
    </row>
    <row r="143" spans="1:155" ht="12.75">
      <c r="A143" t="str">
        <f t="shared" si="10"/>
        <v>INC397000</v>
      </c>
      <c r="B143" s="241" t="s">
        <v>632</v>
      </c>
      <c r="C143" s="238" t="s">
        <v>764</v>
      </c>
      <c r="D143" s="238">
        <v>423440.91</v>
      </c>
      <c r="E143" s="238">
        <v>4040141.07</v>
      </c>
      <c r="F143" s="238">
        <v>396367.43</v>
      </c>
      <c r="G143" s="238">
        <v>4226637.41</v>
      </c>
      <c r="H143" s="238">
        <v>421687.04</v>
      </c>
      <c r="I143" s="238">
        <v>4417281.58</v>
      </c>
      <c r="J143" s="238">
        <v>400980.29</v>
      </c>
      <c r="K143" s="238">
        <v>4614491.96</v>
      </c>
      <c r="L143" s="238">
        <v>454760.54</v>
      </c>
      <c r="M143" s="238">
        <v>4874737.96</v>
      </c>
      <c r="N143" s="238">
        <v>437614.97</v>
      </c>
      <c r="O143" s="238">
        <v>4922298.09</v>
      </c>
      <c r="P143" s="238">
        <v>452469.25</v>
      </c>
      <c r="Q143" s="238">
        <v>5016646.8</v>
      </c>
      <c r="R143" s="238">
        <v>501601.7</v>
      </c>
      <c r="S143" s="238">
        <v>5105127.57</v>
      </c>
      <c r="T143" s="238">
        <v>453929.14</v>
      </c>
      <c r="U143" s="238">
        <v>5141084.03</v>
      </c>
      <c r="V143" s="238">
        <v>514656.9</v>
      </c>
      <c r="W143" s="238">
        <v>5272051.87</v>
      </c>
      <c r="X143" s="238">
        <v>497949.76</v>
      </c>
      <c r="Y143" s="238">
        <v>5368708.07</v>
      </c>
      <c r="Z143" s="238">
        <v>453386.35</v>
      </c>
      <c r="AA143" s="238">
        <v>5408844.28</v>
      </c>
      <c r="AB143" s="238">
        <v>501914.25</v>
      </c>
      <c r="AC143" s="238">
        <v>5487317.62</v>
      </c>
      <c r="AD143" s="238">
        <v>440451.16</v>
      </c>
      <c r="AE143" s="238">
        <v>5531401.35</v>
      </c>
      <c r="AF143" s="238">
        <v>449444.34</v>
      </c>
      <c r="AG143" s="238">
        <v>5559158.65</v>
      </c>
      <c r="AH143" s="238">
        <v>474880.7</v>
      </c>
      <c r="AI143" s="238">
        <v>5633059.06</v>
      </c>
      <c r="AJ143" s="238">
        <v>521017.68</v>
      </c>
      <c r="AK143" s="238">
        <v>5699316.2</v>
      </c>
      <c r="AL143" s="238">
        <v>461546.46</v>
      </c>
      <c r="AM143" s="238">
        <v>5723247.69</v>
      </c>
      <c r="AN143" s="238">
        <v>507652.5</v>
      </c>
      <c r="AO143" s="238">
        <v>5778430.94</v>
      </c>
      <c r="AP143" s="238">
        <v>520187.83</v>
      </c>
      <c r="AQ143" s="238">
        <v>5797017.07</v>
      </c>
      <c r="AR143" s="238">
        <v>466117.03</v>
      </c>
      <c r="AS143" s="238">
        <v>5809204.96</v>
      </c>
      <c r="AT143" s="238">
        <v>497674.7</v>
      </c>
      <c r="AU143" s="238">
        <v>5792222.76</v>
      </c>
      <c r="AV143" s="238">
        <v>448560.38</v>
      </c>
      <c r="AW143" s="238">
        <v>5742833.38</v>
      </c>
      <c r="AX143" s="238">
        <v>404745.8</v>
      </c>
      <c r="AY143" s="238">
        <v>5694192.83</v>
      </c>
      <c r="AZ143" s="238">
        <v>385423.19</v>
      </c>
      <c r="BA143" s="238">
        <v>5577701.77</v>
      </c>
      <c r="BB143" s="238">
        <v>323760.93</v>
      </c>
      <c r="BC143" s="238">
        <v>5461011.54</v>
      </c>
      <c r="BD143" s="238">
        <v>320902.97</v>
      </c>
      <c r="BE143" s="238">
        <v>5332470.17</v>
      </c>
      <c r="BF143" s="238">
        <v>367903.64</v>
      </c>
      <c r="BG143" s="238">
        <v>5225493.11</v>
      </c>
      <c r="BH143" s="238">
        <v>345864.55</v>
      </c>
      <c r="BI143" s="238">
        <v>5050339.98</v>
      </c>
      <c r="BJ143" s="238">
        <v>298977.64</v>
      </c>
      <c r="BK143" s="238">
        <v>4887771.16</v>
      </c>
      <c r="BL143" s="238">
        <v>343478.78</v>
      </c>
      <c r="BM143" s="238">
        <v>4723597.44</v>
      </c>
      <c r="BN143" s="238">
        <v>339370.13</v>
      </c>
      <c r="BO143" s="238">
        <v>4542779.74</v>
      </c>
      <c r="BP143" s="238">
        <v>361585.09</v>
      </c>
      <c r="BQ143" s="238">
        <v>4438247.8</v>
      </c>
      <c r="BR143" s="238">
        <v>362546.04</v>
      </c>
      <c r="BS143" s="238">
        <v>4303119.14</v>
      </c>
      <c r="BT143" s="238">
        <v>278162.06</v>
      </c>
      <c r="BU143" s="238">
        <v>4132720.8199999994</v>
      </c>
      <c r="BV143" s="238">
        <v>332311.76</v>
      </c>
      <c r="BW143" s="238">
        <v>4060286.7800000003</v>
      </c>
      <c r="BX143" s="238">
        <v>309503.62</v>
      </c>
      <c r="BY143" s="238">
        <v>3984367.2100000004</v>
      </c>
      <c r="BZ143" s="238">
        <v>300289.1</v>
      </c>
      <c r="CA143" s="238">
        <v>3960895.38</v>
      </c>
      <c r="CB143" s="238">
        <v>333134.61</v>
      </c>
      <c r="CC143" s="238">
        <v>3973127.0199999996</v>
      </c>
      <c r="CD143" s="238">
        <v>336273.35</v>
      </c>
      <c r="CE143" s="238">
        <v>3941496.73</v>
      </c>
      <c r="CF143" s="238">
        <v>296646.33</v>
      </c>
      <c r="CG143" s="238">
        <v>3892278.5099999993</v>
      </c>
      <c r="CH143" s="238">
        <v>312160.56</v>
      </c>
      <c r="CI143" s="238">
        <v>3905461.4299999997</v>
      </c>
      <c r="CJ143" s="238">
        <v>325927.6</v>
      </c>
      <c r="CK143" s="238">
        <v>3887910.2499999995</v>
      </c>
      <c r="CL143" s="238">
        <v>302989.83</v>
      </c>
      <c r="CM143" s="238">
        <v>3851529.9499999997</v>
      </c>
      <c r="CN143" s="238">
        <v>293955.49</v>
      </c>
      <c r="CO143" s="238">
        <v>3783900.35</v>
      </c>
      <c r="CP143" s="238">
        <v>324485.91</v>
      </c>
      <c r="CQ143" s="238">
        <v>3745840.22</v>
      </c>
      <c r="CR143" s="238">
        <v>307526.46999999974</v>
      </c>
      <c r="CS143" s="238">
        <v>3775204.63</v>
      </c>
      <c r="CT143" s="238">
        <v>335329.5399999998</v>
      </c>
      <c r="CU143" s="238">
        <v>3778222.4099999997</v>
      </c>
      <c r="CV143" s="238">
        <v>304043.8</v>
      </c>
      <c r="CW143" s="238">
        <v>3772762.59</v>
      </c>
      <c r="CX143" s="238">
        <v>304067.77999999997</v>
      </c>
      <c r="CY143" s="238">
        <v>3776541.2699999996</v>
      </c>
      <c r="CZ143" s="238">
        <v>325829.76999999996</v>
      </c>
      <c r="DA143" s="238">
        <v>3769236.4299999997</v>
      </c>
      <c r="DB143" s="238">
        <v>302576.06000000006</v>
      </c>
      <c r="DC143" s="238">
        <v>3735539.1399999997</v>
      </c>
      <c r="DD143" s="238">
        <v>328061.73000000004</v>
      </c>
      <c r="DE143" s="238">
        <v>3766954.54</v>
      </c>
      <c r="DF143" s="238">
        <v>311484.43</v>
      </c>
      <c r="DG143" s="238">
        <v>3766278.4099999997</v>
      </c>
      <c r="DH143" s="238">
        <v>307330.5199999999</v>
      </c>
      <c r="DI143" s="238">
        <v>3747681.33</v>
      </c>
      <c r="DJ143" s="238">
        <v>322379.83999999997</v>
      </c>
      <c r="DK143" s="238">
        <v>3767071.34</v>
      </c>
      <c r="DL143" s="238">
        <v>311484.43</v>
      </c>
      <c r="DM143" s="238">
        <v>3784600.2799999993</v>
      </c>
      <c r="DN143" s="238">
        <v>313521.68999999994</v>
      </c>
      <c r="DO143" s="238">
        <v>3773636.0599999987</v>
      </c>
      <c r="DP143" s="238">
        <v>321585.68999999994</v>
      </c>
      <c r="DQ143" s="238">
        <v>3787695.2799999993</v>
      </c>
      <c r="DR143" s="238">
        <v>320895.4999999998</v>
      </c>
      <c r="DS143" s="238">
        <v>3773261.2399999993</v>
      </c>
      <c r="DT143" s="238">
        <v>332807.2500000001</v>
      </c>
      <c r="DU143" s="238">
        <v>3802024.69</v>
      </c>
      <c r="DV143" s="238">
        <v>310731.11</v>
      </c>
      <c r="DW143" s="238">
        <v>3808688.02</v>
      </c>
      <c r="DX143" s="238">
        <v>344349.41000000027</v>
      </c>
      <c r="DY143" s="238">
        <v>3827207.66</v>
      </c>
      <c r="DZ143" s="238">
        <v>310571.27</v>
      </c>
      <c r="EA143" s="238">
        <v>3835202.87</v>
      </c>
      <c r="EB143" s="238">
        <v>359694.7200000002</v>
      </c>
      <c r="EC143" s="238">
        <v>3866835.8600000003</v>
      </c>
      <c r="ED143" s="238">
        <v>332914.84000000014</v>
      </c>
      <c r="EE143" s="238">
        <v>3888266.2700000005</v>
      </c>
      <c r="EF143" s="238">
        <v>328427.11000000004</v>
      </c>
      <c r="EG143" s="238">
        <v>3909362.8600000003</v>
      </c>
      <c r="EH143" s="238">
        <v>344144.27000000025</v>
      </c>
      <c r="EI143" s="238">
        <v>3931127.290000001</v>
      </c>
      <c r="EJ143" s="238">
        <v>321855.25000000006</v>
      </c>
      <c r="EK143" s="238">
        <v>3941498.110000001</v>
      </c>
      <c r="EL143" s="238">
        <v>344770.8400000002</v>
      </c>
      <c r="EM143" s="238">
        <v>3972747.2600000007</v>
      </c>
      <c r="EN143" s="238">
        <v>341083.7400000002</v>
      </c>
      <c r="EO143" s="238">
        <v>3992245.3100000015</v>
      </c>
      <c r="EP143" s="238">
        <v>327270.1400000002</v>
      </c>
      <c r="EQ143" s="238">
        <v>3998619.9500000016</v>
      </c>
      <c r="ES143" t="str">
        <f t="shared" si="9"/>
        <v>597</v>
      </c>
      <c r="EX143" t="b">
        <f t="shared" si="8"/>
        <v>1</v>
      </c>
      <c r="EY143" s="206" t="s">
        <v>632</v>
      </c>
    </row>
    <row r="144" spans="1:155" ht="13.5" thickBot="1">
      <c r="A144" t="str">
        <f t="shared" si="10"/>
        <v>INC398000</v>
      </c>
      <c r="B144" s="241" t="s">
        <v>633</v>
      </c>
      <c r="C144" s="238" t="s">
        <v>765</v>
      </c>
      <c r="D144" s="238">
        <v>282532.16</v>
      </c>
      <c r="E144" s="238">
        <v>5394816.1</v>
      </c>
      <c r="F144" s="238">
        <v>377796.3</v>
      </c>
      <c r="G144" s="238">
        <v>5523388.91</v>
      </c>
      <c r="H144" s="238">
        <v>390768.8</v>
      </c>
      <c r="I144" s="238">
        <v>5523114.93</v>
      </c>
      <c r="J144" s="238">
        <v>398671.14</v>
      </c>
      <c r="K144" s="238">
        <v>5438108.95</v>
      </c>
      <c r="L144" s="238">
        <v>459099.67</v>
      </c>
      <c r="M144" s="238">
        <v>5339304.86</v>
      </c>
      <c r="N144" s="238">
        <v>277005.5</v>
      </c>
      <c r="O144" s="238">
        <v>5035693.9</v>
      </c>
      <c r="P144" s="238">
        <v>251984.06</v>
      </c>
      <c r="Q144" s="238">
        <v>4953607.3</v>
      </c>
      <c r="R144" s="238">
        <v>427853.96</v>
      </c>
      <c r="S144" s="238">
        <v>4893659.63</v>
      </c>
      <c r="T144" s="238">
        <v>507495.3</v>
      </c>
      <c r="U144" s="238">
        <v>4951801.52</v>
      </c>
      <c r="V144" s="238">
        <v>365212.17</v>
      </c>
      <c r="W144" s="238">
        <v>4677140.69</v>
      </c>
      <c r="X144" s="238">
        <v>256052.24</v>
      </c>
      <c r="Y144" s="238">
        <v>4480959.19</v>
      </c>
      <c r="Z144" s="238">
        <v>277165.13</v>
      </c>
      <c r="AA144" s="238">
        <v>4271636.43</v>
      </c>
      <c r="AB144" s="238">
        <v>142751.16</v>
      </c>
      <c r="AC144" s="238">
        <v>4131855.43</v>
      </c>
      <c r="AD144" s="238">
        <v>295959.19</v>
      </c>
      <c r="AE144" s="238">
        <v>4050018.32</v>
      </c>
      <c r="AF144" s="238">
        <v>168198.64</v>
      </c>
      <c r="AG144" s="238">
        <v>3827448.16</v>
      </c>
      <c r="AH144" s="238">
        <v>371610.1</v>
      </c>
      <c r="AI144" s="238">
        <v>3800387.12</v>
      </c>
      <c r="AJ144" s="238">
        <v>376161.8</v>
      </c>
      <c r="AK144" s="238">
        <v>3717449.25</v>
      </c>
      <c r="AL144" s="238">
        <v>500505.16</v>
      </c>
      <c r="AM144" s="238">
        <v>3940948.91</v>
      </c>
      <c r="AN144" s="238">
        <v>470228.64</v>
      </c>
      <c r="AO144" s="238">
        <v>4159193.49</v>
      </c>
      <c r="AP144" s="238">
        <v>344866.9</v>
      </c>
      <c r="AQ144" s="238">
        <v>4076206.43</v>
      </c>
      <c r="AR144" s="238">
        <v>388386.23</v>
      </c>
      <c r="AS144" s="238">
        <v>3957097.36</v>
      </c>
      <c r="AT144" s="238">
        <v>509239.44</v>
      </c>
      <c r="AU144" s="238">
        <v>4101124.63</v>
      </c>
      <c r="AV144" s="238">
        <v>466807.26</v>
      </c>
      <c r="AW144" s="238">
        <v>4311879.65</v>
      </c>
      <c r="AX144" s="238">
        <v>645470.72</v>
      </c>
      <c r="AY144" s="238">
        <v>4680185.24</v>
      </c>
      <c r="AZ144" s="238">
        <v>317773.24</v>
      </c>
      <c r="BA144" s="238">
        <v>4855207.32</v>
      </c>
      <c r="BB144" s="238">
        <v>396405.29</v>
      </c>
      <c r="BC144" s="238">
        <v>4955653.42</v>
      </c>
      <c r="BD144" s="238">
        <v>485539.2</v>
      </c>
      <c r="BE144" s="238">
        <v>5272993.98</v>
      </c>
      <c r="BF144" s="238">
        <v>361839.59</v>
      </c>
      <c r="BG144" s="238">
        <v>5263223.47</v>
      </c>
      <c r="BH144" s="238">
        <v>456699.71</v>
      </c>
      <c r="BI144" s="238">
        <v>5343761.38</v>
      </c>
      <c r="BJ144" s="238">
        <v>448092.59</v>
      </c>
      <c r="BK144" s="238">
        <v>5291348.81</v>
      </c>
      <c r="BL144" s="238">
        <v>470946.76</v>
      </c>
      <c r="BM144" s="238">
        <v>5292066.93</v>
      </c>
      <c r="BN144" s="238">
        <v>358038.48</v>
      </c>
      <c r="BO144" s="238">
        <v>5305238.51</v>
      </c>
      <c r="BP144" s="238">
        <v>487070.83</v>
      </c>
      <c r="BQ144" s="238">
        <v>5403923.11</v>
      </c>
      <c r="BR144" s="238">
        <v>474846.89</v>
      </c>
      <c r="BS144" s="238">
        <v>5369530.56</v>
      </c>
      <c r="BT144" s="238">
        <v>482015.23</v>
      </c>
      <c r="BU144" s="238">
        <v>5384738.529999999</v>
      </c>
      <c r="BV144" s="238">
        <v>1222953.7</v>
      </c>
      <c r="BW144" s="238">
        <v>5962221.51</v>
      </c>
      <c r="BX144" s="238">
        <v>393294.28</v>
      </c>
      <c r="BY144" s="238">
        <v>6037742.55</v>
      </c>
      <c r="BZ144" s="238">
        <v>354015.59</v>
      </c>
      <c r="CA144" s="238">
        <v>5995352.85</v>
      </c>
      <c r="CB144" s="238">
        <v>724502.52</v>
      </c>
      <c r="CC144" s="238">
        <v>6234316.169999999</v>
      </c>
      <c r="CD144" s="238">
        <v>505017.01</v>
      </c>
      <c r="CE144" s="238">
        <v>6377493.589999999</v>
      </c>
      <c r="CF144" s="238">
        <v>462969.32</v>
      </c>
      <c r="CG144" s="238">
        <v>6383763.199999999</v>
      </c>
      <c r="CH144" s="238">
        <v>412872.26</v>
      </c>
      <c r="CI144" s="238">
        <v>6348542.869999999</v>
      </c>
      <c r="CJ144" s="238">
        <v>577537.08</v>
      </c>
      <c r="CK144" s="238">
        <v>6455133.1899999995</v>
      </c>
      <c r="CL144" s="238">
        <v>542318.06</v>
      </c>
      <c r="CM144" s="238">
        <v>6639412.7700000005</v>
      </c>
      <c r="CN144" s="238">
        <v>374746.26</v>
      </c>
      <c r="CO144" s="238">
        <v>6527088.2</v>
      </c>
      <c r="CP144" s="238">
        <v>522159.71000000066</v>
      </c>
      <c r="CQ144" s="238">
        <v>6574401.020000001</v>
      </c>
      <c r="CR144" s="238">
        <v>418650.15000000113</v>
      </c>
      <c r="CS144" s="238">
        <v>6511035.940000001</v>
      </c>
      <c r="CT144" s="238">
        <v>433566.63000000163</v>
      </c>
      <c r="CU144" s="238">
        <v>5721648.870000004</v>
      </c>
      <c r="CV144" s="238">
        <v>390348.1799999999</v>
      </c>
      <c r="CW144" s="238">
        <v>5718702.770000003</v>
      </c>
      <c r="CX144" s="238">
        <v>378153.0400000003</v>
      </c>
      <c r="CY144" s="238">
        <v>5742840.220000004</v>
      </c>
      <c r="CZ144" s="238">
        <v>435491.6400000004</v>
      </c>
      <c r="DA144" s="238">
        <v>5453829.3400000045</v>
      </c>
      <c r="DB144" s="238">
        <v>411464.35000000056</v>
      </c>
      <c r="DC144" s="238">
        <v>5360276.680000004</v>
      </c>
      <c r="DD144" s="238">
        <v>440680.32</v>
      </c>
      <c r="DE144" s="238">
        <v>5337987.680000005</v>
      </c>
      <c r="DF144" s="238">
        <v>432289.87999999995</v>
      </c>
      <c r="DG144" s="238">
        <v>5357405.3000000045</v>
      </c>
      <c r="DH144" s="238">
        <v>444907.0299999996</v>
      </c>
      <c r="DI144" s="238">
        <v>5224775.250000004</v>
      </c>
      <c r="DJ144" s="238">
        <v>475005.5300000002</v>
      </c>
      <c r="DK144" s="238">
        <v>5157462.720000004</v>
      </c>
      <c r="DL144" s="238">
        <v>551636.7500000001</v>
      </c>
      <c r="DM144" s="238">
        <v>5334353.210000005</v>
      </c>
      <c r="DN144" s="238">
        <v>479643.4199999999</v>
      </c>
      <c r="DO144" s="238">
        <v>5291836.920000005</v>
      </c>
      <c r="DP144" s="238">
        <v>478155.12000000034</v>
      </c>
      <c r="DQ144" s="238">
        <v>5351341.890000003</v>
      </c>
      <c r="DR144" s="238">
        <v>520802.4300000007</v>
      </c>
      <c r="DS144" s="238">
        <v>5438577.690000002</v>
      </c>
      <c r="DT144" s="238">
        <v>428012.31</v>
      </c>
      <c r="DU144" s="238">
        <v>5476241.820000002</v>
      </c>
      <c r="DV144" s="238">
        <v>437627.2500000002</v>
      </c>
      <c r="DW144" s="238">
        <v>5535716.030000003</v>
      </c>
      <c r="DX144" s="238">
        <v>478594.70000000007</v>
      </c>
      <c r="DY144" s="238">
        <v>5578819.090000002</v>
      </c>
      <c r="DZ144" s="238">
        <v>534239.2599999999</v>
      </c>
      <c r="EA144" s="238">
        <v>5701594.000000001</v>
      </c>
      <c r="EB144" s="238">
        <v>509228.32000000065</v>
      </c>
      <c r="EC144" s="238">
        <v>5770142.000000001</v>
      </c>
      <c r="ED144" s="238">
        <v>473679.43000000116</v>
      </c>
      <c r="EE144" s="238">
        <v>5811531.550000003</v>
      </c>
      <c r="EF144" s="238">
        <v>504781.03000000067</v>
      </c>
      <c r="EG144" s="238">
        <v>5871405.550000004</v>
      </c>
      <c r="EH144" s="238">
        <v>505761.7900000007</v>
      </c>
      <c r="EI144" s="238">
        <v>5902161.810000004</v>
      </c>
      <c r="EJ144" s="238">
        <v>575276.1700000003</v>
      </c>
      <c r="EK144" s="238">
        <v>5925801.230000004</v>
      </c>
      <c r="EL144" s="238">
        <v>551998.5200000012</v>
      </c>
      <c r="EM144" s="238">
        <v>5998156.330000005</v>
      </c>
      <c r="EN144" s="238">
        <v>558288.2300000004</v>
      </c>
      <c r="EO144" s="238">
        <v>6078289.440000005</v>
      </c>
      <c r="EP144" s="238">
        <v>613096.2300000011</v>
      </c>
      <c r="EQ144" s="238">
        <v>6170583.240000006</v>
      </c>
      <c r="ES144" t="str">
        <f t="shared" si="9"/>
        <v>598</v>
      </c>
      <c r="EX144" t="b">
        <f t="shared" si="8"/>
        <v>1</v>
      </c>
      <c r="EY144" s="206" t="s">
        <v>633</v>
      </c>
    </row>
    <row r="145" spans="1:155" ht="12.75">
      <c r="A145" t="str">
        <f t="shared" si="10"/>
        <v>DISTRIBUT</v>
      </c>
      <c r="B145" s="240" t="s">
        <v>611</v>
      </c>
      <c r="C145" s="242" t="s">
        <v>699</v>
      </c>
      <c r="D145" s="242">
        <v>23174349.160000004</v>
      </c>
      <c r="E145" s="242">
        <v>286865003.83000004</v>
      </c>
      <c r="F145" s="242">
        <v>22186591.14</v>
      </c>
      <c r="G145" s="242">
        <v>290012151.45</v>
      </c>
      <c r="H145" s="242">
        <v>23423877.970000003</v>
      </c>
      <c r="I145" s="242">
        <v>288270490.36</v>
      </c>
      <c r="J145" s="242">
        <v>24688118.74</v>
      </c>
      <c r="K145" s="242">
        <v>290261979.08</v>
      </c>
      <c r="L145" s="242">
        <v>25531313.120000005</v>
      </c>
      <c r="M145" s="242">
        <v>294941280.28</v>
      </c>
      <c r="N145" s="242">
        <v>25267777.71</v>
      </c>
      <c r="O145" s="242">
        <v>294659182.59999996</v>
      </c>
      <c r="P145" s="242">
        <v>21887286.089999996</v>
      </c>
      <c r="Q145" s="242">
        <v>293259193.87</v>
      </c>
      <c r="R145" s="242">
        <v>25568894.68</v>
      </c>
      <c r="S145" s="242">
        <v>292785835.83</v>
      </c>
      <c r="T145" s="242">
        <v>23546586.660000004</v>
      </c>
      <c r="U145" s="242">
        <v>291384674.03999996</v>
      </c>
      <c r="V145" s="242">
        <v>25480672.950000003</v>
      </c>
      <c r="W145" s="242">
        <v>286535475.87</v>
      </c>
      <c r="X145" s="242">
        <v>21379929.27</v>
      </c>
      <c r="Y145" s="242">
        <v>284448156.76</v>
      </c>
      <c r="Z145" s="242">
        <v>24228610.200000007</v>
      </c>
      <c r="AA145" s="242">
        <v>286364007.69</v>
      </c>
      <c r="AB145" s="242">
        <v>21915056.43</v>
      </c>
      <c r="AC145" s="242">
        <v>285104714.9599999</v>
      </c>
      <c r="AD145" s="242">
        <v>22721271.34</v>
      </c>
      <c r="AE145" s="242">
        <v>285639395.16</v>
      </c>
      <c r="AF145" s="242">
        <v>23352436.17</v>
      </c>
      <c r="AG145" s="242">
        <v>285567953.36</v>
      </c>
      <c r="AH145" s="242">
        <v>25701181.009999998</v>
      </c>
      <c r="AI145" s="242">
        <v>286581015.63</v>
      </c>
      <c r="AJ145" s="242">
        <v>24338949.980000004</v>
      </c>
      <c r="AK145" s="242">
        <v>285388652.49</v>
      </c>
      <c r="AL145" s="242">
        <v>20829008.98</v>
      </c>
      <c r="AM145" s="242">
        <v>280949883.76000005</v>
      </c>
      <c r="AN145" s="242">
        <v>22243215.56</v>
      </c>
      <c r="AO145" s="242">
        <v>281305813.22999996</v>
      </c>
      <c r="AP145" s="242">
        <v>24187140.559999995</v>
      </c>
      <c r="AQ145" s="242">
        <v>279924059.11</v>
      </c>
      <c r="AR145" s="242">
        <v>21829145.500000004</v>
      </c>
      <c r="AS145" s="242">
        <v>278206617.95</v>
      </c>
      <c r="AT145" s="242">
        <v>10346672.15</v>
      </c>
      <c r="AU145" s="242">
        <v>263072617.15</v>
      </c>
      <c r="AV145" s="242">
        <v>21658901.040000003</v>
      </c>
      <c r="AW145" s="242">
        <v>263351588.92000002</v>
      </c>
      <c r="AX145" s="242">
        <v>26689558.74</v>
      </c>
      <c r="AY145" s="242">
        <v>265812537.46000004</v>
      </c>
      <c r="AZ145" s="242">
        <v>18955836.73</v>
      </c>
      <c r="BA145" s="242">
        <v>262853317.75999996</v>
      </c>
      <c r="BB145" s="242">
        <v>20726050.509999998</v>
      </c>
      <c r="BC145" s="242">
        <v>260858096.92999998</v>
      </c>
      <c r="BD145" s="242">
        <v>19011006.37</v>
      </c>
      <c r="BE145" s="242">
        <v>256516667.13</v>
      </c>
      <c r="BF145" s="242">
        <v>22563751.619999997</v>
      </c>
      <c r="BG145" s="242">
        <v>253379237.73999998</v>
      </c>
      <c r="BH145" s="242">
        <v>24168517.03</v>
      </c>
      <c r="BI145" s="242">
        <v>253208804.79</v>
      </c>
      <c r="BJ145" s="242">
        <v>24818513.1</v>
      </c>
      <c r="BK145" s="242">
        <v>257198308.91</v>
      </c>
      <c r="BL145" s="242">
        <v>41190128.61</v>
      </c>
      <c r="BM145" s="242">
        <v>276145221.96000004</v>
      </c>
      <c r="BN145" s="242">
        <v>6979107.369999999</v>
      </c>
      <c r="BO145" s="242">
        <v>258937188.77000004</v>
      </c>
      <c r="BP145" s="242">
        <v>24755669.069999993</v>
      </c>
      <c r="BQ145" s="242">
        <v>261863712.34000003</v>
      </c>
      <c r="BR145" s="242">
        <v>24354652.03</v>
      </c>
      <c r="BS145" s="242">
        <v>275871692.22</v>
      </c>
      <c r="BT145" s="242">
        <v>19627045.29</v>
      </c>
      <c r="BU145" s="242">
        <v>273839836.47</v>
      </c>
      <c r="BV145" s="242">
        <v>21434889.63</v>
      </c>
      <c r="BW145" s="242">
        <v>268585167.36</v>
      </c>
      <c r="BX145" s="242">
        <v>20285302.950000003</v>
      </c>
      <c r="BY145" s="242">
        <v>269914633.58000004</v>
      </c>
      <c r="BZ145" s="242">
        <v>21406932.28</v>
      </c>
      <c r="CA145" s="242">
        <v>270595515.35</v>
      </c>
      <c r="CB145" s="242">
        <v>21180430.59</v>
      </c>
      <c r="CC145" s="242">
        <v>272764939.57</v>
      </c>
      <c r="CD145" s="242">
        <v>23931932.190000005</v>
      </c>
      <c r="CE145" s="242">
        <v>274133120.14</v>
      </c>
      <c r="CF145" s="242">
        <v>21221121.88</v>
      </c>
      <c r="CG145" s="242">
        <v>271185724.98999995</v>
      </c>
      <c r="CH145" s="242">
        <v>20866208.109999996</v>
      </c>
      <c r="CI145" s="242">
        <v>267233419.99999997</v>
      </c>
      <c r="CJ145" s="242">
        <v>24894092.45</v>
      </c>
      <c r="CK145" s="242">
        <v>250937383.84000003</v>
      </c>
      <c r="CL145" s="242">
        <v>24190195.139999997</v>
      </c>
      <c r="CM145" s="242">
        <v>268148471.61</v>
      </c>
      <c r="CN145" s="242">
        <v>22348335.16</v>
      </c>
      <c r="CO145" s="242">
        <v>265741137.7</v>
      </c>
      <c r="CP145" s="242">
        <v>27753944.04000003</v>
      </c>
      <c r="CQ145" s="242">
        <v>269140429.71</v>
      </c>
      <c r="CR145" s="242">
        <v>23896626.049999986</v>
      </c>
      <c r="CS145" s="242">
        <v>273410010.47</v>
      </c>
      <c r="CT145" s="242">
        <v>25433326.329999983</v>
      </c>
      <c r="CU145" s="242">
        <v>277408447.17</v>
      </c>
      <c r="CV145" s="242">
        <v>22872360.45</v>
      </c>
      <c r="CW145" s="242">
        <v>279995504.66999996</v>
      </c>
      <c r="CX145" s="242">
        <v>23439683.289999973</v>
      </c>
      <c r="CY145" s="242">
        <v>282028255.67999995</v>
      </c>
      <c r="CZ145" s="242">
        <v>23692122.29999999</v>
      </c>
      <c r="DA145" s="242">
        <v>284539947.39</v>
      </c>
      <c r="DB145" s="242">
        <v>23895889.23999999</v>
      </c>
      <c r="DC145" s="242">
        <v>284503904.4399999</v>
      </c>
      <c r="DD145" s="242">
        <v>24104781.260000017</v>
      </c>
      <c r="DE145" s="242">
        <v>287387563.81999993</v>
      </c>
      <c r="DF145" s="242">
        <v>24096128.36999998</v>
      </c>
      <c r="DG145" s="242">
        <v>290617484.08</v>
      </c>
      <c r="DH145" s="242">
        <v>24318711.55000001</v>
      </c>
      <c r="DI145" s="242">
        <v>290042103.1799999</v>
      </c>
      <c r="DJ145" s="242">
        <v>24260152.90999996</v>
      </c>
      <c r="DK145" s="242">
        <v>290112060.9499999</v>
      </c>
      <c r="DL145" s="242">
        <v>23706263.519999992</v>
      </c>
      <c r="DM145" s="242">
        <v>291469989.30999976</v>
      </c>
      <c r="DN145" s="242">
        <v>23378971.5</v>
      </c>
      <c r="DO145" s="242">
        <v>287095016.7699999</v>
      </c>
      <c r="DP145" s="242">
        <v>23248621.87000001</v>
      </c>
      <c r="DQ145" s="242">
        <v>286447012.58999985</v>
      </c>
      <c r="DR145" s="242">
        <v>23122530.57999999</v>
      </c>
      <c r="DS145" s="242">
        <v>284136216.8399999</v>
      </c>
      <c r="DT145" s="242">
        <v>24002773.630000003</v>
      </c>
      <c r="DU145" s="242">
        <v>285266630.01999986</v>
      </c>
      <c r="DV145" s="242">
        <v>24026168.91000002</v>
      </c>
      <c r="DW145" s="242">
        <v>285853115.6399999</v>
      </c>
      <c r="DX145" s="242">
        <v>24074451.570000004</v>
      </c>
      <c r="DY145" s="242">
        <v>286235444.9099999</v>
      </c>
      <c r="DZ145" s="242">
        <v>24974164.450000037</v>
      </c>
      <c r="EA145" s="242">
        <v>287313720.12</v>
      </c>
      <c r="EB145" s="242">
        <v>25934346.44000003</v>
      </c>
      <c r="EC145" s="242">
        <v>289143285.29999995</v>
      </c>
      <c r="ED145" s="242">
        <v>25767482.019999996</v>
      </c>
      <c r="EE145" s="242">
        <v>290814638.95</v>
      </c>
      <c r="EF145" s="242">
        <v>25780138.63</v>
      </c>
      <c r="EG145" s="242">
        <v>292276066.03000003</v>
      </c>
      <c r="EH145" s="242">
        <v>26016200.77</v>
      </c>
      <c r="EI145" s="242">
        <v>294032113.8900001</v>
      </c>
      <c r="EJ145" s="242">
        <v>25215162.700000014</v>
      </c>
      <c r="EK145" s="242">
        <v>295541013.0700001</v>
      </c>
      <c r="EL145" s="242">
        <v>25555745.59</v>
      </c>
      <c r="EM145" s="242">
        <v>297717787.1600001</v>
      </c>
      <c r="EN145" s="242">
        <v>25013604.36000001</v>
      </c>
      <c r="EO145" s="242">
        <v>299482769.65000015</v>
      </c>
      <c r="EP145" s="242">
        <v>24024618.290000025</v>
      </c>
      <c r="EQ145" s="242">
        <v>300384857.36000013</v>
      </c>
      <c r="ES145">
        <f t="shared" si="9"/>
      </c>
      <c r="EX145" t="b">
        <f t="shared" si="8"/>
        <v>1</v>
      </c>
      <c r="EY145" s="205" t="s">
        <v>611</v>
      </c>
    </row>
    <row r="146" spans="1:155" ht="12.75">
      <c r="A146">
        <f t="shared" si="10"/>
      </c>
      <c r="B146"/>
      <c r="C146" s="237"/>
      <c r="ES146">
        <f t="shared" si="9"/>
      </c>
      <c r="EX146" t="b">
        <f t="shared" si="8"/>
        <v>1</v>
      </c>
      <c r="EY146" s="197"/>
    </row>
    <row r="147" spans="1:155" ht="12.75">
      <c r="A147" t="str">
        <f t="shared" si="10"/>
        <v>CUSTOMER </v>
      </c>
      <c r="B147" s="240" t="s">
        <v>634</v>
      </c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38"/>
      <c r="BI147" s="238"/>
      <c r="BJ147" s="238"/>
      <c r="BK147" s="238"/>
      <c r="BL147" s="238"/>
      <c r="BM147" s="238"/>
      <c r="BN147" s="238"/>
      <c r="BO147" s="238"/>
      <c r="BP147" s="238"/>
      <c r="BQ147" s="238"/>
      <c r="BR147" s="238"/>
      <c r="BS147" s="238"/>
      <c r="BT147" s="238"/>
      <c r="BU147" s="238"/>
      <c r="BV147" s="238"/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8"/>
      <c r="CN147" s="238"/>
      <c r="CO147" s="238"/>
      <c r="CP147" s="238"/>
      <c r="CQ147" s="238"/>
      <c r="CR147" s="238"/>
      <c r="CS147" s="238"/>
      <c r="CT147" s="238"/>
      <c r="CU147" s="238"/>
      <c r="CV147" s="238"/>
      <c r="CW147" s="238"/>
      <c r="CX147" s="238"/>
      <c r="CY147" s="238"/>
      <c r="CZ147" s="238"/>
      <c r="DA147" s="238"/>
      <c r="DB147" s="238"/>
      <c r="DC147" s="238"/>
      <c r="DD147" s="238"/>
      <c r="DE147" s="238"/>
      <c r="DF147" s="238"/>
      <c r="DG147" s="238"/>
      <c r="DH147" s="238"/>
      <c r="DI147" s="238"/>
      <c r="DJ147" s="238"/>
      <c r="DK147" s="238"/>
      <c r="DL147" s="238"/>
      <c r="DM147" s="238"/>
      <c r="DN147" s="238"/>
      <c r="DO147" s="238"/>
      <c r="DP147" s="238"/>
      <c r="DQ147" s="238"/>
      <c r="DR147" s="238"/>
      <c r="DS147" s="238"/>
      <c r="DT147" s="238"/>
      <c r="DU147" s="238"/>
      <c r="DV147" s="238"/>
      <c r="DW147" s="238"/>
      <c r="DX147" s="238"/>
      <c r="DY147" s="238"/>
      <c r="DZ147" s="238"/>
      <c r="EA147" s="238"/>
      <c r="EB147" s="238"/>
      <c r="EC147" s="238"/>
      <c r="ED147" s="238"/>
      <c r="EE147" s="238"/>
      <c r="EF147" s="238"/>
      <c r="EG147" s="238"/>
      <c r="EH147" s="238"/>
      <c r="EI147" s="238"/>
      <c r="EJ147" s="238"/>
      <c r="EK147" s="238"/>
      <c r="EL147" s="238"/>
      <c r="EM147" s="238"/>
      <c r="EN147" s="238"/>
      <c r="EO147" s="238"/>
      <c r="EP147" s="238"/>
      <c r="EQ147" s="238"/>
      <c r="ES147">
        <f t="shared" si="9"/>
      </c>
      <c r="EX147" t="b">
        <f t="shared" si="8"/>
        <v>1</v>
      </c>
      <c r="EY147" s="205" t="s">
        <v>634</v>
      </c>
    </row>
    <row r="148" spans="1:155" ht="12.75">
      <c r="A148" t="str">
        <f t="shared" si="10"/>
        <v>INC401000</v>
      </c>
      <c r="B148" s="241" t="s">
        <v>635</v>
      </c>
      <c r="C148" s="238" t="s">
        <v>766</v>
      </c>
      <c r="D148" s="238">
        <v>273274.32</v>
      </c>
      <c r="E148" s="238">
        <v>3985648.4</v>
      </c>
      <c r="F148" s="238">
        <v>276527.66</v>
      </c>
      <c r="G148" s="238">
        <v>3962838.37</v>
      </c>
      <c r="H148" s="238">
        <v>375759.99</v>
      </c>
      <c r="I148" s="238">
        <v>3945607.92</v>
      </c>
      <c r="J148" s="238">
        <v>333321.49</v>
      </c>
      <c r="K148" s="238">
        <v>3871930.02</v>
      </c>
      <c r="L148" s="238">
        <v>337581.18</v>
      </c>
      <c r="M148" s="238">
        <v>3725513.68</v>
      </c>
      <c r="N148" s="238">
        <v>366854.6</v>
      </c>
      <c r="O148" s="238">
        <v>3720876.72</v>
      </c>
      <c r="P148" s="238">
        <v>388925.5</v>
      </c>
      <c r="Q148" s="238">
        <v>3880563.33</v>
      </c>
      <c r="R148" s="238">
        <v>427435.03</v>
      </c>
      <c r="S148" s="238">
        <v>4001596.89</v>
      </c>
      <c r="T148" s="238">
        <v>319631.69</v>
      </c>
      <c r="U148" s="238">
        <v>3991725.73</v>
      </c>
      <c r="V148" s="238">
        <v>388087.21</v>
      </c>
      <c r="W148" s="238">
        <v>4134085.69</v>
      </c>
      <c r="X148" s="238">
        <v>348974.22</v>
      </c>
      <c r="Y148" s="238">
        <v>4193938.03</v>
      </c>
      <c r="Z148" s="238">
        <v>533424.62</v>
      </c>
      <c r="AA148" s="238">
        <v>4369797.51</v>
      </c>
      <c r="AB148" s="238">
        <v>335073.02</v>
      </c>
      <c r="AC148" s="238">
        <v>4431596.21</v>
      </c>
      <c r="AD148" s="238">
        <v>306461.51</v>
      </c>
      <c r="AE148" s="238">
        <v>4461530.06</v>
      </c>
      <c r="AF148" s="238">
        <v>334714.06</v>
      </c>
      <c r="AG148" s="238">
        <v>4420484.13</v>
      </c>
      <c r="AH148" s="238">
        <v>206455</v>
      </c>
      <c r="AI148" s="238">
        <v>4293617.64</v>
      </c>
      <c r="AJ148" s="238">
        <v>262546.01</v>
      </c>
      <c r="AK148" s="238">
        <v>4218582.47</v>
      </c>
      <c r="AL148" s="238">
        <v>279924.32</v>
      </c>
      <c r="AM148" s="238">
        <v>4131652.19</v>
      </c>
      <c r="AN148" s="238">
        <v>350577.18</v>
      </c>
      <c r="AO148" s="238">
        <v>4093303.87</v>
      </c>
      <c r="AP148" s="238">
        <v>396806.61</v>
      </c>
      <c r="AQ148" s="238">
        <v>4062675.45</v>
      </c>
      <c r="AR148" s="238">
        <v>246916.42</v>
      </c>
      <c r="AS148" s="238">
        <v>3989960.18</v>
      </c>
      <c r="AT148" s="238">
        <v>301030.83</v>
      </c>
      <c r="AU148" s="238">
        <v>3902903.8</v>
      </c>
      <c r="AV148" s="238">
        <v>268232.23</v>
      </c>
      <c r="AW148" s="238">
        <v>3822161.81</v>
      </c>
      <c r="AX148" s="238">
        <v>295794.4</v>
      </c>
      <c r="AY148" s="238">
        <v>3584531.59</v>
      </c>
      <c r="AZ148" s="238">
        <v>277430.66</v>
      </c>
      <c r="BA148" s="238">
        <v>3526889.23</v>
      </c>
      <c r="BB148" s="238">
        <v>307480.22</v>
      </c>
      <c r="BC148" s="238">
        <v>3527907.94</v>
      </c>
      <c r="BD148" s="238">
        <v>305161.41</v>
      </c>
      <c r="BE148" s="238">
        <v>3498355.29</v>
      </c>
      <c r="BF148" s="238">
        <v>434427.2</v>
      </c>
      <c r="BG148" s="238">
        <v>3726327.49</v>
      </c>
      <c r="BH148" s="238">
        <v>390066.54</v>
      </c>
      <c r="BI148" s="238">
        <v>3853848.02</v>
      </c>
      <c r="BJ148" s="238">
        <v>291469.45</v>
      </c>
      <c r="BK148" s="238">
        <v>3865393.15</v>
      </c>
      <c r="BL148" s="238">
        <v>327344.87</v>
      </c>
      <c r="BM148" s="238">
        <v>3842160.84</v>
      </c>
      <c r="BN148" s="238">
        <v>321064.49</v>
      </c>
      <c r="BO148" s="238">
        <v>3766418.7199999997</v>
      </c>
      <c r="BP148" s="238">
        <v>318366.44</v>
      </c>
      <c r="BQ148" s="238">
        <v>3837868.74</v>
      </c>
      <c r="BR148" s="238">
        <v>356195.9</v>
      </c>
      <c r="BS148" s="238">
        <v>3893033.8100000005</v>
      </c>
      <c r="BT148" s="238">
        <v>287659.21</v>
      </c>
      <c r="BU148" s="238">
        <v>3912460.7900000005</v>
      </c>
      <c r="BV148" s="238">
        <v>471622.04</v>
      </c>
      <c r="BW148" s="238">
        <v>4088288.4300000006</v>
      </c>
      <c r="BX148" s="238">
        <v>362719.3</v>
      </c>
      <c r="BY148" s="238">
        <v>4173577.0700000003</v>
      </c>
      <c r="BZ148" s="238">
        <v>320328.87</v>
      </c>
      <c r="CA148" s="238">
        <v>4186425.7200000007</v>
      </c>
      <c r="CB148" s="238">
        <v>614585.73</v>
      </c>
      <c r="CC148" s="238">
        <v>4495850.04</v>
      </c>
      <c r="CD148" s="238">
        <v>696257.19</v>
      </c>
      <c r="CE148" s="238">
        <v>4757680.03</v>
      </c>
      <c r="CF148" s="238">
        <v>593080.52</v>
      </c>
      <c r="CG148" s="238">
        <v>4960694.01</v>
      </c>
      <c r="CH148" s="238">
        <v>481972.38</v>
      </c>
      <c r="CI148" s="238">
        <v>5151196.94</v>
      </c>
      <c r="CJ148" s="238">
        <v>419920.76</v>
      </c>
      <c r="CK148" s="238">
        <v>5243772.830000001</v>
      </c>
      <c r="CL148" s="238">
        <v>407263.83</v>
      </c>
      <c r="CM148" s="238">
        <v>5329972.170000001</v>
      </c>
      <c r="CN148" s="238">
        <v>449907.88</v>
      </c>
      <c r="CO148" s="238">
        <v>5461513.61</v>
      </c>
      <c r="CP148" s="238">
        <v>488525.17</v>
      </c>
      <c r="CQ148" s="238">
        <v>5593842.88</v>
      </c>
      <c r="CR148" s="238">
        <v>394287.73</v>
      </c>
      <c r="CS148" s="238">
        <v>5700471.399999999</v>
      </c>
      <c r="CT148" s="238">
        <v>462799.21999999986</v>
      </c>
      <c r="CU148" s="238">
        <v>5691648.58</v>
      </c>
      <c r="CV148" s="238">
        <v>413846.19000000006</v>
      </c>
      <c r="CW148" s="238">
        <v>5742775.47</v>
      </c>
      <c r="CX148" s="238">
        <v>433784.7100000001</v>
      </c>
      <c r="CY148" s="238">
        <v>5856231.3100000005</v>
      </c>
      <c r="CZ148" s="238">
        <v>766470.5700000002</v>
      </c>
      <c r="DA148" s="238">
        <v>6008116.1499999985</v>
      </c>
      <c r="DB148" s="238">
        <v>436847.2799999999</v>
      </c>
      <c r="DC148" s="238">
        <v>5748706.239999998</v>
      </c>
      <c r="DD148" s="238">
        <v>435829.41000000027</v>
      </c>
      <c r="DE148" s="238">
        <v>5591455.13</v>
      </c>
      <c r="DF148" s="238">
        <v>756948.5900000002</v>
      </c>
      <c r="DG148" s="238">
        <v>5866431.34</v>
      </c>
      <c r="DH148" s="238">
        <v>428333.29999999993</v>
      </c>
      <c r="DI148" s="238">
        <v>5874843.88</v>
      </c>
      <c r="DJ148" s="238">
        <v>450269.80000000005</v>
      </c>
      <c r="DK148" s="238">
        <v>5917849.850000001</v>
      </c>
      <c r="DL148" s="238">
        <v>736546.0900000002</v>
      </c>
      <c r="DM148" s="238">
        <v>6204488.0600000005</v>
      </c>
      <c r="DN148" s="238">
        <v>415934.7799999999</v>
      </c>
      <c r="DO148" s="238">
        <v>6131897.67</v>
      </c>
      <c r="DP148" s="238">
        <v>427822.77000000014</v>
      </c>
      <c r="DQ148" s="238">
        <v>6165432.710000001</v>
      </c>
      <c r="DR148" s="238">
        <v>746568.3400000001</v>
      </c>
      <c r="DS148" s="238">
        <v>6449201.830000002</v>
      </c>
      <c r="DT148" s="238">
        <v>439485.2400000001</v>
      </c>
      <c r="DU148" s="238">
        <v>6474840.880000001</v>
      </c>
      <c r="DV148" s="238">
        <v>424714.11000000016</v>
      </c>
      <c r="DW148" s="238">
        <v>6465770.280000001</v>
      </c>
      <c r="DX148" s="238">
        <v>676524</v>
      </c>
      <c r="DY148" s="238">
        <v>6375823.710000001</v>
      </c>
      <c r="DZ148" s="238">
        <v>431961.09000000014</v>
      </c>
      <c r="EA148" s="238">
        <v>6370937.52</v>
      </c>
      <c r="EB148" s="238">
        <v>467742.7600000002</v>
      </c>
      <c r="EC148" s="238">
        <v>6402850.87</v>
      </c>
      <c r="ED148" s="238">
        <v>651262.9500000001</v>
      </c>
      <c r="EE148" s="238">
        <v>6297165.230000001</v>
      </c>
      <c r="EF148" s="238">
        <v>441546.29000000004</v>
      </c>
      <c r="EG148" s="238">
        <v>6310378.220000002</v>
      </c>
      <c r="EH148" s="238">
        <v>464696.86000000004</v>
      </c>
      <c r="EI148" s="238">
        <v>6324805.280000002</v>
      </c>
      <c r="EJ148" s="238">
        <v>605772.37</v>
      </c>
      <c r="EK148" s="238">
        <v>6194031.560000001</v>
      </c>
      <c r="EL148" s="238">
        <v>447283.74999999994</v>
      </c>
      <c r="EM148" s="238">
        <v>6225380.530000001</v>
      </c>
      <c r="EN148" s="238">
        <v>713872.75</v>
      </c>
      <c r="EO148" s="238">
        <v>6511430.510000001</v>
      </c>
      <c r="EP148" s="238">
        <v>615069.5399999999</v>
      </c>
      <c r="EQ148" s="238">
        <v>6379931.710000001</v>
      </c>
      <c r="ES148" t="str">
        <f t="shared" si="9"/>
        <v>901</v>
      </c>
      <c r="EX148" t="b">
        <f t="shared" si="8"/>
        <v>1</v>
      </c>
      <c r="EY148" s="206" t="s">
        <v>635</v>
      </c>
    </row>
    <row r="149" spans="1:155" ht="12.75">
      <c r="A149" t="str">
        <f t="shared" si="10"/>
        <v>INC402000</v>
      </c>
      <c r="B149" s="241" t="s">
        <v>636</v>
      </c>
      <c r="C149" s="238" t="s">
        <v>767</v>
      </c>
      <c r="D149" s="238">
        <v>2690555.4</v>
      </c>
      <c r="E149" s="238">
        <v>35750821.14</v>
      </c>
      <c r="F149" s="238">
        <v>2855626.29</v>
      </c>
      <c r="G149" s="238">
        <v>35706957.68</v>
      </c>
      <c r="H149" s="238">
        <v>3091782.6</v>
      </c>
      <c r="I149" s="238">
        <v>36243486.82</v>
      </c>
      <c r="J149" s="238">
        <v>2740477.7</v>
      </c>
      <c r="K149" s="238">
        <v>36185397.72</v>
      </c>
      <c r="L149" s="238">
        <v>3333344.18</v>
      </c>
      <c r="M149" s="238">
        <v>36679860.88</v>
      </c>
      <c r="N149" s="238">
        <v>2746641.62</v>
      </c>
      <c r="O149" s="238">
        <v>35804673.53</v>
      </c>
      <c r="P149" s="238">
        <v>2605973.24</v>
      </c>
      <c r="Q149" s="238">
        <v>35615940.18</v>
      </c>
      <c r="R149" s="238">
        <v>2995994.24</v>
      </c>
      <c r="S149" s="238">
        <v>35653351.75</v>
      </c>
      <c r="T149" s="238">
        <v>3203885.93</v>
      </c>
      <c r="U149" s="238">
        <v>36148314.43</v>
      </c>
      <c r="V149" s="238">
        <v>3023076.24</v>
      </c>
      <c r="W149" s="238">
        <v>36236754.38</v>
      </c>
      <c r="X149" s="238">
        <v>2938426.61</v>
      </c>
      <c r="Y149" s="238">
        <v>35250896.12</v>
      </c>
      <c r="Z149" s="238">
        <v>3086030.34</v>
      </c>
      <c r="AA149" s="238">
        <v>35311814.39</v>
      </c>
      <c r="AB149" s="238">
        <v>2899432.42</v>
      </c>
      <c r="AC149" s="238">
        <v>35520691.41</v>
      </c>
      <c r="AD149" s="238">
        <v>3140327.07</v>
      </c>
      <c r="AE149" s="238">
        <v>35805392.19</v>
      </c>
      <c r="AF149" s="238">
        <v>2642993.27</v>
      </c>
      <c r="AG149" s="238">
        <v>35356602.86</v>
      </c>
      <c r="AH149" s="238">
        <v>2349107.67</v>
      </c>
      <c r="AI149" s="238">
        <v>34965232.83</v>
      </c>
      <c r="AJ149" s="238">
        <v>2360917.01</v>
      </c>
      <c r="AK149" s="238">
        <v>33992805.66</v>
      </c>
      <c r="AL149" s="238">
        <v>2420374.74</v>
      </c>
      <c r="AM149" s="238">
        <v>33666538.78</v>
      </c>
      <c r="AN149" s="238">
        <v>2065469.59</v>
      </c>
      <c r="AO149" s="238">
        <v>33126035.13</v>
      </c>
      <c r="AP149" s="238">
        <v>1863948.2</v>
      </c>
      <c r="AQ149" s="238">
        <v>31993989.09</v>
      </c>
      <c r="AR149" s="238">
        <v>2346234.5</v>
      </c>
      <c r="AS149" s="238">
        <v>31136337.66</v>
      </c>
      <c r="AT149" s="238">
        <v>1911628.43</v>
      </c>
      <c r="AU149" s="238">
        <v>30024889.85</v>
      </c>
      <c r="AV149" s="238">
        <v>2587268.13</v>
      </c>
      <c r="AW149" s="238">
        <v>29673731.37</v>
      </c>
      <c r="AX149" s="238">
        <v>2723808.8</v>
      </c>
      <c r="AY149" s="238">
        <v>29311509.83</v>
      </c>
      <c r="AZ149" s="238">
        <v>1971396.39</v>
      </c>
      <c r="BA149" s="238">
        <v>28383473.8</v>
      </c>
      <c r="BB149" s="238">
        <v>1582361.87</v>
      </c>
      <c r="BC149" s="238">
        <v>26825508.6</v>
      </c>
      <c r="BD149" s="238">
        <v>1600726.98</v>
      </c>
      <c r="BE149" s="238">
        <v>25783242.31</v>
      </c>
      <c r="BF149" s="238">
        <v>1463290.96</v>
      </c>
      <c r="BG149" s="238">
        <v>24897425.6</v>
      </c>
      <c r="BH149" s="238">
        <v>1441642.23</v>
      </c>
      <c r="BI149" s="238">
        <v>23978150.82</v>
      </c>
      <c r="BJ149" s="238">
        <v>1353723.78</v>
      </c>
      <c r="BK149" s="238">
        <v>22911499.86</v>
      </c>
      <c r="BL149" s="238">
        <v>1487815.64</v>
      </c>
      <c r="BM149" s="238">
        <v>22333845.91</v>
      </c>
      <c r="BN149" s="238">
        <v>1547795.18</v>
      </c>
      <c r="BO149" s="238">
        <v>22017692.89</v>
      </c>
      <c r="BP149" s="238">
        <v>1354092.3</v>
      </c>
      <c r="BQ149" s="238">
        <v>21025550.69</v>
      </c>
      <c r="BR149" s="238">
        <v>1369518.71</v>
      </c>
      <c r="BS149" s="238">
        <v>20483440.970000003</v>
      </c>
      <c r="BT149" s="238">
        <v>1384885.69</v>
      </c>
      <c r="BU149" s="238">
        <v>19281058.53</v>
      </c>
      <c r="BV149" s="238">
        <v>1860361.19</v>
      </c>
      <c r="BW149" s="238">
        <v>18417610.92</v>
      </c>
      <c r="BX149" s="238">
        <v>2453648.2</v>
      </c>
      <c r="BY149" s="238">
        <v>18899862.73</v>
      </c>
      <c r="BZ149" s="238">
        <v>1149840.37</v>
      </c>
      <c r="CA149" s="238">
        <v>18467341.23</v>
      </c>
      <c r="CB149" s="238">
        <v>1588708.68</v>
      </c>
      <c r="CC149" s="238">
        <v>18455322.93</v>
      </c>
      <c r="CD149" s="238">
        <v>1145321.41</v>
      </c>
      <c r="CE149" s="238">
        <v>18137353.38</v>
      </c>
      <c r="CF149" s="238">
        <v>916326.7</v>
      </c>
      <c r="CG149" s="238">
        <v>17612037.85</v>
      </c>
      <c r="CH149" s="238">
        <v>1018962.87</v>
      </c>
      <c r="CI149" s="238">
        <v>17277276.94</v>
      </c>
      <c r="CJ149" s="238">
        <v>1909643.87</v>
      </c>
      <c r="CK149" s="238">
        <v>17699105.17</v>
      </c>
      <c r="CL149" s="238">
        <v>922263.13</v>
      </c>
      <c r="CM149" s="238">
        <v>17073573.12</v>
      </c>
      <c r="CN149" s="238">
        <v>913245.3</v>
      </c>
      <c r="CO149" s="238">
        <v>16632726.120000001</v>
      </c>
      <c r="CP149" s="238">
        <v>1541864.1500000001</v>
      </c>
      <c r="CQ149" s="238">
        <v>16805071.56</v>
      </c>
      <c r="CR149" s="238">
        <v>891936.0400000002</v>
      </c>
      <c r="CS149" s="238">
        <v>16312121.909999998</v>
      </c>
      <c r="CT149" s="238">
        <v>908243.1800000003</v>
      </c>
      <c r="CU149" s="238">
        <v>15360003.899999999</v>
      </c>
      <c r="CV149" s="238">
        <v>2362342.3099999987</v>
      </c>
      <c r="CW149" s="238">
        <v>15268698.009999998</v>
      </c>
      <c r="CX149" s="238">
        <v>876010.07</v>
      </c>
      <c r="CY149" s="238">
        <v>14994867.709999999</v>
      </c>
      <c r="CZ149" s="238">
        <v>857157.5499999998</v>
      </c>
      <c r="DA149" s="238">
        <v>14263316.579999996</v>
      </c>
      <c r="DB149" s="238">
        <v>862731.3100000003</v>
      </c>
      <c r="DC149" s="238">
        <v>13980726.479999999</v>
      </c>
      <c r="DD149" s="238">
        <v>872327.19</v>
      </c>
      <c r="DE149" s="238">
        <v>13936726.97</v>
      </c>
      <c r="DF149" s="238">
        <v>849028.3600000002</v>
      </c>
      <c r="DG149" s="238">
        <v>13766792.46</v>
      </c>
      <c r="DH149" s="238">
        <v>803090.5200000001</v>
      </c>
      <c r="DI149" s="238">
        <v>12660239.110000003</v>
      </c>
      <c r="DJ149" s="238">
        <v>837820.0599999998</v>
      </c>
      <c r="DK149" s="238">
        <v>12575796.040000001</v>
      </c>
      <c r="DL149" s="238">
        <v>818827.0200000003</v>
      </c>
      <c r="DM149" s="238">
        <v>12481377.760000002</v>
      </c>
      <c r="DN149" s="238">
        <v>932621.0000000001</v>
      </c>
      <c r="DO149" s="238">
        <v>11872134.610000001</v>
      </c>
      <c r="DP149" s="238">
        <v>854712.2200000001</v>
      </c>
      <c r="DQ149" s="238">
        <v>11834910.79</v>
      </c>
      <c r="DR149" s="238">
        <v>921910.6300000004</v>
      </c>
      <c r="DS149" s="238">
        <v>11848578.240000002</v>
      </c>
      <c r="DT149" s="238">
        <v>2335942.4399999985</v>
      </c>
      <c r="DU149" s="238">
        <v>11822178.370000001</v>
      </c>
      <c r="DV149" s="238">
        <v>863412.3299999998</v>
      </c>
      <c r="DW149" s="238">
        <v>11809580.629999999</v>
      </c>
      <c r="DX149" s="238">
        <v>891178.4600000003</v>
      </c>
      <c r="DY149" s="238">
        <v>11843601.54</v>
      </c>
      <c r="DZ149" s="238">
        <v>845543.66</v>
      </c>
      <c r="EA149" s="238">
        <v>11826413.889999999</v>
      </c>
      <c r="EB149" s="238">
        <v>914919.1400000004</v>
      </c>
      <c r="EC149" s="238">
        <v>11869005.84</v>
      </c>
      <c r="ED149" s="238">
        <v>877296.4100000003</v>
      </c>
      <c r="EE149" s="238">
        <v>11897273.89</v>
      </c>
      <c r="EF149" s="238">
        <v>895766.03</v>
      </c>
      <c r="EG149" s="238">
        <v>11989949.4</v>
      </c>
      <c r="EH149" s="238">
        <v>860281.0200000003</v>
      </c>
      <c r="EI149" s="238">
        <v>12012410.36</v>
      </c>
      <c r="EJ149" s="238">
        <v>831512.06</v>
      </c>
      <c r="EK149" s="238">
        <v>12025095.400000002</v>
      </c>
      <c r="EL149" s="238">
        <v>888131.2999999999</v>
      </c>
      <c r="EM149" s="238">
        <v>11980605.700000001</v>
      </c>
      <c r="EN149" s="238">
        <v>878602.5000000001</v>
      </c>
      <c r="EO149" s="238">
        <v>12004495.980000002</v>
      </c>
      <c r="EP149" s="238">
        <v>948616.8400000003</v>
      </c>
      <c r="EQ149" s="238">
        <v>12031202.190000001</v>
      </c>
      <c r="ES149" t="str">
        <f t="shared" si="9"/>
        <v>902</v>
      </c>
      <c r="EX149" t="b">
        <f t="shared" si="8"/>
        <v>1</v>
      </c>
      <c r="EY149" s="206" t="s">
        <v>636</v>
      </c>
    </row>
    <row r="150" spans="1:155" ht="12.75">
      <c r="A150" t="str">
        <f t="shared" si="10"/>
        <v>INC403000</v>
      </c>
      <c r="B150" s="241" t="s">
        <v>637</v>
      </c>
      <c r="C150" s="238" t="s">
        <v>768</v>
      </c>
      <c r="D150" s="238">
        <v>7346618.28</v>
      </c>
      <c r="E150" s="238">
        <v>89963133.69</v>
      </c>
      <c r="F150" s="238">
        <v>7658791.08</v>
      </c>
      <c r="G150" s="238">
        <v>91112995.52</v>
      </c>
      <c r="H150" s="238">
        <v>7608322.76</v>
      </c>
      <c r="I150" s="238">
        <v>91073693.92</v>
      </c>
      <c r="J150" s="238">
        <v>7456464.09</v>
      </c>
      <c r="K150" s="238">
        <v>91435509.4</v>
      </c>
      <c r="L150" s="238">
        <v>7964374.79</v>
      </c>
      <c r="M150" s="238">
        <v>92129700.95</v>
      </c>
      <c r="N150" s="238">
        <v>7851865.19</v>
      </c>
      <c r="O150" s="238">
        <v>91848627.79</v>
      </c>
      <c r="P150" s="238">
        <v>7853250.3</v>
      </c>
      <c r="Q150" s="238">
        <v>92501201.29</v>
      </c>
      <c r="R150" s="238">
        <v>7943812.5</v>
      </c>
      <c r="S150" s="238">
        <v>92225791.26</v>
      </c>
      <c r="T150" s="238">
        <v>7807964.25</v>
      </c>
      <c r="U150" s="238">
        <v>92446851.29</v>
      </c>
      <c r="V150" s="238">
        <v>8348843.89</v>
      </c>
      <c r="W150" s="238">
        <v>93541826.85</v>
      </c>
      <c r="X150" s="238">
        <v>8264944.12</v>
      </c>
      <c r="Y150" s="238">
        <v>94249551.28</v>
      </c>
      <c r="Z150" s="238">
        <v>8655658.19</v>
      </c>
      <c r="AA150" s="238">
        <v>94760909.44</v>
      </c>
      <c r="AB150" s="238">
        <v>7991651.87</v>
      </c>
      <c r="AC150" s="238">
        <v>95405943.03</v>
      </c>
      <c r="AD150" s="238">
        <v>7444439.38</v>
      </c>
      <c r="AE150" s="238">
        <v>95191591.33</v>
      </c>
      <c r="AF150" s="238">
        <v>7466596.35</v>
      </c>
      <c r="AG150" s="238">
        <v>95049864.92</v>
      </c>
      <c r="AH150" s="238">
        <v>7829913.8</v>
      </c>
      <c r="AI150" s="238">
        <v>95423314.63</v>
      </c>
      <c r="AJ150" s="238">
        <v>8280508.9</v>
      </c>
      <c r="AK150" s="238">
        <v>95739448.74</v>
      </c>
      <c r="AL150" s="238">
        <v>7312719.57</v>
      </c>
      <c r="AM150" s="238">
        <v>95200303.12</v>
      </c>
      <c r="AN150" s="238">
        <v>7986099.24</v>
      </c>
      <c r="AO150" s="238">
        <v>95333152.06</v>
      </c>
      <c r="AP150" s="238">
        <v>9075435.44</v>
      </c>
      <c r="AQ150" s="238">
        <v>96464775</v>
      </c>
      <c r="AR150" s="238">
        <v>7197424.18</v>
      </c>
      <c r="AS150" s="238">
        <v>95854234.93</v>
      </c>
      <c r="AT150" s="238">
        <v>7932190.47</v>
      </c>
      <c r="AU150" s="238">
        <v>95437581.51</v>
      </c>
      <c r="AV150" s="238">
        <v>7333638.86</v>
      </c>
      <c r="AW150" s="238">
        <v>94506276.25</v>
      </c>
      <c r="AX150" s="238">
        <v>7260060.97</v>
      </c>
      <c r="AY150" s="238">
        <v>93110679.03</v>
      </c>
      <c r="AZ150" s="238">
        <v>7292945.63</v>
      </c>
      <c r="BA150" s="238">
        <v>92411972.79</v>
      </c>
      <c r="BB150" s="238">
        <v>6587327.14</v>
      </c>
      <c r="BC150" s="238">
        <v>91554860.55</v>
      </c>
      <c r="BD150" s="238">
        <v>6889360.51</v>
      </c>
      <c r="BE150" s="238">
        <v>90977624.71</v>
      </c>
      <c r="BF150" s="238">
        <v>7042308.52</v>
      </c>
      <c r="BG150" s="238">
        <v>90190019.43</v>
      </c>
      <c r="BH150" s="238">
        <v>7037430.18</v>
      </c>
      <c r="BI150" s="238">
        <v>88946940.71</v>
      </c>
      <c r="BJ150" s="238">
        <v>7058818.58</v>
      </c>
      <c r="BK150" s="238">
        <v>88693039.72</v>
      </c>
      <c r="BL150" s="238">
        <v>7526707.73</v>
      </c>
      <c r="BM150" s="238">
        <v>88233648.21</v>
      </c>
      <c r="BN150" s="238">
        <v>7211962.98</v>
      </c>
      <c r="BO150" s="238">
        <v>86370175.75</v>
      </c>
      <c r="BP150" s="238">
        <v>7417791.46</v>
      </c>
      <c r="BQ150" s="238">
        <v>86590543.03</v>
      </c>
      <c r="BR150" s="238">
        <v>7737252.8</v>
      </c>
      <c r="BS150" s="238">
        <v>86395605.36</v>
      </c>
      <c r="BT150" s="238">
        <v>6496699.38</v>
      </c>
      <c r="BU150" s="238">
        <v>85558665.87999998</v>
      </c>
      <c r="BV150" s="238">
        <v>7966758.69</v>
      </c>
      <c r="BW150" s="238">
        <v>86265363.60000001</v>
      </c>
      <c r="BX150" s="238">
        <v>7074433.74</v>
      </c>
      <c r="BY150" s="238">
        <v>86046851.71000001</v>
      </c>
      <c r="BZ150" s="238">
        <v>6388073.16</v>
      </c>
      <c r="CA150" s="238">
        <v>85847597.72999999</v>
      </c>
      <c r="CB150" s="238">
        <v>6959898.57</v>
      </c>
      <c r="CC150" s="238">
        <v>85918135.79</v>
      </c>
      <c r="CD150" s="238">
        <v>6735667.75</v>
      </c>
      <c r="CE150" s="238">
        <v>85611495.02000001</v>
      </c>
      <c r="CF150" s="238">
        <v>6892012.21</v>
      </c>
      <c r="CG150" s="238">
        <v>85466077.05</v>
      </c>
      <c r="CH150" s="238">
        <v>7422893.57</v>
      </c>
      <c r="CI150" s="238">
        <v>85830152.04</v>
      </c>
      <c r="CJ150" s="238">
        <v>7167568.8</v>
      </c>
      <c r="CK150" s="238">
        <v>85471013.11</v>
      </c>
      <c r="CL150" s="238">
        <v>7251669.2</v>
      </c>
      <c r="CM150" s="238">
        <v>85510719.33</v>
      </c>
      <c r="CN150" s="238">
        <v>7307697.11</v>
      </c>
      <c r="CO150" s="238">
        <v>85400624.98</v>
      </c>
      <c r="CP150" s="238">
        <v>7322075.260000002</v>
      </c>
      <c r="CQ150" s="238">
        <v>84985447.43999998</v>
      </c>
      <c r="CR150" s="238">
        <v>6645191.51</v>
      </c>
      <c r="CS150" s="238">
        <v>85133939.57</v>
      </c>
      <c r="CT150" s="238">
        <v>7184853.139999992</v>
      </c>
      <c r="CU150" s="238">
        <v>84352034.01999998</v>
      </c>
      <c r="CV150" s="238">
        <v>6887734.079999995</v>
      </c>
      <c r="CW150" s="238">
        <v>84165334.35999998</v>
      </c>
      <c r="CX150" s="238">
        <v>6462030.969999996</v>
      </c>
      <c r="CY150" s="238">
        <v>84239292.16999999</v>
      </c>
      <c r="CZ150" s="238">
        <v>7088154.04999999</v>
      </c>
      <c r="DA150" s="238">
        <v>84367547.64999996</v>
      </c>
      <c r="DB150" s="238">
        <v>6548322.989999998</v>
      </c>
      <c r="DC150" s="238">
        <v>84180202.88999997</v>
      </c>
      <c r="DD150" s="238">
        <v>6905648.7999999905</v>
      </c>
      <c r="DE150" s="238">
        <v>84193839.47999996</v>
      </c>
      <c r="DF150" s="238">
        <v>7074713.289999986</v>
      </c>
      <c r="DG150" s="238">
        <v>83845659.19999996</v>
      </c>
      <c r="DH150" s="238">
        <v>7039851.859999998</v>
      </c>
      <c r="DI150" s="238">
        <v>83717942.25999996</v>
      </c>
      <c r="DJ150" s="238">
        <v>7347004.239999987</v>
      </c>
      <c r="DK150" s="238">
        <v>83813277.29999995</v>
      </c>
      <c r="DL150" s="238">
        <v>7065213.659999988</v>
      </c>
      <c r="DM150" s="238">
        <v>83570793.84999993</v>
      </c>
      <c r="DN150" s="238">
        <v>6695857.1599999955</v>
      </c>
      <c r="DO150" s="238">
        <v>82944575.74999991</v>
      </c>
      <c r="DP150" s="238">
        <v>6705401.429999988</v>
      </c>
      <c r="DQ150" s="238">
        <v>83004785.6699999</v>
      </c>
      <c r="DR150" s="238">
        <v>6753624.959999986</v>
      </c>
      <c r="DS150" s="238">
        <v>82573557.4899999</v>
      </c>
      <c r="DT150" s="238">
        <v>7262731.700000004</v>
      </c>
      <c r="DU150" s="238">
        <v>82948555.1099999</v>
      </c>
      <c r="DV150" s="238">
        <v>6341391.919999998</v>
      </c>
      <c r="DW150" s="238">
        <v>82827916.05999991</v>
      </c>
      <c r="DX150" s="238">
        <v>7123309.090000003</v>
      </c>
      <c r="DY150" s="238">
        <v>82863071.09999993</v>
      </c>
      <c r="DZ150" s="238">
        <v>6460544.930000004</v>
      </c>
      <c r="EA150" s="238">
        <v>82775293.03999993</v>
      </c>
      <c r="EB150" s="238">
        <v>7192760.360000002</v>
      </c>
      <c r="EC150" s="238">
        <v>83062404.59999995</v>
      </c>
      <c r="ED150" s="238">
        <v>7165958.819999996</v>
      </c>
      <c r="EE150" s="238">
        <v>83153650.12999995</v>
      </c>
      <c r="EF150" s="238">
        <v>7069644.490000002</v>
      </c>
      <c r="EG150" s="238">
        <v>83183442.75999993</v>
      </c>
      <c r="EH150" s="238">
        <v>7451618.720000001</v>
      </c>
      <c r="EI150" s="238">
        <v>83288057.23999996</v>
      </c>
      <c r="EJ150" s="238">
        <v>6967894.699999994</v>
      </c>
      <c r="EK150" s="238">
        <v>83190738.27999999</v>
      </c>
      <c r="EL150" s="238">
        <v>7149965.210000004</v>
      </c>
      <c r="EM150" s="238">
        <v>83644846.32999997</v>
      </c>
      <c r="EN150" s="238">
        <v>6862404.680000001</v>
      </c>
      <c r="EO150" s="238">
        <v>83801849.57999998</v>
      </c>
      <c r="EP150" s="238">
        <v>6711182.03</v>
      </c>
      <c r="EQ150" s="238">
        <v>83759406.65</v>
      </c>
      <c r="ES150" t="str">
        <f t="shared" si="9"/>
        <v>903</v>
      </c>
      <c r="EX150" t="b">
        <f t="shared" si="8"/>
        <v>1</v>
      </c>
      <c r="EY150" s="206" t="s">
        <v>637</v>
      </c>
    </row>
    <row r="151" spans="1:155" ht="12.75">
      <c r="A151" t="str">
        <f t="shared" si="10"/>
        <v>INC404000</v>
      </c>
      <c r="B151" s="241" t="s">
        <v>638</v>
      </c>
      <c r="C151" s="238" t="s">
        <v>769</v>
      </c>
      <c r="D151" s="238">
        <v>-237257.27</v>
      </c>
      <c r="E151" s="238">
        <v>7103542.9</v>
      </c>
      <c r="F151" s="238">
        <v>123781.04</v>
      </c>
      <c r="G151" s="238">
        <v>8949500.95</v>
      </c>
      <c r="H151" s="238">
        <v>208761.73</v>
      </c>
      <c r="I151" s="238">
        <v>10145475.08</v>
      </c>
      <c r="J151" s="238">
        <v>968553.16</v>
      </c>
      <c r="K151" s="238">
        <v>10255877.82</v>
      </c>
      <c r="L151" s="238">
        <v>956366.25</v>
      </c>
      <c r="M151" s="238">
        <v>10042060.68</v>
      </c>
      <c r="N151" s="238">
        <v>2471103.82</v>
      </c>
      <c r="O151" s="238">
        <v>10961209.21</v>
      </c>
      <c r="P151" s="238">
        <v>1775394.08</v>
      </c>
      <c r="Q151" s="238">
        <v>10523206.3</v>
      </c>
      <c r="R151" s="238">
        <v>1695666.79</v>
      </c>
      <c r="S151" s="238">
        <v>10627361.09</v>
      </c>
      <c r="T151" s="238">
        <v>460426.95</v>
      </c>
      <c r="U151" s="238">
        <v>10456191.23</v>
      </c>
      <c r="V151" s="238">
        <v>69123.83</v>
      </c>
      <c r="W151" s="238">
        <v>10984433.51</v>
      </c>
      <c r="X151" s="238">
        <v>550663.48</v>
      </c>
      <c r="Y151" s="238">
        <v>10662263.39</v>
      </c>
      <c r="Z151" s="238">
        <v>344251.52</v>
      </c>
      <c r="AA151" s="238">
        <v>9386835.38</v>
      </c>
      <c r="AB151" s="238">
        <v>-221772.77</v>
      </c>
      <c r="AC151" s="238">
        <v>9402319.88</v>
      </c>
      <c r="AD151" s="238">
        <v>-338618.27</v>
      </c>
      <c r="AE151" s="238">
        <v>8939920.57</v>
      </c>
      <c r="AF151" s="238">
        <v>413984.26</v>
      </c>
      <c r="AG151" s="238">
        <v>9145143.1</v>
      </c>
      <c r="AH151" s="238">
        <v>527313.35</v>
      </c>
      <c r="AI151" s="238">
        <v>8703903.29</v>
      </c>
      <c r="AJ151" s="238">
        <v>1053170.91</v>
      </c>
      <c r="AK151" s="238">
        <v>8800707.95</v>
      </c>
      <c r="AL151" s="238">
        <v>1568846.29</v>
      </c>
      <c r="AM151" s="238">
        <v>7898450.42</v>
      </c>
      <c r="AN151" s="238">
        <v>1795664.43</v>
      </c>
      <c r="AO151" s="238">
        <v>7918720.77</v>
      </c>
      <c r="AP151" s="238">
        <v>1602517.77</v>
      </c>
      <c r="AQ151" s="238">
        <v>7825571.75</v>
      </c>
      <c r="AR151" s="238">
        <v>-476050.1</v>
      </c>
      <c r="AS151" s="238">
        <v>6889094.7</v>
      </c>
      <c r="AT151" s="238">
        <v>129904.63</v>
      </c>
      <c r="AU151" s="238">
        <v>6949875.5</v>
      </c>
      <c r="AV151" s="238">
        <v>1656698.97</v>
      </c>
      <c r="AW151" s="238">
        <v>8055910.99</v>
      </c>
      <c r="AX151" s="238">
        <v>1001640.47</v>
      </c>
      <c r="AY151" s="238">
        <v>8713299.94</v>
      </c>
      <c r="AZ151" s="238">
        <v>648043.35</v>
      </c>
      <c r="BA151" s="238">
        <v>9583116.06</v>
      </c>
      <c r="BB151" s="238">
        <v>573238.96</v>
      </c>
      <c r="BC151" s="238">
        <v>10494973.29</v>
      </c>
      <c r="BD151" s="238">
        <v>714137.56</v>
      </c>
      <c r="BE151" s="238">
        <v>10795126.59</v>
      </c>
      <c r="BF151" s="238">
        <v>678476.73</v>
      </c>
      <c r="BG151" s="238">
        <v>10946289.97</v>
      </c>
      <c r="BH151" s="238">
        <v>2162827.59</v>
      </c>
      <c r="BI151" s="238">
        <v>12055946.65</v>
      </c>
      <c r="BJ151" s="238">
        <v>1718100.03</v>
      </c>
      <c r="BK151" s="238">
        <v>12205200.39</v>
      </c>
      <c r="BL151" s="238">
        <v>1764597.18</v>
      </c>
      <c r="BM151" s="238">
        <v>12174133.14</v>
      </c>
      <c r="BN151" s="238">
        <v>1982984.73</v>
      </c>
      <c r="BO151" s="238">
        <v>12554600.100000003</v>
      </c>
      <c r="BP151" s="238">
        <v>299398.44</v>
      </c>
      <c r="BQ151" s="238">
        <v>13330048.64</v>
      </c>
      <c r="BR151" s="238">
        <v>-637071.24</v>
      </c>
      <c r="BS151" s="238">
        <v>12563072.770000001</v>
      </c>
      <c r="BT151" s="238">
        <v>-6443.18</v>
      </c>
      <c r="BU151" s="238">
        <v>10899930.620000001</v>
      </c>
      <c r="BV151" s="238">
        <v>-365601.8</v>
      </c>
      <c r="BW151" s="238">
        <v>9532688.35</v>
      </c>
      <c r="BX151" s="238">
        <v>-593227.29</v>
      </c>
      <c r="BY151" s="238">
        <v>8291417.71</v>
      </c>
      <c r="BZ151" s="238">
        <v>-555603.8</v>
      </c>
      <c r="CA151" s="238">
        <v>7162574.950000001</v>
      </c>
      <c r="CB151" s="238">
        <v>358708.18</v>
      </c>
      <c r="CC151" s="238">
        <v>6807145.57</v>
      </c>
      <c r="CD151" s="238">
        <v>538429.25</v>
      </c>
      <c r="CE151" s="238">
        <v>6667098.09</v>
      </c>
      <c r="CF151" s="238">
        <v>1037605.72</v>
      </c>
      <c r="CG151" s="238">
        <v>5541876.22</v>
      </c>
      <c r="CH151" s="238">
        <v>1409946.26</v>
      </c>
      <c r="CI151" s="238">
        <v>5233722.45</v>
      </c>
      <c r="CJ151" s="238">
        <v>1628249.84</v>
      </c>
      <c r="CK151" s="238">
        <v>5097375.11</v>
      </c>
      <c r="CL151" s="238">
        <v>981417.31</v>
      </c>
      <c r="CM151" s="238">
        <v>4095807.69</v>
      </c>
      <c r="CN151" s="238">
        <v>379690.22</v>
      </c>
      <c r="CO151" s="238">
        <v>4176099.4699999997</v>
      </c>
      <c r="CP151" s="238">
        <v>228194.3899999999</v>
      </c>
      <c r="CQ151" s="238">
        <v>5041365.1</v>
      </c>
      <c r="CR151" s="238">
        <v>315201.6599999999</v>
      </c>
      <c r="CS151" s="238">
        <v>5363009.9399999995</v>
      </c>
      <c r="CT151" s="238">
        <v>460507.5899999999</v>
      </c>
      <c r="CU151" s="238">
        <v>6189119.329999999</v>
      </c>
      <c r="CV151" s="238">
        <v>-201407.77000000002</v>
      </c>
      <c r="CW151" s="238">
        <v>6580938.849999999</v>
      </c>
      <c r="CX151" s="238">
        <v>298484.04000000004</v>
      </c>
      <c r="CY151" s="238">
        <v>7435026.689999999</v>
      </c>
      <c r="CZ151" s="238">
        <v>306912.02999999997</v>
      </c>
      <c r="DA151" s="238">
        <v>7383230.539999999</v>
      </c>
      <c r="DB151" s="238">
        <v>767815.6699999999</v>
      </c>
      <c r="DC151" s="238">
        <v>7612616.959999999</v>
      </c>
      <c r="DD151" s="238">
        <v>862194.54</v>
      </c>
      <c r="DE151" s="238">
        <v>7437205.779999999</v>
      </c>
      <c r="DF151" s="238">
        <v>1429214.27</v>
      </c>
      <c r="DG151" s="238">
        <v>7456473.789999999</v>
      </c>
      <c r="DH151" s="238">
        <v>1019510.26</v>
      </c>
      <c r="DI151" s="238">
        <v>6847734.210000001</v>
      </c>
      <c r="DJ151" s="238">
        <v>1085965.73</v>
      </c>
      <c r="DK151" s="238">
        <v>6952282.630000001</v>
      </c>
      <c r="DL151" s="238">
        <v>193147.99</v>
      </c>
      <c r="DM151" s="238">
        <v>6765740.399999999</v>
      </c>
      <c r="DN151" s="238">
        <v>-199424.47999999998</v>
      </c>
      <c r="DO151" s="238">
        <v>6338121.530000001</v>
      </c>
      <c r="DP151" s="238">
        <v>644470.5099999999</v>
      </c>
      <c r="DQ151" s="238">
        <v>6667390.380000001</v>
      </c>
      <c r="DR151" s="238">
        <v>394770.14000000013</v>
      </c>
      <c r="DS151" s="238">
        <v>6601652.93</v>
      </c>
      <c r="DT151" s="238">
        <v>139581.6000000001</v>
      </c>
      <c r="DU151" s="238">
        <v>6942642.3</v>
      </c>
      <c r="DV151" s="238">
        <v>166777.72999999998</v>
      </c>
      <c r="DW151" s="238">
        <v>6810935.99</v>
      </c>
      <c r="DX151" s="238">
        <v>66903.15</v>
      </c>
      <c r="DY151" s="238">
        <v>6570927.11</v>
      </c>
      <c r="DZ151" s="238">
        <v>498938.13</v>
      </c>
      <c r="EA151" s="238">
        <v>6302049.569999999</v>
      </c>
      <c r="EB151" s="238">
        <v>534986.49</v>
      </c>
      <c r="EC151" s="238">
        <v>5974841.52</v>
      </c>
      <c r="ED151" s="238">
        <v>1187952.83</v>
      </c>
      <c r="EE151" s="238">
        <v>5733580.08</v>
      </c>
      <c r="EF151" s="238">
        <v>1286738.74</v>
      </c>
      <c r="EG151" s="238">
        <v>6000808.5600000005</v>
      </c>
      <c r="EH151" s="238">
        <v>1054075.63</v>
      </c>
      <c r="EI151" s="238">
        <v>5968918.460000001</v>
      </c>
      <c r="EJ151" s="238">
        <v>731143.56</v>
      </c>
      <c r="EK151" s="238">
        <v>6506914.029999999</v>
      </c>
      <c r="EL151" s="238">
        <v>218114.71999999997</v>
      </c>
      <c r="EM151" s="238">
        <v>6924453.23</v>
      </c>
      <c r="EN151" s="238">
        <v>347562.1299999999</v>
      </c>
      <c r="EO151" s="238">
        <v>6627544.8500000015</v>
      </c>
      <c r="EP151" s="238">
        <v>212936.65999999992</v>
      </c>
      <c r="EQ151" s="238">
        <v>6445711.369999999</v>
      </c>
      <c r="ES151" t="str">
        <f t="shared" si="9"/>
        <v>904</v>
      </c>
      <c r="EX151" t="b">
        <f t="shared" si="8"/>
        <v>1</v>
      </c>
      <c r="EY151" s="206" t="s">
        <v>638</v>
      </c>
    </row>
    <row r="152" spans="1:155" ht="13.5" thickBot="1">
      <c r="A152" t="str">
        <f t="shared" si="10"/>
        <v>INC404151</v>
      </c>
      <c r="B152" s="241" t="s">
        <v>639</v>
      </c>
      <c r="C152" s="238" t="s">
        <v>769</v>
      </c>
      <c r="D152" s="238">
        <v>12033.61</v>
      </c>
      <c r="E152" s="238">
        <v>172219.18</v>
      </c>
      <c r="F152" s="238">
        <v>10618.97</v>
      </c>
      <c r="G152" s="238">
        <v>165736.57</v>
      </c>
      <c r="H152" s="238">
        <v>11088.9</v>
      </c>
      <c r="I152" s="238">
        <v>165496.48</v>
      </c>
      <c r="J152" s="238">
        <v>11996</v>
      </c>
      <c r="K152" s="238">
        <v>164159.41</v>
      </c>
      <c r="L152" s="238">
        <v>17378.38</v>
      </c>
      <c r="M152" s="238">
        <v>167230.94</v>
      </c>
      <c r="N152" s="238">
        <v>20461.47</v>
      </c>
      <c r="O152" s="238">
        <v>171121.06</v>
      </c>
      <c r="P152" s="238">
        <v>16544.19</v>
      </c>
      <c r="Q152" s="238">
        <v>170992.48</v>
      </c>
      <c r="R152" s="238">
        <v>17116.83</v>
      </c>
      <c r="S152" s="238">
        <v>170659.09</v>
      </c>
      <c r="T152" s="238">
        <v>16360.42</v>
      </c>
      <c r="U152" s="238">
        <v>170421.76</v>
      </c>
      <c r="V152" s="238">
        <v>15638.64</v>
      </c>
      <c r="W152" s="238">
        <v>172143.58</v>
      </c>
      <c r="X152" s="238">
        <v>12698.34</v>
      </c>
      <c r="Y152" s="238">
        <v>173445.02</v>
      </c>
      <c r="Z152" s="238">
        <v>12002.64</v>
      </c>
      <c r="AA152" s="238">
        <v>173938.39</v>
      </c>
      <c r="AB152" s="238">
        <v>4166.72</v>
      </c>
      <c r="AC152" s="238">
        <v>166071.5</v>
      </c>
      <c r="AD152" s="238">
        <v>3836.26</v>
      </c>
      <c r="AE152" s="238">
        <v>159288.79</v>
      </c>
      <c r="AF152" s="238">
        <v>90879.94</v>
      </c>
      <c r="AG152" s="238">
        <v>239079.83</v>
      </c>
      <c r="AH152" s="238">
        <v>50644.94</v>
      </c>
      <c r="AI152" s="238">
        <v>277728.77</v>
      </c>
      <c r="AJ152" s="238">
        <v>112325.84</v>
      </c>
      <c r="AK152" s="238">
        <v>372676.23</v>
      </c>
      <c r="AL152" s="238">
        <v>119623.62</v>
      </c>
      <c r="AM152" s="238">
        <v>471838.38</v>
      </c>
      <c r="AN152" s="238">
        <v>128209.38</v>
      </c>
      <c r="AO152" s="238">
        <v>583503.57</v>
      </c>
      <c r="AP152" s="238">
        <v>136131.32</v>
      </c>
      <c r="AQ152" s="238">
        <v>702518.06</v>
      </c>
      <c r="AR152" s="238">
        <v>93817.69</v>
      </c>
      <c r="AS152" s="238">
        <v>779975.33</v>
      </c>
      <c r="AT152" s="238">
        <v>81683.58</v>
      </c>
      <c r="AU152" s="238">
        <v>846020.27</v>
      </c>
      <c r="AV152" s="238">
        <v>-768940.73</v>
      </c>
      <c r="AW152" s="238">
        <v>64381.2</v>
      </c>
      <c r="AX152" s="238">
        <v>7040.5</v>
      </c>
      <c r="AY152" s="238">
        <v>59419.06</v>
      </c>
      <c r="AZ152" s="238">
        <v>5735.34</v>
      </c>
      <c r="BA152" s="238">
        <v>60987.68</v>
      </c>
      <c r="BB152" s="238">
        <v>5240.66</v>
      </c>
      <c r="BC152" s="238">
        <v>62392.08</v>
      </c>
      <c r="BD152" s="238">
        <v>8662.81</v>
      </c>
      <c r="BE152" s="238">
        <v>-19825.05</v>
      </c>
      <c r="BF152" s="238">
        <v>9103.95</v>
      </c>
      <c r="BG152" s="238">
        <v>-61366.04</v>
      </c>
      <c r="BH152" s="238">
        <v>10756.2</v>
      </c>
      <c r="BI152" s="238">
        <v>-162935.68</v>
      </c>
      <c r="BJ152" s="238">
        <v>11369.71</v>
      </c>
      <c r="BK152" s="238">
        <v>-271189.59</v>
      </c>
      <c r="BL152" s="238">
        <v>12073.66</v>
      </c>
      <c r="BM152" s="238">
        <v>-387325.31</v>
      </c>
      <c r="BN152" s="238">
        <v>12828.27</v>
      </c>
      <c r="BO152" s="238">
        <v>-510628.36000000004</v>
      </c>
      <c r="BP152" s="238">
        <v>10839.72</v>
      </c>
      <c r="BQ152" s="238">
        <v>-593606.3300000001</v>
      </c>
      <c r="BR152" s="238">
        <v>9276.56</v>
      </c>
      <c r="BS152" s="238">
        <v>-666013.35</v>
      </c>
      <c r="BT152" s="238">
        <v>7926.41</v>
      </c>
      <c r="BU152" s="238">
        <v>110853.79000000001</v>
      </c>
      <c r="BV152" s="238">
        <v>7632.02</v>
      </c>
      <c r="BW152" s="238">
        <v>111445.31</v>
      </c>
      <c r="BX152" s="238">
        <v>5967.15</v>
      </c>
      <c r="BY152" s="238">
        <v>111677.12</v>
      </c>
      <c r="BZ152" s="238">
        <v>5347.24</v>
      </c>
      <c r="CA152" s="238">
        <v>111783.69999999998</v>
      </c>
      <c r="CB152" s="238">
        <v>8059.13</v>
      </c>
      <c r="CC152" s="238">
        <v>111180.01999999999</v>
      </c>
      <c r="CD152" s="238">
        <v>8998.54</v>
      </c>
      <c r="CE152" s="238">
        <v>111074.61</v>
      </c>
      <c r="CF152" s="238">
        <v>9779.8</v>
      </c>
      <c r="CG152" s="238">
        <v>110098.21000000002</v>
      </c>
      <c r="CH152" s="238">
        <v>11267.38</v>
      </c>
      <c r="CI152" s="238">
        <v>109995.88</v>
      </c>
      <c r="CJ152" s="238">
        <v>12202.65</v>
      </c>
      <c r="CK152" s="238">
        <v>110124.87000000001</v>
      </c>
      <c r="CL152" s="238">
        <v>12016.83</v>
      </c>
      <c r="CM152" s="238">
        <v>109313.43000000001</v>
      </c>
      <c r="CN152" s="238">
        <v>8058.13</v>
      </c>
      <c r="CO152" s="238">
        <v>106531.84</v>
      </c>
      <c r="CP152" s="238">
        <v>9276.56</v>
      </c>
      <c r="CQ152" s="238">
        <v>106531.84</v>
      </c>
      <c r="CR152" s="238">
        <v>7926.41</v>
      </c>
      <c r="CS152" s="238">
        <v>106531.84</v>
      </c>
      <c r="CT152" s="238">
        <v>7632.02</v>
      </c>
      <c r="CU152" s="238">
        <v>106531.84000000001</v>
      </c>
      <c r="CV152" s="238">
        <v>5967.15</v>
      </c>
      <c r="CW152" s="238">
        <v>106531.84000000001</v>
      </c>
      <c r="CX152" s="238">
        <v>5347.24</v>
      </c>
      <c r="CY152" s="238">
        <v>106531.84</v>
      </c>
      <c r="CZ152" s="238">
        <v>8059.13</v>
      </c>
      <c r="DA152" s="238">
        <v>106531.84</v>
      </c>
      <c r="DB152" s="238">
        <v>8998.54</v>
      </c>
      <c r="DC152" s="238">
        <v>106531.84</v>
      </c>
      <c r="DD152" s="238">
        <v>9779.8</v>
      </c>
      <c r="DE152" s="238">
        <v>106531.84000000001</v>
      </c>
      <c r="DF152" s="238">
        <v>11267.38</v>
      </c>
      <c r="DG152" s="238">
        <v>106531.84</v>
      </c>
      <c r="DH152" s="238">
        <v>12202.65</v>
      </c>
      <c r="DI152" s="238">
        <v>106531.84000000001</v>
      </c>
      <c r="DJ152" s="238">
        <v>12016.83</v>
      </c>
      <c r="DK152" s="238">
        <v>106531.84000000001</v>
      </c>
      <c r="DL152" s="238">
        <v>8058.13</v>
      </c>
      <c r="DM152" s="238">
        <v>106531.84</v>
      </c>
      <c r="DN152" s="238">
        <v>9276.56</v>
      </c>
      <c r="DO152" s="238">
        <v>106531.84</v>
      </c>
      <c r="DP152" s="238">
        <v>7926.41</v>
      </c>
      <c r="DQ152" s="238">
        <v>106531.84</v>
      </c>
      <c r="DR152" s="238">
        <v>7632.02</v>
      </c>
      <c r="DS152" s="238">
        <v>106531.84000000001</v>
      </c>
      <c r="DT152" s="238">
        <v>5967.15</v>
      </c>
      <c r="DU152" s="238">
        <v>106531.84000000001</v>
      </c>
      <c r="DV152" s="238">
        <v>5347.24</v>
      </c>
      <c r="DW152" s="238">
        <v>106531.84</v>
      </c>
      <c r="DX152" s="238">
        <v>8059.13</v>
      </c>
      <c r="DY152" s="238">
        <v>106531.84</v>
      </c>
      <c r="DZ152" s="238">
        <v>8998.54</v>
      </c>
      <c r="EA152" s="238">
        <v>106531.84</v>
      </c>
      <c r="EB152" s="238">
        <v>9779.8</v>
      </c>
      <c r="EC152" s="238">
        <v>106531.84000000001</v>
      </c>
      <c r="ED152" s="238">
        <v>11267.38</v>
      </c>
      <c r="EE152" s="238">
        <v>106531.84</v>
      </c>
      <c r="EF152" s="238">
        <v>12202.65</v>
      </c>
      <c r="EG152" s="238">
        <v>106531.84000000001</v>
      </c>
      <c r="EH152" s="238">
        <v>12016.83</v>
      </c>
      <c r="EI152" s="238">
        <v>106531.84000000001</v>
      </c>
      <c r="EJ152" s="238">
        <v>8058.13</v>
      </c>
      <c r="EK152" s="238">
        <v>106531.84</v>
      </c>
      <c r="EL152" s="238">
        <v>9276.56</v>
      </c>
      <c r="EM152" s="238">
        <v>106531.84</v>
      </c>
      <c r="EN152" s="238">
        <v>7926.41</v>
      </c>
      <c r="EO152" s="238">
        <v>106531.84</v>
      </c>
      <c r="EP152" s="238">
        <v>7632.02</v>
      </c>
      <c r="EQ152" s="238">
        <v>106531.84000000001</v>
      </c>
      <c r="ES152" t="str">
        <f t="shared" si="9"/>
        <v>904</v>
      </c>
      <c r="EX152" t="b">
        <f t="shared" si="8"/>
        <v>1</v>
      </c>
      <c r="EY152" s="206" t="s">
        <v>639</v>
      </c>
    </row>
    <row r="153" spans="1:155" ht="12.75">
      <c r="A153" t="str">
        <f t="shared" si="10"/>
        <v>CUSTOMER </v>
      </c>
      <c r="B153" s="240" t="s">
        <v>634</v>
      </c>
      <c r="C153" s="242" t="s">
        <v>699</v>
      </c>
      <c r="D153" s="242">
        <v>10085224.34</v>
      </c>
      <c r="E153" s="242">
        <v>136975365.31</v>
      </c>
      <c r="F153" s="242">
        <v>10925345.040000001</v>
      </c>
      <c r="G153" s="242">
        <v>139898029.08999997</v>
      </c>
      <c r="H153" s="242">
        <v>11295715.98</v>
      </c>
      <c r="I153" s="242">
        <v>141573760.22</v>
      </c>
      <c r="J153" s="242">
        <v>11510812.440000001</v>
      </c>
      <c r="K153" s="242">
        <v>141912874.37</v>
      </c>
      <c r="L153" s="242">
        <v>12609044.780000001</v>
      </c>
      <c r="M153" s="242">
        <v>142744367.13</v>
      </c>
      <c r="N153" s="242">
        <v>13456926.700000001</v>
      </c>
      <c r="O153" s="242">
        <v>142506508.31</v>
      </c>
      <c r="P153" s="242">
        <v>12640087.309999999</v>
      </c>
      <c r="Q153" s="242">
        <v>142691903.58</v>
      </c>
      <c r="R153" s="242">
        <v>13080025.389999999</v>
      </c>
      <c r="S153" s="242">
        <v>142678760.08</v>
      </c>
      <c r="T153" s="242">
        <v>11808269.24</v>
      </c>
      <c r="U153" s="242">
        <v>143213504.44</v>
      </c>
      <c r="V153" s="242">
        <v>11844769.81</v>
      </c>
      <c r="W153" s="242">
        <v>145069244.01</v>
      </c>
      <c r="X153" s="242">
        <v>12115706.77</v>
      </c>
      <c r="Y153" s="242">
        <v>144530093.84</v>
      </c>
      <c r="Z153" s="242">
        <v>12631367.309999999</v>
      </c>
      <c r="AA153" s="242">
        <v>144003295.10999998</v>
      </c>
      <c r="AB153" s="242">
        <v>11008551.260000002</v>
      </c>
      <c r="AC153" s="242">
        <v>144926622.03</v>
      </c>
      <c r="AD153" s="242">
        <v>10556445.950000001</v>
      </c>
      <c r="AE153" s="242">
        <v>144557722.93999997</v>
      </c>
      <c r="AF153" s="242">
        <v>10949167.879999999</v>
      </c>
      <c r="AG153" s="242">
        <v>144211174.84</v>
      </c>
      <c r="AH153" s="242">
        <v>10963434.759999998</v>
      </c>
      <c r="AI153" s="242">
        <v>143663797.16</v>
      </c>
      <c r="AJ153" s="242">
        <v>12069468.67</v>
      </c>
      <c r="AK153" s="242">
        <v>143124221.04999998</v>
      </c>
      <c r="AL153" s="242">
        <v>11701488.540000001</v>
      </c>
      <c r="AM153" s="242">
        <v>141368782.89</v>
      </c>
      <c r="AN153" s="242">
        <v>12326019.82</v>
      </c>
      <c r="AO153" s="242">
        <v>141054715.4</v>
      </c>
      <c r="AP153" s="242">
        <v>13074839.34</v>
      </c>
      <c r="AQ153" s="242">
        <v>141049529.35</v>
      </c>
      <c r="AR153" s="242">
        <v>9408342.69</v>
      </c>
      <c r="AS153" s="242">
        <v>138649602.8</v>
      </c>
      <c r="AT153" s="242">
        <v>10356437.940000001</v>
      </c>
      <c r="AU153" s="242">
        <v>137161270.93</v>
      </c>
      <c r="AV153" s="242">
        <v>11076897.46</v>
      </c>
      <c r="AW153" s="242">
        <v>136122461.62</v>
      </c>
      <c r="AX153" s="242">
        <v>11288345.14</v>
      </c>
      <c r="AY153" s="242">
        <v>134779439.45000002</v>
      </c>
      <c r="AZ153" s="242">
        <v>10195551.37</v>
      </c>
      <c r="BA153" s="242">
        <v>133966439.56000002</v>
      </c>
      <c r="BB153" s="242">
        <v>9055648.850000001</v>
      </c>
      <c r="BC153" s="242">
        <v>132465642.46</v>
      </c>
      <c r="BD153" s="242">
        <v>9518049.270000001</v>
      </c>
      <c r="BE153" s="242">
        <v>131034523.85</v>
      </c>
      <c r="BF153" s="242">
        <v>9627607.36</v>
      </c>
      <c r="BG153" s="242">
        <v>129698696.45</v>
      </c>
      <c r="BH153" s="242">
        <v>11042722.739999998</v>
      </c>
      <c r="BI153" s="242">
        <v>128671950.52</v>
      </c>
      <c r="BJ153" s="242">
        <v>10433481.55</v>
      </c>
      <c r="BK153" s="242">
        <v>127403943.52999999</v>
      </c>
      <c r="BL153" s="242">
        <v>11118539.08</v>
      </c>
      <c r="BM153" s="242">
        <v>126196462.78999999</v>
      </c>
      <c r="BN153" s="242">
        <v>11076635.65</v>
      </c>
      <c r="BO153" s="242">
        <v>124198259.10000001</v>
      </c>
      <c r="BP153" s="242">
        <v>9400488.36</v>
      </c>
      <c r="BQ153" s="242">
        <v>124190404.77000001</v>
      </c>
      <c r="BR153" s="242">
        <v>8835172.73</v>
      </c>
      <c r="BS153" s="242">
        <v>122669139.56</v>
      </c>
      <c r="BT153" s="242">
        <v>8170727.51</v>
      </c>
      <c r="BU153" s="242">
        <v>119762969.61</v>
      </c>
      <c r="BV153" s="242">
        <v>9940772.139999999</v>
      </c>
      <c r="BW153" s="242">
        <v>118415396.61000001</v>
      </c>
      <c r="BX153" s="242">
        <v>9303541.1</v>
      </c>
      <c r="BY153" s="242">
        <v>117523386.34</v>
      </c>
      <c r="BZ153" s="242">
        <v>7307985.840000001</v>
      </c>
      <c r="CA153" s="242">
        <v>115775723.33</v>
      </c>
      <c r="CB153" s="242">
        <v>9529960.290000001</v>
      </c>
      <c r="CC153" s="242">
        <v>115787634.35000001</v>
      </c>
      <c r="CD153" s="242">
        <v>9124674.139999999</v>
      </c>
      <c r="CE153" s="242">
        <v>115284701.13000001</v>
      </c>
      <c r="CF153" s="242">
        <v>9448804.950000001</v>
      </c>
      <c r="CG153" s="242">
        <v>113690783.33999999</v>
      </c>
      <c r="CH153" s="242">
        <v>10345042.46</v>
      </c>
      <c r="CI153" s="242">
        <v>113602344.25000001</v>
      </c>
      <c r="CJ153" s="242">
        <v>11137585.92</v>
      </c>
      <c r="CK153" s="242">
        <v>113621391.09</v>
      </c>
      <c r="CL153" s="242">
        <v>9574630.3</v>
      </c>
      <c r="CM153" s="242">
        <v>112119385.74000001</v>
      </c>
      <c r="CN153" s="242">
        <v>9058598.640000002</v>
      </c>
      <c r="CO153" s="242">
        <v>111777496.02000001</v>
      </c>
      <c r="CP153" s="242">
        <v>9589935.530000003</v>
      </c>
      <c r="CQ153" s="242">
        <v>112532258.81999998</v>
      </c>
      <c r="CR153" s="242">
        <v>8254543.35</v>
      </c>
      <c r="CS153" s="242">
        <v>112616074.66</v>
      </c>
      <c r="CT153" s="242">
        <v>9024035.149999991</v>
      </c>
      <c r="CU153" s="242">
        <v>111699337.66999997</v>
      </c>
      <c r="CV153" s="242">
        <v>9468481.959999995</v>
      </c>
      <c r="CW153" s="242">
        <v>111864278.52999997</v>
      </c>
      <c r="CX153" s="242">
        <v>8075657.029999997</v>
      </c>
      <c r="CY153" s="242">
        <v>112631949.71999998</v>
      </c>
      <c r="CZ153" s="242">
        <v>9026753.32999999</v>
      </c>
      <c r="DA153" s="242">
        <v>112128742.75999996</v>
      </c>
      <c r="DB153" s="242">
        <v>8624715.789999997</v>
      </c>
      <c r="DC153" s="242">
        <v>111628784.40999997</v>
      </c>
      <c r="DD153" s="242">
        <v>9085779.73999999</v>
      </c>
      <c r="DE153" s="242">
        <v>111265759.19999996</v>
      </c>
      <c r="DF153" s="242">
        <v>10121171.889999988</v>
      </c>
      <c r="DG153" s="242">
        <v>111041888.62999997</v>
      </c>
      <c r="DH153" s="242">
        <v>9302988.589999998</v>
      </c>
      <c r="DI153" s="242">
        <v>109207291.29999998</v>
      </c>
      <c r="DJ153" s="242">
        <v>9733076.659999987</v>
      </c>
      <c r="DK153" s="242">
        <v>109365737.65999995</v>
      </c>
      <c r="DL153" s="242">
        <v>8821792.88999999</v>
      </c>
      <c r="DM153" s="242">
        <v>109128931.90999994</v>
      </c>
      <c r="DN153" s="242">
        <v>7854265.019999995</v>
      </c>
      <c r="DO153" s="242">
        <v>107393261.39999992</v>
      </c>
      <c r="DP153" s="242">
        <v>8640333.339999989</v>
      </c>
      <c r="DQ153" s="242">
        <v>107779051.3899999</v>
      </c>
      <c r="DR153" s="242">
        <v>8824506.089999987</v>
      </c>
      <c r="DS153" s="242">
        <v>107579522.32999992</v>
      </c>
      <c r="DT153" s="242">
        <v>10183708.130000003</v>
      </c>
      <c r="DU153" s="242">
        <v>108294748.4999999</v>
      </c>
      <c r="DV153" s="242">
        <v>7801643.329999998</v>
      </c>
      <c r="DW153" s="242">
        <v>108020734.79999991</v>
      </c>
      <c r="DX153" s="242">
        <v>8765973.830000004</v>
      </c>
      <c r="DY153" s="242">
        <v>107759955.29999994</v>
      </c>
      <c r="DZ153" s="242">
        <v>8245986.350000004</v>
      </c>
      <c r="EA153" s="242">
        <v>107381225.85999992</v>
      </c>
      <c r="EB153" s="242">
        <v>9120188.550000004</v>
      </c>
      <c r="EC153" s="242">
        <v>107415634.66999994</v>
      </c>
      <c r="ED153" s="242">
        <v>9893738.389999997</v>
      </c>
      <c r="EE153" s="242">
        <v>107188201.16999996</v>
      </c>
      <c r="EF153" s="242">
        <v>9705898.200000003</v>
      </c>
      <c r="EG153" s="242">
        <v>107591110.77999994</v>
      </c>
      <c r="EH153" s="242">
        <v>9842689.06</v>
      </c>
      <c r="EI153" s="242">
        <v>107700723.17999998</v>
      </c>
      <c r="EJ153" s="242">
        <v>9144380.819999995</v>
      </c>
      <c r="EK153" s="242">
        <v>108023311.11</v>
      </c>
      <c r="EL153" s="242">
        <v>8712771.540000005</v>
      </c>
      <c r="EM153" s="242">
        <v>108881817.62999998</v>
      </c>
      <c r="EN153" s="242">
        <v>8810368.469999999</v>
      </c>
      <c r="EO153" s="242">
        <v>109051852.75999999</v>
      </c>
      <c r="EP153" s="242">
        <v>8495437.09</v>
      </c>
      <c r="EQ153" s="242">
        <v>108722783.76000002</v>
      </c>
      <c r="ES153">
        <f t="shared" si="9"/>
      </c>
      <c r="EX153" t="b">
        <f t="shared" si="8"/>
        <v>1</v>
      </c>
      <c r="EY153" s="205" t="s">
        <v>634</v>
      </c>
    </row>
    <row r="154" spans="1:155" ht="12.75">
      <c r="A154">
        <f t="shared" si="10"/>
      </c>
      <c r="B154"/>
      <c r="C154" s="237"/>
      <c r="ES154">
        <f t="shared" si="9"/>
      </c>
      <c r="EX154" t="b">
        <f t="shared" si="8"/>
        <v>1</v>
      </c>
      <c r="EY154" s="197"/>
    </row>
    <row r="155" spans="1:155" ht="12.75">
      <c r="A155" t="str">
        <f t="shared" si="10"/>
        <v>CUSTOMER </v>
      </c>
      <c r="B155" s="240" t="s">
        <v>640</v>
      </c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38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V155" s="238"/>
      <c r="AW155" s="238"/>
      <c r="AX155" s="238"/>
      <c r="AY155" s="238"/>
      <c r="AZ155" s="238"/>
      <c r="BA155" s="238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8"/>
      <c r="BQ155" s="238"/>
      <c r="BR155" s="238"/>
      <c r="BS155" s="238"/>
      <c r="BT155" s="238"/>
      <c r="BU155" s="238"/>
      <c r="BV155" s="238"/>
      <c r="BW155" s="238"/>
      <c r="BX155" s="238"/>
      <c r="BY155" s="238"/>
      <c r="BZ155" s="238"/>
      <c r="CA155" s="238"/>
      <c r="CB155" s="238"/>
      <c r="CC155" s="238"/>
      <c r="CD155" s="238"/>
      <c r="CE155" s="238"/>
      <c r="CF155" s="238"/>
      <c r="CG155" s="238"/>
      <c r="CH155" s="238"/>
      <c r="CI155" s="238"/>
      <c r="CJ155" s="238"/>
      <c r="CK155" s="238"/>
      <c r="CL155" s="238"/>
      <c r="CM155" s="238"/>
      <c r="CN155" s="238"/>
      <c r="CO155" s="238"/>
      <c r="CP155" s="238"/>
      <c r="CQ155" s="238"/>
      <c r="CR155" s="238"/>
      <c r="CS155" s="238"/>
      <c r="CT155" s="238"/>
      <c r="CU155" s="238"/>
      <c r="CV155" s="238"/>
      <c r="CW155" s="238"/>
      <c r="CX155" s="238"/>
      <c r="CY155" s="238"/>
      <c r="CZ155" s="238"/>
      <c r="DA155" s="238"/>
      <c r="DB155" s="238"/>
      <c r="DC155" s="238"/>
      <c r="DD155" s="238"/>
      <c r="DE155" s="238"/>
      <c r="DF155" s="238"/>
      <c r="DG155" s="238"/>
      <c r="DH155" s="238"/>
      <c r="DI155" s="238"/>
      <c r="DJ155" s="238"/>
      <c r="DK155" s="238"/>
      <c r="DL155" s="238"/>
      <c r="DM155" s="238"/>
      <c r="DN155" s="238"/>
      <c r="DO155" s="238"/>
      <c r="DP155" s="238"/>
      <c r="DQ155" s="238"/>
      <c r="DR155" s="238"/>
      <c r="DS155" s="238"/>
      <c r="DT155" s="238"/>
      <c r="DU155" s="238"/>
      <c r="DV155" s="238"/>
      <c r="DW155" s="238"/>
      <c r="DX155" s="238"/>
      <c r="DY155" s="238"/>
      <c r="DZ155" s="238"/>
      <c r="EA155" s="238"/>
      <c r="EB155" s="238"/>
      <c r="EC155" s="238"/>
      <c r="ED155" s="238"/>
      <c r="EE155" s="238"/>
      <c r="EF155" s="238"/>
      <c r="EG155" s="238"/>
      <c r="EH155" s="238"/>
      <c r="EI155" s="238"/>
      <c r="EJ155" s="238"/>
      <c r="EK155" s="238"/>
      <c r="EL155" s="238"/>
      <c r="EM155" s="238"/>
      <c r="EN155" s="238"/>
      <c r="EO155" s="238"/>
      <c r="EP155" s="238"/>
      <c r="EQ155" s="238"/>
      <c r="ES155">
        <f t="shared" si="9"/>
      </c>
      <c r="EX155" t="b">
        <f t="shared" si="8"/>
        <v>1</v>
      </c>
      <c r="EY155" s="205" t="s">
        <v>640</v>
      </c>
    </row>
    <row r="156" spans="1:155" ht="12.75">
      <c r="A156" t="str">
        <f t="shared" si="10"/>
        <v>INC407000</v>
      </c>
      <c r="B156" s="241" t="s">
        <v>641</v>
      </c>
      <c r="C156" s="238" t="s">
        <v>770</v>
      </c>
      <c r="D156" s="238">
        <v>180522.34</v>
      </c>
      <c r="E156" s="238">
        <v>5267494.05</v>
      </c>
      <c r="F156" s="238">
        <v>137711.64</v>
      </c>
      <c r="G156" s="238">
        <v>5185752.2</v>
      </c>
      <c r="H156" s="238">
        <v>128468.33</v>
      </c>
      <c r="I156" s="238">
        <v>1969917.7</v>
      </c>
      <c r="J156" s="238">
        <v>182995.18</v>
      </c>
      <c r="K156" s="238">
        <v>1914203.22</v>
      </c>
      <c r="L156" s="238">
        <v>176430.21</v>
      </c>
      <c r="M156" s="238">
        <v>1875711.7</v>
      </c>
      <c r="N156" s="238">
        <v>147212.41</v>
      </c>
      <c r="O156" s="238">
        <v>1689645.47</v>
      </c>
      <c r="P156" s="238">
        <v>160802.62</v>
      </c>
      <c r="Q156" s="238">
        <v>1743183.19</v>
      </c>
      <c r="R156" s="238">
        <v>141262.02</v>
      </c>
      <c r="S156" s="238">
        <v>1693665.97</v>
      </c>
      <c r="T156" s="238">
        <v>136904.56</v>
      </c>
      <c r="U156" s="238">
        <v>1736324.58</v>
      </c>
      <c r="V156" s="238">
        <v>190176.07</v>
      </c>
      <c r="W156" s="238">
        <v>1796147.18</v>
      </c>
      <c r="X156" s="238">
        <v>135586.8</v>
      </c>
      <c r="Y156" s="238">
        <v>1811711.41</v>
      </c>
      <c r="Z156" s="238">
        <v>354889.7</v>
      </c>
      <c r="AA156" s="238">
        <v>2072961.88</v>
      </c>
      <c r="AB156" s="238">
        <v>150665.75</v>
      </c>
      <c r="AC156" s="238">
        <v>2043105.29</v>
      </c>
      <c r="AD156" s="238">
        <v>166767.04</v>
      </c>
      <c r="AE156" s="238">
        <v>2072160.69</v>
      </c>
      <c r="AF156" s="238">
        <v>162385.08</v>
      </c>
      <c r="AG156" s="238">
        <v>2106077.44</v>
      </c>
      <c r="AH156" s="238">
        <v>144838.72</v>
      </c>
      <c r="AI156" s="238">
        <v>2067920.98</v>
      </c>
      <c r="AJ156" s="238">
        <v>154437.63</v>
      </c>
      <c r="AK156" s="238">
        <v>2045928.4</v>
      </c>
      <c r="AL156" s="238">
        <v>127998.74</v>
      </c>
      <c r="AM156" s="238">
        <v>2026714.73</v>
      </c>
      <c r="AN156" s="238">
        <v>186260.61</v>
      </c>
      <c r="AO156" s="238">
        <v>2052172.72</v>
      </c>
      <c r="AP156" s="238">
        <v>211149.16</v>
      </c>
      <c r="AQ156" s="238">
        <v>2122059.86</v>
      </c>
      <c r="AR156" s="238">
        <v>144820.17</v>
      </c>
      <c r="AS156" s="238">
        <v>2129975.47</v>
      </c>
      <c r="AT156" s="238">
        <v>180963.61</v>
      </c>
      <c r="AU156" s="238">
        <v>2120763.01</v>
      </c>
      <c r="AV156" s="238">
        <v>152849.88</v>
      </c>
      <c r="AW156" s="238">
        <v>2138026.09</v>
      </c>
      <c r="AX156" s="238">
        <v>206046.06</v>
      </c>
      <c r="AY156" s="238">
        <v>1989182.45</v>
      </c>
      <c r="AZ156" s="238">
        <v>116029.23</v>
      </c>
      <c r="BA156" s="238">
        <v>1954545.93</v>
      </c>
      <c r="BB156" s="238">
        <v>170963.88</v>
      </c>
      <c r="BC156" s="238">
        <v>1958742.77</v>
      </c>
      <c r="BD156" s="238">
        <v>180707.13</v>
      </c>
      <c r="BE156" s="238">
        <v>1977064.82</v>
      </c>
      <c r="BF156" s="238">
        <v>183575.25</v>
      </c>
      <c r="BG156" s="238">
        <v>2015801.35</v>
      </c>
      <c r="BH156" s="238">
        <v>165641.68</v>
      </c>
      <c r="BI156" s="238">
        <v>2027005.4</v>
      </c>
      <c r="BJ156" s="238">
        <v>193745.36</v>
      </c>
      <c r="BK156" s="238">
        <v>2092752.02</v>
      </c>
      <c r="BL156" s="238">
        <v>157508.36</v>
      </c>
      <c r="BM156" s="238">
        <v>2063999.77</v>
      </c>
      <c r="BN156" s="238">
        <v>140126.23</v>
      </c>
      <c r="BO156" s="238">
        <v>1992976.8399999999</v>
      </c>
      <c r="BP156" s="238">
        <v>159848.22</v>
      </c>
      <c r="BQ156" s="238">
        <v>2008004.8899999997</v>
      </c>
      <c r="BR156" s="238">
        <v>181313.71000000002</v>
      </c>
      <c r="BS156" s="238">
        <v>2008354.9899999998</v>
      </c>
      <c r="BT156" s="238">
        <v>156753.49</v>
      </c>
      <c r="BU156" s="238">
        <v>2012258.6</v>
      </c>
      <c r="BV156" s="238">
        <v>228182.91</v>
      </c>
      <c r="BW156" s="238">
        <v>2034395.4499999997</v>
      </c>
      <c r="BX156" s="238">
        <v>143315.89</v>
      </c>
      <c r="BY156" s="238">
        <v>2061682.1099999999</v>
      </c>
      <c r="BZ156" s="238">
        <v>129427.74</v>
      </c>
      <c r="CA156" s="238">
        <v>2020145.9699999997</v>
      </c>
      <c r="CB156" s="238">
        <v>178572.74</v>
      </c>
      <c r="CC156" s="238">
        <v>2018011.5799999998</v>
      </c>
      <c r="CD156" s="238">
        <v>269870.52</v>
      </c>
      <c r="CE156" s="238">
        <v>2104306.85</v>
      </c>
      <c r="CF156" s="238">
        <v>209623.49</v>
      </c>
      <c r="CG156" s="238">
        <v>2148288.6599999997</v>
      </c>
      <c r="CH156" s="238">
        <v>203212.15</v>
      </c>
      <c r="CI156" s="238">
        <v>2157755.4499999997</v>
      </c>
      <c r="CJ156" s="238">
        <v>148519.58</v>
      </c>
      <c r="CK156" s="238">
        <v>2148766.67</v>
      </c>
      <c r="CL156" s="238">
        <v>144915.31</v>
      </c>
      <c r="CM156" s="238">
        <v>2153555.75</v>
      </c>
      <c r="CN156" s="238">
        <v>171794.19</v>
      </c>
      <c r="CO156" s="238">
        <v>2165501.7199999997</v>
      </c>
      <c r="CP156" s="238">
        <v>164271.31000000006</v>
      </c>
      <c r="CQ156" s="238">
        <v>2148459.32</v>
      </c>
      <c r="CR156" s="238">
        <v>167591.7</v>
      </c>
      <c r="CS156" s="238">
        <v>2159297.5300000003</v>
      </c>
      <c r="CT156" s="238">
        <v>165002.87</v>
      </c>
      <c r="CU156" s="238">
        <v>2096117.4900000002</v>
      </c>
      <c r="CV156" s="238">
        <v>205326.4500000001</v>
      </c>
      <c r="CW156" s="238">
        <v>2158128.0500000003</v>
      </c>
      <c r="CX156" s="238">
        <v>209059.0300000001</v>
      </c>
      <c r="CY156" s="238">
        <v>2237759.3400000003</v>
      </c>
      <c r="CZ156" s="238">
        <v>248057.99000000002</v>
      </c>
      <c r="DA156" s="238">
        <v>2307244.5900000003</v>
      </c>
      <c r="DB156" s="238">
        <v>264070.06</v>
      </c>
      <c r="DC156" s="238">
        <v>2301444.13</v>
      </c>
      <c r="DD156" s="238">
        <v>219689.61000000004</v>
      </c>
      <c r="DE156" s="238">
        <v>2311510.25</v>
      </c>
      <c r="DF156" s="238">
        <v>281199.61999999994</v>
      </c>
      <c r="DG156" s="238">
        <v>2389497.72</v>
      </c>
      <c r="DH156" s="238">
        <v>214361.5200000001</v>
      </c>
      <c r="DI156" s="238">
        <v>2455339.66</v>
      </c>
      <c r="DJ156" s="238">
        <v>231945.10999999996</v>
      </c>
      <c r="DK156" s="238">
        <v>2542369.4600000004</v>
      </c>
      <c r="DL156" s="238">
        <v>242858.3500000001</v>
      </c>
      <c r="DM156" s="238">
        <v>2613433.6200000006</v>
      </c>
      <c r="DN156" s="238">
        <v>214371.52000000008</v>
      </c>
      <c r="DO156" s="238">
        <v>2663533.830000001</v>
      </c>
      <c r="DP156" s="238">
        <v>226033.34000000008</v>
      </c>
      <c r="DQ156" s="238">
        <v>2721975.470000001</v>
      </c>
      <c r="DR156" s="238">
        <v>228125.13000000003</v>
      </c>
      <c r="DS156" s="238">
        <v>2785097.730000001</v>
      </c>
      <c r="DT156" s="238">
        <v>223541.90999999995</v>
      </c>
      <c r="DU156" s="238">
        <v>2803313.1900000004</v>
      </c>
      <c r="DV156" s="238">
        <v>208961.71999999994</v>
      </c>
      <c r="DW156" s="238">
        <v>2803215.8800000004</v>
      </c>
      <c r="DX156" s="238">
        <v>256199.68999999992</v>
      </c>
      <c r="DY156" s="238">
        <v>2811357.58</v>
      </c>
      <c r="DZ156" s="238">
        <v>262466.46</v>
      </c>
      <c r="EA156" s="238">
        <v>2809753.98</v>
      </c>
      <c r="EB156" s="238">
        <v>239058.33999999994</v>
      </c>
      <c r="EC156" s="238">
        <v>2829122.71</v>
      </c>
      <c r="ED156" s="238">
        <v>291417.19</v>
      </c>
      <c r="EE156" s="238">
        <v>2839340.2800000003</v>
      </c>
      <c r="EF156" s="238">
        <v>221199.62</v>
      </c>
      <c r="EG156" s="238">
        <v>2846178.38</v>
      </c>
      <c r="EH156" s="238">
        <v>239908.3299999999</v>
      </c>
      <c r="EI156" s="238">
        <v>2854141.5999999996</v>
      </c>
      <c r="EJ156" s="238">
        <v>241357.82</v>
      </c>
      <c r="EK156" s="238">
        <v>2852641.07</v>
      </c>
      <c r="EL156" s="238">
        <v>230357.21000000002</v>
      </c>
      <c r="EM156" s="238">
        <v>2868626.76</v>
      </c>
      <c r="EN156" s="238">
        <v>233683.7</v>
      </c>
      <c r="EO156" s="238">
        <v>2876277.119999999</v>
      </c>
      <c r="EP156" s="238">
        <v>226308.12</v>
      </c>
      <c r="EQ156" s="238">
        <v>2874460.1099999994</v>
      </c>
      <c r="ES156" t="str">
        <f t="shared" si="9"/>
        <v>907</v>
      </c>
      <c r="EX156" t="b">
        <f t="shared" si="8"/>
        <v>1</v>
      </c>
      <c r="EY156" s="206" t="s">
        <v>641</v>
      </c>
    </row>
    <row r="157" spans="1:155" ht="12.75">
      <c r="A157" t="str">
        <f t="shared" si="10"/>
        <v>INC407100</v>
      </c>
      <c r="B157" s="241" t="s">
        <v>642</v>
      </c>
      <c r="C157" s="238" t="s">
        <v>770</v>
      </c>
      <c r="D157" s="238">
        <v>653036.15</v>
      </c>
      <c r="E157" s="238">
        <v>8036566.87</v>
      </c>
      <c r="F157" s="238">
        <v>576693.37</v>
      </c>
      <c r="G157" s="238">
        <v>8006126.36</v>
      </c>
      <c r="H157" s="238">
        <v>652563.89</v>
      </c>
      <c r="I157" s="238">
        <v>7155249.16</v>
      </c>
      <c r="J157" s="238">
        <v>372384.08</v>
      </c>
      <c r="K157" s="238">
        <v>6698060.09</v>
      </c>
      <c r="L157" s="238">
        <v>627673.67</v>
      </c>
      <c r="M157" s="238">
        <v>6720196.85</v>
      </c>
      <c r="N157" s="238">
        <v>461759.37</v>
      </c>
      <c r="O157" s="238">
        <v>6605824.47</v>
      </c>
      <c r="P157" s="238">
        <v>499532.07</v>
      </c>
      <c r="Q157" s="238">
        <v>6638188.36</v>
      </c>
      <c r="R157" s="238">
        <v>571511.22</v>
      </c>
      <c r="S157" s="238">
        <v>6500016.93</v>
      </c>
      <c r="T157" s="238">
        <v>528131.01</v>
      </c>
      <c r="U157" s="238">
        <v>6327417.94</v>
      </c>
      <c r="V157" s="238">
        <v>621147.34</v>
      </c>
      <c r="W157" s="238">
        <v>6959743.04</v>
      </c>
      <c r="X157" s="238">
        <v>600207.11</v>
      </c>
      <c r="Y157" s="238">
        <v>6810854.34</v>
      </c>
      <c r="Z157" s="238">
        <v>766851.65</v>
      </c>
      <c r="AA157" s="238">
        <v>6931490.93</v>
      </c>
      <c r="AB157" s="238">
        <v>538977.1</v>
      </c>
      <c r="AC157" s="238">
        <v>6817431.88</v>
      </c>
      <c r="AD157" s="238">
        <v>611179.49</v>
      </c>
      <c r="AE157" s="238">
        <v>6851918</v>
      </c>
      <c r="AF157" s="238">
        <v>597081.74</v>
      </c>
      <c r="AG157" s="238">
        <v>6796435.85</v>
      </c>
      <c r="AH157" s="238">
        <v>584850.2</v>
      </c>
      <c r="AI157" s="238">
        <v>7008901.97</v>
      </c>
      <c r="AJ157" s="238">
        <v>656363.93</v>
      </c>
      <c r="AK157" s="238">
        <v>7037592.23</v>
      </c>
      <c r="AL157" s="238">
        <v>489396.52</v>
      </c>
      <c r="AM157" s="238">
        <v>7065229.38</v>
      </c>
      <c r="AN157" s="238">
        <v>607200.13</v>
      </c>
      <c r="AO157" s="238">
        <v>7172897.44</v>
      </c>
      <c r="AP157" s="238">
        <v>554331.15</v>
      </c>
      <c r="AQ157" s="238">
        <v>7155717.37</v>
      </c>
      <c r="AR157" s="238">
        <v>636565.4</v>
      </c>
      <c r="AS157" s="238">
        <v>7264151.76</v>
      </c>
      <c r="AT157" s="238">
        <v>618738.61</v>
      </c>
      <c r="AU157" s="238">
        <v>7261743.03</v>
      </c>
      <c r="AV157" s="238">
        <v>529431.93</v>
      </c>
      <c r="AW157" s="238">
        <v>7190967.85</v>
      </c>
      <c r="AX157" s="238">
        <v>596875.31</v>
      </c>
      <c r="AY157" s="238">
        <v>7020991.51</v>
      </c>
      <c r="AZ157" s="238">
        <v>570416.08</v>
      </c>
      <c r="BA157" s="238">
        <v>7052430.49</v>
      </c>
      <c r="BB157" s="238">
        <v>485306.84</v>
      </c>
      <c r="BC157" s="238">
        <v>6926557.84</v>
      </c>
      <c r="BD157" s="238">
        <v>596570.75</v>
      </c>
      <c r="BE157" s="238">
        <v>6926046.85</v>
      </c>
      <c r="BF157" s="238">
        <v>563802.64</v>
      </c>
      <c r="BG157" s="238">
        <v>6904999.29</v>
      </c>
      <c r="BH157" s="238">
        <v>610667.47</v>
      </c>
      <c r="BI157" s="238">
        <v>6859302.83</v>
      </c>
      <c r="BJ157" s="238">
        <v>497480.89</v>
      </c>
      <c r="BK157" s="238">
        <v>6867387.2</v>
      </c>
      <c r="BL157" s="238">
        <v>546116.58</v>
      </c>
      <c r="BM157" s="238">
        <v>6806303.65</v>
      </c>
      <c r="BN157" s="238">
        <v>477511.22</v>
      </c>
      <c r="BO157" s="238">
        <v>6729483.72</v>
      </c>
      <c r="BP157" s="238">
        <v>516963.12</v>
      </c>
      <c r="BQ157" s="238">
        <v>6609881.44</v>
      </c>
      <c r="BR157" s="238">
        <v>528558.17</v>
      </c>
      <c r="BS157" s="238">
        <v>6519701</v>
      </c>
      <c r="BT157" s="238">
        <v>445953.55</v>
      </c>
      <c r="BU157" s="238">
        <v>6436222.620000001</v>
      </c>
      <c r="BV157" s="238">
        <v>650217.19</v>
      </c>
      <c r="BW157" s="238">
        <v>6489564.5</v>
      </c>
      <c r="BX157" s="238">
        <v>512725.26</v>
      </c>
      <c r="BY157" s="238">
        <v>6431873.68</v>
      </c>
      <c r="BZ157" s="238">
        <v>334781.5</v>
      </c>
      <c r="CA157" s="238">
        <v>6281348.339999999</v>
      </c>
      <c r="CB157" s="238">
        <v>460195.02</v>
      </c>
      <c r="CC157" s="238">
        <v>6144972.609999999</v>
      </c>
      <c r="CD157" s="238">
        <v>484229.62</v>
      </c>
      <c r="CE157" s="238">
        <v>6065399.589999999</v>
      </c>
      <c r="CF157" s="238">
        <v>458998.19</v>
      </c>
      <c r="CG157" s="238">
        <v>5913730.309999999</v>
      </c>
      <c r="CH157" s="238">
        <v>347317.45</v>
      </c>
      <c r="CI157" s="238">
        <v>5763566.87</v>
      </c>
      <c r="CJ157" s="238">
        <v>3098341.74</v>
      </c>
      <c r="CK157" s="238">
        <v>8315792.029999998</v>
      </c>
      <c r="CL157" s="238">
        <v>340316.37</v>
      </c>
      <c r="CM157" s="238">
        <v>8178597.18</v>
      </c>
      <c r="CN157" s="238">
        <v>402560.96</v>
      </c>
      <c r="CO157" s="238">
        <v>8064195.0200000005</v>
      </c>
      <c r="CP157" s="238">
        <v>378596.82000000007</v>
      </c>
      <c r="CQ157" s="238">
        <v>7914233.670000001</v>
      </c>
      <c r="CR157" s="238">
        <v>369288.13</v>
      </c>
      <c r="CS157" s="238">
        <v>7837568.25</v>
      </c>
      <c r="CT157" s="238">
        <v>458054.2899999999</v>
      </c>
      <c r="CU157" s="238">
        <v>7645405.3500000015</v>
      </c>
      <c r="CV157" s="238">
        <v>380387.7499999999</v>
      </c>
      <c r="CW157" s="238">
        <v>7513067.840000002</v>
      </c>
      <c r="CX157" s="238">
        <v>385119.94999999995</v>
      </c>
      <c r="CY157" s="238">
        <v>7563406.290000001</v>
      </c>
      <c r="CZ157" s="238">
        <v>590668.99</v>
      </c>
      <c r="DA157" s="238">
        <v>7693880.260000001</v>
      </c>
      <c r="DB157" s="238">
        <v>390013.08999999997</v>
      </c>
      <c r="DC157" s="238">
        <v>7599663.73</v>
      </c>
      <c r="DD157" s="238">
        <v>416191.53</v>
      </c>
      <c r="DE157" s="238">
        <v>7556857.07</v>
      </c>
      <c r="DF157" s="238">
        <v>440323.49</v>
      </c>
      <c r="DG157" s="238">
        <v>7649863.11</v>
      </c>
      <c r="DH157" s="238">
        <v>395399.79</v>
      </c>
      <c r="DI157" s="238">
        <v>4946921.16</v>
      </c>
      <c r="DJ157" s="238">
        <v>433507.4900000001</v>
      </c>
      <c r="DK157" s="238">
        <v>5040112.28</v>
      </c>
      <c r="DL157" s="238">
        <v>443975.81</v>
      </c>
      <c r="DM157" s="238">
        <v>5081527.130000001</v>
      </c>
      <c r="DN157" s="238">
        <v>414122.72</v>
      </c>
      <c r="DO157" s="238">
        <v>5117053.03</v>
      </c>
      <c r="DP157" s="238">
        <v>414120.24000000005</v>
      </c>
      <c r="DQ157" s="238">
        <v>5161885.140000001</v>
      </c>
      <c r="DR157" s="238">
        <v>429256.37000000005</v>
      </c>
      <c r="DS157" s="238">
        <v>5133087.220000001</v>
      </c>
      <c r="DT157" s="238">
        <v>400371.79</v>
      </c>
      <c r="DU157" s="238">
        <v>5153071.260000001</v>
      </c>
      <c r="DV157" s="238">
        <v>383846.88000000006</v>
      </c>
      <c r="DW157" s="238">
        <v>5151798.19</v>
      </c>
      <c r="DX157" s="238">
        <v>555156.3599999998</v>
      </c>
      <c r="DY157" s="238">
        <v>5116285.5600000005</v>
      </c>
      <c r="DZ157" s="238">
        <v>390558.50999999995</v>
      </c>
      <c r="EA157" s="238">
        <v>5116830.98</v>
      </c>
      <c r="EB157" s="238">
        <v>434452.49</v>
      </c>
      <c r="EC157" s="238">
        <v>5135091.94</v>
      </c>
      <c r="ED157" s="238">
        <v>452747.3399999999</v>
      </c>
      <c r="EE157" s="238">
        <v>5147515.79</v>
      </c>
      <c r="EF157" s="238">
        <v>411905.2499999999</v>
      </c>
      <c r="EG157" s="238">
        <v>5164021.25</v>
      </c>
      <c r="EH157" s="238">
        <v>451445.2600000001</v>
      </c>
      <c r="EI157" s="238">
        <v>5181959.019999999</v>
      </c>
      <c r="EJ157" s="238">
        <v>449936.1899999998</v>
      </c>
      <c r="EK157" s="238">
        <v>5187919.3999999985</v>
      </c>
      <c r="EL157" s="238">
        <v>442056.04</v>
      </c>
      <c r="EM157" s="238">
        <v>5215852.719999999</v>
      </c>
      <c r="EN157" s="238">
        <v>431286.5299999999</v>
      </c>
      <c r="EO157" s="238">
        <v>5233019.01</v>
      </c>
      <c r="EP157" s="238">
        <v>435064.4799999998</v>
      </c>
      <c r="EQ157" s="238">
        <v>5238827.119999999</v>
      </c>
      <c r="ES157" t="str">
        <f t="shared" si="9"/>
        <v>907</v>
      </c>
      <c r="EX157" t="b">
        <f t="shared" si="8"/>
        <v>1</v>
      </c>
      <c r="EY157" s="206" t="s">
        <v>642</v>
      </c>
    </row>
    <row r="158" spans="1:155" ht="12.75">
      <c r="A158" t="str">
        <f t="shared" si="10"/>
        <v>INC408000</v>
      </c>
      <c r="B158" s="241" t="s">
        <v>643</v>
      </c>
      <c r="C158" s="238" t="s">
        <v>771</v>
      </c>
      <c r="D158" s="238">
        <v>232585.06</v>
      </c>
      <c r="E158" s="238">
        <v>2589301.76</v>
      </c>
      <c r="F158" s="238">
        <v>203704.56</v>
      </c>
      <c r="G158" s="238">
        <v>2623753.29</v>
      </c>
      <c r="H158" s="238">
        <v>232916.11</v>
      </c>
      <c r="I158" s="238">
        <v>2623370.7</v>
      </c>
      <c r="J158" s="238">
        <v>218743.51</v>
      </c>
      <c r="K158" s="238">
        <v>2656715.45</v>
      </c>
      <c r="L158" s="238">
        <v>230782.39</v>
      </c>
      <c r="M158" s="238">
        <v>2714678.43</v>
      </c>
      <c r="N158" s="238">
        <v>227711.2</v>
      </c>
      <c r="O158" s="238">
        <v>2714250.48</v>
      </c>
      <c r="P158" s="238">
        <v>252954.65</v>
      </c>
      <c r="Q158" s="238">
        <v>2809905.84</v>
      </c>
      <c r="R158" s="238">
        <v>247656.45</v>
      </c>
      <c r="S158" s="238">
        <v>2817293.04</v>
      </c>
      <c r="T158" s="238">
        <v>219062.17</v>
      </c>
      <c r="U158" s="238">
        <v>2821717.42</v>
      </c>
      <c r="V158" s="238">
        <v>244613.19</v>
      </c>
      <c r="W158" s="238">
        <v>2847072.8</v>
      </c>
      <c r="X158" s="238">
        <v>210594.91</v>
      </c>
      <c r="Y158" s="238">
        <v>2815006.52</v>
      </c>
      <c r="Z158" s="238">
        <v>276072.74</v>
      </c>
      <c r="AA158" s="238">
        <v>2797396.94</v>
      </c>
      <c r="AB158" s="238">
        <v>235336.07</v>
      </c>
      <c r="AC158" s="238">
        <v>2800147.95</v>
      </c>
      <c r="AD158" s="238">
        <v>210865.58</v>
      </c>
      <c r="AE158" s="238">
        <v>2807308.97</v>
      </c>
      <c r="AF158" s="238">
        <v>251609.06</v>
      </c>
      <c r="AG158" s="238">
        <v>2826001.92</v>
      </c>
      <c r="AH158" s="238">
        <v>235715.93</v>
      </c>
      <c r="AI158" s="238">
        <v>2842974.34</v>
      </c>
      <c r="AJ158" s="238">
        <v>216265.94</v>
      </c>
      <c r="AK158" s="238">
        <v>2828457.89</v>
      </c>
      <c r="AL158" s="238">
        <v>193774.16</v>
      </c>
      <c r="AM158" s="238">
        <v>2794520.85</v>
      </c>
      <c r="AN158" s="238">
        <v>235782.06</v>
      </c>
      <c r="AO158" s="238">
        <v>2777348.26</v>
      </c>
      <c r="AP158" s="238">
        <v>210571.63</v>
      </c>
      <c r="AQ158" s="238">
        <v>2740263.44</v>
      </c>
      <c r="AR158" s="238">
        <v>196459.35</v>
      </c>
      <c r="AS158" s="238">
        <v>2717660.62</v>
      </c>
      <c r="AT158" s="238">
        <v>238110.78</v>
      </c>
      <c r="AU158" s="238">
        <v>2711158.21</v>
      </c>
      <c r="AV158" s="238">
        <v>221403.07</v>
      </c>
      <c r="AW158" s="238">
        <v>2721966.37</v>
      </c>
      <c r="AX158" s="238">
        <v>264375.14</v>
      </c>
      <c r="AY158" s="238">
        <v>2710268.77</v>
      </c>
      <c r="AZ158" s="238">
        <v>216224.86</v>
      </c>
      <c r="BA158" s="238">
        <v>2691157.56</v>
      </c>
      <c r="BB158" s="238">
        <v>170050.5</v>
      </c>
      <c r="BC158" s="238">
        <v>2650342.48</v>
      </c>
      <c r="BD158" s="238">
        <v>238682.84</v>
      </c>
      <c r="BE158" s="238">
        <v>2637416.26</v>
      </c>
      <c r="BF158" s="238">
        <v>184973.28</v>
      </c>
      <c r="BG158" s="238">
        <v>2586673.61</v>
      </c>
      <c r="BH158" s="238">
        <v>289750.73</v>
      </c>
      <c r="BI158" s="238">
        <v>2660158.4</v>
      </c>
      <c r="BJ158" s="238">
        <v>196476.34</v>
      </c>
      <c r="BK158" s="238">
        <v>2662860.58</v>
      </c>
      <c r="BL158" s="238">
        <v>316976.54</v>
      </c>
      <c r="BM158" s="238">
        <v>2744055.06</v>
      </c>
      <c r="BN158" s="238">
        <v>238785.67</v>
      </c>
      <c r="BO158" s="238">
        <v>2772269.0999999996</v>
      </c>
      <c r="BP158" s="238">
        <v>372824.79</v>
      </c>
      <c r="BQ158" s="238">
        <v>2948634.54</v>
      </c>
      <c r="BR158" s="238">
        <v>442509.71</v>
      </c>
      <c r="BS158" s="238">
        <v>3153033.4699999997</v>
      </c>
      <c r="BT158" s="238">
        <v>86983.73</v>
      </c>
      <c r="BU158" s="238">
        <v>3018614.13</v>
      </c>
      <c r="BV158" s="238">
        <v>272400.35</v>
      </c>
      <c r="BW158" s="238">
        <v>3026639.34</v>
      </c>
      <c r="BX158" s="238">
        <v>426376.57</v>
      </c>
      <c r="BY158" s="238">
        <v>3236791.0499999993</v>
      </c>
      <c r="BZ158" s="238">
        <v>142684.12</v>
      </c>
      <c r="CA158" s="238">
        <v>3209424.6699999995</v>
      </c>
      <c r="CB158" s="238">
        <v>547450.61</v>
      </c>
      <c r="CC158" s="238">
        <v>3518192.4399999995</v>
      </c>
      <c r="CD158" s="238">
        <v>218242.08</v>
      </c>
      <c r="CE158" s="238">
        <v>3551461.2399999998</v>
      </c>
      <c r="CF158" s="238">
        <v>156761.62</v>
      </c>
      <c r="CG158" s="238">
        <v>3418472.13</v>
      </c>
      <c r="CH158" s="238">
        <v>286092.95</v>
      </c>
      <c r="CI158" s="238">
        <v>3508088.7399999998</v>
      </c>
      <c r="CJ158" s="238">
        <v>202921.42</v>
      </c>
      <c r="CK158" s="238">
        <v>3394033.6199999996</v>
      </c>
      <c r="CL158" s="238">
        <v>146470.62</v>
      </c>
      <c r="CM158" s="238">
        <v>3301718.57</v>
      </c>
      <c r="CN158" s="238">
        <v>196586.51</v>
      </c>
      <c r="CO158" s="238">
        <v>3125480.29</v>
      </c>
      <c r="CP158" s="238">
        <v>255764.13000000003</v>
      </c>
      <c r="CQ158" s="238">
        <v>2938734.71</v>
      </c>
      <c r="CR158" s="238">
        <v>229371.88000000003</v>
      </c>
      <c r="CS158" s="238">
        <v>3081122.86</v>
      </c>
      <c r="CT158" s="238">
        <v>263919.4800000001</v>
      </c>
      <c r="CU158" s="238">
        <v>3072641.9899999998</v>
      </c>
      <c r="CV158" s="238">
        <v>232072.55000000005</v>
      </c>
      <c r="CW158" s="238">
        <v>2878337.97</v>
      </c>
      <c r="CX158" s="238">
        <v>244025.71999999997</v>
      </c>
      <c r="CY158" s="238">
        <v>2979679.57</v>
      </c>
      <c r="CZ158" s="238">
        <v>249335.54000000004</v>
      </c>
      <c r="DA158" s="238">
        <v>2681564.5000000005</v>
      </c>
      <c r="DB158" s="238">
        <v>331908.8899999999</v>
      </c>
      <c r="DC158" s="238">
        <v>2795231.3100000005</v>
      </c>
      <c r="DD158" s="238">
        <v>238394.72000000003</v>
      </c>
      <c r="DE158" s="238">
        <v>2876864.41</v>
      </c>
      <c r="DF158" s="238">
        <v>255252.42000000004</v>
      </c>
      <c r="DG158" s="238">
        <v>2846023.880000001</v>
      </c>
      <c r="DH158" s="238">
        <v>239986.2</v>
      </c>
      <c r="DI158" s="238">
        <v>2883088.66</v>
      </c>
      <c r="DJ158" s="238">
        <v>242518.4400000001</v>
      </c>
      <c r="DK158" s="238">
        <v>2979136.4800000004</v>
      </c>
      <c r="DL158" s="238">
        <v>233246.54</v>
      </c>
      <c r="DM158" s="238">
        <v>3015796.5100000002</v>
      </c>
      <c r="DN158" s="238">
        <v>257058.79</v>
      </c>
      <c r="DO158" s="238">
        <v>3017091.1699999995</v>
      </c>
      <c r="DP158" s="238">
        <v>233316.91999999998</v>
      </c>
      <c r="DQ158" s="238">
        <v>3021036.2099999995</v>
      </c>
      <c r="DR158" s="238">
        <v>226706.0800000001</v>
      </c>
      <c r="DS158" s="238">
        <v>2983822.8099999996</v>
      </c>
      <c r="DT158" s="238">
        <v>230459.87000000002</v>
      </c>
      <c r="DU158" s="238">
        <v>2982210.13</v>
      </c>
      <c r="DV158" s="238">
        <v>223588.65999999997</v>
      </c>
      <c r="DW158" s="238">
        <v>2961773.0700000003</v>
      </c>
      <c r="DX158" s="238">
        <v>236371.01</v>
      </c>
      <c r="DY158" s="238">
        <v>2948808.54</v>
      </c>
      <c r="DZ158" s="238">
        <v>238291.63</v>
      </c>
      <c r="EA158" s="238">
        <v>2855191.2800000007</v>
      </c>
      <c r="EB158" s="238">
        <v>238714.1</v>
      </c>
      <c r="EC158" s="238">
        <v>2855510.66</v>
      </c>
      <c r="ED158" s="238">
        <v>250389.6500000001</v>
      </c>
      <c r="EE158" s="238">
        <v>2850647.89</v>
      </c>
      <c r="EF158" s="238">
        <v>230459.37000000005</v>
      </c>
      <c r="EG158" s="238">
        <v>2841121.0600000005</v>
      </c>
      <c r="EH158" s="238">
        <v>234246.35000000003</v>
      </c>
      <c r="EI158" s="238">
        <v>2832848.97</v>
      </c>
      <c r="EJ158" s="238">
        <v>212649.38999999998</v>
      </c>
      <c r="EK158" s="238">
        <v>2812251.8200000003</v>
      </c>
      <c r="EL158" s="238">
        <v>255535.21000000002</v>
      </c>
      <c r="EM158" s="238">
        <v>2810728.24</v>
      </c>
      <c r="EN158" s="238">
        <v>225377.39000000004</v>
      </c>
      <c r="EO158" s="238">
        <v>2802788.710000001</v>
      </c>
      <c r="EP158" s="238">
        <v>210645.62999999998</v>
      </c>
      <c r="EQ158" s="238">
        <v>2786728.2600000007</v>
      </c>
      <c r="ES158" t="str">
        <f t="shared" si="9"/>
        <v>908</v>
      </c>
      <c r="EX158" t="b">
        <f t="shared" si="8"/>
        <v>1</v>
      </c>
      <c r="EY158" s="206" t="s">
        <v>643</v>
      </c>
    </row>
    <row r="159" spans="1:155" ht="12.75">
      <c r="A159" t="str">
        <f t="shared" si="10"/>
        <v>INC408100</v>
      </c>
      <c r="B159" s="241" t="s">
        <v>644</v>
      </c>
      <c r="C159" s="238" t="s">
        <v>771</v>
      </c>
      <c r="D159" s="238">
        <v>8011202.18</v>
      </c>
      <c r="E159" s="238">
        <v>111215270.66</v>
      </c>
      <c r="F159" s="238">
        <v>8686436.59</v>
      </c>
      <c r="G159" s="238">
        <v>110325988.04</v>
      </c>
      <c r="H159" s="238">
        <v>8246948.59</v>
      </c>
      <c r="I159" s="238">
        <v>105090693.75</v>
      </c>
      <c r="J159" s="238">
        <v>9297821.6</v>
      </c>
      <c r="K159" s="238">
        <v>105067444.05</v>
      </c>
      <c r="L159" s="238">
        <v>8588114.02</v>
      </c>
      <c r="M159" s="238">
        <v>104807418.05</v>
      </c>
      <c r="N159" s="238">
        <v>8663382.58</v>
      </c>
      <c r="O159" s="238">
        <v>104965506.75</v>
      </c>
      <c r="P159" s="238">
        <v>8183679.72</v>
      </c>
      <c r="Q159" s="238">
        <v>104291140.88</v>
      </c>
      <c r="R159" s="238">
        <v>9925570.29</v>
      </c>
      <c r="S159" s="238">
        <v>104281445.81</v>
      </c>
      <c r="T159" s="238">
        <v>9260791.31</v>
      </c>
      <c r="U159" s="238">
        <v>105095751.76</v>
      </c>
      <c r="V159" s="238">
        <v>9345754.99</v>
      </c>
      <c r="W159" s="238">
        <v>105446782.17</v>
      </c>
      <c r="X159" s="238">
        <v>9074612.52</v>
      </c>
      <c r="Y159" s="238">
        <v>105574518.27</v>
      </c>
      <c r="Z159" s="238">
        <v>8565559</v>
      </c>
      <c r="AA159" s="238">
        <v>105849873.39</v>
      </c>
      <c r="AB159" s="238">
        <v>7592267.63</v>
      </c>
      <c r="AC159" s="238">
        <v>105430938.84</v>
      </c>
      <c r="AD159" s="238">
        <v>8100898.14</v>
      </c>
      <c r="AE159" s="238">
        <v>104845400.39</v>
      </c>
      <c r="AF159" s="238">
        <v>7241260.13</v>
      </c>
      <c r="AG159" s="238">
        <v>103839711.93</v>
      </c>
      <c r="AH159" s="238">
        <v>8356926.76</v>
      </c>
      <c r="AI159" s="238">
        <v>102898817.09</v>
      </c>
      <c r="AJ159" s="238">
        <v>8079793.44</v>
      </c>
      <c r="AK159" s="238">
        <v>102390496.51</v>
      </c>
      <c r="AL159" s="238">
        <v>8508867.15</v>
      </c>
      <c r="AM159" s="238">
        <v>102235981.08</v>
      </c>
      <c r="AN159" s="238">
        <v>9205606.32</v>
      </c>
      <c r="AO159" s="238">
        <v>103257907.68</v>
      </c>
      <c r="AP159" s="238">
        <v>10716959.8</v>
      </c>
      <c r="AQ159" s="238">
        <v>104049297.19</v>
      </c>
      <c r="AR159" s="238">
        <v>10393646.87</v>
      </c>
      <c r="AS159" s="238">
        <v>105182152.75</v>
      </c>
      <c r="AT159" s="238">
        <v>10523491.99</v>
      </c>
      <c r="AU159" s="238">
        <v>106359889.75</v>
      </c>
      <c r="AV159" s="238">
        <v>6827080.48</v>
      </c>
      <c r="AW159" s="238">
        <v>104112357.71</v>
      </c>
      <c r="AX159" s="238">
        <v>10377402.28</v>
      </c>
      <c r="AY159" s="238">
        <v>105924200.99</v>
      </c>
      <c r="AZ159" s="238">
        <v>7925745.22</v>
      </c>
      <c r="BA159" s="238">
        <v>106257678.58</v>
      </c>
      <c r="BB159" s="238">
        <v>9395160.9</v>
      </c>
      <c r="BC159" s="238">
        <v>107551941.34</v>
      </c>
      <c r="BD159" s="238">
        <v>9156655.46</v>
      </c>
      <c r="BE159" s="238">
        <v>109467336.67</v>
      </c>
      <c r="BF159" s="238">
        <v>8951721.58</v>
      </c>
      <c r="BG159" s="238">
        <v>110062131.49</v>
      </c>
      <c r="BH159" s="238">
        <v>9308593.4</v>
      </c>
      <c r="BI159" s="238">
        <v>111290931.45</v>
      </c>
      <c r="BJ159" s="238">
        <v>10183713.09</v>
      </c>
      <c r="BK159" s="238">
        <v>112965777.39</v>
      </c>
      <c r="BL159" s="238">
        <v>10455951.39</v>
      </c>
      <c r="BM159" s="238">
        <v>114216122.46</v>
      </c>
      <c r="BN159" s="238">
        <v>11663508.46</v>
      </c>
      <c r="BO159" s="238">
        <v>115162671.12</v>
      </c>
      <c r="BP159" s="238">
        <v>11909148.1</v>
      </c>
      <c r="BQ159" s="238">
        <v>116678172.35000001</v>
      </c>
      <c r="BR159" s="238">
        <v>10567410.55</v>
      </c>
      <c r="BS159" s="238">
        <v>116722090.91000001</v>
      </c>
      <c r="BT159" s="238">
        <v>10102318.34</v>
      </c>
      <c r="BU159" s="238">
        <v>119997328.77000001</v>
      </c>
      <c r="BV159" s="238">
        <v>8613806.1</v>
      </c>
      <c r="BW159" s="238">
        <v>118233732.59</v>
      </c>
      <c r="BX159" s="238">
        <v>9065411.18</v>
      </c>
      <c r="BY159" s="238">
        <v>119373398.55000001</v>
      </c>
      <c r="BZ159" s="238">
        <v>7171374.72</v>
      </c>
      <c r="CA159" s="238">
        <v>117149612.37</v>
      </c>
      <c r="CB159" s="238">
        <v>5336575.35</v>
      </c>
      <c r="CC159" s="238">
        <v>113329532.26</v>
      </c>
      <c r="CD159" s="238">
        <v>5857994.46</v>
      </c>
      <c r="CE159" s="238">
        <v>110235805.14</v>
      </c>
      <c r="CF159" s="238">
        <v>7129208.78</v>
      </c>
      <c r="CG159" s="238">
        <v>108056420.52</v>
      </c>
      <c r="CH159" s="238">
        <v>6815921.21</v>
      </c>
      <c r="CI159" s="238">
        <v>104688628.64</v>
      </c>
      <c r="CJ159" s="238">
        <v>5009805.63</v>
      </c>
      <c r="CK159" s="238">
        <v>99242482.88</v>
      </c>
      <c r="CL159" s="238">
        <v>4960373.44</v>
      </c>
      <c r="CM159" s="238">
        <v>92539347.86</v>
      </c>
      <c r="CN159" s="238">
        <v>5523900.39</v>
      </c>
      <c r="CO159" s="238">
        <v>86154100.15</v>
      </c>
      <c r="CP159" s="238">
        <v>5391782.559999996</v>
      </c>
      <c r="CQ159" s="238">
        <v>80978472.16</v>
      </c>
      <c r="CR159" s="238">
        <v>4975319.979999999</v>
      </c>
      <c r="CS159" s="238">
        <v>75851473.79999998</v>
      </c>
      <c r="CT159" s="238">
        <v>5449258.660000003</v>
      </c>
      <c r="CU159" s="238">
        <v>72686926.36</v>
      </c>
      <c r="CV159" s="238">
        <v>2513471.22</v>
      </c>
      <c r="CW159" s="238">
        <v>66134986.400000006</v>
      </c>
      <c r="CX159" s="238">
        <v>2378844.41</v>
      </c>
      <c r="CY159" s="238">
        <v>61342456.09</v>
      </c>
      <c r="CZ159" s="238">
        <v>2748894.7600000007</v>
      </c>
      <c r="DA159" s="238">
        <v>58754775.5</v>
      </c>
      <c r="DB159" s="238">
        <v>2595338.090000001</v>
      </c>
      <c r="DC159" s="238">
        <v>55492119.13</v>
      </c>
      <c r="DD159" s="238">
        <v>3008819.6300000013</v>
      </c>
      <c r="DE159" s="238">
        <v>51371729.980000004</v>
      </c>
      <c r="DF159" s="238">
        <v>3321133.570000002</v>
      </c>
      <c r="DG159" s="238">
        <v>47876942.34</v>
      </c>
      <c r="DH159" s="238">
        <v>3506551.710000005</v>
      </c>
      <c r="DI159" s="238">
        <v>46373688.42</v>
      </c>
      <c r="DJ159" s="238">
        <v>3552520.1500000022</v>
      </c>
      <c r="DK159" s="238">
        <v>44965835.13000001</v>
      </c>
      <c r="DL159" s="238">
        <v>3513756.6000000024</v>
      </c>
      <c r="DM159" s="238">
        <v>42955691.34000001</v>
      </c>
      <c r="DN159" s="238">
        <v>2685090.9200000027</v>
      </c>
      <c r="DO159" s="238">
        <v>40248999.70000002</v>
      </c>
      <c r="DP159" s="238">
        <v>2487013.1399999987</v>
      </c>
      <c r="DQ159" s="238">
        <v>37760692.860000014</v>
      </c>
      <c r="DR159" s="238">
        <v>2289650.8599999994</v>
      </c>
      <c r="DS159" s="238">
        <v>34601085.06000002</v>
      </c>
      <c r="DT159" s="238">
        <v>2540352.6600000006</v>
      </c>
      <c r="DU159" s="238">
        <v>34627966.500000015</v>
      </c>
      <c r="DV159" s="238">
        <v>2387796.08</v>
      </c>
      <c r="DW159" s="238">
        <v>34636918.17000002</v>
      </c>
      <c r="DX159" s="238">
        <v>2760084.370000002</v>
      </c>
      <c r="DY159" s="238">
        <v>34648107.78000002</v>
      </c>
      <c r="DZ159" s="238">
        <v>2561175.600000002</v>
      </c>
      <c r="EA159" s="238">
        <v>34613945.29000002</v>
      </c>
      <c r="EB159" s="238">
        <v>3090851.5300000035</v>
      </c>
      <c r="EC159" s="238">
        <v>34695977.19000002</v>
      </c>
      <c r="ED159" s="238">
        <v>3335982.7800000054</v>
      </c>
      <c r="EE159" s="238">
        <v>34710826.40000002</v>
      </c>
      <c r="EF159" s="238">
        <v>3553757.5000000033</v>
      </c>
      <c r="EG159" s="238">
        <v>34758032.19000001</v>
      </c>
      <c r="EH159" s="238">
        <v>3835941.4100000043</v>
      </c>
      <c r="EI159" s="238">
        <v>35041453.45000002</v>
      </c>
      <c r="EJ159" s="238">
        <v>3428124.0100000035</v>
      </c>
      <c r="EK159" s="238">
        <v>34955820.86000002</v>
      </c>
      <c r="EL159" s="238">
        <v>2698556.3500000015</v>
      </c>
      <c r="EM159" s="238">
        <v>34969286.29000002</v>
      </c>
      <c r="EN159" s="238">
        <v>2470504.250000002</v>
      </c>
      <c r="EO159" s="238">
        <v>34952777.40000002</v>
      </c>
      <c r="EP159" s="238">
        <v>2221001.410000001</v>
      </c>
      <c r="EQ159" s="238">
        <v>34884127.95000003</v>
      </c>
      <c r="ES159" t="str">
        <f t="shared" si="9"/>
        <v>908</v>
      </c>
      <c r="EX159" t="b">
        <f t="shared" si="8"/>
        <v>1</v>
      </c>
      <c r="EY159" s="206" t="s">
        <v>644</v>
      </c>
    </row>
    <row r="160" spans="1:155" ht="12.75">
      <c r="A160" t="str">
        <f t="shared" si="10"/>
        <v>INC409000</v>
      </c>
      <c r="B160" s="241" t="s">
        <v>645</v>
      </c>
      <c r="C160" s="238" t="s">
        <v>772</v>
      </c>
      <c r="D160" s="238">
        <v>31080</v>
      </c>
      <c r="E160" s="238">
        <v>211487.59</v>
      </c>
      <c r="F160" s="238">
        <v>0</v>
      </c>
      <c r="G160" s="238">
        <v>172655.95</v>
      </c>
      <c r="H160" s="238">
        <v>0</v>
      </c>
      <c r="I160" s="238">
        <v>103280.19</v>
      </c>
      <c r="J160" s="238">
        <v>0</v>
      </c>
      <c r="K160" s="238">
        <v>36261.44</v>
      </c>
      <c r="L160" s="238">
        <v>0</v>
      </c>
      <c r="M160" s="238">
        <v>166165.92</v>
      </c>
      <c r="N160" s="238">
        <v>2500</v>
      </c>
      <c r="O160" s="238">
        <v>95740</v>
      </c>
      <c r="P160" s="238">
        <v>-2500</v>
      </c>
      <c r="Q160" s="238">
        <v>93240</v>
      </c>
      <c r="R160" s="238">
        <v>0</v>
      </c>
      <c r="S160" s="238">
        <v>62160</v>
      </c>
      <c r="T160" s="238">
        <v>0</v>
      </c>
      <c r="U160" s="238">
        <v>62160</v>
      </c>
      <c r="V160" s="238">
        <v>33904</v>
      </c>
      <c r="W160" s="238">
        <v>96064</v>
      </c>
      <c r="X160" s="238">
        <v>13260</v>
      </c>
      <c r="Y160" s="238">
        <v>78244</v>
      </c>
      <c r="Z160" s="238">
        <v>0</v>
      </c>
      <c r="AA160" s="238">
        <v>78244</v>
      </c>
      <c r="AB160" s="238">
        <v>0</v>
      </c>
      <c r="AC160" s="238">
        <v>47164</v>
      </c>
      <c r="AD160" s="238">
        <v>0</v>
      </c>
      <c r="AE160" s="238">
        <v>47164</v>
      </c>
      <c r="AF160" s="238">
        <v>0</v>
      </c>
      <c r="AG160" s="238">
        <v>47164</v>
      </c>
      <c r="AH160" s="238">
        <v>0</v>
      </c>
      <c r="AI160" s="238">
        <v>47164</v>
      </c>
      <c r="AJ160" s="238">
        <v>0</v>
      </c>
      <c r="AK160" s="238">
        <v>47164</v>
      </c>
      <c r="AL160" s="238">
        <v>0</v>
      </c>
      <c r="AM160" s="238">
        <v>44664</v>
      </c>
      <c r="AN160" s="238">
        <v>0</v>
      </c>
      <c r="AO160" s="238">
        <v>47164</v>
      </c>
      <c r="AP160" s="238">
        <v>0</v>
      </c>
      <c r="AQ160" s="238">
        <v>47164</v>
      </c>
      <c r="AR160" s="238">
        <v>0</v>
      </c>
      <c r="AS160" s="238">
        <v>47164</v>
      </c>
      <c r="AT160" s="238">
        <v>0</v>
      </c>
      <c r="AU160" s="238">
        <v>13260</v>
      </c>
      <c r="AV160" s="238">
        <v>0</v>
      </c>
      <c r="AW160" s="238">
        <v>0</v>
      </c>
      <c r="AX160" s="238">
        <v>0</v>
      </c>
      <c r="AY160" s="238">
        <v>0</v>
      </c>
      <c r="AZ160" s="238">
        <v>0</v>
      </c>
      <c r="BA160" s="238">
        <v>0</v>
      </c>
      <c r="BB160" s="238">
        <v>0</v>
      </c>
      <c r="BC160" s="238">
        <v>0</v>
      </c>
      <c r="BD160" s="238">
        <v>0</v>
      </c>
      <c r="BE160" s="238">
        <v>0</v>
      </c>
      <c r="BF160" s="238">
        <v>0</v>
      </c>
      <c r="BG160" s="238">
        <v>0</v>
      </c>
      <c r="BH160" s="238">
        <v>0</v>
      </c>
      <c r="BI160" s="238">
        <v>0</v>
      </c>
      <c r="BJ160" s="238">
        <v>0</v>
      </c>
      <c r="BK160" s="238">
        <v>0</v>
      </c>
      <c r="BL160" s="238">
        <v>0</v>
      </c>
      <c r="BM160" s="238">
        <v>0</v>
      </c>
      <c r="BN160" s="238">
        <v>0</v>
      </c>
      <c r="BO160" s="238">
        <v>0</v>
      </c>
      <c r="BP160" s="238">
        <v>0</v>
      </c>
      <c r="BQ160" s="238">
        <v>0</v>
      </c>
      <c r="BR160" s="238">
        <v>0</v>
      </c>
      <c r="BS160" s="238">
        <v>0</v>
      </c>
      <c r="BT160" s="238">
        <v>0</v>
      </c>
      <c r="BU160" s="238">
        <v>0</v>
      </c>
      <c r="BV160" s="238">
        <v>0</v>
      </c>
      <c r="BW160" s="238">
        <v>0</v>
      </c>
      <c r="BX160" s="238">
        <v>0</v>
      </c>
      <c r="BY160" s="238">
        <v>0</v>
      </c>
      <c r="BZ160" s="238">
        <v>0</v>
      </c>
      <c r="CA160" s="238">
        <v>0</v>
      </c>
      <c r="CB160" s="238">
        <v>0</v>
      </c>
      <c r="CC160" s="238">
        <v>0</v>
      </c>
      <c r="CD160" s="238">
        <v>0</v>
      </c>
      <c r="CE160" s="238">
        <v>0</v>
      </c>
      <c r="CF160" s="238">
        <v>0</v>
      </c>
      <c r="CG160" s="238">
        <v>0</v>
      </c>
      <c r="CH160" s="238">
        <v>0</v>
      </c>
      <c r="CI160" s="238">
        <v>0</v>
      </c>
      <c r="CJ160" s="238">
        <v>0</v>
      </c>
      <c r="CK160" s="238">
        <v>0</v>
      </c>
      <c r="CL160" s="238">
        <v>0</v>
      </c>
      <c r="CM160" s="238">
        <v>0</v>
      </c>
      <c r="CN160" s="238">
        <v>0</v>
      </c>
      <c r="CO160" s="238">
        <v>0</v>
      </c>
      <c r="CP160" s="238">
        <v>0</v>
      </c>
      <c r="CQ160" s="238">
        <v>0</v>
      </c>
      <c r="CR160" s="238">
        <v>55219.81</v>
      </c>
      <c r="CS160" s="238">
        <v>55219.81</v>
      </c>
      <c r="CT160" s="238">
        <v>3451.24</v>
      </c>
      <c r="CU160" s="238">
        <v>58671.049999999996</v>
      </c>
      <c r="CV160" s="238">
        <v>0</v>
      </c>
      <c r="CW160" s="238">
        <v>58671.049999999996</v>
      </c>
      <c r="CX160" s="238">
        <v>13804.95</v>
      </c>
      <c r="CY160" s="238">
        <v>72476</v>
      </c>
      <c r="CZ160" s="238">
        <v>20707.43</v>
      </c>
      <c r="DA160" s="238">
        <v>93183.43</v>
      </c>
      <c r="DB160" s="238">
        <v>0</v>
      </c>
      <c r="DC160" s="238">
        <v>93183.43</v>
      </c>
      <c r="DD160" s="238">
        <v>0</v>
      </c>
      <c r="DE160" s="238">
        <v>93183.43</v>
      </c>
      <c r="DF160" s="238">
        <v>16105.78</v>
      </c>
      <c r="DG160" s="238">
        <v>109289.20999999999</v>
      </c>
      <c r="DH160" s="238">
        <v>0</v>
      </c>
      <c r="DI160" s="238">
        <v>109289.20999999999</v>
      </c>
      <c r="DJ160" s="238">
        <v>0</v>
      </c>
      <c r="DK160" s="238">
        <v>109289.20999999999</v>
      </c>
      <c r="DL160" s="238">
        <v>16105.78</v>
      </c>
      <c r="DM160" s="238">
        <v>125394.99</v>
      </c>
      <c r="DN160" s="238">
        <v>0</v>
      </c>
      <c r="DO160" s="238">
        <v>125394.99</v>
      </c>
      <c r="DP160" s="238">
        <v>0</v>
      </c>
      <c r="DQ160" s="238">
        <v>70175.18000000001</v>
      </c>
      <c r="DR160" s="238">
        <v>16105.78</v>
      </c>
      <c r="DS160" s="238">
        <v>82829.72</v>
      </c>
      <c r="DT160" s="238">
        <v>0</v>
      </c>
      <c r="DU160" s="238">
        <v>82829.72</v>
      </c>
      <c r="DV160" s="238">
        <v>18406.6</v>
      </c>
      <c r="DW160" s="238">
        <v>87431.37</v>
      </c>
      <c r="DX160" s="238">
        <v>16105.78</v>
      </c>
      <c r="DY160" s="238">
        <v>82829.72</v>
      </c>
      <c r="DZ160" s="238">
        <v>0</v>
      </c>
      <c r="EA160" s="238">
        <v>82829.72</v>
      </c>
      <c r="EB160" s="238">
        <v>0</v>
      </c>
      <c r="EC160" s="238">
        <v>82829.72</v>
      </c>
      <c r="ED160" s="238">
        <v>16105.78</v>
      </c>
      <c r="EE160" s="238">
        <v>82829.72</v>
      </c>
      <c r="EF160" s="238">
        <v>0</v>
      </c>
      <c r="EG160" s="238">
        <v>82829.72</v>
      </c>
      <c r="EH160" s="238">
        <v>0</v>
      </c>
      <c r="EI160" s="238">
        <v>82829.72</v>
      </c>
      <c r="EJ160" s="238">
        <v>16105.78</v>
      </c>
      <c r="EK160" s="238">
        <v>82829.72</v>
      </c>
      <c r="EL160" s="238">
        <v>0</v>
      </c>
      <c r="EM160" s="238">
        <v>82829.72</v>
      </c>
      <c r="EN160" s="238">
        <v>0</v>
      </c>
      <c r="EO160" s="238">
        <v>82829.72</v>
      </c>
      <c r="EP160" s="238">
        <v>16105.78</v>
      </c>
      <c r="EQ160" s="238">
        <v>82829.72</v>
      </c>
      <c r="ES160" t="str">
        <f t="shared" si="9"/>
        <v>909</v>
      </c>
      <c r="EX160" t="b">
        <f t="shared" si="8"/>
        <v>1</v>
      </c>
      <c r="EY160" s="206" t="s">
        <v>645</v>
      </c>
    </row>
    <row r="161" spans="1:155" ht="12.75">
      <c r="A161" t="str">
        <f t="shared" si="10"/>
        <v>INC409100</v>
      </c>
      <c r="B161" s="241" t="s">
        <v>646</v>
      </c>
      <c r="C161" s="238" t="s">
        <v>772</v>
      </c>
      <c r="D161" s="238">
        <v>34440.54</v>
      </c>
      <c r="E161" s="238">
        <v>8817662.72</v>
      </c>
      <c r="F161" s="238">
        <v>24440.54</v>
      </c>
      <c r="G161" s="238">
        <v>8810877.88</v>
      </c>
      <c r="H161" s="238">
        <v>-97007.01</v>
      </c>
      <c r="I161" s="238">
        <v>8686960.87</v>
      </c>
      <c r="J161" s="238">
        <v>36775.89</v>
      </c>
      <c r="K161" s="238">
        <v>8405677.93</v>
      </c>
      <c r="L161" s="238">
        <v>705986.14</v>
      </c>
      <c r="M161" s="238">
        <v>9056614.07</v>
      </c>
      <c r="N161" s="238">
        <v>1569059.41</v>
      </c>
      <c r="O161" s="238">
        <v>8905095.12</v>
      </c>
      <c r="P161" s="238">
        <v>1675086.72</v>
      </c>
      <c r="Q161" s="238">
        <v>9657874.26</v>
      </c>
      <c r="R161" s="238">
        <v>1835549.78</v>
      </c>
      <c r="S161" s="238">
        <v>10862281.01</v>
      </c>
      <c r="T161" s="238">
        <v>1431961.8</v>
      </c>
      <c r="U161" s="238">
        <v>11681725.08</v>
      </c>
      <c r="V161" s="238">
        <v>738170.73</v>
      </c>
      <c r="W161" s="238">
        <v>10988477.57</v>
      </c>
      <c r="X161" s="238">
        <v>547867.31</v>
      </c>
      <c r="Y161" s="238">
        <v>9552468.44</v>
      </c>
      <c r="Z161" s="238">
        <v>290107.09</v>
      </c>
      <c r="AA161" s="238">
        <v>8792438.94</v>
      </c>
      <c r="AB161" s="238">
        <v>-17185.34</v>
      </c>
      <c r="AC161" s="238">
        <v>8740813.06</v>
      </c>
      <c r="AD161" s="238">
        <v>35826.54</v>
      </c>
      <c r="AE161" s="238">
        <v>8752199.06</v>
      </c>
      <c r="AF161" s="238">
        <v>52923.94</v>
      </c>
      <c r="AG161" s="238">
        <v>8902130.01</v>
      </c>
      <c r="AH161" s="238">
        <v>85534.04</v>
      </c>
      <c r="AI161" s="238">
        <v>8950888.16</v>
      </c>
      <c r="AJ161" s="238">
        <v>-17895.7</v>
      </c>
      <c r="AK161" s="238">
        <v>8227006.32</v>
      </c>
      <c r="AL161" s="238">
        <v>89524.17</v>
      </c>
      <c r="AM161" s="238">
        <v>6747471.08</v>
      </c>
      <c r="AN161" s="238">
        <v>1933186.89</v>
      </c>
      <c r="AO161" s="238">
        <v>7005571.25</v>
      </c>
      <c r="AP161" s="238">
        <v>1440588.01</v>
      </c>
      <c r="AQ161" s="238">
        <v>6610609.48</v>
      </c>
      <c r="AR161" s="238">
        <v>2199680.3</v>
      </c>
      <c r="AS161" s="238">
        <v>7378327.98</v>
      </c>
      <c r="AT161" s="238">
        <v>1608743.07</v>
      </c>
      <c r="AU161" s="238">
        <v>8248900.32</v>
      </c>
      <c r="AV161" s="238">
        <v>976489.68</v>
      </c>
      <c r="AW161" s="238">
        <v>8677522.69</v>
      </c>
      <c r="AX161" s="238">
        <v>453306.04</v>
      </c>
      <c r="AY161" s="238">
        <v>8840721.64</v>
      </c>
      <c r="AZ161" s="238">
        <v>167203.8</v>
      </c>
      <c r="BA161" s="238">
        <v>9025110.78</v>
      </c>
      <c r="BB161" s="238">
        <v>-53654.45</v>
      </c>
      <c r="BC161" s="238">
        <v>8935629.79</v>
      </c>
      <c r="BD161" s="238">
        <v>34440.24</v>
      </c>
      <c r="BE161" s="238">
        <v>8917146.09</v>
      </c>
      <c r="BF161" s="238">
        <v>40310.54</v>
      </c>
      <c r="BG161" s="238">
        <v>8871922.59</v>
      </c>
      <c r="BH161" s="238">
        <v>45398.54</v>
      </c>
      <c r="BI161" s="238">
        <v>8935216.83</v>
      </c>
      <c r="BJ161" s="238">
        <v>814620.67</v>
      </c>
      <c r="BK161" s="238">
        <v>9660313.33</v>
      </c>
      <c r="BL161" s="238">
        <v>2077473.69</v>
      </c>
      <c r="BM161" s="238">
        <v>9804600.13</v>
      </c>
      <c r="BN161" s="238">
        <v>2651040.2</v>
      </c>
      <c r="BO161" s="238">
        <v>11015052.32</v>
      </c>
      <c r="BP161" s="238">
        <v>2239118.88</v>
      </c>
      <c r="BQ161" s="238">
        <v>11054490.899999999</v>
      </c>
      <c r="BR161" s="238">
        <v>-354923.65</v>
      </c>
      <c r="BS161" s="238">
        <v>9090824.18</v>
      </c>
      <c r="BT161" s="238">
        <v>10712.64</v>
      </c>
      <c r="BU161" s="238">
        <v>8125047.14</v>
      </c>
      <c r="BV161" s="238">
        <v>1046555.96</v>
      </c>
      <c r="BW161" s="238">
        <v>8718297.059999999</v>
      </c>
      <c r="BX161" s="238">
        <v>-4833.49</v>
      </c>
      <c r="BY161" s="238">
        <v>8546259.77</v>
      </c>
      <c r="BZ161" s="238">
        <v>70518.67</v>
      </c>
      <c r="CA161" s="238">
        <v>8670432.889999999</v>
      </c>
      <c r="CB161" s="238">
        <v>45538.66</v>
      </c>
      <c r="CC161" s="238">
        <v>8681531.309999999</v>
      </c>
      <c r="CD161" s="238">
        <v>45538.66</v>
      </c>
      <c r="CE161" s="238">
        <v>8686759.429999998</v>
      </c>
      <c r="CF161" s="238">
        <v>45538.66</v>
      </c>
      <c r="CG161" s="238">
        <v>8686899.549999999</v>
      </c>
      <c r="CH161" s="238">
        <v>62451.9</v>
      </c>
      <c r="CI161" s="238">
        <v>7934730.779999999</v>
      </c>
      <c r="CJ161" s="238">
        <v>2251507.92</v>
      </c>
      <c r="CK161" s="238">
        <v>8108765.010000001</v>
      </c>
      <c r="CL161" s="238">
        <v>3362303.77</v>
      </c>
      <c r="CM161" s="238">
        <v>8820028.579999998</v>
      </c>
      <c r="CN161" s="238">
        <v>1485532.51</v>
      </c>
      <c r="CO161" s="238">
        <v>8066442.210000001</v>
      </c>
      <c r="CP161" s="238">
        <v>616330.1599999999</v>
      </c>
      <c r="CQ161" s="238">
        <v>9037696.02</v>
      </c>
      <c r="CR161" s="238">
        <v>112559.89000000001</v>
      </c>
      <c r="CS161" s="238">
        <v>9139543.27</v>
      </c>
      <c r="CT161" s="238">
        <v>389307.82999999996</v>
      </c>
      <c r="CU161" s="238">
        <v>8482295.14</v>
      </c>
      <c r="CV161" s="238">
        <v>59314.81</v>
      </c>
      <c r="CW161" s="238">
        <v>8546443.440000001</v>
      </c>
      <c r="CX161" s="238">
        <v>59314.81</v>
      </c>
      <c r="CY161" s="238">
        <v>8535239.58</v>
      </c>
      <c r="CZ161" s="238">
        <v>59314.81</v>
      </c>
      <c r="DA161" s="238">
        <v>8549015.73</v>
      </c>
      <c r="DB161" s="238">
        <v>59314.81</v>
      </c>
      <c r="DC161" s="238">
        <v>8562791.88</v>
      </c>
      <c r="DD161" s="238">
        <v>59314.81</v>
      </c>
      <c r="DE161" s="238">
        <v>8576568.03</v>
      </c>
      <c r="DF161" s="238">
        <v>491904.8</v>
      </c>
      <c r="DG161" s="238">
        <v>9006020.93</v>
      </c>
      <c r="DH161" s="238">
        <v>1717932.65</v>
      </c>
      <c r="DI161" s="238">
        <v>8472445.66</v>
      </c>
      <c r="DJ161" s="238">
        <v>2343111.9</v>
      </c>
      <c r="DK161" s="238">
        <v>7453253.789999997</v>
      </c>
      <c r="DL161" s="238">
        <v>2184665.3600000003</v>
      </c>
      <c r="DM161" s="238">
        <v>8152386.639999998</v>
      </c>
      <c r="DN161" s="238">
        <v>1218951.09</v>
      </c>
      <c r="DO161" s="238">
        <v>8755007.569999998</v>
      </c>
      <c r="DP161" s="238">
        <v>59314.81</v>
      </c>
      <c r="DQ161" s="238">
        <v>8701762.489999998</v>
      </c>
      <c r="DR161" s="238">
        <v>45075.47</v>
      </c>
      <c r="DS161" s="238">
        <v>8357530.129999999</v>
      </c>
      <c r="DT161" s="238">
        <v>41970.740000000005</v>
      </c>
      <c r="DU161" s="238">
        <v>8340186.06</v>
      </c>
      <c r="DV161" s="238">
        <v>223179.55</v>
      </c>
      <c r="DW161" s="238">
        <v>8504050.8</v>
      </c>
      <c r="DX161" s="238">
        <v>41970.740000000005</v>
      </c>
      <c r="DY161" s="238">
        <v>8486706.73</v>
      </c>
      <c r="DZ161" s="238">
        <v>53148.43</v>
      </c>
      <c r="EA161" s="238">
        <v>8480540.350000001</v>
      </c>
      <c r="EB161" s="238">
        <v>41970.740000000005</v>
      </c>
      <c r="EC161" s="238">
        <v>8463196.280000001</v>
      </c>
      <c r="ED161" s="238">
        <v>485375.47</v>
      </c>
      <c r="EE161" s="238">
        <v>8456666.950000001</v>
      </c>
      <c r="EF161" s="238">
        <v>1753231.71</v>
      </c>
      <c r="EG161" s="238">
        <v>8491966.010000002</v>
      </c>
      <c r="EH161" s="238">
        <v>2382862.75</v>
      </c>
      <c r="EI161" s="238">
        <v>8531716.86</v>
      </c>
      <c r="EJ161" s="238">
        <v>2220455.04</v>
      </c>
      <c r="EK161" s="238">
        <v>8567506.54</v>
      </c>
      <c r="EL161" s="238">
        <v>1241775.61</v>
      </c>
      <c r="EM161" s="238">
        <v>8590331.060000002</v>
      </c>
      <c r="EN161" s="238">
        <v>41970.740000000005</v>
      </c>
      <c r="EO161" s="238">
        <v>8572986.990000002</v>
      </c>
      <c r="EP161" s="238">
        <v>38556.81</v>
      </c>
      <c r="EQ161" s="238">
        <v>8566468.33</v>
      </c>
      <c r="ES161" t="str">
        <f t="shared" si="9"/>
        <v>909</v>
      </c>
      <c r="EX161" t="b">
        <f t="shared" si="8"/>
        <v>1</v>
      </c>
      <c r="EY161" s="206" t="s">
        <v>646</v>
      </c>
    </row>
    <row r="162" spans="1:155" ht="12.75">
      <c r="A162" t="str">
        <f t="shared" si="10"/>
        <v>INC410000</v>
      </c>
      <c r="B162" s="241" t="s">
        <v>647</v>
      </c>
      <c r="C162" s="238" t="s">
        <v>773</v>
      </c>
      <c r="D162" s="238">
        <v>290221.65</v>
      </c>
      <c r="E162" s="238">
        <v>5236748.51</v>
      </c>
      <c r="F162" s="238">
        <v>290707.21</v>
      </c>
      <c r="G162" s="238">
        <v>5268516.46</v>
      </c>
      <c r="H162" s="238">
        <v>404459.28</v>
      </c>
      <c r="I162" s="238">
        <v>5203879.62</v>
      </c>
      <c r="J162" s="238">
        <v>617510.3</v>
      </c>
      <c r="K162" s="238">
        <v>5434318.85</v>
      </c>
      <c r="L162" s="238">
        <v>237972.11</v>
      </c>
      <c r="M162" s="238">
        <v>4984506.38</v>
      </c>
      <c r="N162" s="238">
        <v>393673.68</v>
      </c>
      <c r="O162" s="238">
        <v>4844220.56</v>
      </c>
      <c r="P162" s="238">
        <v>527582.74</v>
      </c>
      <c r="Q162" s="238">
        <v>5019307.08</v>
      </c>
      <c r="R162" s="238">
        <v>348263.97</v>
      </c>
      <c r="S162" s="238">
        <v>5018328.05</v>
      </c>
      <c r="T162" s="238">
        <v>370205.25</v>
      </c>
      <c r="U162" s="238">
        <v>5009857.88</v>
      </c>
      <c r="V162" s="238">
        <v>416671.52</v>
      </c>
      <c r="W162" s="238">
        <v>5105547.33</v>
      </c>
      <c r="X162" s="238">
        <v>523303.86</v>
      </c>
      <c r="Y162" s="238">
        <v>5186800.99</v>
      </c>
      <c r="Z162" s="238">
        <v>600431.83</v>
      </c>
      <c r="AA162" s="238">
        <v>5021003.4</v>
      </c>
      <c r="AB162" s="238">
        <v>400270.06</v>
      </c>
      <c r="AC162" s="238">
        <v>5131051.81</v>
      </c>
      <c r="AD162" s="238">
        <v>352331.92</v>
      </c>
      <c r="AE162" s="238">
        <v>5192676.52</v>
      </c>
      <c r="AF162" s="238">
        <v>426265.86</v>
      </c>
      <c r="AG162" s="238">
        <v>5214483.1</v>
      </c>
      <c r="AH162" s="238">
        <v>589681.42</v>
      </c>
      <c r="AI162" s="238">
        <v>5186654.22</v>
      </c>
      <c r="AJ162" s="238">
        <v>587068.7</v>
      </c>
      <c r="AK162" s="238">
        <v>5535750.81</v>
      </c>
      <c r="AL162" s="238">
        <v>508948.39</v>
      </c>
      <c r="AM162" s="238">
        <v>5651025.52</v>
      </c>
      <c r="AN162" s="238">
        <v>622095.67</v>
      </c>
      <c r="AO162" s="238">
        <v>5745538.45</v>
      </c>
      <c r="AP162" s="238">
        <v>495857.81</v>
      </c>
      <c r="AQ162" s="238">
        <v>5893132.29</v>
      </c>
      <c r="AR162" s="238">
        <v>521598.2</v>
      </c>
      <c r="AS162" s="238">
        <v>6044525.24</v>
      </c>
      <c r="AT162" s="238">
        <v>542213.55</v>
      </c>
      <c r="AU162" s="238">
        <v>6170067.27</v>
      </c>
      <c r="AV162" s="238">
        <v>770994.48</v>
      </c>
      <c r="AW162" s="238">
        <v>6417757.89</v>
      </c>
      <c r="AX162" s="238">
        <v>1601303.26</v>
      </c>
      <c r="AY162" s="238">
        <v>7418629.32</v>
      </c>
      <c r="AZ162" s="238">
        <v>598570.8</v>
      </c>
      <c r="BA162" s="238">
        <v>7616930.06</v>
      </c>
      <c r="BB162" s="238">
        <v>338956.89</v>
      </c>
      <c r="BC162" s="238">
        <v>7603555.03</v>
      </c>
      <c r="BD162" s="238">
        <v>476419.81</v>
      </c>
      <c r="BE162" s="238">
        <v>7653708.98</v>
      </c>
      <c r="BF162" s="238">
        <v>451413.84</v>
      </c>
      <c r="BG162" s="238">
        <v>7515441.4</v>
      </c>
      <c r="BH162" s="238">
        <v>601327.48</v>
      </c>
      <c r="BI162" s="238">
        <v>7529700.18</v>
      </c>
      <c r="BJ162" s="238">
        <v>825275</v>
      </c>
      <c r="BK162" s="238">
        <v>7846026.79</v>
      </c>
      <c r="BL162" s="238">
        <v>805841.76</v>
      </c>
      <c r="BM162" s="238">
        <v>8029772.88</v>
      </c>
      <c r="BN162" s="238">
        <v>580865.65</v>
      </c>
      <c r="BO162" s="238">
        <v>8114780.720000001</v>
      </c>
      <c r="BP162" s="238">
        <v>662216.72</v>
      </c>
      <c r="BQ162" s="238">
        <v>8255399.239999999</v>
      </c>
      <c r="BR162" s="238">
        <v>758572.44</v>
      </c>
      <c r="BS162" s="238">
        <v>8471758.129999999</v>
      </c>
      <c r="BT162" s="238">
        <v>590036.58</v>
      </c>
      <c r="BU162" s="238">
        <v>8290800.2299999995</v>
      </c>
      <c r="BV162" s="238">
        <v>933727.08</v>
      </c>
      <c r="BW162" s="238">
        <v>7623224.049999998</v>
      </c>
      <c r="BX162" s="238">
        <v>875523.93</v>
      </c>
      <c r="BY162" s="238">
        <v>7900177.18</v>
      </c>
      <c r="BZ162" s="238">
        <v>647123.92</v>
      </c>
      <c r="CA162" s="238">
        <v>8208344.21</v>
      </c>
      <c r="CB162" s="238">
        <v>627232.02</v>
      </c>
      <c r="CC162" s="238">
        <v>8359156.42</v>
      </c>
      <c r="CD162" s="238">
        <v>616441.93</v>
      </c>
      <c r="CE162" s="238">
        <v>8524184.51</v>
      </c>
      <c r="CF162" s="238">
        <v>635262.99</v>
      </c>
      <c r="CG162" s="238">
        <v>8558120.02</v>
      </c>
      <c r="CH162" s="238">
        <v>692071.41</v>
      </c>
      <c r="CI162" s="238">
        <v>8424916.430000002</v>
      </c>
      <c r="CJ162" s="238">
        <v>743407.31</v>
      </c>
      <c r="CK162" s="238">
        <v>8362481.9799999995</v>
      </c>
      <c r="CL162" s="238">
        <v>596649.5</v>
      </c>
      <c r="CM162" s="238">
        <v>8378265.829999999</v>
      </c>
      <c r="CN162" s="238">
        <v>890118.78</v>
      </c>
      <c r="CO162" s="238">
        <v>8606167.89</v>
      </c>
      <c r="CP162" s="238">
        <v>1483783.2200000002</v>
      </c>
      <c r="CQ162" s="238">
        <v>9331378.67</v>
      </c>
      <c r="CR162" s="238">
        <v>929982.2399999994</v>
      </c>
      <c r="CS162" s="238">
        <v>9671324.329999998</v>
      </c>
      <c r="CT162" s="238">
        <v>917460.6599999999</v>
      </c>
      <c r="CU162" s="238">
        <v>9655057.909999998</v>
      </c>
      <c r="CV162" s="238">
        <v>727224.7900000003</v>
      </c>
      <c r="CW162" s="238">
        <v>9506758.77</v>
      </c>
      <c r="CX162" s="238">
        <v>522655.0599999998</v>
      </c>
      <c r="CY162" s="238">
        <v>9382289.909999998</v>
      </c>
      <c r="CZ162" s="238">
        <v>677861.0399999999</v>
      </c>
      <c r="DA162" s="238">
        <v>9432918.93</v>
      </c>
      <c r="DB162" s="238">
        <v>652091.8300000001</v>
      </c>
      <c r="DC162" s="238">
        <v>9468568.83</v>
      </c>
      <c r="DD162" s="238">
        <v>629527.3000000003</v>
      </c>
      <c r="DE162" s="238">
        <v>9462833.14</v>
      </c>
      <c r="DF162" s="238">
        <v>699608.21</v>
      </c>
      <c r="DG162" s="238">
        <v>9470369.94</v>
      </c>
      <c r="DH162" s="238">
        <v>659872.8700000003</v>
      </c>
      <c r="DI162" s="238">
        <v>9386835.5</v>
      </c>
      <c r="DJ162" s="238">
        <v>607707.9799999999</v>
      </c>
      <c r="DK162" s="238">
        <v>9397893.979999999</v>
      </c>
      <c r="DL162" s="238">
        <v>664636.0300000001</v>
      </c>
      <c r="DM162" s="238">
        <v>9172411.23</v>
      </c>
      <c r="DN162" s="238">
        <v>623041.93</v>
      </c>
      <c r="DO162" s="238">
        <v>8311669.9399999995</v>
      </c>
      <c r="DP162" s="238">
        <v>612899.9000000001</v>
      </c>
      <c r="DQ162" s="238">
        <v>7994587.600000001</v>
      </c>
      <c r="DR162" s="238">
        <v>909295.7800000001</v>
      </c>
      <c r="DS162" s="238">
        <v>7986422.720000002</v>
      </c>
      <c r="DT162" s="238">
        <v>848373.5199999997</v>
      </c>
      <c r="DU162" s="238">
        <v>8107571.450000001</v>
      </c>
      <c r="DV162" s="238">
        <v>551671.5800000001</v>
      </c>
      <c r="DW162" s="238">
        <v>8136587.97</v>
      </c>
      <c r="DX162" s="238">
        <v>734695.5900000002</v>
      </c>
      <c r="DY162" s="238">
        <v>8193422.52</v>
      </c>
      <c r="DZ162" s="238">
        <v>733511.0800000002</v>
      </c>
      <c r="EA162" s="238">
        <v>8274841.77</v>
      </c>
      <c r="EB162" s="238">
        <v>681719.04</v>
      </c>
      <c r="EC162" s="238">
        <v>8327033.51</v>
      </c>
      <c r="ED162" s="238">
        <v>663269.1099999996</v>
      </c>
      <c r="EE162" s="238">
        <v>8290694.41</v>
      </c>
      <c r="EF162" s="238">
        <v>706918.94</v>
      </c>
      <c r="EG162" s="238">
        <v>8337740.48</v>
      </c>
      <c r="EH162" s="238">
        <v>628499.1399999998</v>
      </c>
      <c r="EI162" s="238">
        <v>8358531.640000001</v>
      </c>
      <c r="EJ162" s="238">
        <v>681114.1699999997</v>
      </c>
      <c r="EK162" s="238">
        <v>8375009.779999999</v>
      </c>
      <c r="EL162" s="238">
        <v>646828.0199999999</v>
      </c>
      <c r="EM162" s="238">
        <v>8398795.87</v>
      </c>
      <c r="EN162" s="238">
        <v>629952.53</v>
      </c>
      <c r="EO162" s="238">
        <v>8415848.499999998</v>
      </c>
      <c r="EP162" s="238">
        <v>687050.1399999999</v>
      </c>
      <c r="EQ162" s="238">
        <v>8193602.8599999985</v>
      </c>
      <c r="ES162" t="str">
        <f t="shared" si="9"/>
        <v>910</v>
      </c>
      <c r="EX162" t="b">
        <f t="shared" si="8"/>
        <v>1</v>
      </c>
      <c r="EY162" s="206" t="s">
        <v>647</v>
      </c>
    </row>
    <row r="163" spans="1:155" ht="13.5" thickBot="1">
      <c r="A163" t="str">
        <f t="shared" si="10"/>
        <v>INC410100</v>
      </c>
      <c r="B163" s="241" t="s">
        <v>648</v>
      </c>
      <c r="C163" s="238" t="s">
        <v>773</v>
      </c>
      <c r="D163" s="238">
        <v>500520.81</v>
      </c>
      <c r="E163" s="238">
        <v>3665626.28</v>
      </c>
      <c r="F163" s="238">
        <v>242321.72</v>
      </c>
      <c r="G163" s="238">
        <v>3692380.1</v>
      </c>
      <c r="H163" s="238">
        <v>281379.04</v>
      </c>
      <c r="I163" s="238">
        <v>3707817.21</v>
      </c>
      <c r="J163" s="238">
        <v>351916.19</v>
      </c>
      <c r="K163" s="238">
        <v>3820756.78</v>
      </c>
      <c r="L163" s="238">
        <v>310648.88</v>
      </c>
      <c r="M163" s="238">
        <v>3688719.96</v>
      </c>
      <c r="N163" s="238">
        <v>282414.56</v>
      </c>
      <c r="O163" s="238">
        <v>3615562.3</v>
      </c>
      <c r="P163" s="238">
        <v>357343.23</v>
      </c>
      <c r="Q163" s="238">
        <v>3613992.88</v>
      </c>
      <c r="R163" s="238">
        <v>309801.21</v>
      </c>
      <c r="S163" s="238">
        <v>3673817.13</v>
      </c>
      <c r="T163" s="238">
        <v>262523.3</v>
      </c>
      <c r="U163" s="238">
        <v>3548335.45</v>
      </c>
      <c r="V163" s="238">
        <v>446730.44</v>
      </c>
      <c r="W163" s="238">
        <v>3762387.22</v>
      </c>
      <c r="X163" s="238">
        <v>347855.11</v>
      </c>
      <c r="Y163" s="238">
        <v>3950472.89</v>
      </c>
      <c r="Z163" s="238">
        <v>491322.37</v>
      </c>
      <c r="AA163" s="238">
        <v>4184776.86</v>
      </c>
      <c r="AB163" s="238">
        <v>475380.01</v>
      </c>
      <c r="AC163" s="238">
        <v>4159636.06</v>
      </c>
      <c r="AD163" s="238">
        <v>152623.47</v>
      </c>
      <c r="AE163" s="238">
        <v>4069937.81</v>
      </c>
      <c r="AF163" s="238">
        <v>260740.59</v>
      </c>
      <c r="AG163" s="238">
        <v>4049299.36</v>
      </c>
      <c r="AH163" s="238">
        <v>271109.32</v>
      </c>
      <c r="AI163" s="238">
        <v>3968492.49</v>
      </c>
      <c r="AJ163" s="238">
        <v>255058.76</v>
      </c>
      <c r="AK163" s="238">
        <v>3912902.37</v>
      </c>
      <c r="AL163" s="238">
        <v>329036.03</v>
      </c>
      <c r="AM163" s="238">
        <v>3959523.84</v>
      </c>
      <c r="AN163" s="238">
        <v>323607.13</v>
      </c>
      <c r="AO163" s="238">
        <v>3925787.74</v>
      </c>
      <c r="AP163" s="238">
        <v>386554.6</v>
      </c>
      <c r="AQ163" s="238">
        <v>4002541.13</v>
      </c>
      <c r="AR163" s="238">
        <v>148261.96</v>
      </c>
      <c r="AS163" s="238">
        <v>3888279.79</v>
      </c>
      <c r="AT163" s="238">
        <v>298951.09</v>
      </c>
      <c r="AU163" s="238">
        <v>3740500.44</v>
      </c>
      <c r="AV163" s="238">
        <v>235171.35</v>
      </c>
      <c r="AW163" s="238">
        <v>3627816.68</v>
      </c>
      <c r="AX163" s="238">
        <v>328198.65</v>
      </c>
      <c r="AY163" s="238">
        <v>3464692.96</v>
      </c>
      <c r="AZ163" s="238">
        <v>208619.34</v>
      </c>
      <c r="BA163" s="238">
        <v>3197932.29</v>
      </c>
      <c r="BB163" s="238">
        <v>217044.51</v>
      </c>
      <c r="BC163" s="238">
        <v>3262353.33</v>
      </c>
      <c r="BD163" s="238">
        <v>430176.61</v>
      </c>
      <c r="BE163" s="238">
        <v>3431789.35</v>
      </c>
      <c r="BF163" s="238">
        <v>241955.71</v>
      </c>
      <c r="BG163" s="238">
        <v>3402635.74</v>
      </c>
      <c r="BH163" s="238">
        <v>291036.43</v>
      </c>
      <c r="BI163" s="238">
        <v>3438613.41</v>
      </c>
      <c r="BJ163" s="238">
        <v>297191.68</v>
      </c>
      <c r="BK163" s="238">
        <v>3406769.06</v>
      </c>
      <c r="BL163" s="238">
        <v>309418.27</v>
      </c>
      <c r="BM163" s="238">
        <v>3392580.2</v>
      </c>
      <c r="BN163" s="238">
        <v>279534.5</v>
      </c>
      <c r="BO163" s="238">
        <v>3285560.0999999996</v>
      </c>
      <c r="BP163" s="238">
        <v>305845.54</v>
      </c>
      <c r="BQ163" s="238">
        <v>3443143.6799999997</v>
      </c>
      <c r="BR163" s="238">
        <v>403686.28</v>
      </c>
      <c r="BS163" s="238">
        <v>3547878.87</v>
      </c>
      <c r="BT163" s="238">
        <v>378763.26</v>
      </c>
      <c r="BU163" s="238">
        <v>3691470.78</v>
      </c>
      <c r="BV163" s="238">
        <v>484885.7</v>
      </c>
      <c r="BW163" s="238">
        <v>3848157.83</v>
      </c>
      <c r="BX163" s="238">
        <v>358078.7</v>
      </c>
      <c r="BY163" s="238">
        <v>3997617.1900000004</v>
      </c>
      <c r="BZ163" s="238">
        <v>303066.74</v>
      </c>
      <c r="CA163" s="238">
        <v>4083639.42</v>
      </c>
      <c r="CB163" s="238">
        <v>444707.27</v>
      </c>
      <c r="CC163" s="238">
        <v>4098170.0800000005</v>
      </c>
      <c r="CD163" s="238">
        <v>380096.65</v>
      </c>
      <c r="CE163" s="238">
        <v>4236311.0200000005</v>
      </c>
      <c r="CF163" s="238">
        <v>360792.61</v>
      </c>
      <c r="CG163" s="238">
        <v>4306067.2</v>
      </c>
      <c r="CH163" s="238">
        <v>285285.7</v>
      </c>
      <c r="CI163" s="238">
        <v>4294161.220000001</v>
      </c>
      <c r="CJ163" s="238">
        <v>342989.54</v>
      </c>
      <c r="CK163" s="238">
        <v>4327732.49</v>
      </c>
      <c r="CL163" s="238">
        <v>369384.19</v>
      </c>
      <c r="CM163" s="238">
        <v>4417582.180000001</v>
      </c>
      <c r="CN163" s="238">
        <v>345953.67</v>
      </c>
      <c r="CO163" s="238">
        <v>4457690.3100000005</v>
      </c>
      <c r="CP163" s="238">
        <v>332119.72000000003</v>
      </c>
      <c r="CQ163" s="238">
        <v>4386123.75</v>
      </c>
      <c r="CR163" s="238">
        <v>353259.70000000007</v>
      </c>
      <c r="CS163" s="238">
        <v>4360620.19</v>
      </c>
      <c r="CT163" s="238">
        <v>338012.5900000003</v>
      </c>
      <c r="CU163" s="238">
        <v>4213747.08</v>
      </c>
      <c r="CV163" s="238">
        <v>293929.2499999998</v>
      </c>
      <c r="CW163" s="238">
        <v>4149597.63</v>
      </c>
      <c r="CX163" s="238">
        <v>234137.30999999994</v>
      </c>
      <c r="CY163" s="238">
        <v>4080668.2</v>
      </c>
      <c r="CZ163" s="238">
        <v>313937.84</v>
      </c>
      <c r="DA163" s="238">
        <v>3949898.77</v>
      </c>
      <c r="DB163" s="238">
        <v>328188.6400000001</v>
      </c>
      <c r="DC163" s="238">
        <v>3897990.7600000002</v>
      </c>
      <c r="DD163" s="238">
        <v>267314.3</v>
      </c>
      <c r="DE163" s="238">
        <v>3804512.45</v>
      </c>
      <c r="DF163" s="238">
        <v>249781.21000000017</v>
      </c>
      <c r="DG163" s="238">
        <v>3769007.9600000004</v>
      </c>
      <c r="DH163" s="238">
        <v>219383.62000000008</v>
      </c>
      <c r="DI163" s="238">
        <v>3645402.040000001</v>
      </c>
      <c r="DJ163" s="238">
        <v>253309.37000000002</v>
      </c>
      <c r="DK163" s="238">
        <v>3529327.220000001</v>
      </c>
      <c r="DL163" s="238">
        <v>251555.8300000001</v>
      </c>
      <c r="DM163" s="238">
        <v>3434929.3800000013</v>
      </c>
      <c r="DN163" s="238">
        <v>292293.1800000001</v>
      </c>
      <c r="DO163" s="238">
        <v>3395102.8400000012</v>
      </c>
      <c r="DP163" s="238">
        <v>310474.5300000001</v>
      </c>
      <c r="DQ163" s="238">
        <v>3352317.670000001</v>
      </c>
      <c r="DR163" s="238">
        <v>243564.62999999986</v>
      </c>
      <c r="DS163" s="238">
        <v>3257869.7100000004</v>
      </c>
      <c r="DT163" s="238">
        <v>328980.0699999999</v>
      </c>
      <c r="DU163" s="238">
        <v>3292920.5300000003</v>
      </c>
      <c r="DV163" s="238">
        <v>319223.53</v>
      </c>
      <c r="DW163" s="238">
        <v>3378006.75</v>
      </c>
      <c r="DX163" s="238">
        <v>307924.60000000027</v>
      </c>
      <c r="DY163" s="238">
        <v>3371993.5100000002</v>
      </c>
      <c r="DZ163" s="238">
        <v>259412.9900000002</v>
      </c>
      <c r="EA163" s="238">
        <v>3303217.860000001</v>
      </c>
      <c r="EB163" s="238">
        <v>234642.69000000006</v>
      </c>
      <c r="EC163" s="238">
        <v>3270546.2500000005</v>
      </c>
      <c r="ED163" s="238">
        <v>263810.03000000014</v>
      </c>
      <c r="EE163" s="238">
        <v>3284575.070000001</v>
      </c>
      <c r="EF163" s="238">
        <v>245447.60000000012</v>
      </c>
      <c r="EG163" s="238">
        <v>3310639.050000001</v>
      </c>
      <c r="EH163" s="238">
        <v>281187.18999999994</v>
      </c>
      <c r="EI163" s="238">
        <v>3338516.870000001</v>
      </c>
      <c r="EJ163" s="238">
        <v>270946.09000000014</v>
      </c>
      <c r="EK163" s="238">
        <v>3357907.130000001</v>
      </c>
      <c r="EL163" s="238">
        <v>256488.28000000017</v>
      </c>
      <c r="EM163" s="238">
        <v>3322102.230000001</v>
      </c>
      <c r="EN163" s="238">
        <v>333728.1800000001</v>
      </c>
      <c r="EO163" s="238">
        <v>3345355.8800000004</v>
      </c>
      <c r="EP163" s="238">
        <v>336460.1000000001</v>
      </c>
      <c r="EQ163" s="238">
        <v>3438251.350000001</v>
      </c>
      <c r="ES163" t="str">
        <f t="shared" si="9"/>
        <v>910</v>
      </c>
      <c r="EX163" t="b">
        <f t="shared" si="8"/>
        <v>1</v>
      </c>
      <c r="EY163" s="206" t="s">
        <v>648</v>
      </c>
    </row>
    <row r="164" spans="1:155" ht="12.75">
      <c r="A164" t="str">
        <f t="shared" si="10"/>
        <v>CUSTOMER </v>
      </c>
      <c r="B164" s="240" t="s">
        <v>640</v>
      </c>
      <c r="C164" s="242" t="s">
        <v>699</v>
      </c>
      <c r="D164" s="242">
        <v>9933608.73</v>
      </c>
      <c r="E164" s="242">
        <v>145040158.44</v>
      </c>
      <c r="F164" s="242">
        <v>10162015.63</v>
      </c>
      <c r="G164" s="242">
        <v>144086050.28000003</v>
      </c>
      <c r="H164" s="242">
        <v>9849728.229999999</v>
      </c>
      <c r="I164" s="242">
        <v>134541169.20000002</v>
      </c>
      <c r="J164" s="242">
        <v>11078146.75</v>
      </c>
      <c r="K164" s="242">
        <v>134033437.81</v>
      </c>
      <c r="L164" s="242">
        <v>10877607.42</v>
      </c>
      <c r="M164" s="242">
        <v>134014011.36</v>
      </c>
      <c r="N164" s="242">
        <v>11747713.21</v>
      </c>
      <c r="O164" s="242">
        <v>133435845.15</v>
      </c>
      <c r="P164" s="242">
        <v>11654481.750000002</v>
      </c>
      <c r="Q164" s="242">
        <v>133866832.49</v>
      </c>
      <c r="R164" s="242">
        <v>13379614.94</v>
      </c>
      <c r="S164" s="242">
        <v>134909007.94</v>
      </c>
      <c r="T164" s="242">
        <v>12209579.400000002</v>
      </c>
      <c r="U164" s="242">
        <v>136283290.10999998</v>
      </c>
      <c r="V164" s="242">
        <v>12037168.28</v>
      </c>
      <c r="W164" s="242">
        <v>137002221.31</v>
      </c>
      <c r="X164" s="242">
        <v>11453287.62</v>
      </c>
      <c r="Y164" s="242">
        <v>135780076.85999998</v>
      </c>
      <c r="Z164" s="242">
        <v>11345234.379999999</v>
      </c>
      <c r="AA164" s="242">
        <v>135728186.34</v>
      </c>
      <c r="AB164" s="242">
        <v>9375711.280000001</v>
      </c>
      <c r="AC164" s="242">
        <v>135170288.89000002</v>
      </c>
      <c r="AD164" s="242">
        <v>9630492.18</v>
      </c>
      <c r="AE164" s="242">
        <v>134638765.44</v>
      </c>
      <c r="AF164" s="242">
        <v>8992266.4</v>
      </c>
      <c r="AG164" s="242">
        <v>133781303.61</v>
      </c>
      <c r="AH164" s="242">
        <v>10268656.389999999</v>
      </c>
      <c r="AI164" s="242">
        <v>132971813.24999999</v>
      </c>
      <c r="AJ164" s="242">
        <v>9931092.700000001</v>
      </c>
      <c r="AK164" s="242">
        <v>132025298.53</v>
      </c>
      <c r="AL164" s="242">
        <v>10247545.16</v>
      </c>
      <c r="AM164" s="242">
        <v>130525130.47999999</v>
      </c>
      <c r="AN164" s="242">
        <v>13113738.810000002</v>
      </c>
      <c r="AO164" s="242">
        <v>131984387.54</v>
      </c>
      <c r="AP164" s="242">
        <v>14016012.16</v>
      </c>
      <c r="AQ164" s="242">
        <v>132620784.76</v>
      </c>
      <c r="AR164" s="242">
        <v>14241032.25</v>
      </c>
      <c r="AS164" s="242">
        <v>134652237.60999998</v>
      </c>
      <c r="AT164" s="242">
        <v>14011212.700000001</v>
      </c>
      <c r="AU164" s="242">
        <v>136626282.03</v>
      </c>
      <c r="AV164" s="242">
        <v>9713420.870000001</v>
      </c>
      <c r="AW164" s="242">
        <v>134886415.28</v>
      </c>
      <c r="AX164" s="242">
        <v>13827506.739999998</v>
      </c>
      <c r="AY164" s="242">
        <v>137368687.64000002</v>
      </c>
      <c r="AZ164" s="242">
        <v>9802809.330000002</v>
      </c>
      <c r="BA164" s="242">
        <v>137795785.69</v>
      </c>
      <c r="BB164" s="242">
        <v>10723829.070000002</v>
      </c>
      <c r="BC164" s="242">
        <v>138889122.58</v>
      </c>
      <c r="BD164" s="242">
        <v>11113652.840000002</v>
      </c>
      <c r="BE164" s="242">
        <v>141010509.01999998</v>
      </c>
      <c r="BF164" s="242">
        <v>10617752.84</v>
      </c>
      <c r="BG164" s="242">
        <v>141359605.47</v>
      </c>
      <c r="BH164" s="242">
        <v>11312415.73</v>
      </c>
      <c r="BI164" s="242">
        <v>142740928.5</v>
      </c>
      <c r="BJ164" s="242">
        <v>13008503.03</v>
      </c>
      <c r="BK164" s="242">
        <v>145501886.37</v>
      </c>
      <c r="BL164" s="242">
        <v>14669286.59</v>
      </c>
      <c r="BM164" s="242">
        <v>147057434.14999998</v>
      </c>
      <c r="BN164" s="242">
        <v>16031371.930000002</v>
      </c>
      <c r="BO164" s="242">
        <v>149072793.92</v>
      </c>
      <c r="BP164" s="242">
        <v>16165965.37</v>
      </c>
      <c r="BQ164" s="242">
        <v>150997727.04000002</v>
      </c>
      <c r="BR164" s="242">
        <v>12527127.209999999</v>
      </c>
      <c r="BS164" s="242">
        <v>149513641.55</v>
      </c>
      <c r="BT164" s="242">
        <v>11771521.59</v>
      </c>
      <c r="BU164" s="242">
        <v>151571742.26999998</v>
      </c>
      <c r="BV164" s="242">
        <v>12229775.289999997</v>
      </c>
      <c r="BW164" s="242">
        <v>149974010.82000002</v>
      </c>
      <c r="BX164" s="242">
        <v>11376598.04</v>
      </c>
      <c r="BY164" s="242">
        <v>151547799.53000003</v>
      </c>
      <c r="BZ164" s="242">
        <v>8798977.41</v>
      </c>
      <c r="CA164" s="242">
        <v>149622947.87</v>
      </c>
      <c r="CB164" s="242">
        <v>7640271.67</v>
      </c>
      <c r="CC164" s="242">
        <v>146149566.70000002</v>
      </c>
      <c r="CD164" s="242">
        <v>7872413.92</v>
      </c>
      <c r="CE164" s="242">
        <v>143404227.78</v>
      </c>
      <c r="CF164" s="242">
        <v>8996186.34</v>
      </c>
      <c r="CG164" s="242">
        <v>141087998.39</v>
      </c>
      <c r="CH164" s="242">
        <v>8692352.77</v>
      </c>
      <c r="CI164" s="242">
        <v>136771848.13000003</v>
      </c>
      <c r="CJ164" s="242">
        <v>11797493.14</v>
      </c>
      <c r="CK164" s="242">
        <v>133900054.67999999</v>
      </c>
      <c r="CL164" s="242">
        <v>9920413.2</v>
      </c>
      <c r="CM164" s="242">
        <v>127789095.95</v>
      </c>
      <c r="CN164" s="242">
        <v>9016447.01</v>
      </c>
      <c r="CO164" s="242">
        <v>120639577.59000002</v>
      </c>
      <c r="CP164" s="242">
        <v>8622647.919999996</v>
      </c>
      <c r="CQ164" s="242">
        <v>116735098.3</v>
      </c>
      <c r="CR164" s="242">
        <v>7192593.329999997</v>
      </c>
      <c r="CS164" s="242">
        <v>112156170.03999998</v>
      </c>
      <c r="CT164" s="242">
        <v>7984467.620000003</v>
      </c>
      <c r="CU164" s="242">
        <v>107910862.36999999</v>
      </c>
      <c r="CV164" s="242">
        <v>4411726.82</v>
      </c>
      <c r="CW164" s="242">
        <v>100945991.14999999</v>
      </c>
      <c r="CX164" s="242">
        <v>4046961.2400000007</v>
      </c>
      <c r="CY164" s="242">
        <v>96193974.98</v>
      </c>
      <c r="CZ164" s="242">
        <v>4908778.4</v>
      </c>
      <c r="DA164" s="242">
        <v>93462481.71</v>
      </c>
      <c r="DB164" s="242">
        <v>4620925.410000001</v>
      </c>
      <c r="DC164" s="242">
        <v>90210993.2</v>
      </c>
      <c r="DD164" s="242">
        <v>4839251.900000001</v>
      </c>
      <c r="DE164" s="242">
        <v>86054058.76</v>
      </c>
      <c r="DF164" s="242">
        <v>5755309.100000002</v>
      </c>
      <c r="DG164" s="242">
        <v>83117015.08999999</v>
      </c>
      <c r="DH164" s="242">
        <v>6953488.360000005</v>
      </c>
      <c r="DI164" s="242">
        <v>78273010.31000002</v>
      </c>
      <c r="DJ164" s="242">
        <v>7664620.440000001</v>
      </c>
      <c r="DK164" s="242">
        <v>76017217.55000001</v>
      </c>
      <c r="DL164" s="242">
        <v>7550800.300000004</v>
      </c>
      <c r="DM164" s="242">
        <v>74551570.84</v>
      </c>
      <c r="DN164" s="242">
        <v>5704930.150000002</v>
      </c>
      <c r="DO164" s="242">
        <v>71633853.07000002</v>
      </c>
      <c r="DP164" s="242">
        <v>4343172.879999999</v>
      </c>
      <c r="DQ164" s="242">
        <v>68784432.62</v>
      </c>
      <c r="DR164" s="242">
        <v>4387780.1</v>
      </c>
      <c r="DS164" s="242">
        <v>65187745.10000002</v>
      </c>
      <c r="DT164" s="242">
        <v>4614050.5600000005</v>
      </c>
      <c r="DU164" s="242">
        <v>65390068.84000002</v>
      </c>
      <c r="DV164" s="242">
        <v>4316674.6</v>
      </c>
      <c r="DW164" s="242">
        <v>65659782.20000002</v>
      </c>
      <c r="DX164" s="242">
        <v>4908508.140000002</v>
      </c>
      <c r="DY164" s="242">
        <v>65659511.94000002</v>
      </c>
      <c r="DZ164" s="242">
        <v>4498564.700000003</v>
      </c>
      <c r="EA164" s="242">
        <v>65537151.23000002</v>
      </c>
      <c r="EB164" s="242">
        <v>4961408.930000004</v>
      </c>
      <c r="EC164" s="242">
        <v>65659308.26000002</v>
      </c>
      <c r="ED164" s="242">
        <v>5759097.350000005</v>
      </c>
      <c r="EE164" s="242">
        <v>65663096.51000003</v>
      </c>
      <c r="EF164" s="242">
        <v>7122919.990000003</v>
      </c>
      <c r="EG164" s="242">
        <v>65832528.14000002</v>
      </c>
      <c r="EH164" s="242">
        <v>8054090.430000003</v>
      </c>
      <c r="EI164" s="242">
        <v>66221998.13000001</v>
      </c>
      <c r="EJ164" s="242">
        <v>7520688.490000003</v>
      </c>
      <c r="EK164" s="242">
        <v>66191886.32000002</v>
      </c>
      <c r="EL164" s="242">
        <v>5771596.720000002</v>
      </c>
      <c r="EM164" s="242">
        <v>66258552.89000002</v>
      </c>
      <c r="EN164" s="242">
        <v>4366503.320000002</v>
      </c>
      <c r="EO164" s="242">
        <v>66281883.33000003</v>
      </c>
      <c r="EP164" s="242">
        <v>4171192.470000001</v>
      </c>
      <c r="EQ164" s="242">
        <v>66065295.700000025</v>
      </c>
      <c r="ES164">
        <f t="shared" si="9"/>
      </c>
      <c r="EX164" t="b">
        <f t="shared" si="8"/>
        <v>1</v>
      </c>
      <c r="EY164" s="205" t="s">
        <v>640</v>
      </c>
    </row>
    <row r="165" spans="1:155" ht="12.75">
      <c r="A165">
        <f t="shared" si="10"/>
      </c>
      <c r="B165"/>
      <c r="C165" s="237"/>
      <c r="ES165">
        <f t="shared" si="9"/>
      </c>
      <c r="EX165" t="b">
        <f t="shared" si="8"/>
        <v>1</v>
      </c>
      <c r="EY165" s="197"/>
    </row>
    <row r="166" spans="1:155" ht="12.75">
      <c r="A166" t="str">
        <f t="shared" si="10"/>
        <v>DEMONSTRA</v>
      </c>
      <c r="B166" s="240" t="s">
        <v>649</v>
      </c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238"/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  <c r="BX166" s="238"/>
      <c r="BY166" s="238"/>
      <c r="BZ166" s="238"/>
      <c r="CA166" s="238"/>
      <c r="CB166" s="238"/>
      <c r="CC166" s="238"/>
      <c r="CD166" s="238"/>
      <c r="CE166" s="238"/>
      <c r="CF166" s="238"/>
      <c r="CG166" s="238"/>
      <c r="CH166" s="238"/>
      <c r="CI166" s="238"/>
      <c r="CJ166" s="238"/>
      <c r="CK166" s="238"/>
      <c r="CL166" s="238"/>
      <c r="CM166" s="238"/>
      <c r="CN166" s="238"/>
      <c r="CO166" s="238"/>
      <c r="CP166" s="238"/>
      <c r="CQ166" s="238"/>
      <c r="CR166" s="238"/>
      <c r="CS166" s="238"/>
      <c r="CT166" s="238"/>
      <c r="CU166" s="238"/>
      <c r="CV166" s="238"/>
      <c r="CW166" s="238"/>
      <c r="CX166" s="238"/>
      <c r="CY166" s="238"/>
      <c r="CZ166" s="238"/>
      <c r="DA166" s="238"/>
      <c r="DB166" s="238"/>
      <c r="DC166" s="238"/>
      <c r="DD166" s="238"/>
      <c r="DE166" s="238"/>
      <c r="DF166" s="238"/>
      <c r="DG166" s="238"/>
      <c r="DH166" s="238"/>
      <c r="DI166" s="238"/>
      <c r="DJ166" s="238"/>
      <c r="DK166" s="238"/>
      <c r="DL166" s="238"/>
      <c r="DM166" s="238"/>
      <c r="DN166" s="238"/>
      <c r="DO166" s="238"/>
      <c r="DP166" s="238"/>
      <c r="DQ166" s="238"/>
      <c r="DR166" s="238"/>
      <c r="DS166" s="238"/>
      <c r="DT166" s="238"/>
      <c r="DU166" s="238"/>
      <c r="DV166" s="238"/>
      <c r="DW166" s="238"/>
      <c r="DX166" s="238"/>
      <c r="DY166" s="238"/>
      <c r="DZ166" s="238"/>
      <c r="EA166" s="238"/>
      <c r="EB166" s="238"/>
      <c r="EC166" s="238"/>
      <c r="ED166" s="238"/>
      <c r="EE166" s="238"/>
      <c r="EF166" s="238"/>
      <c r="EG166" s="238"/>
      <c r="EH166" s="238"/>
      <c r="EI166" s="238"/>
      <c r="EJ166" s="238"/>
      <c r="EK166" s="238"/>
      <c r="EL166" s="238"/>
      <c r="EM166" s="238"/>
      <c r="EN166" s="238"/>
      <c r="EO166" s="238"/>
      <c r="EP166" s="238"/>
      <c r="EQ166" s="238"/>
      <c r="ES166">
        <f t="shared" si="9"/>
      </c>
      <c r="EX166" t="b">
        <f t="shared" si="8"/>
        <v>1</v>
      </c>
      <c r="EY166" s="205" t="s">
        <v>649</v>
      </c>
    </row>
    <row r="167" spans="1:155" ht="12.75">
      <c r="A167" t="str">
        <f t="shared" si="10"/>
        <v>INC411000</v>
      </c>
      <c r="B167" s="241" t="s">
        <v>650</v>
      </c>
      <c r="C167" s="238" t="s">
        <v>774</v>
      </c>
      <c r="D167" s="238">
        <v>0</v>
      </c>
      <c r="E167" s="238">
        <v>36.56</v>
      </c>
      <c r="F167" s="238">
        <v>0</v>
      </c>
      <c r="G167" s="238">
        <v>29.19</v>
      </c>
      <c r="H167" s="238">
        <v>0</v>
      </c>
      <c r="I167" s="238">
        <v>22.25</v>
      </c>
      <c r="J167" s="238">
        <v>0</v>
      </c>
      <c r="K167" s="238">
        <v>14.42</v>
      </c>
      <c r="L167" s="238">
        <v>0</v>
      </c>
      <c r="M167" s="238">
        <v>7.49</v>
      </c>
      <c r="N167" s="238">
        <v>0</v>
      </c>
      <c r="O167" s="238">
        <v>0</v>
      </c>
      <c r="P167" s="238">
        <v>0</v>
      </c>
      <c r="Q167" s="238">
        <v>0</v>
      </c>
      <c r="R167" s="238">
        <v>0</v>
      </c>
      <c r="S167" s="238">
        <v>0</v>
      </c>
      <c r="T167" s="238">
        <v>0</v>
      </c>
      <c r="U167" s="238">
        <v>0</v>
      </c>
      <c r="V167" s="238">
        <v>0</v>
      </c>
      <c r="W167" s="238">
        <v>0</v>
      </c>
      <c r="X167" s="238">
        <v>0</v>
      </c>
      <c r="Y167" s="238">
        <v>0</v>
      </c>
      <c r="Z167" s="238">
        <v>0</v>
      </c>
      <c r="AA167" s="238">
        <v>0</v>
      </c>
      <c r="AB167" s="238">
        <v>0</v>
      </c>
      <c r="AC167" s="238">
        <v>0</v>
      </c>
      <c r="AD167" s="238">
        <v>0</v>
      </c>
      <c r="AE167" s="238">
        <v>0</v>
      </c>
      <c r="AF167" s="238">
        <v>0</v>
      </c>
      <c r="AG167" s="238">
        <v>0</v>
      </c>
      <c r="AH167" s="238">
        <v>0</v>
      </c>
      <c r="AI167" s="238">
        <v>0</v>
      </c>
      <c r="AJ167" s="238">
        <v>0</v>
      </c>
      <c r="AK167" s="238">
        <v>0</v>
      </c>
      <c r="AL167" s="238">
        <v>0</v>
      </c>
      <c r="AM167" s="238">
        <v>0</v>
      </c>
      <c r="AN167" s="238">
        <v>0</v>
      </c>
      <c r="AO167" s="238">
        <v>0</v>
      </c>
      <c r="AP167" s="238">
        <v>0</v>
      </c>
      <c r="AQ167" s="238">
        <v>0</v>
      </c>
      <c r="AR167" s="238">
        <v>0</v>
      </c>
      <c r="AS167" s="238">
        <v>0</v>
      </c>
      <c r="AT167" s="238">
        <v>0</v>
      </c>
      <c r="AU167" s="238">
        <v>0</v>
      </c>
      <c r="AV167" s="238">
        <v>0</v>
      </c>
      <c r="AW167" s="238">
        <v>0</v>
      </c>
      <c r="AX167" s="238">
        <v>0</v>
      </c>
      <c r="AY167" s="238">
        <v>0</v>
      </c>
      <c r="AZ167" s="238">
        <v>0</v>
      </c>
      <c r="BA167" s="238">
        <v>0</v>
      </c>
      <c r="BB167" s="238">
        <v>0</v>
      </c>
      <c r="BC167" s="238">
        <v>0</v>
      </c>
      <c r="BD167" s="238">
        <v>0</v>
      </c>
      <c r="BE167" s="238">
        <v>0</v>
      </c>
      <c r="BF167" s="238">
        <v>0</v>
      </c>
      <c r="BG167" s="238">
        <v>0</v>
      </c>
      <c r="BH167" s="238">
        <v>0</v>
      </c>
      <c r="BI167" s="238">
        <v>0</v>
      </c>
      <c r="BJ167" s="238">
        <v>0</v>
      </c>
      <c r="BK167" s="238">
        <v>0</v>
      </c>
      <c r="BL167" s="238">
        <v>0</v>
      </c>
      <c r="BM167" s="238">
        <v>0</v>
      </c>
      <c r="BN167" s="238">
        <v>0</v>
      </c>
      <c r="BO167" s="238">
        <v>0</v>
      </c>
      <c r="BP167" s="238">
        <v>0</v>
      </c>
      <c r="BQ167" s="238">
        <v>0</v>
      </c>
      <c r="BR167" s="238">
        <v>0</v>
      </c>
      <c r="BS167" s="238">
        <v>0</v>
      </c>
      <c r="BT167" s="238">
        <v>0</v>
      </c>
      <c r="BU167" s="238">
        <v>0</v>
      </c>
      <c r="BV167" s="238">
        <v>0</v>
      </c>
      <c r="BW167" s="238">
        <v>0</v>
      </c>
      <c r="BX167" s="238">
        <v>0</v>
      </c>
      <c r="BY167" s="238">
        <v>0</v>
      </c>
      <c r="BZ167" s="238">
        <v>0</v>
      </c>
      <c r="CA167" s="238">
        <v>0</v>
      </c>
      <c r="CB167" s="238">
        <v>0</v>
      </c>
      <c r="CC167" s="238">
        <v>0</v>
      </c>
      <c r="CD167" s="238">
        <v>0</v>
      </c>
      <c r="CE167" s="238">
        <v>0</v>
      </c>
      <c r="CF167" s="238">
        <v>0</v>
      </c>
      <c r="CG167" s="238">
        <v>0</v>
      </c>
      <c r="CH167" s="238">
        <v>0</v>
      </c>
      <c r="CI167" s="238">
        <v>0</v>
      </c>
      <c r="CJ167" s="238">
        <v>0</v>
      </c>
      <c r="CK167" s="238">
        <v>0</v>
      </c>
      <c r="CL167" s="238">
        <v>0</v>
      </c>
      <c r="CM167" s="238">
        <v>0</v>
      </c>
      <c r="CN167" s="238">
        <v>0</v>
      </c>
      <c r="CO167" s="238">
        <v>0</v>
      </c>
      <c r="CP167" s="238">
        <v>0</v>
      </c>
      <c r="CQ167" s="238">
        <v>0</v>
      </c>
      <c r="CR167" s="238">
        <v>0</v>
      </c>
      <c r="CS167" s="238">
        <v>0</v>
      </c>
      <c r="CT167" s="238">
        <v>0</v>
      </c>
      <c r="CU167" s="238">
        <v>0</v>
      </c>
      <c r="CV167" s="238">
        <v>0</v>
      </c>
      <c r="CW167" s="238">
        <v>0</v>
      </c>
      <c r="CX167" s="238">
        <v>0</v>
      </c>
      <c r="CY167" s="238">
        <v>0</v>
      </c>
      <c r="CZ167" s="238">
        <v>0</v>
      </c>
      <c r="DA167" s="238">
        <v>0</v>
      </c>
      <c r="DB167" s="238">
        <v>0</v>
      </c>
      <c r="DC167" s="238">
        <v>0</v>
      </c>
      <c r="DD167" s="238">
        <v>0</v>
      </c>
      <c r="DE167" s="238">
        <v>0</v>
      </c>
      <c r="DF167" s="238">
        <v>0</v>
      </c>
      <c r="DG167" s="238">
        <v>0</v>
      </c>
      <c r="DH167" s="238">
        <v>0</v>
      </c>
      <c r="DI167" s="238">
        <v>0</v>
      </c>
      <c r="DJ167" s="238">
        <v>0</v>
      </c>
      <c r="DK167" s="238">
        <v>0</v>
      </c>
      <c r="DL167" s="238">
        <v>0</v>
      </c>
      <c r="DM167" s="238">
        <v>0</v>
      </c>
      <c r="DN167" s="238">
        <v>0</v>
      </c>
      <c r="DO167" s="238">
        <v>0</v>
      </c>
      <c r="DP167" s="238">
        <v>0</v>
      </c>
      <c r="DQ167" s="238">
        <v>0</v>
      </c>
      <c r="DR167" s="238">
        <v>0</v>
      </c>
      <c r="DS167" s="238">
        <v>0</v>
      </c>
      <c r="DT167" s="238">
        <v>0</v>
      </c>
      <c r="DU167" s="238">
        <v>0</v>
      </c>
      <c r="DV167" s="238">
        <v>0</v>
      </c>
      <c r="DW167" s="238">
        <v>0</v>
      </c>
      <c r="DX167" s="238">
        <v>0</v>
      </c>
      <c r="DY167" s="238">
        <v>0</v>
      </c>
      <c r="DZ167" s="238">
        <v>0</v>
      </c>
      <c r="EA167" s="238">
        <v>0</v>
      </c>
      <c r="EB167" s="238">
        <v>0</v>
      </c>
      <c r="EC167" s="238">
        <v>0</v>
      </c>
      <c r="ED167" s="238">
        <v>0</v>
      </c>
      <c r="EE167" s="238">
        <v>0</v>
      </c>
      <c r="EF167" s="238">
        <v>0</v>
      </c>
      <c r="EG167" s="238">
        <v>0</v>
      </c>
      <c r="EH167" s="238">
        <v>0</v>
      </c>
      <c r="EI167" s="238">
        <v>0</v>
      </c>
      <c r="EJ167" s="238">
        <v>0</v>
      </c>
      <c r="EK167" s="238">
        <v>0</v>
      </c>
      <c r="EL167" s="238">
        <v>0</v>
      </c>
      <c r="EM167" s="238">
        <v>0</v>
      </c>
      <c r="EN167" s="238">
        <v>0</v>
      </c>
      <c r="EO167" s="238">
        <v>0</v>
      </c>
      <c r="EP167" s="238">
        <v>0</v>
      </c>
      <c r="EQ167" s="238">
        <v>0</v>
      </c>
      <c r="ES167" t="str">
        <f t="shared" si="9"/>
        <v>911</v>
      </c>
      <c r="EX167" t="b">
        <f t="shared" si="8"/>
        <v>1</v>
      </c>
      <c r="EY167" s="206" t="s">
        <v>650</v>
      </c>
    </row>
    <row r="168" spans="1:155" ht="13.5" thickBot="1">
      <c r="A168" t="str">
        <f t="shared" si="10"/>
        <v>INC516000</v>
      </c>
      <c r="B168" s="241" t="s">
        <v>651</v>
      </c>
      <c r="C168" s="238" t="s">
        <v>775</v>
      </c>
      <c r="D168" s="238">
        <v>484213.38</v>
      </c>
      <c r="E168" s="238">
        <v>14092060.68</v>
      </c>
      <c r="F168" s="238">
        <v>1155181.9</v>
      </c>
      <c r="G168" s="238">
        <v>14209958.36</v>
      </c>
      <c r="H168" s="238">
        <v>1202277.21</v>
      </c>
      <c r="I168" s="238">
        <v>13735160.91</v>
      </c>
      <c r="J168" s="238">
        <v>1118189.18</v>
      </c>
      <c r="K168" s="238">
        <v>13619394.03</v>
      </c>
      <c r="L168" s="238">
        <v>952547.92</v>
      </c>
      <c r="M168" s="238">
        <v>13449280.14</v>
      </c>
      <c r="N168" s="238">
        <v>1020910.05</v>
      </c>
      <c r="O168" s="238">
        <v>12045080.47</v>
      </c>
      <c r="P168" s="238">
        <v>1081421.56</v>
      </c>
      <c r="Q168" s="238">
        <v>12358350.14</v>
      </c>
      <c r="R168" s="238">
        <v>431012.67</v>
      </c>
      <c r="S168" s="238">
        <v>11720834.43</v>
      </c>
      <c r="T168" s="238">
        <v>676322.54</v>
      </c>
      <c r="U168" s="238">
        <v>11158492.71</v>
      </c>
      <c r="V168" s="238">
        <v>689825.22</v>
      </c>
      <c r="W168" s="238">
        <v>10705299.65</v>
      </c>
      <c r="X168" s="238">
        <v>486816.92</v>
      </c>
      <c r="Y168" s="238">
        <v>10289428.64</v>
      </c>
      <c r="Z168" s="238">
        <v>537733.03</v>
      </c>
      <c r="AA168" s="238">
        <v>9836451.58</v>
      </c>
      <c r="AB168" s="238">
        <v>473610.64</v>
      </c>
      <c r="AC168" s="238">
        <v>9825848.84</v>
      </c>
      <c r="AD168" s="238">
        <v>377814.25</v>
      </c>
      <c r="AE168" s="238">
        <v>9048481.19</v>
      </c>
      <c r="AF168" s="238">
        <v>521975.55</v>
      </c>
      <c r="AG168" s="238">
        <v>8368179.53</v>
      </c>
      <c r="AH168" s="238">
        <v>423545.7</v>
      </c>
      <c r="AI168" s="238">
        <v>7673536.05</v>
      </c>
      <c r="AJ168" s="238">
        <v>385258.44</v>
      </c>
      <c r="AK168" s="238">
        <v>7106246.57</v>
      </c>
      <c r="AL168" s="238">
        <v>309218.02</v>
      </c>
      <c r="AM168" s="238">
        <v>6394554.54</v>
      </c>
      <c r="AN168" s="238">
        <v>353849.56</v>
      </c>
      <c r="AO168" s="238">
        <v>5666982.54</v>
      </c>
      <c r="AP168" s="238">
        <v>446191.41</v>
      </c>
      <c r="AQ168" s="238">
        <v>5682161.28</v>
      </c>
      <c r="AR168" s="238">
        <v>334111.99</v>
      </c>
      <c r="AS168" s="238">
        <v>5339950.73</v>
      </c>
      <c r="AT168" s="238">
        <v>485405.31</v>
      </c>
      <c r="AU168" s="238">
        <v>5135530.82</v>
      </c>
      <c r="AV168" s="238">
        <v>730975.08</v>
      </c>
      <c r="AW168" s="238">
        <v>5379688.98</v>
      </c>
      <c r="AX168" s="238">
        <v>-260203.43</v>
      </c>
      <c r="AY168" s="238">
        <v>4581752.52</v>
      </c>
      <c r="AZ168" s="238">
        <v>239145.97</v>
      </c>
      <c r="BA168" s="238">
        <v>4347287.85</v>
      </c>
      <c r="BB168" s="238">
        <v>285138.14</v>
      </c>
      <c r="BC168" s="238">
        <v>4254611.74</v>
      </c>
      <c r="BD168" s="238">
        <v>245914.45</v>
      </c>
      <c r="BE168" s="238">
        <v>3978550.64</v>
      </c>
      <c r="BF168" s="238">
        <v>195805.48</v>
      </c>
      <c r="BG168" s="238">
        <v>3750810.42</v>
      </c>
      <c r="BH168" s="238">
        <v>309076.69</v>
      </c>
      <c r="BI168" s="238">
        <v>3674628.67</v>
      </c>
      <c r="BJ168" s="238">
        <v>360512.7</v>
      </c>
      <c r="BK168" s="238">
        <v>3725923.35</v>
      </c>
      <c r="BL168" s="238">
        <v>744803.07</v>
      </c>
      <c r="BM168" s="238">
        <v>4116876.86</v>
      </c>
      <c r="BN168" s="238">
        <v>636986.09</v>
      </c>
      <c r="BO168" s="238">
        <v>4307671.54</v>
      </c>
      <c r="BP168" s="238">
        <v>452780.61</v>
      </c>
      <c r="BQ168" s="238">
        <v>4426340.16</v>
      </c>
      <c r="BR168" s="238">
        <v>1063180.82</v>
      </c>
      <c r="BS168" s="238">
        <v>5004115.67</v>
      </c>
      <c r="BT168" s="238">
        <v>1801884.9</v>
      </c>
      <c r="BU168" s="238">
        <v>6075025.49</v>
      </c>
      <c r="BV168" s="238">
        <v>3201042.11</v>
      </c>
      <c r="BW168" s="238">
        <v>9536271.030000001</v>
      </c>
      <c r="BX168" s="238">
        <v>589585.4</v>
      </c>
      <c r="BY168" s="238">
        <v>9886710.459999999</v>
      </c>
      <c r="BZ168" s="238">
        <v>2894951.73</v>
      </c>
      <c r="CA168" s="238">
        <v>12496524.049999999</v>
      </c>
      <c r="CB168" s="238">
        <v>2054975.12</v>
      </c>
      <c r="CC168" s="238">
        <v>14305584.719999999</v>
      </c>
      <c r="CD168" s="238">
        <v>901437.06</v>
      </c>
      <c r="CE168" s="238">
        <v>15011216.299999999</v>
      </c>
      <c r="CF168" s="238">
        <v>751955.92</v>
      </c>
      <c r="CG168" s="238">
        <v>15454095.53</v>
      </c>
      <c r="CH168" s="238">
        <v>4808435.33</v>
      </c>
      <c r="CI168" s="238">
        <v>19902018.16</v>
      </c>
      <c r="CJ168" s="238">
        <v>2337306.65</v>
      </c>
      <c r="CK168" s="238">
        <v>21494521.740000002</v>
      </c>
      <c r="CL168" s="238">
        <v>2909056.53</v>
      </c>
      <c r="CM168" s="238">
        <v>23766592.179999996</v>
      </c>
      <c r="CN168" s="238">
        <v>1484430.67</v>
      </c>
      <c r="CO168" s="238">
        <v>24798242.24</v>
      </c>
      <c r="CP168" s="238">
        <v>2559162.37</v>
      </c>
      <c r="CQ168" s="238">
        <v>26294223.79</v>
      </c>
      <c r="CR168" s="238">
        <v>2299455.26</v>
      </c>
      <c r="CS168" s="238">
        <v>26791794.15</v>
      </c>
      <c r="CT168" s="238">
        <v>1813977.4500000004</v>
      </c>
      <c r="CU168" s="238">
        <v>25404729.49</v>
      </c>
      <c r="CV168" s="238">
        <v>1402635.59</v>
      </c>
      <c r="CW168" s="238">
        <v>26217779.680000003</v>
      </c>
      <c r="CX168" s="238">
        <v>1830430.8799999997</v>
      </c>
      <c r="CY168" s="238">
        <v>25153258.830000002</v>
      </c>
      <c r="CZ168" s="238">
        <v>2092487.4099999995</v>
      </c>
      <c r="DA168" s="238">
        <v>25190771.12</v>
      </c>
      <c r="DB168" s="238">
        <v>1937007.7899999993</v>
      </c>
      <c r="DC168" s="238">
        <v>26226341.85</v>
      </c>
      <c r="DD168" s="238">
        <v>1894459.4999999998</v>
      </c>
      <c r="DE168" s="238">
        <v>27368845.43</v>
      </c>
      <c r="DF168" s="238">
        <v>1959740.0399999993</v>
      </c>
      <c r="DG168" s="238">
        <v>24520150.14</v>
      </c>
      <c r="DH168" s="238">
        <v>1430024.84</v>
      </c>
      <c r="DI168" s="238">
        <v>23612868.33</v>
      </c>
      <c r="DJ168" s="238">
        <v>1278004.2700000003</v>
      </c>
      <c r="DK168" s="238">
        <v>21981816.07</v>
      </c>
      <c r="DL168" s="238">
        <v>1284428.9099999992</v>
      </c>
      <c r="DM168" s="238">
        <v>21781814.31</v>
      </c>
      <c r="DN168" s="238">
        <v>963799.9899999998</v>
      </c>
      <c r="DO168" s="238">
        <v>20186451.929999992</v>
      </c>
      <c r="DP168" s="238">
        <v>842169.0500000003</v>
      </c>
      <c r="DQ168" s="238">
        <v>18729165.719999995</v>
      </c>
      <c r="DR168" s="238">
        <v>1169132.4999999998</v>
      </c>
      <c r="DS168" s="238">
        <v>18084320.77</v>
      </c>
      <c r="DT168" s="238">
        <v>1153980.9299999997</v>
      </c>
      <c r="DU168" s="238">
        <v>17835666.11</v>
      </c>
      <c r="DV168" s="238">
        <v>1151841.3100000003</v>
      </c>
      <c r="DW168" s="238">
        <v>17157076.54</v>
      </c>
      <c r="DX168" s="238">
        <v>1264511.4099999997</v>
      </c>
      <c r="DY168" s="238">
        <v>16329100.539999997</v>
      </c>
      <c r="DZ168" s="238">
        <v>1140099.3099999998</v>
      </c>
      <c r="EA168" s="238">
        <v>15532192.059999999</v>
      </c>
      <c r="EB168" s="238">
        <v>1162260.7100000002</v>
      </c>
      <c r="EC168" s="238">
        <v>14799993.27</v>
      </c>
      <c r="ED168" s="238">
        <v>1256231.6299999997</v>
      </c>
      <c r="EE168" s="238">
        <v>14096484.86</v>
      </c>
      <c r="EF168" s="238">
        <v>1145701.1099999999</v>
      </c>
      <c r="EG168" s="238">
        <v>13812161.129999999</v>
      </c>
      <c r="EH168" s="238">
        <v>1162260.7100000002</v>
      </c>
      <c r="EI168" s="238">
        <v>13696417.57</v>
      </c>
      <c r="EJ168" s="238">
        <v>1248981.8099999996</v>
      </c>
      <c r="EK168" s="238">
        <v>13660970.469999999</v>
      </c>
      <c r="EL168" s="238">
        <v>1153980.9299999997</v>
      </c>
      <c r="EM168" s="238">
        <v>13851151.409999998</v>
      </c>
      <c r="EN168" s="238">
        <v>1153980.9299999997</v>
      </c>
      <c r="EO168" s="238">
        <v>14162963.29</v>
      </c>
      <c r="EP168" s="238">
        <v>1247951.6899999997</v>
      </c>
      <c r="EQ168" s="238">
        <v>14241782.479999999</v>
      </c>
      <c r="ES168" t="str">
        <f aca="true" t="shared" si="11" ref="ES168:ES200">LEFT(C168,3)</f>
        <v>916</v>
      </c>
      <c r="EX168" t="b">
        <f t="shared" si="8"/>
        <v>1</v>
      </c>
      <c r="EY168" s="206" t="s">
        <v>651</v>
      </c>
    </row>
    <row r="169" spans="1:155" ht="12.75">
      <c r="A169" t="str">
        <f t="shared" si="10"/>
        <v>DEMONSTRA</v>
      </c>
      <c r="B169" s="240" t="s">
        <v>649</v>
      </c>
      <c r="C169" s="242" t="s">
        <v>699</v>
      </c>
      <c r="D169" s="242">
        <v>484213.38</v>
      </c>
      <c r="E169" s="242">
        <v>14092097.24</v>
      </c>
      <c r="F169" s="242">
        <v>1155181.9</v>
      </c>
      <c r="G169" s="242">
        <v>14209987.549999999</v>
      </c>
      <c r="H169" s="242">
        <v>1202277.21</v>
      </c>
      <c r="I169" s="242">
        <v>13735183.16</v>
      </c>
      <c r="J169" s="242">
        <v>1118189.18</v>
      </c>
      <c r="K169" s="242">
        <v>13619408.45</v>
      </c>
      <c r="L169" s="242">
        <v>952547.92</v>
      </c>
      <c r="M169" s="242">
        <v>13449287.63</v>
      </c>
      <c r="N169" s="242">
        <v>1020910.05</v>
      </c>
      <c r="O169" s="242">
        <v>12045080.47</v>
      </c>
      <c r="P169" s="242">
        <v>1081421.56</v>
      </c>
      <c r="Q169" s="242">
        <v>12358350.14</v>
      </c>
      <c r="R169" s="242">
        <v>431012.67</v>
      </c>
      <c r="S169" s="242">
        <v>11720834.43</v>
      </c>
      <c r="T169" s="242">
        <v>676322.54</v>
      </c>
      <c r="U169" s="242">
        <v>11158492.71</v>
      </c>
      <c r="V169" s="242">
        <v>689825.22</v>
      </c>
      <c r="W169" s="242">
        <v>10705299.65</v>
      </c>
      <c r="X169" s="242">
        <v>486816.92</v>
      </c>
      <c r="Y169" s="242">
        <v>10289428.64</v>
      </c>
      <c r="Z169" s="242">
        <v>537733.03</v>
      </c>
      <c r="AA169" s="242">
        <v>9836451.58</v>
      </c>
      <c r="AB169" s="242">
        <v>473610.64</v>
      </c>
      <c r="AC169" s="242">
        <v>9825848.84</v>
      </c>
      <c r="AD169" s="242">
        <v>377814.25</v>
      </c>
      <c r="AE169" s="242">
        <v>9048481.19</v>
      </c>
      <c r="AF169" s="242">
        <v>521975.55</v>
      </c>
      <c r="AG169" s="242">
        <v>8368179.53</v>
      </c>
      <c r="AH169" s="242">
        <v>423545.7</v>
      </c>
      <c r="AI169" s="242">
        <v>7673536.05</v>
      </c>
      <c r="AJ169" s="242">
        <v>385258.44</v>
      </c>
      <c r="AK169" s="242">
        <v>7106246.57</v>
      </c>
      <c r="AL169" s="242">
        <v>309218.02</v>
      </c>
      <c r="AM169" s="242">
        <v>6394554.54</v>
      </c>
      <c r="AN169" s="242">
        <v>353849.56</v>
      </c>
      <c r="AO169" s="242">
        <v>5666982.54</v>
      </c>
      <c r="AP169" s="242">
        <v>446191.41</v>
      </c>
      <c r="AQ169" s="242">
        <v>5682161.28</v>
      </c>
      <c r="AR169" s="242">
        <v>334111.99</v>
      </c>
      <c r="AS169" s="242">
        <v>5339950.73</v>
      </c>
      <c r="AT169" s="242">
        <v>485405.31</v>
      </c>
      <c r="AU169" s="242">
        <v>5135530.82</v>
      </c>
      <c r="AV169" s="242">
        <v>730975.08</v>
      </c>
      <c r="AW169" s="242">
        <v>5379688.98</v>
      </c>
      <c r="AX169" s="242">
        <v>-260203.43</v>
      </c>
      <c r="AY169" s="242">
        <v>4581752.52</v>
      </c>
      <c r="AZ169" s="242">
        <v>239145.97</v>
      </c>
      <c r="BA169" s="242">
        <v>4347287.85</v>
      </c>
      <c r="BB169" s="242">
        <v>285138.14</v>
      </c>
      <c r="BC169" s="242">
        <v>4254611.74</v>
      </c>
      <c r="BD169" s="242">
        <v>245914.45</v>
      </c>
      <c r="BE169" s="242">
        <v>3978550.64</v>
      </c>
      <c r="BF169" s="242">
        <v>195805.48</v>
      </c>
      <c r="BG169" s="242">
        <v>3750810.42</v>
      </c>
      <c r="BH169" s="242">
        <v>309076.69</v>
      </c>
      <c r="BI169" s="242">
        <v>3674628.67</v>
      </c>
      <c r="BJ169" s="242">
        <v>360512.7</v>
      </c>
      <c r="BK169" s="242">
        <v>3725923.35</v>
      </c>
      <c r="BL169" s="242">
        <v>744803.07</v>
      </c>
      <c r="BM169" s="242">
        <v>4116876.86</v>
      </c>
      <c r="BN169" s="242">
        <v>636986.09</v>
      </c>
      <c r="BO169" s="242">
        <v>4307671.54</v>
      </c>
      <c r="BP169" s="242">
        <v>452780.61</v>
      </c>
      <c r="BQ169" s="242">
        <v>4426340.16</v>
      </c>
      <c r="BR169" s="242">
        <v>1063180.82</v>
      </c>
      <c r="BS169" s="242">
        <v>5004115.67</v>
      </c>
      <c r="BT169" s="242">
        <v>1801884.9</v>
      </c>
      <c r="BU169" s="242">
        <v>6075025.49</v>
      </c>
      <c r="BV169" s="242">
        <v>3201042.11</v>
      </c>
      <c r="BW169" s="242">
        <v>9536271.030000001</v>
      </c>
      <c r="BX169" s="242">
        <v>589585.4</v>
      </c>
      <c r="BY169" s="242">
        <v>9886710.459999999</v>
      </c>
      <c r="BZ169" s="242">
        <v>2894951.73</v>
      </c>
      <c r="CA169" s="242">
        <v>12496524.049999999</v>
      </c>
      <c r="CB169" s="242">
        <v>2054975.12</v>
      </c>
      <c r="CC169" s="242">
        <v>14305584.719999999</v>
      </c>
      <c r="CD169" s="242">
        <v>901437.06</v>
      </c>
      <c r="CE169" s="242">
        <v>15011216.299999999</v>
      </c>
      <c r="CF169" s="242">
        <v>751955.92</v>
      </c>
      <c r="CG169" s="242">
        <v>15454095.53</v>
      </c>
      <c r="CH169" s="242">
        <v>4808435.33</v>
      </c>
      <c r="CI169" s="242">
        <v>19902018.16</v>
      </c>
      <c r="CJ169" s="242">
        <v>2337306.65</v>
      </c>
      <c r="CK169" s="242">
        <v>21494521.740000002</v>
      </c>
      <c r="CL169" s="242">
        <v>2909056.53</v>
      </c>
      <c r="CM169" s="242">
        <v>23766592.179999996</v>
      </c>
      <c r="CN169" s="242">
        <v>1484430.67</v>
      </c>
      <c r="CO169" s="242">
        <v>24798242.24</v>
      </c>
      <c r="CP169" s="242">
        <v>2559162.37</v>
      </c>
      <c r="CQ169" s="242">
        <v>26294223.79</v>
      </c>
      <c r="CR169" s="242">
        <v>2299455.26</v>
      </c>
      <c r="CS169" s="242">
        <v>26791794.15</v>
      </c>
      <c r="CT169" s="242">
        <v>1813977.4500000004</v>
      </c>
      <c r="CU169" s="242">
        <v>25404729.49</v>
      </c>
      <c r="CV169" s="242">
        <v>1402635.59</v>
      </c>
      <c r="CW169" s="242">
        <v>26217779.680000003</v>
      </c>
      <c r="CX169" s="242">
        <v>1830430.8799999997</v>
      </c>
      <c r="CY169" s="242">
        <v>25153258.830000002</v>
      </c>
      <c r="CZ169" s="242">
        <v>2092487.4099999995</v>
      </c>
      <c r="DA169" s="242">
        <v>25190771.12</v>
      </c>
      <c r="DB169" s="242">
        <v>1937007.7899999993</v>
      </c>
      <c r="DC169" s="242">
        <v>26226341.85</v>
      </c>
      <c r="DD169" s="242">
        <v>1894459.4999999998</v>
      </c>
      <c r="DE169" s="242">
        <v>27368845.43</v>
      </c>
      <c r="DF169" s="242">
        <v>1959740.0399999993</v>
      </c>
      <c r="DG169" s="242">
        <v>24520150.14</v>
      </c>
      <c r="DH169" s="242">
        <v>1430024.84</v>
      </c>
      <c r="DI169" s="242">
        <v>23612868.33</v>
      </c>
      <c r="DJ169" s="242">
        <v>1278004.2700000003</v>
      </c>
      <c r="DK169" s="242">
        <v>21981816.07</v>
      </c>
      <c r="DL169" s="242">
        <v>1284428.9099999992</v>
      </c>
      <c r="DM169" s="242">
        <v>21781814.31</v>
      </c>
      <c r="DN169" s="242">
        <v>963799.9899999998</v>
      </c>
      <c r="DO169" s="242">
        <v>20186451.929999992</v>
      </c>
      <c r="DP169" s="242">
        <v>842169.0500000003</v>
      </c>
      <c r="DQ169" s="242">
        <v>18729165.719999995</v>
      </c>
      <c r="DR169" s="242">
        <v>1169132.4999999998</v>
      </c>
      <c r="DS169" s="242">
        <v>18084320.77</v>
      </c>
      <c r="DT169" s="242">
        <v>1153980.9299999997</v>
      </c>
      <c r="DU169" s="242">
        <v>17835666.11</v>
      </c>
      <c r="DV169" s="242">
        <v>1151841.3100000003</v>
      </c>
      <c r="DW169" s="242">
        <v>17157076.54</v>
      </c>
      <c r="DX169" s="242">
        <v>1264511.4099999997</v>
      </c>
      <c r="DY169" s="242">
        <v>16329100.539999997</v>
      </c>
      <c r="DZ169" s="242">
        <v>1140099.3099999998</v>
      </c>
      <c r="EA169" s="242">
        <v>15532192.059999999</v>
      </c>
      <c r="EB169" s="242">
        <v>1162260.7100000002</v>
      </c>
      <c r="EC169" s="242">
        <v>14799993.27</v>
      </c>
      <c r="ED169" s="242">
        <v>1256231.6299999997</v>
      </c>
      <c r="EE169" s="242">
        <v>14096484.86</v>
      </c>
      <c r="EF169" s="242">
        <v>1145701.1099999999</v>
      </c>
      <c r="EG169" s="242">
        <v>13812161.129999999</v>
      </c>
      <c r="EH169" s="242">
        <v>1162260.7100000002</v>
      </c>
      <c r="EI169" s="242">
        <v>13696417.57</v>
      </c>
      <c r="EJ169" s="242">
        <v>1248981.8099999996</v>
      </c>
      <c r="EK169" s="242">
        <v>13660970.469999999</v>
      </c>
      <c r="EL169" s="242">
        <v>1153980.9299999997</v>
      </c>
      <c r="EM169" s="242">
        <v>13851151.409999998</v>
      </c>
      <c r="EN169" s="242">
        <v>1153980.9299999997</v>
      </c>
      <c r="EO169" s="242">
        <v>14162963.29</v>
      </c>
      <c r="EP169" s="242">
        <v>1247951.6899999997</v>
      </c>
      <c r="EQ169" s="242">
        <v>14241782.479999999</v>
      </c>
      <c r="ES169">
        <f t="shared" si="11"/>
      </c>
      <c r="EX169" t="b">
        <f t="shared" si="8"/>
        <v>1</v>
      </c>
      <c r="EY169" s="205" t="s">
        <v>649</v>
      </c>
    </row>
    <row r="170" spans="1:155" ht="12.75">
      <c r="A170">
        <f t="shared" si="10"/>
      </c>
      <c r="B170"/>
      <c r="C170" s="237"/>
      <c r="ES170">
        <f t="shared" si="11"/>
      </c>
      <c r="EX170" t="b">
        <f t="shared" si="8"/>
        <v>1</v>
      </c>
      <c r="EY170" s="197"/>
    </row>
    <row r="171" spans="1:155" ht="12.75">
      <c r="A171" t="str">
        <f t="shared" si="10"/>
        <v>ADMINISTR</v>
      </c>
      <c r="B171" s="240" t="s">
        <v>652</v>
      </c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238"/>
      <c r="AX171" s="238"/>
      <c r="AY171" s="238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238"/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8"/>
      <c r="CH171" s="238"/>
      <c r="CI171" s="238"/>
      <c r="CJ171" s="238"/>
      <c r="CK171" s="238"/>
      <c r="CL171" s="238"/>
      <c r="CM171" s="238"/>
      <c r="CN171" s="238"/>
      <c r="CO171" s="238"/>
      <c r="CP171" s="238"/>
      <c r="CQ171" s="238"/>
      <c r="CR171" s="238"/>
      <c r="CS171" s="238"/>
      <c r="CT171" s="238"/>
      <c r="CU171" s="238"/>
      <c r="CV171" s="238"/>
      <c r="CW171" s="238"/>
      <c r="CX171" s="238"/>
      <c r="CY171" s="238"/>
      <c r="CZ171" s="238"/>
      <c r="DA171" s="238"/>
      <c r="DB171" s="238"/>
      <c r="DC171" s="238"/>
      <c r="DD171" s="238"/>
      <c r="DE171" s="238"/>
      <c r="DF171" s="238"/>
      <c r="DG171" s="238"/>
      <c r="DH171" s="238"/>
      <c r="DI171" s="238"/>
      <c r="DJ171" s="238"/>
      <c r="DK171" s="238"/>
      <c r="DL171" s="238"/>
      <c r="DM171" s="238"/>
      <c r="DN171" s="238"/>
      <c r="DO171" s="238"/>
      <c r="DP171" s="238"/>
      <c r="DQ171" s="238"/>
      <c r="DR171" s="238"/>
      <c r="DS171" s="238"/>
      <c r="DT171" s="238"/>
      <c r="DU171" s="238"/>
      <c r="DV171" s="238"/>
      <c r="DW171" s="238"/>
      <c r="DX171" s="238"/>
      <c r="DY171" s="238"/>
      <c r="DZ171" s="238"/>
      <c r="EA171" s="238"/>
      <c r="EB171" s="238"/>
      <c r="EC171" s="238"/>
      <c r="ED171" s="238"/>
      <c r="EE171" s="238"/>
      <c r="EF171" s="238"/>
      <c r="EG171" s="238"/>
      <c r="EH171" s="238"/>
      <c r="EI171" s="238"/>
      <c r="EJ171" s="238"/>
      <c r="EK171" s="238"/>
      <c r="EL171" s="238"/>
      <c r="EM171" s="238"/>
      <c r="EN171" s="238"/>
      <c r="EO171" s="238"/>
      <c r="EP171" s="238"/>
      <c r="EQ171" s="238"/>
      <c r="ES171">
        <f t="shared" si="11"/>
      </c>
      <c r="EX171" t="b">
        <f t="shared" si="8"/>
        <v>1</v>
      </c>
      <c r="EY171" s="205" t="s">
        <v>652</v>
      </c>
    </row>
    <row r="172" spans="1:155" ht="12.75">
      <c r="A172" t="str">
        <f t="shared" si="10"/>
        <v>INC520010</v>
      </c>
      <c r="B172" s="241" t="s">
        <v>653</v>
      </c>
      <c r="C172" s="238" t="s">
        <v>776</v>
      </c>
      <c r="D172" s="238">
        <v>14954024.27</v>
      </c>
      <c r="E172" s="238">
        <v>183228444.67</v>
      </c>
      <c r="F172" s="238">
        <v>17758857.69</v>
      </c>
      <c r="G172" s="238">
        <v>183694371.88</v>
      </c>
      <c r="H172" s="238">
        <v>15303121.88</v>
      </c>
      <c r="I172" s="238">
        <v>219552700.13</v>
      </c>
      <c r="J172" s="238">
        <v>15517722.13</v>
      </c>
      <c r="K172" s="238">
        <v>217421511.77</v>
      </c>
      <c r="L172" s="238">
        <v>19277234.06</v>
      </c>
      <c r="M172" s="238">
        <v>219516990.73</v>
      </c>
      <c r="N172" s="238">
        <v>15344093.16</v>
      </c>
      <c r="O172" s="238">
        <v>215867555.29</v>
      </c>
      <c r="P172" s="238">
        <v>15306482.62</v>
      </c>
      <c r="Q172" s="238">
        <v>211385761.71</v>
      </c>
      <c r="R172" s="238">
        <v>15311106.59</v>
      </c>
      <c r="S172" s="238">
        <v>210327085.49</v>
      </c>
      <c r="T172" s="238">
        <v>19346779.17</v>
      </c>
      <c r="U172" s="238">
        <v>210730701.86</v>
      </c>
      <c r="V172" s="238">
        <v>13789509.35</v>
      </c>
      <c r="W172" s="238">
        <v>206421293.1</v>
      </c>
      <c r="X172" s="238">
        <v>13314452.74</v>
      </c>
      <c r="Y172" s="238">
        <v>201829449.01</v>
      </c>
      <c r="Z172" s="238">
        <v>17664159.3</v>
      </c>
      <c r="AA172" s="238">
        <v>192887542.96</v>
      </c>
      <c r="AB172" s="238">
        <v>15642231.37</v>
      </c>
      <c r="AC172" s="238">
        <v>193575750.06</v>
      </c>
      <c r="AD172" s="238">
        <v>19436181.07</v>
      </c>
      <c r="AE172" s="238">
        <v>195253073.44</v>
      </c>
      <c r="AF172" s="238">
        <v>12455650.22</v>
      </c>
      <c r="AG172" s="238">
        <v>192405601.78</v>
      </c>
      <c r="AH172" s="238">
        <v>16785004.94</v>
      </c>
      <c r="AI172" s="238">
        <v>193672884.59</v>
      </c>
      <c r="AJ172" s="238">
        <v>16828857.96</v>
      </c>
      <c r="AK172" s="238">
        <v>191224508.49</v>
      </c>
      <c r="AL172" s="238">
        <v>19512148.15</v>
      </c>
      <c r="AM172" s="238">
        <v>195392563.48</v>
      </c>
      <c r="AN172" s="238">
        <v>17681232.4</v>
      </c>
      <c r="AO172" s="238">
        <v>197767313.26</v>
      </c>
      <c r="AP172" s="238">
        <v>18080513.84</v>
      </c>
      <c r="AQ172" s="238">
        <v>200536720.51</v>
      </c>
      <c r="AR172" s="238">
        <v>19661077.55</v>
      </c>
      <c r="AS172" s="238">
        <v>200851018.89</v>
      </c>
      <c r="AT172" s="238">
        <v>16165184.8</v>
      </c>
      <c r="AU172" s="238">
        <v>203226694.34</v>
      </c>
      <c r="AV172" s="238">
        <v>15570964.32</v>
      </c>
      <c r="AW172" s="238">
        <v>205483205.92</v>
      </c>
      <c r="AX172" s="238">
        <v>22643613.6</v>
      </c>
      <c r="AY172" s="238">
        <v>210462660.22</v>
      </c>
      <c r="AZ172" s="238">
        <v>13471460.93</v>
      </c>
      <c r="BA172" s="238">
        <v>208291889.78</v>
      </c>
      <c r="BB172" s="238">
        <v>13909449.62</v>
      </c>
      <c r="BC172" s="238">
        <v>202765158.33</v>
      </c>
      <c r="BD172" s="238">
        <v>15200053.38</v>
      </c>
      <c r="BE172" s="238">
        <v>205509561.49</v>
      </c>
      <c r="BF172" s="238">
        <v>15192652</v>
      </c>
      <c r="BG172" s="238">
        <v>203917208.55</v>
      </c>
      <c r="BH172" s="238">
        <v>15341215.74</v>
      </c>
      <c r="BI172" s="238">
        <v>202429566.33</v>
      </c>
      <c r="BJ172" s="238">
        <v>15424725.48</v>
      </c>
      <c r="BK172" s="238">
        <v>198342143.66</v>
      </c>
      <c r="BL172" s="238">
        <v>16526430.01</v>
      </c>
      <c r="BM172" s="238">
        <v>197187341.27</v>
      </c>
      <c r="BN172" s="238">
        <v>14413927.32</v>
      </c>
      <c r="BO172" s="238">
        <v>193520754.75000003</v>
      </c>
      <c r="BP172" s="238">
        <v>14624593.12</v>
      </c>
      <c r="BQ172" s="238">
        <v>188484270.32</v>
      </c>
      <c r="BR172" s="238">
        <v>14877045.76</v>
      </c>
      <c r="BS172" s="238">
        <v>187196131.27999997</v>
      </c>
      <c r="BT172" s="238">
        <v>14184516.36</v>
      </c>
      <c r="BU172" s="238">
        <v>185809683.32</v>
      </c>
      <c r="BV172" s="238">
        <v>29780491.84</v>
      </c>
      <c r="BW172" s="238">
        <v>192946561.56000003</v>
      </c>
      <c r="BX172" s="238">
        <v>15217957.56</v>
      </c>
      <c r="BY172" s="238">
        <v>194693058.19000003</v>
      </c>
      <c r="BZ172" s="238">
        <v>15155151.99</v>
      </c>
      <c r="CA172" s="238">
        <v>195938760.56</v>
      </c>
      <c r="CB172" s="238">
        <v>17485233.99</v>
      </c>
      <c r="CC172" s="238">
        <v>198223941.17</v>
      </c>
      <c r="CD172" s="238">
        <v>16287993.64</v>
      </c>
      <c r="CE172" s="238">
        <v>199319282.80999997</v>
      </c>
      <c r="CF172" s="238">
        <v>15930944.540000001</v>
      </c>
      <c r="CG172" s="238">
        <v>199909011.60999998</v>
      </c>
      <c r="CH172" s="238">
        <v>21032526.77</v>
      </c>
      <c r="CI172" s="238">
        <v>205516812.89999998</v>
      </c>
      <c r="CJ172" s="238">
        <v>17443192.36</v>
      </c>
      <c r="CK172" s="238">
        <v>206433575.25</v>
      </c>
      <c r="CL172" s="238">
        <v>16724936.15</v>
      </c>
      <c r="CM172" s="238">
        <v>208744584.07999998</v>
      </c>
      <c r="CN172" s="238">
        <v>21102666.860000003</v>
      </c>
      <c r="CO172" s="238">
        <v>215222657.82</v>
      </c>
      <c r="CP172" s="238">
        <v>16736441.270000033</v>
      </c>
      <c r="CQ172" s="238">
        <v>217082053.33000004</v>
      </c>
      <c r="CR172" s="238">
        <v>16453633.159999987</v>
      </c>
      <c r="CS172" s="238">
        <v>219351170.13000005</v>
      </c>
      <c r="CT172" s="238">
        <v>18776766.230000034</v>
      </c>
      <c r="CU172" s="238">
        <v>208347444.5200001</v>
      </c>
      <c r="CV172" s="238">
        <v>15914393.740000026</v>
      </c>
      <c r="CW172" s="238">
        <v>209043880.7000001</v>
      </c>
      <c r="CX172" s="238">
        <v>16496911.910000019</v>
      </c>
      <c r="CY172" s="238">
        <v>210385640.62000012</v>
      </c>
      <c r="CZ172" s="238">
        <v>18932514.02000001</v>
      </c>
      <c r="DA172" s="238">
        <v>211832920.6500001</v>
      </c>
      <c r="DB172" s="238">
        <v>17298274.150000013</v>
      </c>
      <c r="DC172" s="238">
        <v>212843201.16000015</v>
      </c>
      <c r="DD172" s="238">
        <v>23225861.550000023</v>
      </c>
      <c r="DE172" s="238">
        <v>220138118.17000017</v>
      </c>
      <c r="DF172" s="238">
        <v>17340767.439999986</v>
      </c>
      <c r="DG172" s="238">
        <v>216446358.84000015</v>
      </c>
      <c r="DH172" s="238">
        <v>16872163.799999997</v>
      </c>
      <c r="DI172" s="238">
        <v>215875330.28000018</v>
      </c>
      <c r="DJ172" s="238">
        <v>17955406.77000002</v>
      </c>
      <c r="DK172" s="238">
        <v>217105800.90000018</v>
      </c>
      <c r="DL172" s="238">
        <v>17772405.090000033</v>
      </c>
      <c r="DM172" s="238">
        <v>213775539.1300002</v>
      </c>
      <c r="DN172" s="238">
        <v>16857936.77</v>
      </c>
      <c r="DO172" s="238">
        <v>213897034.63000014</v>
      </c>
      <c r="DP172" s="238">
        <v>17343320.800000012</v>
      </c>
      <c r="DQ172" s="238">
        <v>214786722.27000022</v>
      </c>
      <c r="DR172" s="238">
        <v>18120776.130000018</v>
      </c>
      <c r="DS172" s="238">
        <v>214130732.17000017</v>
      </c>
      <c r="DT172" s="238">
        <v>16623546.51000002</v>
      </c>
      <c r="DU172" s="238">
        <v>214839884.94000015</v>
      </c>
      <c r="DV172" s="238">
        <v>16215411.78000003</v>
      </c>
      <c r="DW172" s="238">
        <v>214558384.81000018</v>
      </c>
      <c r="DX172" s="238">
        <v>19020770.860000048</v>
      </c>
      <c r="DY172" s="238">
        <v>214646641.65000018</v>
      </c>
      <c r="DZ172" s="238">
        <v>17032059.039999988</v>
      </c>
      <c r="EA172" s="238">
        <v>214380426.54000014</v>
      </c>
      <c r="EB172" s="238">
        <v>18144805.73000001</v>
      </c>
      <c r="EC172" s="238">
        <v>209299370.72000015</v>
      </c>
      <c r="ED172" s="238">
        <v>18441539.08999998</v>
      </c>
      <c r="EE172" s="238">
        <v>210400142.37000018</v>
      </c>
      <c r="EF172" s="238">
        <v>17347541.409999993</v>
      </c>
      <c r="EG172" s="238">
        <v>210875519.98000014</v>
      </c>
      <c r="EH172" s="238">
        <v>18530543.920000046</v>
      </c>
      <c r="EI172" s="238">
        <v>211450657.1300002</v>
      </c>
      <c r="EJ172" s="238">
        <v>18029415.28999997</v>
      </c>
      <c r="EK172" s="238">
        <v>211707667.33000013</v>
      </c>
      <c r="EL172" s="238">
        <v>17733886.39000001</v>
      </c>
      <c r="EM172" s="238">
        <v>212583616.95000014</v>
      </c>
      <c r="EN172" s="238">
        <v>17978619.650000006</v>
      </c>
      <c r="EO172" s="238">
        <v>213218915.80000013</v>
      </c>
      <c r="EP172" s="238">
        <v>18233633.920000006</v>
      </c>
      <c r="EQ172" s="238">
        <v>213331773.59000012</v>
      </c>
      <c r="ES172" t="str">
        <f t="shared" si="11"/>
        <v>920</v>
      </c>
      <c r="EX172" t="b">
        <f t="shared" si="8"/>
        <v>1</v>
      </c>
      <c r="EY172" s="206" t="s">
        <v>653</v>
      </c>
    </row>
    <row r="173" spans="1:155" ht="12.75">
      <c r="A173" t="str">
        <f t="shared" si="10"/>
        <v>INC521000</v>
      </c>
      <c r="B173" s="241" t="s">
        <v>654</v>
      </c>
      <c r="C173" s="238" t="s">
        <v>777</v>
      </c>
      <c r="D173" s="238">
        <v>3756068.99</v>
      </c>
      <c r="E173" s="238">
        <v>54403805.87</v>
      </c>
      <c r="F173" s="238">
        <v>3732677.56</v>
      </c>
      <c r="G173" s="238">
        <v>54566676.02</v>
      </c>
      <c r="H173" s="238">
        <v>4176762.67</v>
      </c>
      <c r="I173" s="238">
        <v>54977105.88</v>
      </c>
      <c r="J173" s="238">
        <v>5209801.57</v>
      </c>
      <c r="K173" s="238">
        <v>55951328.98</v>
      </c>
      <c r="L173" s="238">
        <v>4700635.7</v>
      </c>
      <c r="M173" s="238">
        <v>55741930.94</v>
      </c>
      <c r="N173" s="238">
        <v>1733851.64</v>
      </c>
      <c r="O173" s="238">
        <v>52934088.64</v>
      </c>
      <c r="P173" s="238">
        <v>3931816.9</v>
      </c>
      <c r="Q173" s="238">
        <v>53024138.9</v>
      </c>
      <c r="R173" s="238">
        <v>3526386.83</v>
      </c>
      <c r="S173" s="238">
        <v>52851058.29</v>
      </c>
      <c r="T173" s="238">
        <v>3478523.48</v>
      </c>
      <c r="U173" s="238">
        <v>52224440.94</v>
      </c>
      <c r="V173" s="238">
        <v>5163422.53</v>
      </c>
      <c r="W173" s="238">
        <v>50181938.43</v>
      </c>
      <c r="X173" s="238">
        <v>4439798.15</v>
      </c>
      <c r="Y173" s="238">
        <v>52084840.14</v>
      </c>
      <c r="Z173" s="238">
        <v>5191666.66</v>
      </c>
      <c r="AA173" s="238">
        <v>49041412.68</v>
      </c>
      <c r="AB173" s="238">
        <v>3591515.91</v>
      </c>
      <c r="AC173" s="238">
        <v>48876859.6</v>
      </c>
      <c r="AD173" s="238">
        <v>2968747.15</v>
      </c>
      <c r="AE173" s="238">
        <v>48112929.19</v>
      </c>
      <c r="AF173" s="238">
        <v>3208172.57</v>
      </c>
      <c r="AG173" s="238">
        <v>47144339.09</v>
      </c>
      <c r="AH173" s="238">
        <v>4640355.66</v>
      </c>
      <c r="AI173" s="238">
        <v>46574893.18</v>
      </c>
      <c r="AJ173" s="238">
        <v>4149806.14</v>
      </c>
      <c r="AK173" s="238">
        <v>46024063.62</v>
      </c>
      <c r="AL173" s="238">
        <v>3201316.07</v>
      </c>
      <c r="AM173" s="238">
        <v>47491528.05</v>
      </c>
      <c r="AN173" s="238">
        <v>4222314.85</v>
      </c>
      <c r="AO173" s="238">
        <v>47782026</v>
      </c>
      <c r="AP173" s="238">
        <v>3168248.44</v>
      </c>
      <c r="AQ173" s="238">
        <v>47423887.61</v>
      </c>
      <c r="AR173" s="238">
        <v>2929428.87</v>
      </c>
      <c r="AS173" s="238">
        <v>46874793</v>
      </c>
      <c r="AT173" s="238">
        <v>3511964.26</v>
      </c>
      <c r="AU173" s="238">
        <v>45223334.73</v>
      </c>
      <c r="AV173" s="238">
        <v>3674336.4</v>
      </c>
      <c r="AW173" s="238">
        <v>44457872.98</v>
      </c>
      <c r="AX173" s="238">
        <v>4716145.62</v>
      </c>
      <c r="AY173" s="238">
        <v>43982351.94</v>
      </c>
      <c r="AZ173" s="238">
        <v>2731099.58</v>
      </c>
      <c r="BA173" s="238">
        <v>43121935.61</v>
      </c>
      <c r="BB173" s="238">
        <v>3107828.2</v>
      </c>
      <c r="BC173" s="238">
        <v>43261016.66</v>
      </c>
      <c r="BD173" s="238">
        <v>3242154.16</v>
      </c>
      <c r="BE173" s="238">
        <v>43294998.25</v>
      </c>
      <c r="BF173" s="238">
        <v>3652221.12</v>
      </c>
      <c r="BG173" s="238">
        <v>42306863.71</v>
      </c>
      <c r="BH173" s="238">
        <v>3775915.58</v>
      </c>
      <c r="BI173" s="238">
        <v>41932973.15</v>
      </c>
      <c r="BJ173" s="238">
        <v>2835013.1</v>
      </c>
      <c r="BK173" s="238">
        <v>41566670.18</v>
      </c>
      <c r="BL173" s="238">
        <v>2529394.92</v>
      </c>
      <c r="BM173" s="238">
        <v>39873750.25</v>
      </c>
      <c r="BN173" s="238">
        <v>3892783.62</v>
      </c>
      <c r="BO173" s="238">
        <v>40598285.43</v>
      </c>
      <c r="BP173" s="238">
        <v>3472851.16</v>
      </c>
      <c r="BQ173" s="238">
        <v>41141707.71999999</v>
      </c>
      <c r="BR173" s="238">
        <v>3527209.72</v>
      </c>
      <c r="BS173" s="238">
        <v>41156953.18</v>
      </c>
      <c r="BT173" s="238">
        <v>4254758.65</v>
      </c>
      <c r="BU173" s="238">
        <v>41737375.43</v>
      </c>
      <c r="BV173" s="238">
        <v>4722072.11</v>
      </c>
      <c r="BW173" s="238">
        <v>41743301.92</v>
      </c>
      <c r="BX173" s="238">
        <v>2842030.11</v>
      </c>
      <c r="BY173" s="238">
        <v>41854232.45</v>
      </c>
      <c r="BZ173" s="238">
        <v>3358833.51</v>
      </c>
      <c r="CA173" s="238">
        <v>42105237.760000005</v>
      </c>
      <c r="CB173" s="238">
        <v>3060929.73</v>
      </c>
      <c r="CC173" s="238">
        <v>41924013.33</v>
      </c>
      <c r="CD173" s="238">
        <v>3067806.91</v>
      </c>
      <c r="CE173" s="238">
        <v>41339599.120000005</v>
      </c>
      <c r="CF173" s="238">
        <v>3450723.94</v>
      </c>
      <c r="CG173" s="238">
        <v>41014407.480000004</v>
      </c>
      <c r="CH173" s="238">
        <v>3615630.28</v>
      </c>
      <c r="CI173" s="238">
        <v>41795024.660000004</v>
      </c>
      <c r="CJ173" s="238">
        <v>3365297.9</v>
      </c>
      <c r="CK173" s="238">
        <v>42630927.63999999</v>
      </c>
      <c r="CL173" s="238">
        <v>3428375.71</v>
      </c>
      <c r="CM173" s="238">
        <v>42166519.72999999</v>
      </c>
      <c r="CN173" s="238">
        <v>3164737.78</v>
      </c>
      <c r="CO173" s="238">
        <v>41858406.349999994</v>
      </c>
      <c r="CP173" s="238">
        <v>6831871.639999965</v>
      </c>
      <c r="CQ173" s="238">
        <v>45163068.269999966</v>
      </c>
      <c r="CR173" s="238">
        <v>7947761.089999952</v>
      </c>
      <c r="CS173" s="238">
        <v>48856070.70999992</v>
      </c>
      <c r="CT173" s="238">
        <v>6857662.859999953</v>
      </c>
      <c r="CU173" s="238">
        <v>50991661.45999986</v>
      </c>
      <c r="CV173" s="238">
        <v>4402364.589999992</v>
      </c>
      <c r="CW173" s="238">
        <v>52551995.93999986</v>
      </c>
      <c r="CX173" s="238">
        <v>3105052.8600000087</v>
      </c>
      <c r="CY173" s="238">
        <v>52298215.289999865</v>
      </c>
      <c r="CZ173" s="238">
        <v>3221278.6700000106</v>
      </c>
      <c r="DA173" s="238">
        <v>52458564.229999885</v>
      </c>
      <c r="DB173" s="238">
        <v>4575549.579999994</v>
      </c>
      <c r="DC173" s="238">
        <v>53966306.89999987</v>
      </c>
      <c r="DD173" s="238">
        <v>4122395.990000008</v>
      </c>
      <c r="DE173" s="238">
        <v>54637978.949999884</v>
      </c>
      <c r="DF173" s="238">
        <v>3622317.6900000055</v>
      </c>
      <c r="DG173" s="238">
        <v>54644666.35999989</v>
      </c>
      <c r="DH173" s="238">
        <v>4488932.759999998</v>
      </c>
      <c r="DI173" s="238">
        <v>55768301.21999988</v>
      </c>
      <c r="DJ173" s="238">
        <v>3787804.8500000057</v>
      </c>
      <c r="DK173" s="238">
        <v>56127730.35999989</v>
      </c>
      <c r="DL173" s="238">
        <v>4106584.4200000116</v>
      </c>
      <c r="DM173" s="238">
        <v>57069576.99999991</v>
      </c>
      <c r="DN173" s="238">
        <v>4566088.479999988</v>
      </c>
      <c r="DO173" s="238">
        <v>54803793.83999994</v>
      </c>
      <c r="DP173" s="238">
        <v>3716007.7800000096</v>
      </c>
      <c r="DQ173" s="238">
        <v>50572040.52999999</v>
      </c>
      <c r="DR173" s="238">
        <v>4086991.620000003</v>
      </c>
      <c r="DS173" s="238">
        <v>47801369.29000004</v>
      </c>
      <c r="DT173" s="238">
        <v>3969915.2599999965</v>
      </c>
      <c r="DU173" s="238">
        <v>47368919.96000003</v>
      </c>
      <c r="DV173" s="238">
        <v>3004611.9800000014</v>
      </c>
      <c r="DW173" s="238">
        <v>47268479.080000035</v>
      </c>
      <c r="DX173" s="238">
        <v>3006211.92000001</v>
      </c>
      <c r="DY173" s="238">
        <v>47053412.33000003</v>
      </c>
      <c r="DZ173" s="238">
        <v>4888352.169999989</v>
      </c>
      <c r="EA173" s="238">
        <v>47366214.92000003</v>
      </c>
      <c r="EB173" s="238">
        <v>3470193.4300000076</v>
      </c>
      <c r="EC173" s="238">
        <v>46714012.36000003</v>
      </c>
      <c r="ED173" s="238">
        <v>3306639.360000005</v>
      </c>
      <c r="EE173" s="238">
        <v>46398334.03000002</v>
      </c>
      <c r="EF173" s="238">
        <v>4219628.070000001</v>
      </c>
      <c r="EG173" s="238">
        <v>46129029.34000003</v>
      </c>
      <c r="EH173" s="238">
        <v>3477194.320000003</v>
      </c>
      <c r="EI173" s="238">
        <v>45818418.810000025</v>
      </c>
      <c r="EJ173" s="238">
        <v>3861935.7600000063</v>
      </c>
      <c r="EK173" s="238">
        <v>45573770.15000002</v>
      </c>
      <c r="EL173" s="238">
        <v>4344967.749999998</v>
      </c>
      <c r="EM173" s="238">
        <v>45352649.42000003</v>
      </c>
      <c r="EN173" s="238">
        <v>3372514.0000000065</v>
      </c>
      <c r="EO173" s="238">
        <v>45009155.64000003</v>
      </c>
      <c r="EP173" s="238">
        <v>3985523.4499999993</v>
      </c>
      <c r="EQ173" s="238">
        <v>44907687.47000002</v>
      </c>
      <c r="ES173" t="str">
        <f t="shared" si="11"/>
        <v>921</v>
      </c>
      <c r="EX173" t="b">
        <f t="shared" si="8"/>
        <v>1</v>
      </c>
      <c r="EY173" s="206" t="s">
        <v>654</v>
      </c>
    </row>
    <row r="174" spans="1:155" ht="12.75">
      <c r="A174" t="str">
        <f t="shared" si="10"/>
        <v>INC521151</v>
      </c>
      <c r="B174" s="241" t="s">
        <v>655</v>
      </c>
      <c r="C174" s="238" t="s">
        <v>777</v>
      </c>
      <c r="D174" s="238">
        <v>37583.34</v>
      </c>
      <c r="E174" s="238">
        <v>517616.96</v>
      </c>
      <c r="F174" s="238">
        <v>37583.34</v>
      </c>
      <c r="G174" s="238">
        <v>555200.3</v>
      </c>
      <c r="H174" s="238">
        <v>37583.34</v>
      </c>
      <c r="I174" s="238">
        <v>592783.64</v>
      </c>
      <c r="J174" s="238">
        <v>37583.34</v>
      </c>
      <c r="K174" s="238">
        <v>630366.98</v>
      </c>
      <c r="L174" s="238">
        <v>37583.34</v>
      </c>
      <c r="M174" s="238">
        <v>667950.32</v>
      </c>
      <c r="N174" s="238">
        <v>37583.34</v>
      </c>
      <c r="O174" s="238">
        <v>705533.66</v>
      </c>
      <c r="P174" s="238">
        <v>37583.3</v>
      </c>
      <c r="Q174" s="238">
        <v>517616.96</v>
      </c>
      <c r="R174" s="238">
        <v>101083.3</v>
      </c>
      <c r="S174" s="238">
        <v>552083.3</v>
      </c>
      <c r="T174" s="238">
        <v>37583.34</v>
      </c>
      <c r="U174" s="238">
        <v>589666.64</v>
      </c>
      <c r="V174" s="238">
        <v>37583.34</v>
      </c>
      <c r="W174" s="238">
        <v>627249.98</v>
      </c>
      <c r="X174" s="238">
        <v>37583.34</v>
      </c>
      <c r="Y174" s="238">
        <v>664833.32</v>
      </c>
      <c r="Z174" s="238">
        <v>37583.34</v>
      </c>
      <c r="AA174" s="238">
        <v>514500</v>
      </c>
      <c r="AB174" s="238">
        <v>37583.34</v>
      </c>
      <c r="AC174" s="238">
        <v>514500</v>
      </c>
      <c r="AD174" s="238">
        <v>37583.3</v>
      </c>
      <c r="AE174" s="238">
        <v>514499.96</v>
      </c>
      <c r="AF174" s="238">
        <v>37583.34</v>
      </c>
      <c r="AG174" s="238">
        <v>514499.96</v>
      </c>
      <c r="AH174" s="238">
        <v>37583.34</v>
      </c>
      <c r="AI174" s="238">
        <v>514499.96</v>
      </c>
      <c r="AJ174" s="238">
        <v>37583.34</v>
      </c>
      <c r="AK174" s="238">
        <v>514499.96</v>
      </c>
      <c r="AL174" s="238">
        <v>37583.34</v>
      </c>
      <c r="AM174" s="238">
        <v>514499.96</v>
      </c>
      <c r="AN174" s="238">
        <v>37583.34</v>
      </c>
      <c r="AO174" s="238">
        <v>514500</v>
      </c>
      <c r="AP174" s="238">
        <v>102083.3</v>
      </c>
      <c r="AQ174" s="238">
        <v>515500</v>
      </c>
      <c r="AR174" s="238">
        <v>37583.34</v>
      </c>
      <c r="AS174" s="238">
        <v>515500</v>
      </c>
      <c r="AT174" s="238">
        <v>37583.34</v>
      </c>
      <c r="AU174" s="238">
        <v>515500</v>
      </c>
      <c r="AV174" s="238">
        <v>37583.34</v>
      </c>
      <c r="AW174" s="238">
        <v>515500</v>
      </c>
      <c r="AX174" s="238">
        <v>37583.34</v>
      </c>
      <c r="AY174" s="238">
        <v>515500</v>
      </c>
      <c r="AZ174" s="238">
        <v>37583.34</v>
      </c>
      <c r="BA174" s="238">
        <v>515500</v>
      </c>
      <c r="BB174" s="238">
        <v>37583.3</v>
      </c>
      <c r="BC174" s="238">
        <v>515500</v>
      </c>
      <c r="BD174" s="238">
        <v>37583.34</v>
      </c>
      <c r="BE174" s="238">
        <v>515500</v>
      </c>
      <c r="BF174" s="238">
        <v>37583.34</v>
      </c>
      <c r="BG174" s="238">
        <v>515500</v>
      </c>
      <c r="BH174" s="238">
        <v>37583.34</v>
      </c>
      <c r="BI174" s="238">
        <v>515500</v>
      </c>
      <c r="BJ174" s="238">
        <v>37583.34</v>
      </c>
      <c r="BK174" s="238">
        <v>515500</v>
      </c>
      <c r="BL174" s="238">
        <v>37583.34</v>
      </c>
      <c r="BM174" s="238">
        <v>515500</v>
      </c>
      <c r="BN174" s="238">
        <v>103833.3</v>
      </c>
      <c r="BO174" s="238">
        <v>517249.9999999999</v>
      </c>
      <c r="BP174" s="238">
        <v>37583.34</v>
      </c>
      <c r="BQ174" s="238">
        <v>517249.9999999999</v>
      </c>
      <c r="BR174" s="238">
        <v>37583.34</v>
      </c>
      <c r="BS174" s="238">
        <v>517249.9999999999</v>
      </c>
      <c r="BT174" s="238">
        <v>37583.34</v>
      </c>
      <c r="BU174" s="238">
        <v>517249.9999999999</v>
      </c>
      <c r="BV174" s="238">
        <v>37583.34</v>
      </c>
      <c r="BW174" s="238">
        <v>517249.9999999999</v>
      </c>
      <c r="BX174" s="238">
        <v>37583.34</v>
      </c>
      <c r="BY174" s="238">
        <v>517249.9999999998</v>
      </c>
      <c r="BZ174" s="238">
        <v>37583.3</v>
      </c>
      <c r="CA174" s="238">
        <v>517249.9999999999</v>
      </c>
      <c r="CB174" s="238">
        <v>37583.34</v>
      </c>
      <c r="CC174" s="238">
        <v>517249.9999999999</v>
      </c>
      <c r="CD174" s="238">
        <v>37583.34</v>
      </c>
      <c r="CE174" s="238">
        <v>517249.9999999999</v>
      </c>
      <c r="CF174" s="238">
        <v>37583.34</v>
      </c>
      <c r="CG174" s="238">
        <v>517249.9999999999</v>
      </c>
      <c r="CH174" s="238">
        <v>37583.34</v>
      </c>
      <c r="CI174" s="238">
        <v>517249.9999999999</v>
      </c>
      <c r="CJ174" s="238">
        <v>37583.34</v>
      </c>
      <c r="CK174" s="238">
        <v>517249.9999999998</v>
      </c>
      <c r="CL174" s="238">
        <v>102083.3</v>
      </c>
      <c r="CM174" s="238">
        <v>515499.9999999999</v>
      </c>
      <c r="CN174" s="238">
        <v>37583.34</v>
      </c>
      <c r="CO174" s="238">
        <v>515499.9999999999</v>
      </c>
      <c r="CP174" s="238">
        <v>37583.34</v>
      </c>
      <c r="CQ174" s="238">
        <v>515499.9999999999</v>
      </c>
      <c r="CR174" s="238">
        <v>37583.34</v>
      </c>
      <c r="CS174" s="238">
        <v>515499.9999999999</v>
      </c>
      <c r="CT174" s="238">
        <v>37583.34</v>
      </c>
      <c r="CU174" s="238">
        <v>515499.9999999999</v>
      </c>
      <c r="CV174" s="238">
        <v>37583.34</v>
      </c>
      <c r="CW174" s="238">
        <v>515499.9999999998</v>
      </c>
      <c r="CX174" s="238">
        <v>37583.3</v>
      </c>
      <c r="CY174" s="238">
        <v>515499.9999999999</v>
      </c>
      <c r="CZ174" s="238">
        <v>37583.34</v>
      </c>
      <c r="DA174" s="238">
        <v>515499.9999999999</v>
      </c>
      <c r="DB174" s="238">
        <v>37583.34</v>
      </c>
      <c r="DC174" s="238">
        <v>515499.9999999999</v>
      </c>
      <c r="DD174" s="238">
        <v>37583.34</v>
      </c>
      <c r="DE174" s="238">
        <v>515499.9999999999</v>
      </c>
      <c r="DF174" s="238">
        <v>37583.34</v>
      </c>
      <c r="DG174" s="238">
        <v>515499.9999999999</v>
      </c>
      <c r="DH174" s="238">
        <v>37583.34</v>
      </c>
      <c r="DI174" s="238">
        <v>515499.9999999998</v>
      </c>
      <c r="DJ174" s="238">
        <v>102083.3</v>
      </c>
      <c r="DK174" s="238">
        <v>515499.9999999999</v>
      </c>
      <c r="DL174" s="238">
        <v>37583.34</v>
      </c>
      <c r="DM174" s="238">
        <v>515499.9999999999</v>
      </c>
      <c r="DN174" s="238">
        <v>37583.34</v>
      </c>
      <c r="DO174" s="238">
        <v>515499.9999999999</v>
      </c>
      <c r="DP174" s="238">
        <v>37583.34</v>
      </c>
      <c r="DQ174" s="238">
        <v>515499.9999999999</v>
      </c>
      <c r="DR174" s="238">
        <v>37583.34</v>
      </c>
      <c r="DS174" s="238">
        <v>515499.9999999999</v>
      </c>
      <c r="DT174" s="238">
        <v>37583.34</v>
      </c>
      <c r="DU174" s="238">
        <v>515499.9999999998</v>
      </c>
      <c r="DV174" s="238">
        <v>37583.3</v>
      </c>
      <c r="DW174" s="238">
        <v>515499.9999999999</v>
      </c>
      <c r="DX174" s="238">
        <v>37583.34</v>
      </c>
      <c r="DY174" s="238">
        <v>515499.9999999999</v>
      </c>
      <c r="DZ174" s="238">
        <v>37583.34</v>
      </c>
      <c r="EA174" s="238">
        <v>515499.9999999999</v>
      </c>
      <c r="EB174" s="238">
        <v>37583.34</v>
      </c>
      <c r="EC174" s="238">
        <v>515499.9999999999</v>
      </c>
      <c r="ED174" s="238">
        <v>37583.34</v>
      </c>
      <c r="EE174" s="238">
        <v>515499.9999999999</v>
      </c>
      <c r="EF174" s="238">
        <v>37583.34</v>
      </c>
      <c r="EG174" s="238">
        <v>515499.9999999998</v>
      </c>
      <c r="EH174" s="238">
        <v>102083.3</v>
      </c>
      <c r="EI174" s="238">
        <v>515499.9999999999</v>
      </c>
      <c r="EJ174" s="238">
        <v>37583.34</v>
      </c>
      <c r="EK174" s="238">
        <v>515499.9999999999</v>
      </c>
      <c r="EL174" s="238">
        <v>37583.34</v>
      </c>
      <c r="EM174" s="238">
        <v>515499.9999999999</v>
      </c>
      <c r="EN174" s="238">
        <v>37583.34</v>
      </c>
      <c r="EO174" s="238">
        <v>515499.9999999999</v>
      </c>
      <c r="EP174" s="238">
        <v>37583.34</v>
      </c>
      <c r="EQ174" s="238">
        <v>515499.9999999999</v>
      </c>
      <c r="ES174" t="str">
        <f t="shared" si="11"/>
        <v>921</v>
      </c>
      <c r="EX174" t="b">
        <f t="shared" si="8"/>
        <v>1</v>
      </c>
      <c r="EY174" s="206" t="s">
        <v>655</v>
      </c>
    </row>
    <row r="175" spans="1:155" ht="12.75">
      <c r="A175" t="str">
        <f t="shared" si="10"/>
        <v>INC522000</v>
      </c>
      <c r="B175" s="241" t="s">
        <v>656</v>
      </c>
      <c r="C175" s="238" t="s">
        <v>778</v>
      </c>
      <c r="D175" s="238">
        <v>-5877680.42</v>
      </c>
      <c r="E175" s="238">
        <v>-73806875.52</v>
      </c>
      <c r="F175" s="238">
        <v>-5560416.35</v>
      </c>
      <c r="G175" s="238">
        <v>-73366203.35</v>
      </c>
      <c r="H175" s="238">
        <v>-7287094.11</v>
      </c>
      <c r="I175" s="238">
        <v>-74495231.19</v>
      </c>
      <c r="J175" s="238">
        <v>-5974975.51</v>
      </c>
      <c r="K175" s="238">
        <v>-74432866.11</v>
      </c>
      <c r="L175" s="238">
        <v>-5969653.24</v>
      </c>
      <c r="M175" s="238">
        <v>-74246118.05</v>
      </c>
      <c r="N175" s="238">
        <v>-6248859.15</v>
      </c>
      <c r="O175" s="238">
        <v>-74510995.7</v>
      </c>
      <c r="P175" s="238">
        <v>-6069020.93</v>
      </c>
      <c r="Q175" s="238">
        <v>-75324632.31</v>
      </c>
      <c r="R175" s="238">
        <v>-5508768.56</v>
      </c>
      <c r="S175" s="238">
        <v>-75099973.37</v>
      </c>
      <c r="T175" s="238">
        <v>-5975741.17</v>
      </c>
      <c r="U175" s="238">
        <v>-73884703.35</v>
      </c>
      <c r="V175" s="238">
        <v>-6184360.39</v>
      </c>
      <c r="W175" s="238">
        <v>-71996976.24</v>
      </c>
      <c r="X175" s="238">
        <v>-7528018.13</v>
      </c>
      <c r="Y175" s="238">
        <v>-75153318.62</v>
      </c>
      <c r="Z175" s="238">
        <v>-8821873.21</v>
      </c>
      <c r="AA175" s="238">
        <v>-77006461.17</v>
      </c>
      <c r="AB175" s="238">
        <v>-5555547.29</v>
      </c>
      <c r="AC175" s="238">
        <v>-76684328.04</v>
      </c>
      <c r="AD175" s="238">
        <v>-5895294.74</v>
      </c>
      <c r="AE175" s="238">
        <v>-77019206.43</v>
      </c>
      <c r="AF175" s="238">
        <v>-6985087.25</v>
      </c>
      <c r="AG175" s="238">
        <v>-76717199.57</v>
      </c>
      <c r="AH175" s="238">
        <v>-5943450.93</v>
      </c>
      <c r="AI175" s="238">
        <v>-76685674.99</v>
      </c>
      <c r="AJ175" s="238">
        <v>-5918781.53</v>
      </c>
      <c r="AK175" s="238">
        <v>-76634803.28</v>
      </c>
      <c r="AL175" s="238">
        <v>-6332508.01</v>
      </c>
      <c r="AM175" s="238">
        <v>-76718452.14</v>
      </c>
      <c r="AN175" s="238">
        <v>-6434618.43</v>
      </c>
      <c r="AO175" s="238">
        <v>-77084049.64</v>
      </c>
      <c r="AP175" s="238">
        <v>-5732151.58</v>
      </c>
      <c r="AQ175" s="238">
        <v>-77307432.66</v>
      </c>
      <c r="AR175" s="238">
        <v>-8767259.99</v>
      </c>
      <c r="AS175" s="238">
        <v>-80098951.48</v>
      </c>
      <c r="AT175" s="238">
        <v>-8673517.81</v>
      </c>
      <c r="AU175" s="238">
        <v>-82588108.9</v>
      </c>
      <c r="AV175" s="238">
        <v>-5726754.66</v>
      </c>
      <c r="AW175" s="238">
        <v>-80786845.43</v>
      </c>
      <c r="AX175" s="238">
        <v>-8373224.25</v>
      </c>
      <c r="AY175" s="238">
        <v>-80338196.47</v>
      </c>
      <c r="AZ175" s="238">
        <v>-5252340.83</v>
      </c>
      <c r="BA175" s="238">
        <v>-80034990.01</v>
      </c>
      <c r="BB175" s="238">
        <v>-5679492.1</v>
      </c>
      <c r="BC175" s="238">
        <v>-79819187.37</v>
      </c>
      <c r="BD175" s="238">
        <v>-7099030.28</v>
      </c>
      <c r="BE175" s="238">
        <v>-79933130.4</v>
      </c>
      <c r="BF175" s="238">
        <v>-5650555.18</v>
      </c>
      <c r="BG175" s="238">
        <v>-79640234.65</v>
      </c>
      <c r="BH175" s="238">
        <v>-6110185.88</v>
      </c>
      <c r="BI175" s="238">
        <v>-79831639</v>
      </c>
      <c r="BJ175" s="238">
        <v>-6307711.04</v>
      </c>
      <c r="BK175" s="238">
        <v>-79806842.03</v>
      </c>
      <c r="BL175" s="238">
        <v>-6457205.3</v>
      </c>
      <c r="BM175" s="238">
        <v>-79829428.9</v>
      </c>
      <c r="BN175" s="238">
        <v>-5517915.62</v>
      </c>
      <c r="BO175" s="238">
        <v>-79615192.94</v>
      </c>
      <c r="BP175" s="238">
        <v>-5975472.86</v>
      </c>
      <c r="BQ175" s="238">
        <v>-76823405.81</v>
      </c>
      <c r="BR175" s="238">
        <v>-6835987.77</v>
      </c>
      <c r="BS175" s="238">
        <v>-74985875.77</v>
      </c>
      <c r="BT175" s="238">
        <v>-6117396.91</v>
      </c>
      <c r="BU175" s="238">
        <v>-75376518.02000001</v>
      </c>
      <c r="BV175" s="238">
        <v>-10106081.2</v>
      </c>
      <c r="BW175" s="238">
        <v>-77109374.97</v>
      </c>
      <c r="BX175" s="238">
        <v>-6454825.46</v>
      </c>
      <c r="BY175" s="238">
        <v>-78311859.6</v>
      </c>
      <c r="BZ175" s="238">
        <v>-6302257.93</v>
      </c>
      <c r="CA175" s="238">
        <v>-78934625.42999999</v>
      </c>
      <c r="CB175" s="238">
        <v>-7579423.39</v>
      </c>
      <c r="CC175" s="238">
        <v>-79415018.53999999</v>
      </c>
      <c r="CD175" s="238">
        <v>-6769057.51</v>
      </c>
      <c r="CE175" s="238">
        <v>-80533520.86999999</v>
      </c>
      <c r="CF175" s="238">
        <v>-6809197.21</v>
      </c>
      <c r="CG175" s="238">
        <v>-81232532.2</v>
      </c>
      <c r="CH175" s="238">
        <v>-8463873.06</v>
      </c>
      <c r="CI175" s="238">
        <v>-83388694.22</v>
      </c>
      <c r="CJ175" s="238">
        <v>-7246221.13</v>
      </c>
      <c r="CK175" s="238">
        <v>-84177710.05</v>
      </c>
      <c r="CL175" s="238">
        <v>-6951339.69</v>
      </c>
      <c r="CM175" s="238">
        <v>-85611134.11999999</v>
      </c>
      <c r="CN175" s="238">
        <v>-7937703.77</v>
      </c>
      <c r="CO175" s="238">
        <v>-87573365.02999999</v>
      </c>
      <c r="CP175" s="238">
        <v>-8028868.089999989</v>
      </c>
      <c r="CQ175" s="238">
        <v>-88766245.34999998</v>
      </c>
      <c r="CR175" s="238">
        <v>-7850068.67</v>
      </c>
      <c r="CS175" s="238">
        <v>-90498917.10999998</v>
      </c>
      <c r="CT175" s="238">
        <v>-8694733.299999991</v>
      </c>
      <c r="CU175" s="238">
        <v>-89087569.21</v>
      </c>
      <c r="CV175" s="238">
        <v>-7598756.199999993</v>
      </c>
      <c r="CW175" s="238">
        <v>-90231499.94999999</v>
      </c>
      <c r="CX175" s="238">
        <v>-8442599.700000007</v>
      </c>
      <c r="CY175" s="238">
        <v>-92371841.71999997</v>
      </c>
      <c r="CZ175" s="238">
        <v>-8916162.599999996</v>
      </c>
      <c r="DA175" s="238">
        <v>-93708580.92999998</v>
      </c>
      <c r="DB175" s="238">
        <v>-8214155.9899999965</v>
      </c>
      <c r="DC175" s="238">
        <v>-95153679.40999997</v>
      </c>
      <c r="DD175" s="238">
        <v>-10404739.780000009</v>
      </c>
      <c r="DE175" s="238">
        <v>-98749221.97999997</v>
      </c>
      <c r="DF175" s="238">
        <v>-8045201.880000001</v>
      </c>
      <c r="DG175" s="238">
        <v>-98330550.79999997</v>
      </c>
      <c r="DH175" s="238">
        <v>-7892395.960000017</v>
      </c>
      <c r="DI175" s="238">
        <v>-98976725.63</v>
      </c>
      <c r="DJ175" s="238">
        <v>-8174594.730000007</v>
      </c>
      <c r="DK175" s="238">
        <v>-100199980.67</v>
      </c>
      <c r="DL175" s="238">
        <v>-8265032.62</v>
      </c>
      <c r="DM175" s="238">
        <v>-100527309.52000001</v>
      </c>
      <c r="DN175" s="238">
        <v>-7992317.30000001</v>
      </c>
      <c r="DO175" s="238">
        <v>-100490758.73000002</v>
      </c>
      <c r="DP175" s="238">
        <v>-7844648.259999995</v>
      </c>
      <c r="DQ175" s="238">
        <v>-100485338.32000002</v>
      </c>
      <c r="DR175" s="238">
        <v>-8448253.420000006</v>
      </c>
      <c r="DS175" s="238">
        <v>-100238858.44000003</v>
      </c>
      <c r="DT175" s="238">
        <v>-7945169.989999999</v>
      </c>
      <c r="DU175" s="238">
        <v>-100585272.23000002</v>
      </c>
      <c r="DV175" s="238">
        <v>-8109515.540000003</v>
      </c>
      <c r="DW175" s="238">
        <v>-100252188.07000004</v>
      </c>
      <c r="DX175" s="238">
        <v>-8794497.030000005</v>
      </c>
      <c r="DY175" s="238">
        <v>-100130522.50000004</v>
      </c>
      <c r="DZ175" s="238">
        <v>-8109471.31999999</v>
      </c>
      <c r="EA175" s="238">
        <v>-100025837.83000004</v>
      </c>
      <c r="EB175" s="238">
        <v>-8266535.340000003</v>
      </c>
      <c r="EC175" s="238">
        <v>-97887633.39000003</v>
      </c>
      <c r="ED175" s="238">
        <v>-8352797.259999992</v>
      </c>
      <c r="EE175" s="238">
        <v>-98195228.77000004</v>
      </c>
      <c r="EF175" s="238">
        <v>-7966359.360000002</v>
      </c>
      <c r="EG175" s="238">
        <v>-98269192.17000002</v>
      </c>
      <c r="EH175" s="238">
        <v>-8356654.200000006</v>
      </c>
      <c r="EI175" s="238">
        <v>-98451251.64000003</v>
      </c>
      <c r="EJ175" s="238">
        <v>-8362324.350000004</v>
      </c>
      <c r="EK175" s="238">
        <v>-98548543.37</v>
      </c>
      <c r="EL175" s="238">
        <v>-8421762.129999995</v>
      </c>
      <c r="EM175" s="238">
        <v>-98977988.2</v>
      </c>
      <c r="EN175" s="238">
        <v>-8070664.409999998</v>
      </c>
      <c r="EO175" s="238">
        <v>-99204004.35</v>
      </c>
      <c r="EP175" s="238">
        <v>-8468036.210000006</v>
      </c>
      <c r="EQ175" s="238">
        <v>-99223787.14</v>
      </c>
      <c r="ES175" t="str">
        <f t="shared" si="11"/>
        <v>922</v>
      </c>
      <c r="EX175" t="b">
        <f t="shared" si="8"/>
        <v>1</v>
      </c>
      <c r="EY175" s="206" t="s">
        <v>656</v>
      </c>
    </row>
    <row r="176" spans="1:155" ht="12.75">
      <c r="A176" t="str">
        <f t="shared" si="10"/>
        <v>INC522151</v>
      </c>
      <c r="B176" s="241" t="s">
        <v>657</v>
      </c>
      <c r="C176" s="238" t="s">
        <v>778</v>
      </c>
      <c r="D176" s="238">
        <v>-37583.34</v>
      </c>
      <c r="E176" s="238">
        <v>-451000</v>
      </c>
      <c r="F176" s="238">
        <v>-37583.34</v>
      </c>
      <c r="G176" s="238">
        <v>-488583.34</v>
      </c>
      <c r="H176" s="238">
        <v>-37583.34</v>
      </c>
      <c r="I176" s="238">
        <v>-526166.68</v>
      </c>
      <c r="J176" s="238">
        <v>-37583.34</v>
      </c>
      <c r="K176" s="238">
        <v>-563750.02</v>
      </c>
      <c r="L176" s="238">
        <v>-37583.34</v>
      </c>
      <c r="M176" s="238">
        <v>-601333.36</v>
      </c>
      <c r="N176" s="238">
        <v>-37583.34</v>
      </c>
      <c r="O176" s="238">
        <v>-638916.7</v>
      </c>
      <c r="P176" s="238">
        <v>-37583.3</v>
      </c>
      <c r="Q176" s="238">
        <v>-451000</v>
      </c>
      <c r="R176" s="238">
        <v>-37583.3</v>
      </c>
      <c r="S176" s="238">
        <v>-488583.3</v>
      </c>
      <c r="T176" s="238">
        <v>-37583.34</v>
      </c>
      <c r="U176" s="238">
        <v>-526166.64</v>
      </c>
      <c r="V176" s="238">
        <v>-37583.34</v>
      </c>
      <c r="W176" s="238">
        <v>-563749.98</v>
      </c>
      <c r="X176" s="238">
        <v>-37583.34</v>
      </c>
      <c r="Y176" s="238">
        <v>-601333.32</v>
      </c>
      <c r="Z176" s="238">
        <v>-37583.34</v>
      </c>
      <c r="AA176" s="238">
        <v>-451000</v>
      </c>
      <c r="AB176" s="238">
        <v>-37583.34</v>
      </c>
      <c r="AC176" s="238">
        <v>-451000</v>
      </c>
      <c r="AD176" s="238">
        <v>-37583.3</v>
      </c>
      <c r="AE176" s="238">
        <v>-450999.96</v>
      </c>
      <c r="AF176" s="238">
        <v>-37583.34</v>
      </c>
      <c r="AG176" s="238">
        <v>-450999.96</v>
      </c>
      <c r="AH176" s="238">
        <v>-37583.34</v>
      </c>
      <c r="AI176" s="238">
        <v>-450999.96</v>
      </c>
      <c r="AJ176" s="238">
        <v>-37583.34</v>
      </c>
      <c r="AK176" s="238">
        <v>-450999.96</v>
      </c>
      <c r="AL176" s="238">
        <v>-37583.34</v>
      </c>
      <c r="AM176" s="238">
        <v>-450999.96</v>
      </c>
      <c r="AN176" s="238">
        <v>-37583.34</v>
      </c>
      <c r="AO176" s="238">
        <v>-451000</v>
      </c>
      <c r="AP176" s="238">
        <v>-37583.3</v>
      </c>
      <c r="AQ176" s="238">
        <v>-451000</v>
      </c>
      <c r="AR176" s="238">
        <v>-37583.34</v>
      </c>
      <c r="AS176" s="238">
        <v>-451000</v>
      </c>
      <c r="AT176" s="238">
        <v>-37583.34</v>
      </c>
      <c r="AU176" s="238">
        <v>-451000</v>
      </c>
      <c r="AV176" s="238">
        <v>-37583.34</v>
      </c>
      <c r="AW176" s="238">
        <v>-451000</v>
      </c>
      <c r="AX176" s="238">
        <v>-37583.34</v>
      </c>
      <c r="AY176" s="238">
        <v>-451000</v>
      </c>
      <c r="AZ176" s="238">
        <v>-37583.34</v>
      </c>
      <c r="BA176" s="238">
        <v>-451000</v>
      </c>
      <c r="BB176" s="238">
        <v>-37583.3</v>
      </c>
      <c r="BC176" s="238">
        <v>-451000</v>
      </c>
      <c r="BD176" s="238">
        <v>-37583.34</v>
      </c>
      <c r="BE176" s="238">
        <v>-451000</v>
      </c>
      <c r="BF176" s="238">
        <v>-37583.34</v>
      </c>
      <c r="BG176" s="238">
        <v>-451000</v>
      </c>
      <c r="BH176" s="238">
        <v>-37583.34</v>
      </c>
      <c r="BI176" s="238">
        <v>-451000</v>
      </c>
      <c r="BJ176" s="238">
        <v>-37583.34</v>
      </c>
      <c r="BK176" s="238">
        <v>-451000</v>
      </c>
      <c r="BL176" s="238">
        <v>-37583.34</v>
      </c>
      <c r="BM176" s="238">
        <v>-451000</v>
      </c>
      <c r="BN176" s="238">
        <v>-37583.3</v>
      </c>
      <c r="BO176" s="238">
        <v>-450999.9999999999</v>
      </c>
      <c r="BP176" s="238">
        <v>-37583.34</v>
      </c>
      <c r="BQ176" s="238">
        <v>-450999.9999999999</v>
      </c>
      <c r="BR176" s="238">
        <v>-37583.34</v>
      </c>
      <c r="BS176" s="238">
        <v>-450999.9999999999</v>
      </c>
      <c r="BT176" s="238">
        <v>-37583.34</v>
      </c>
      <c r="BU176" s="238">
        <v>-450999.9999999999</v>
      </c>
      <c r="BV176" s="238">
        <v>-37583.34</v>
      </c>
      <c r="BW176" s="238">
        <v>-450999.9999999999</v>
      </c>
      <c r="BX176" s="238">
        <v>-37583.34</v>
      </c>
      <c r="BY176" s="238">
        <v>-450999.9999999998</v>
      </c>
      <c r="BZ176" s="238">
        <v>-37583.3</v>
      </c>
      <c r="CA176" s="238">
        <v>-450999.9999999999</v>
      </c>
      <c r="CB176" s="238">
        <v>-37583.34</v>
      </c>
      <c r="CC176" s="238">
        <v>-450999.9999999999</v>
      </c>
      <c r="CD176" s="238">
        <v>-37583.34</v>
      </c>
      <c r="CE176" s="238">
        <v>-450999.9999999999</v>
      </c>
      <c r="CF176" s="238">
        <v>-37583.34</v>
      </c>
      <c r="CG176" s="238">
        <v>-450999.9999999999</v>
      </c>
      <c r="CH176" s="238">
        <v>-37583.34</v>
      </c>
      <c r="CI176" s="238">
        <v>-450999.9999999999</v>
      </c>
      <c r="CJ176" s="238">
        <v>-37583.34</v>
      </c>
      <c r="CK176" s="238">
        <v>-450999.9999999998</v>
      </c>
      <c r="CL176" s="238">
        <v>-37583.3</v>
      </c>
      <c r="CM176" s="238">
        <v>-450999.9999999999</v>
      </c>
      <c r="CN176" s="238">
        <v>-37583.34</v>
      </c>
      <c r="CO176" s="238">
        <v>-450999.9999999999</v>
      </c>
      <c r="CP176" s="238">
        <v>-37583.34</v>
      </c>
      <c r="CQ176" s="238">
        <v>-450999.9999999999</v>
      </c>
      <c r="CR176" s="238">
        <v>-37583.34</v>
      </c>
      <c r="CS176" s="238">
        <v>-450999.9999999999</v>
      </c>
      <c r="CT176" s="238">
        <v>-37583.34</v>
      </c>
      <c r="CU176" s="238">
        <v>-450999.9999999999</v>
      </c>
      <c r="CV176" s="238">
        <v>-37583.34</v>
      </c>
      <c r="CW176" s="238">
        <v>-450999.9999999998</v>
      </c>
      <c r="CX176" s="238">
        <v>-37583.3</v>
      </c>
      <c r="CY176" s="238">
        <v>-450999.9999999999</v>
      </c>
      <c r="CZ176" s="238">
        <v>-37583.34</v>
      </c>
      <c r="DA176" s="238">
        <v>-450999.9999999999</v>
      </c>
      <c r="DB176" s="238">
        <v>-37583.34</v>
      </c>
      <c r="DC176" s="238">
        <v>-450999.9999999999</v>
      </c>
      <c r="DD176" s="238">
        <v>-37583.34</v>
      </c>
      <c r="DE176" s="238">
        <v>-450999.9999999999</v>
      </c>
      <c r="DF176" s="238">
        <v>-37583.34</v>
      </c>
      <c r="DG176" s="238">
        <v>-450999.9999999999</v>
      </c>
      <c r="DH176" s="238">
        <v>-37583.34</v>
      </c>
      <c r="DI176" s="238">
        <v>-450999.9999999998</v>
      </c>
      <c r="DJ176" s="238">
        <v>-37583.3</v>
      </c>
      <c r="DK176" s="238">
        <v>-450999.9999999999</v>
      </c>
      <c r="DL176" s="238">
        <v>-37583.34</v>
      </c>
      <c r="DM176" s="238">
        <v>-450999.9999999999</v>
      </c>
      <c r="DN176" s="238">
        <v>-37583.34</v>
      </c>
      <c r="DO176" s="238">
        <v>-450999.9999999999</v>
      </c>
      <c r="DP176" s="238">
        <v>-37583.34</v>
      </c>
      <c r="DQ176" s="238">
        <v>-450999.9999999999</v>
      </c>
      <c r="DR176" s="238">
        <v>-37583.34</v>
      </c>
      <c r="DS176" s="238">
        <v>-450999.9999999999</v>
      </c>
      <c r="DT176" s="238">
        <v>-37583.34</v>
      </c>
      <c r="DU176" s="238">
        <v>-450999.9999999998</v>
      </c>
      <c r="DV176" s="238">
        <v>-37583.3</v>
      </c>
      <c r="DW176" s="238">
        <v>-450999.9999999999</v>
      </c>
      <c r="DX176" s="238">
        <v>-37583.34</v>
      </c>
      <c r="DY176" s="238">
        <v>-450999.9999999999</v>
      </c>
      <c r="DZ176" s="238">
        <v>-37583.34</v>
      </c>
      <c r="EA176" s="238">
        <v>-450999.9999999999</v>
      </c>
      <c r="EB176" s="238">
        <v>-37583.34</v>
      </c>
      <c r="EC176" s="238">
        <v>-450999.9999999999</v>
      </c>
      <c r="ED176" s="238">
        <v>-37583.34</v>
      </c>
      <c r="EE176" s="238">
        <v>-450999.9999999999</v>
      </c>
      <c r="EF176" s="238">
        <v>-37583.34</v>
      </c>
      <c r="EG176" s="238">
        <v>-450999.9999999998</v>
      </c>
      <c r="EH176" s="238">
        <v>-37583.3</v>
      </c>
      <c r="EI176" s="238">
        <v>-450999.9999999999</v>
      </c>
      <c r="EJ176" s="238">
        <v>-37583.34</v>
      </c>
      <c r="EK176" s="238">
        <v>-450999.9999999999</v>
      </c>
      <c r="EL176" s="238">
        <v>-37583.34</v>
      </c>
      <c r="EM176" s="238">
        <v>-450999.9999999999</v>
      </c>
      <c r="EN176" s="238">
        <v>-37583.34</v>
      </c>
      <c r="EO176" s="238">
        <v>-450999.9999999999</v>
      </c>
      <c r="EP176" s="238">
        <v>-37583.34</v>
      </c>
      <c r="EQ176" s="238">
        <v>-450999.9999999999</v>
      </c>
      <c r="ES176" t="str">
        <f t="shared" si="11"/>
        <v>922</v>
      </c>
      <c r="EX176" t="b">
        <f t="shared" si="8"/>
        <v>1</v>
      </c>
      <c r="EY176" s="206" t="s">
        <v>657</v>
      </c>
    </row>
    <row r="177" spans="1:155" ht="12.75">
      <c r="A177" t="str">
        <f t="shared" si="10"/>
        <v>INC523000</v>
      </c>
      <c r="B177" s="241" t="s">
        <v>658</v>
      </c>
      <c r="C177" s="238" t="s">
        <v>779</v>
      </c>
      <c r="D177" s="238">
        <v>1643421.86</v>
      </c>
      <c r="E177" s="238">
        <v>31360541.22</v>
      </c>
      <c r="F177" s="238">
        <v>1406762.4</v>
      </c>
      <c r="G177" s="238">
        <v>31349138.77</v>
      </c>
      <c r="H177" s="238">
        <v>4309501.9</v>
      </c>
      <c r="I177" s="238">
        <v>33845432.21</v>
      </c>
      <c r="J177" s="238">
        <v>2110750.93</v>
      </c>
      <c r="K177" s="238">
        <v>33700055.46</v>
      </c>
      <c r="L177" s="238">
        <v>2394234.98</v>
      </c>
      <c r="M177" s="238">
        <v>33564905.16</v>
      </c>
      <c r="N177" s="238">
        <v>3801307.3</v>
      </c>
      <c r="O177" s="238">
        <v>34583317.1</v>
      </c>
      <c r="P177" s="238">
        <v>1510288.17</v>
      </c>
      <c r="Q177" s="238">
        <v>34312994.79</v>
      </c>
      <c r="R177" s="238">
        <v>2439557.38</v>
      </c>
      <c r="S177" s="238">
        <v>33725069.56</v>
      </c>
      <c r="T177" s="238">
        <v>2685609.91</v>
      </c>
      <c r="U177" s="238">
        <v>33715085.89</v>
      </c>
      <c r="V177" s="238">
        <v>2081346.74</v>
      </c>
      <c r="W177" s="238">
        <v>33611498.64</v>
      </c>
      <c r="X177" s="238">
        <v>3334758.6</v>
      </c>
      <c r="Y177" s="238">
        <v>34403704.42</v>
      </c>
      <c r="Z177" s="238">
        <v>4736545.17</v>
      </c>
      <c r="AA177" s="238">
        <v>32454085.34</v>
      </c>
      <c r="AB177" s="238">
        <v>1667255.6</v>
      </c>
      <c r="AC177" s="238">
        <v>32477919.08</v>
      </c>
      <c r="AD177" s="238">
        <v>1319718.69</v>
      </c>
      <c r="AE177" s="238">
        <v>32390875.37</v>
      </c>
      <c r="AF177" s="238">
        <v>2686455.48</v>
      </c>
      <c r="AG177" s="238">
        <v>30767828.95</v>
      </c>
      <c r="AH177" s="238">
        <v>2429383.74</v>
      </c>
      <c r="AI177" s="238">
        <v>31086461.76</v>
      </c>
      <c r="AJ177" s="238">
        <v>2756818.46</v>
      </c>
      <c r="AK177" s="238">
        <v>31449045.24</v>
      </c>
      <c r="AL177" s="238">
        <v>3205443.21</v>
      </c>
      <c r="AM177" s="238">
        <v>30853181.15</v>
      </c>
      <c r="AN177" s="238">
        <v>2442258.46</v>
      </c>
      <c r="AO177" s="238">
        <v>31785151.44</v>
      </c>
      <c r="AP177" s="238">
        <v>2154927.96</v>
      </c>
      <c r="AQ177" s="238">
        <v>31500522.02</v>
      </c>
      <c r="AR177" s="238">
        <v>13138527.94</v>
      </c>
      <c r="AS177" s="238">
        <v>41953440.05</v>
      </c>
      <c r="AT177" s="238">
        <v>4749968.95</v>
      </c>
      <c r="AU177" s="238">
        <v>44622062.26</v>
      </c>
      <c r="AV177" s="238">
        <v>2445165.47</v>
      </c>
      <c r="AW177" s="238">
        <v>43732469.13</v>
      </c>
      <c r="AX177" s="238">
        <v>4530160.33</v>
      </c>
      <c r="AY177" s="238">
        <v>43526084.29</v>
      </c>
      <c r="AZ177" s="238">
        <v>1524969.14</v>
      </c>
      <c r="BA177" s="238">
        <v>43383797.83</v>
      </c>
      <c r="BB177" s="238">
        <v>1199512.8</v>
      </c>
      <c r="BC177" s="238">
        <v>43263591.94</v>
      </c>
      <c r="BD177" s="238">
        <v>2339716.38</v>
      </c>
      <c r="BE177" s="238">
        <v>42916852.84</v>
      </c>
      <c r="BF177" s="238">
        <v>1533914.08</v>
      </c>
      <c r="BG177" s="238">
        <v>42021383.18</v>
      </c>
      <c r="BH177" s="238">
        <v>2844775.77</v>
      </c>
      <c r="BI177" s="238">
        <v>42109340.49</v>
      </c>
      <c r="BJ177" s="238">
        <v>2841490.56</v>
      </c>
      <c r="BK177" s="238">
        <v>41745387.84</v>
      </c>
      <c r="BL177" s="238">
        <v>1605044.06</v>
      </c>
      <c r="BM177" s="238">
        <v>40908173.44</v>
      </c>
      <c r="BN177" s="238">
        <v>2269786.75</v>
      </c>
      <c r="BO177" s="238">
        <v>41023032.230000004</v>
      </c>
      <c r="BP177" s="238">
        <v>2939049.83</v>
      </c>
      <c r="BQ177" s="238">
        <v>30823554.12</v>
      </c>
      <c r="BR177" s="238">
        <v>3238474.57</v>
      </c>
      <c r="BS177" s="238">
        <v>29312059.740000002</v>
      </c>
      <c r="BT177" s="238">
        <v>3067812.89</v>
      </c>
      <c r="BU177" s="238">
        <v>29934707.159999996</v>
      </c>
      <c r="BV177" s="238">
        <v>4567489.47</v>
      </c>
      <c r="BW177" s="238">
        <v>29972036.299999997</v>
      </c>
      <c r="BX177" s="238">
        <v>1682529.85</v>
      </c>
      <c r="BY177" s="238">
        <v>30129597.009999998</v>
      </c>
      <c r="BZ177" s="238">
        <v>1245947.85</v>
      </c>
      <c r="CA177" s="238">
        <v>30176032.06</v>
      </c>
      <c r="CB177" s="238">
        <v>2814604.99</v>
      </c>
      <c r="CC177" s="238">
        <v>30650920.67</v>
      </c>
      <c r="CD177" s="238">
        <v>2190221</v>
      </c>
      <c r="CE177" s="238">
        <v>31307227.59</v>
      </c>
      <c r="CF177" s="238">
        <v>3177766.63</v>
      </c>
      <c r="CG177" s="238">
        <v>31640218.449999996</v>
      </c>
      <c r="CH177" s="238">
        <v>4106309.3</v>
      </c>
      <c r="CI177" s="238">
        <v>32905037.19</v>
      </c>
      <c r="CJ177" s="238">
        <v>2113841.35</v>
      </c>
      <c r="CK177" s="238">
        <v>33413834.480000004</v>
      </c>
      <c r="CL177" s="238">
        <v>2668490.67</v>
      </c>
      <c r="CM177" s="238">
        <v>33812538.4</v>
      </c>
      <c r="CN177" s="238">
        <v>3873767.66</v>
      </c>
      <c r="CO177" s="238">
        <v>34747256.230000004</v>
      </c>
      <c r="CP177" s="238">
        <v>3780373.3200000008</v>
      </c>
      <c r="CQ177" s="238">
        <v>35289154.980000004</v>
      </c>
      <c r="CR177" s="238">
        <v>3986425.430000002</v>
      </c>
      <c r="CS177" s="238">
        <v>36207767.52</v>
      </c>
      <c r="CT177" s="238">
        <v>5765506.640000002</v>
      </c>
      <c r="CU177" s="238">
        <v>37405784.69000001</v>
      </c>
      <c r="CV177" s="238">
        <v>2939429.73</v>
      </c>
      <c r="CW177" s="238">
        <v>38662684.57000001</v>
      </c>
      <c r="CX177" s="238">
        <v>2874568.6400000006</v>
      </c>
      <c r="CY177" s="238">
        <v>40291305.36000001</v>
      </c>
      <c r="CZ177" s="238">
        <v>3166864.700000002</v>
      </c>
      <c r="DA177" s="238">
        <v>40643565.07000001</v>
      </c>
      <c r="DB177" s="238">
        <v>3442269.85</v>
      </c>
      <c r="DC177" s="238">
        <v>41895613.92000001</v>
      </c>
      <c r="DD177" s="238">
        <v>3199810.8700000024</v>
      </c>
      <c r="DE177" s="238">
        <v>41917658.16000001</v>
      </c>
      <c r="DF177" s="238">
        <v>3946527.289999999</v>
      </c>
      <c r="DG177" s="238">
        <v>41757876.15000001</v>
      </c>
      <c r="DH177" s="238">
        <v>3205522.579999999</v>
      </c>
      <c r="DI177" s="238">
        <v>42849557.38000001</v>
      </c>
      <c r="DJ177" s="238">
        <v>3131631.2399999993</v>
      </c>
      <c r="DK177" s="238">
        <v>43312697.95</v>
      </c>
      <c r="DL177" s="238">
        <v>3336935.6400000015</v>
      </c>
      <c r="DM177" s="238">
        <v>42775865.93000001</v>
      </c>
      <c r="DN177" s="238">
        <v>3637535.400000002</v>
      </c>
      <c r="DO177" s="238">
        <v>42633028.010000005</v>
      </c>
      <c r="DP177" s="238">
        <v>3010325.020000001</v>
      </c>
      <c r="DQ177" s="238">
        <v>41656927.60000001</v>
      </c>
      <c r="DR177" s="238">
        <v>3816877.090000003</v>
      </c>
      <c r="DS177" s="238">
        <v>39708298.050000004</v>
      </c>
      <c r="DT177" s="238">
        <v>2918552.8400000003</v>
      </c>
      <c r="DU177" s="238">
        <v>39687421.16000001</v>
      </c>
      <c r="DV177" s="238">
        <v>2701264.730000001</v>
      </c>
      <c r="DW177" s="238">
        <v>39514117.25000001</v>
      </c>
      <c r="DX177" s="238">
        <v>3037115.9600000014</v>
      </c>
      <c r="DY177" s="238">
        <v>39384368.51000001</v>
      </c>
      <c r="DZ177" s="238">
        <v>3221800.120000003</v>
      </c>
      <c r="EA177" s="238">
        <v>39163898.780000016</v>
      </c>
      <c r="EB177" s="238">
        <v>3084778.3100000024</v>
      </c>
      <c r="EC177" s="238">
        <v>39048866.220000006</v>
      </c>
      <c r="ED177" s="238">
        <v>3943310.5400000014</v>
      </c>
      <c r="EE177" s="238">
        <v>39045649.47000001</v>
      </c>
      <c r="EF177" s="238">
        <v>2942899.3300000024</v>
      </c>
      <c r="EG177" s="238">
        <v>38783026.22000002</v>
      </c>
      <c r="EH177" s="238">
        <v>3029682.6500000022</v>
      </c>
      <c r="EI177" s="238">
        <v>38681077.63000002</v>
      </c>
      <c r="EJ177" s="238">
        <v>3345958.8300000033</v>
      </c>
      <c r="EK177" s="238">
        <v>38690100.82000002</v>
      </c>
      <c r="EL177" s="238">
        <v>3774560.4199999995</v>
      </c>
      <c r="EM177" s="238">
        <v>38827125.840000026</v>
      </c>
      <c r="EN177" s="238">
        <v>3004733.8900000006</v>
      </c>
      <c r="EO177" s="238">
        <v>38821534.71000002</v>
      </c>
      <c r="EP177" s="238">
        <v>3997351.1</v>
      </c>
      <c r="EQ177" s="238">
        <v>39002008.72000003</v>
      </c>
      <c r="ES177" t="str">
        <f t="shared" si="11"/>
        <v>923</v>
      </c>
      <c r="EX177" t="b">
        <f t="shared" si="8"/>
        <v>1</v>
      </c>
      <c r="EY177" s="206" t="s">
        <v>658</v>
      </c>
    </row>
    <row r="178" spans="1:155" ht="12.75">
      <c r="A178" t="str">
        <f t="shared" si="10"/>
        <v>INC523900</v>
      </c>
      <c r="B178" s="241" t="s">
        <v>659</v>
      </c>
      <c r="C178" s="238" t="s">
        <v>733</v>
      </c>
      <c r="D178" s="238">
        <v>0</v>
      </c>
      <c r="E178" s="238">
        <v>0</v>
      </c>
      <c r="F178" s="238">
        <v>0</v>
      </c>
      <c r="G178" s="238">
        <v>0</v>
      </c>
      <c r="H178" s="238">
        <v>0</v>
      </c>
      <c r="I178" s="238">
        <v>0</v>
      </c>
      <c r="J178" s="238">
        <v>0</v>
      </c>
      <c r="K178" s="238">
        <v>0</v>
      </c>
      <c r="L178" s="238">
        <v>0</v>
      </c>
      <c r="M178" s="238">
        <v>0</v>
      </c>
      <c r="N178" s="238">
        <v>0</v>
      </c>
      <c r="O178" s="238">
        <v>0</v>
      </c>
      <c r="P178" s="238">
        <v>0</v>
      </c>
      <c r="Q178" s="238">
        <v>0</v>
      </c>
      <c r="R178" s="238">
        <v>0</v>
      </c>
      <c r="S178" s="238">
        <v>0</v>
      </c>
      <c r="T178" s="238">
        <v>0</v>
      </c>
      <c r="U178" s="238">
        <v>0</v>
      </c>
      <c r="V178" s="238">
        <v>0</v>
      </c>
      <c r="W178" s="238">
        <v>0</v>
      </c>
      <c r="X178" s="238">
        <v>0</v>
      </c>
      <c r="Y178" s="238">
        <v>0</v>
      </c>
      <c r="Z178" s="238">
        <v>0</v>
      </c>
      <c r="AA178" s="238">
        <v>0</v>
      </c>
      <c r="AB178" s="238">
        <v>0</v>
      </c>
      <c r="AC178" s="238">
        <v>0</v>
      </c>
      <c r="AD178" s="238">
        <v>0</v>
      </c>
      <c r="AE178" s="238">
        <v>0</v>
      </c>
      <c r="AF178" s="238">
        <v>0</v>
      </c>
      <c r="AG178" s="238">
        <v>0</v>
      </c>
      <c r="AH178" s="238">
        <v>0</v>
      </c>
      <c r="AI178" s="238">
        <v>0</v>
      </c>
      <c r="AJ178" s="238">
        <v>0</v>
      </c>
      <c r="AK178" s="238">
        <v>0</v>
      </c>
      <c r="AL178" s="238">
        <v>0</v>
      </c>
      <c r="AM178" s="238">
        <v>0</v>
      </c>
      <c r="AN178" s="238">
        <v>0</v>
      </c>
      <c r="AO178" s="238">
        <v>0</v>
      </c>
      <c r="AP178" s="238">
        <v>0</v>
      </c>
      <c r="AQ178" s="238">
        <v>0</v>
      </c>
      <c r="AR178" s="238">
        <v>0</v>
      </c>
      <c r="AS178" s="238">
        <v>0</v>
      </c>
      <c r="AT178" s="238">
        <v>0</v>
      </c>
      <c r="AU178" s="238">
        <v>0</v>
      </c>
      <c r="AV178" s="238">
        <v>0</v>
      </c>
      <c r="AW178" s="238">
        <v>0</v>
      </c>
      <c r="AX178" s="238">
        <v>0</v>
      </c>
      <c r="AY178" s="238">
        <v>0</v>
      </c>
      <c r="AZ178" s="238">
        <v>0</v>
      </c>
      <c r="BA178" s="238">
        <v>0</v>
      </c>
      <c r="BB178" s="238">
        <v>0</v>
      </c>
      <c r="BC178" s="238">
        <v>0</v>
      </c>
      <c r="BD178" s="238">
        <v>0</v>
      </c>
      <c r="BE178" s="238">
        <v>0</v>
      </c>
      <c r="BF178" s="238">
        <v>0</v>
      </c>
      <c r="BG178" s="238">
        <v>0</v>
      </c>
      <c r="BH178" s="238">
        <v>0</v>
      </c>
      <c r="BI178" s="238">
        <v>0</v>
      </c>
      <c r="BJ178" s="238">
        <v>0</v>
      </c>
      <c r="BK178" s="238">
        <v>0</v>
      </c>
      <c r="BL178" s="238">
        <v>0</v>
      </c>
      <c r="BM178" s="238">
        <v>0</v>
      </c>
      <c r="BN178" s="238">
        <v>0</v>
      </c>
      <c r="BO178" s="238">
        <v>0</v>
      </c>
      <c r="BP178" s="238">
        <v>0</v>
      </c>
      <c r="BQ178" s="238">
        <v>0</v>
      </c>
      <c r="BR178" s="238">
        <v>0</v>
      </c>
      <c r="BS178" s="238">
        <v>0</v>
      </c>
      <c r="BT178" s="238">
        <v>0</v>
      </c>
      <c r="BU178" s="238">
        <v>0</v>
      </c>
      <c r="BV178" s="238">
        <v>0</v>
      </c>
      <c r="BW178" s="238">
        <v>0</v>
      </c>
      <c r="BX178" s="238">
        <v>0</v>
      </c>
      <c r="BY178" s="238">
        <v>0</v>
      </c>
      <c r="BZ178" s="238">
        <v>0</v>
      </c>
      <c r="CA178" s="238">
        <v>0</v>
      </c>
      <c r="CB178" s="238">
        <v>99230.65</v>
      </c>
      <c r="CC178" s="238">
        <v>99230.65</v>
      </c>
      <c r="CD178" s="238">
        <v>64291.31</v>
      </c>
      <c r="CE178" s="238">
        <v>163521.96</v>
      </c>
      <c r="CF178" s="238">
        <v>37847.18</v>
      </c>
      <c r="CG178" s="238">
        <v>201369.13999999998</v>
      </c>
      <c r="CH178" s="238">
        <v>47107.08</v>
      </c>
      <c r="CI178" s="238">
        <v>248476.22</v>
      </c>
      <c r="CJ178" s="238">
        <v>62407.21</v>
      </c>
      <c r="CK178" s="238">
        <v>310883.43</v>
      </c>
      <c r="CL178" s="238">
        <v>121301.43</v>
      </c>
      <c r="CM178" s="238">
        <v>432184.86</v>
      </c>
      <c r="CN178" s="238">
        <v>3439.76</v>
      </c>
      <c r="CO178" s="238">
        <v>435624.62</v>
      </c>
      <c r="CP178" s="238">
        <v>60000</v>
      </c>
      <c r="CQ178" s="238">
        <v>495624.62</v>
      </c>
      <c r="CR178" s="238">
        <v>60000</v>
      </c>
      <c r="CS178" s="238">
        <v>555624.62</v>
      </c>
      <c r="CT178" s="238">
        <v>60000</v>
      </c>
      <c r="CU178" s="238">
        <v>615624.62</v>
      </c>
      <c r="CV178" s="238">
        <v>89845</v>
      </c>
      <c r="CW178" s="238">
        <v>705469.62</v>
      </c>
      <c r="CX178" s="238">
        <v>89845</v>
      </c>
      <c r="CY178" s="238">
        <v>795314.62</v>
      </c>
      <c r="CZ178" s="238">
        <v>115345</v>
      </c>
      <c r="DA178" s="238">
        <v>811428.97</v>
      </c>
      <c r="DB178" s="238">
        <v>115345</v>
      </c>
      <c r="DC178" s="238">
        <v>862482.6599999999</v>
      </c>
      <c r="DD178" s="238">
        <v>115345</v>
      </c>
      <c r="DE178" s="238">
        <v>939980.4799999999</v>
      </c>
      <c r="DF178" s="238">
        <v>115345</v>
      </c>
      <c r="DG178" s="238">
        <v>1008218.3999999999</v>
      </c>
      <c r="DH178" s="238">
        <v>115345</v>
      </c>
      <c r="DI178" s="238">
        <v>1061156.19</v>
      </c>
      <c r="DJ178" s="238">
        <v>115345</v>
      </c>
      <c r="DK178" s="238">
        <v>1055199.76</v>
      </c>
      <c r="DL178" s="238">
        <v>115345</v>
      </c>
      <c r="DM178" s="238">
        <v>1167105</v>
      </c>
      <c r="DN178" s="238">
        <v>115345</v>
      </c>
      <c r="DO178" s="238">
        <v>1222450</v>
      </c>
      <c r="DP178" s="238">
        <v>115345</v>
      </c>
      <c r="DQ178" s="238">
        <v>1277795</v>
      </c>
      <c r="DR178" s="238">
        <v>115345</v>
      </c>
      <c r="DS178" s="238">
        <v>1333140</v>
      </c>
      <c r="DT178" s="238">
        <v>117652</v>
      </c>
      <c r="DU178" s="238">
        <v>1360947</v>
      </c>
      <c r="DV178" s="238">
        <v>117652</v>
      </c>
      <c r="DW178" s="238">
        <v>1388754</v>
      </c>
      <c r="DX178" s="238">
        <v>117652</v>
      </c>
      <c r="DY178" s="238">
        <v>1391061</v>
      </c>
      <c r="DZ178" s="238">
        <v>117652</v>
      </c>
      <c r="EA178" s="238">
        <v>1393368</v>
      </c>
      <c r="EB178" s="238">
        <v>117652</v>
      </c>
      <c r="EC178" s="238">
        <v>1395675</v>
      </c>
      <c r="ED178" s="238">
        <v>117652</v>
      </c>
      <c r="EE178" s="238">
        <v>1397982</v>
      </c>
      <c r="EF178" s="238">
        <v>117652</v>
      </c>
      <c r="EG178" s="238">
        <v>1400289</v>
      </c>
      <c r="EH178" s="238">
        <v>117652</v>
      </c>
      <c r="EI178" s="238">
        <v>1402596</v>
      </c>
      <c r="EJ178" s="238">
        <v>117652</v>
      </c>
      <c r="EK178" s="238">
        <v>1404903</v>
      </c>
      <c r="EL178" s="238">
        <v>117652</v>
      </c>
      <c r="EM178" s="238">
        <v>1407210</v>
      </c>
      <c r="EN178" s="238">
        <v>117652</v>
      </c>
      <c r="EO178" s="238">
        <v>1409517</v>
      </c>
      <c r="EP178" s="238">
        <v>117652</v>
      </c>
      <c r="EQ178" s="238">
        <v>1411824</v>
      </c>
      <c r="ES178" t="str">
        <f t="shared" si="11"/>
        <v>NA </v>
      </c>
      <c r="EX178" t="b">
        <f t="shared" si="8"/>
        <v>1</v>
      </c>
      <c r="EY178" s="206" t="s">
        <v>659</v>
      </c>
    </row>
    <row r="179" spans="1:155" ht="12.75">
      <c r="A179" t="str">
        <f t="shared" si="10"/>
        <v>INC524000</v>
      </c>
      <c r="B179" s="241" t="s">
        <v>660</v>
      </c>
      <c r="C179" s="238" t="s">
        <v>780</v>
      </c>
      <c r="D179" s="238">
        <v>1408683.87</v>
      </c>
      <c r="E179" s="238">
        <v>12375626.43</v>
      </c>
      <c r="F179" s="238">
        <v>1408683.87</v>
      </c>
      <c r="G179" s="238">
        <v>12836776.8</v>
      </c>
      <c r="H179" s="238">
        <v>1408683.79</v>
      </c>
      <c r="I179" s="238">
        <v>13308210.29</v>
      </c>
      <c r="J179" s="238">
        <v>1480124.24</v>
      </c>
      <c r="K179" s="238">
        <v>13847581.38</v>
      </c>
      <c r="L179" s="238">
        <v>1100699.07</v>
      </c>
      <c r="M179" s="238">
        <v>13996812.43</v>
      </c>
      <c r="N179" s="238">
        <v>1524647.43</v>
      </c>
      <c r="O179" s="238">
        <v>14517219.14</v>
      </c>
      <c r="P179" s="238">
        <v>1465301.31</v>
      </c>
      <c r="Q179" s="238">
        <v>14945217.09</v>
      </c>
      <c r="R179" s="238">
        <v>1505489.72</v>
      </c>
      <c r="S179" s="238">
        <v>15413403.45</v>
      </c>
      <c r="T179" s="238">
        <v>1519726.64</v>
      </c>
      <c r="U179" s="238">
        <v>15893894.21</v>
      </c>
      <c r="V179" s="238">
        <v>1523635.88</v>
      </c>
      <c r="W179" s="238">
        <v>16379432.54</v>
      </c>
      <c r="X179" s="238">
        <v>1520017.33</v>
      </c>
      <c r="Y179" s="238">
        <v>16862146.51</v>
      </c>
      <c r="Z179" s="238">
        <v>1449461.21</v>
      </c>
      <c r="AA179" s="238">
        <v>17315154.36</v>
      </c>
      <c r="AB179" s="238">
        <v>1507743.83</v>
      </c>
      <c r="AC179" s="238">
        <v>17414214.32</v>
      </c>
      <c r="AD179" s="238">
        <v>1507696.73</v>
      </c>
      <c r="AE179" s="238">
        <v>17513227.18</v>
      </c>
      <c r="AF179" s="238">
        <v>1502865.49</v>
      </c>
      <c r="AG179" s="238">
        <v>17607408.88</v>
      </c>
      <c r="AH179" s="238">
        <v>1647862.36</v>
      </c>
      <c r="AI179" s="238">
        <v>17775147</v>
      </c>
      <c r="AJ179" s="238">
        <v>1268422.45</v>
      </c>
      <c r="AK179" s="238">
        <v>17942870.38</v>
      </c>
      <c r="AL179" s="238">
        <v>1474536.29</v>
      </c>
      <c r="AM179" s="238">
        <v>17892759.24</v>
      </c>
      <c r="AN179" s="238">
        <v>1616789.95</v>
      </c>
      <c r="AO179" s="238">
        <v>18044247.88</v>
      </c>
      <c r="AP179" s="238">
        <v>1658150.68</v>
      </c>
      <c r="AQ179" s="238">
        <v>18196908.84</v>
      </c>
      <c r="AR179" s="238">
        <v>1658966.24</v>
      </c>
      <c r="AS179" s="238">
        <v>18336148.44</v>
      </c>
      <c r="AT179" s="238">
        <v>1657761.55</v>
      </c>
      <c r="AU179" s="238">
        <v>18470274.11</v>
      </c>
      <c r="AV179" s="238">
        <v>1669355.25</v>
      </c>
      <c r="AW179" s="238">
        <v>18619612.03</v>
      </c>
      <c r="AX179" s="238">
        <v>1595811.64</v>
      </c>
      <c r="AY179" s="238">
        <v>18765962.46</v>
      </c>
      <c r="AZ179" s="238">
        <v>1229647.87</v>
      </c>
      <c r="BA179" s="238">
        <v>18487866.5</v>
      </c>
      <c r="BB179" s="238">
        <v>1169691.08</v>
      </c>
      <c r="BC179" s="238">
        <v>18149860.85</v>
      </c>
      <c r="BD179" s="238">
        <v>1561984.3</v>
      </c>
      <c r="BE179" s="238">
        <v>18208979.66</v>
      </c>
      <c r="BF179" s="238">
        <v>1323201.23</v>
      </c>
      <c r="BG179" s="238">
        <v>17884318.53</v>
      </c>
      <c r="BH179" s="238">
        <v>982856.14</v>
      </c>
      <c r="BI179" s="238">
        <v>17598752.22</v>
      </c>
      <c r="BJ179" s="238">
        <v>1168599.59</v>
      </c>
      <c r="BK179" s="238">
        <v>17292815.52</v>
      </c>
      <c r="BL179" s="238">
        <v>1161326.1</v>
      </c>
      <c r="BM179" s="238">
        <v>16837351.67</v>
      </c>
      <c r="BN179" s="238">
        <v>1221962.53</v>
      </c>
      <c r="BO179" s="238">
        <v>16401163.520000001</v>
      </c>
      <c r="BP179" s="238">
        <v>1178898.02</v>
      </c>
      <c r="BQ179" s="238">
        <v>15921095.3</v>
      </c>
      <c r="BR179" s="238">
        <v>1191491.27</v>
      </c>
      <c r="BS179" s="238">
        <v>15454825.02</v>
      </c>
      <c r="BT179" s="238">
        <v>1195645.09</v>
      </c>
      <c r="BU179" s="238">
        <v>14981114.86</v>
      </c>
      <c r="BV179" s="238">
        <v>1183869.66</v>
      </c>
      <c r="BW179" s="238">
        <v>14569172.880000003</v>
      </c>
      <c r="BX179" s="238">
        <v>1192919.59</v>
      </c>
      <c r="BY179" s="238">
        <v>14532444.600000001</v>
      </c>
      <c r="BZ179" s="238">
        <v>1019899.93</v>
      </c>
      <c r="CA179" s="238">
        <v>14382653.450000001</v>
      </c>
      <c r="CB179" s="238">
        <v>782515.48</v>
      </c>
      <c r="CC179" s="238">
        <v>13603184.629999999</v>
      </c>
      <c r="CD179" s="238">
        <v>1046095.95</v>
      </c>
      <c r="CE179" s="238">
        <v>13326079.35</v>
      </c>
      <c r="CF179" s="238">
        <v>683084.66</v>
      </c>
      <c r="CG179" s="238">
        <v>13026307.87</v>
      </c>
      <c r="CH179" s="238">
        <v>910148.67</v>
      </c>
      <c r="CI179" s="238">
        <v>12767856.95</v>
      </c>
      <c r="CJ179" s="238">
        <v>915515.17</v>
      </c>
      <c r="CK179" s="238">
        <v>12522046.019999998</v>
      </c>
      <c r="CL179" s="238">
        <v>940916.49</v>
      </c>
      <c r="CM179" s="238">
        <v>12240999.979999999</v>
      </c>
      <c r="CN179" s="238">
        <v>970152.49</v>
      </c>
      <c r="CO179" s="238">
        <v>12032254.45</v>
      </c>
      <c r="CP179" s="238">
        <v>902497.24</v>
      </c>
      <c r="CQ179" s="238">
        <v>11743260.42</v>
      </c>
      <c r="CR179" s="238">
        <v>875995.55</v>
      </c>
      <c r="CS179" s="238">
        <v>11423610.88</v>
      </c>
      <c r="CT179" s="238">
        <v>909117.3</v>
      </c>
      <c r="CU179" s="238">
        <v>11148858.52</v>
      </c>
      <c r="CV179" s="238">
        <v>902414.8600000001</v>
      </c>
      <c r="CW179" s="238">
        <v>10858353.790000001</v>
      </c>
      <c r="CX179" s="238">
        <v>903803.2499999998</v>
      </c>
      <c r="CY179" s="238">
        <v>10742257.11</v>
      </c>
      <c r="CZ179" s="238">
        <v>898282.0400000002</v>
      </c>
      <c r="DA179" s="238">
        <v>10858023.67</v>
      </c>
      <c r="DB179" s="238">
        <v>905899.3799999999</v>
      </c>
      <c r="DC179" s="238">
        <v>10717827.100000001</v>
      </c>
      <c r="DD179" s="238">
        <v>907795.6399999999</v>
      </c>
      <c r="DE179" s="238">
        <v>10942538.08</v>
      </c>
      <c r="DF179" s="238">
        <v>1094850.3599999999</v>
      </c>
      <c r="DG179" s="238">
        <v>11127239.77</v>
      </c>
      <c r="DH179" s="238">
        <v>1095500.76</v>
      </c>
      <c r="DI179" s="238">
        <v>11307225.360000001</v>
      </c>
      <c r="DJ179" s="238">
        <v>1093787.43</v>
      </c>
      <c r="DK179" s="238">
        <v>11460096.3</v>
      </c>
      <c r="DL179" s="238">
        <v>1090741.5899999999</v>
      </c>
      <c r="DM179" s="238">
        <v>11580685.4</v>
      </c>
      <c r="DN179" s="238">
        <v>1072582.72</v>
      </c>
      <c r="DO179" s="238">
        <v>11750770.879999999</v>
      </c>
      <c r="DP179" s="238">
        <v>1096578.47</v>
      </c>
      <c r="DQ179" s="238">
        <v>11971353.8</v>
      </c>
      <c r="DR179" s="238">
        <v>1099350.5699999998</v>
      </c>
      <c r="DS179" s="238">
        <v>12161587.069999998</v>
      </c>
      <c r="DT179" s="238">
        <v>1090965</v>
      </c>
      <c r="DU179" s="238">
        <v>12350137.209999999</v>
      </c>
      <c r="DV179" s="238">
        <v>1096081.54</v>
      </c>
      <c r="DW179" s="238">
        <v>12542415.500000002</v>
      </c>
      <c r="DX179" s="238">
        <v>1104755.5199999998</v>
      </c>
      <c r="DY179" s="238">
        <v>12748888.979999997</v>
      </c>
      <c r="DZ179" s="238">
        <v>1118671.74</v>
      </c>
      <c r="EA179" s="238">
        <v>12961661.339999998</v>
      </c>
      <c r="EB179" s="238">
        <v>1116657.24</v>
      </c>
      <c r="EC179" s="238">
        <v>13170522.939999998</v>
      </c>
      <c r="ED179" s="238">
        <v>1287204.0999999999</v>
      </c>
      <c r="EE179" s="238">
        <v>13362876.68</v>
      </c>
      <c r="EF179" s="238">
        <v>1287571.0299999998</v>
      </c>
      <c r="EG179" s="238">
        <v>13554946.950000001</v>
      </c>
      <c r="EH179" s="238">
        <v>1286273.5199999998</v>
      </c>
      <c r="EI179" s="238">
        <v>13747433.040000001</v>
      </c>
      <c r="EJ179" s="238">
        <v>1287119.6199999996</v>
      </c>
      <c r="EK179" s="238">
        <v>13943811.07</v>
      </c>
      <c r="EL179" s="238">
        <v>1285968.7799999998</v>
      </c>
      <c r="EM179" s="238">
        <v>14157197.13</v>
      </c>
      <c r="EN179" s="238">
        <v>1286493.1599999997</v>
      </c>
      <c r="EO179" s="238">
        <v>14347111.82</v>
      </c>
      <c r="EP179" s="238">
        <v>1291355.7699999998</v>
      </c>
      <c r="EQ179" s="238">
        <v>14539117.02</v>
      </c>
      <c r="ES179" t="str">
        <f t="shared" si="11"/>
        <v>924</v>
      </c>
      <c r="EX179" t="b">
        <f t="shared" si="8"/>
        <v>1</v>
      </c>
      <c r="EY179" s="206" t="s">
        <v>660</v>
      </c>
    </row>
    <row r="180" spans="1:155" ht="12.75">
      <c r="A180" t="str">
        <f t="shared" si="10"/>
        <v>INC524100</v>
      </c>
      <c r="B180" s="241" t="s">
        <v>661</v>
      </c>
      <c r="C180" s="238" t="s">
        <v>780</v>
      </c>
      <c r="D180" s="238">
        <v>178954.88</v>
      </c>
      <c r="E180" s="238">
        <v>-827215.44</v>
      </c>
      <c r="F180" s="238">
        <v>178954.88</v>
      </c>
      <c r="G180" s="238">
        <v>-558670.11</v>
      </c>
      <c r="H180" s="238">
        <v>178954.88</v>
      </c>
      <c r="I180" s="238">
        <v>-291935.28</v>
      </c>
      <c r="J180" s="238">
        <v>178290.42</v>
      </c>
      <c r="K180" s="238">
        <v>-22828.24</v>
      </c>
      <c r="L180" s="238">
        <v>180351.84</v>
      </c>
      <c r="M180" s="238">
        <v>230586.16</v>
      </c>
      <c r="N180" s="238">
        <v>180350.34</v>
      </c>
      <c r="O180" s="238">
        <v>504567.52</v>
      </c>
      <c r="P180" s="238">
        <v>166713.41</v>
      </c>
      <c r="Q180" s="238">
        <v>762097.55</v>
      </c>
      <c r="R180" s="238">
        <v>134482.01</v>
      </c>
      <c r="S180" s="238">
        <v>987396.18</v>
      </c>
      <c r="T180" s="238">
        <v>177019.41</v>
      </c>
      <c r="U180" s="238">
        <v>1255232.21</v>
      </c>
      <c r="V180" s="238">
        <v>177019.41</v>
      </c>
      <c r="W180" s="238">
        <v>1523068.24</v>
      </c>
      <c r="X180" s="238">
        <v>177019.41</v>
      </c>
      <c r="Y180" s="238">
        <v>1790904.27</v>
      </c>
      <c r="Z180" s="238">
        <v>173812.47</v>
      </c>
      <c r="AA180" s="238">
        <v>2081923.36</v>
      </c>
      <c r="AB180" s="238">
        <v>177019.41</v>
      </c>
      <c r="AC180" s="238">
        <v>2079987.89</v>
      </c>
      <c r="AD180" s="238">
        <v>177019.41</v>
      </c>
      <c r="AE180" s="238">
        <v>2078052.42</v>
      </c>
      <c r="AF180" s="238">
        <v>177019.41</v>
      </c>
      <c r="AG180" s="238">
        <v>2076116.95</v>
      </c>
      <c r="AH180" s="238">
        <v>178274.6</v>
      </c>
      <c r="AI180" s="238">
        <v>2076101.13</v>
      </c>
      <c r="AJ180" s="238">
        <v>178274.6</v>
      </c>
      <c r="AK180" s="238">
        <v>2074023.89</v>
      </c>
      <c r="AL180" s="238">
        <v>164303.6</v>
      </c>
      <c r="AM180" s="238">
        <v>2057977.15</v>
      </c>
      <c r="AN180" s="238">
        <v>114847.9</v>
      </c>
      <c r="AO180" s="238">
        <v>2006111.64</v>
      </c>
      <c r="AP180" s="238">
        <v>179308.45</v>
      </c>
      <c r="AQ180" s="238">
        <v>2050938.08</v>
      </c>
      <c r="AR180" s="238">
        <v>178274.6</v>
      </c>
      <c r="AS180" s="238">
        <v>2052193.27</v>
      </c>
      <c r="AT180" s="238">
        <v>178274.6</v>
      </c>
      <c r="AU180" s="238">
        <v>2053448.46</v>
      </c>
      <c r="AV180" s="238">
        <v>173720.6</v>
      </c>
      <c r="AW180" s="238">
        <v>2050149.65</v>
      </c>
      <c r="AX180" s="238">
        <v>178274.6</v>
      </c>
      <c r="AY180" s="238">
        <v>2054611.78</v>
      </c>
      <c r="AZ180" s="238">
        <v>86592.73</v>
      </c>
      <c r="BA180" s="238">
        <v>1964185.1</v>
      </c>
      <c r="BB180" s="238">
        <v>86592.73</v>
      </c>
      <c r="BC180" s="238">
        <v>1873758.42</v>
      </c>
      <c r="BD180" s="238">
        <v>-305882.39</v>
      </c>
      <c r="BE180" s="238">
        <v>1390856.62</v>
      </c>
      <c r="BF180" s="238">
        <v>-62417.68</v>
      </c>
      <c r="BG180" s="238">
        <v>1150164.34</v>
      </c>
      <c r="BH180" s="238">
        <v>-62417.68</v>
      </c>
      <c r="BI180" s="238">
        <v>909472.06</v>
      </c>
      <c r="BJ180" s="238">
        <v>-62417.68</v>
      </c>
      <c r="BK180" s="238">
        <v>682750.78</v>
      </c>
      <c r="BL180" s="238">
        <v>-62417.68</v>
      </c>
      <c r="BM180" s="238">
        <v>505485.2</v>
      </c>
      <c r="BN180" s="238">
        <v>-62417.68</v>
      </c>
      <c r="BO180" s="238">
        <v>263759.06999999995</v>
      </c>
      <c r="BP180" s="238">
        <v>-62417.68</v>
      </c>
      <c r="BQ180" s="238">
        <v>23066.78999999998</v>
      </c>
      <c r="BR180" s="238">
        <v>-62417.68</v>
      </c>
      <c r="BS180" s="238">
        <v>-217625.49000000008</v>
      </c>
      <c r="BT180" s="238">
        <v>-62417.68</v>
      </c>
      <c r="BU180" s="238">
        <v>-453763.77000000014</v>
      </c>
      <c r="BV180" s="238">
        <v>-62417.68</v>
      </c>
      <c r="BW180" s="238">
        <v>-694456.05</v>
      </c>
      <c r="BX180" s="238">
        <v>-62417.78</v>
      </c>
      <c r="BY180" s="238">
        <v>-843466.56</v>
      </c>
      <c r="BZ180" s="238">
        <v>-62417.78</v>
      </c>
      <c r="CA180" s="238">
        <v>-992477.0700000001</v>
      </c>
      <c r="CB180" s="238">
        <v>330805.46</v>
      </c>
      <c r="CC180" s="238">
        <v>-355789.2199999999</v>
      </c>
      <c r="CD180" s="238">
        <v>80109.59</v>
      </c>
      <c r="CE180" s="238">
        <v>-213261.94999999998</v>
      </c>
      <c r="CF180" s="238">
        <v>80109.59</v>
      </c>
      <c r="CG180" s="238">
        <v>-70734.68000000002</v>
      </c>
      <c r="CH180" s="238">
        <v>80109.59</v>
      </c>
      <c r="CI180" s="238">
        <v>71792.58999999997</v>
      </c>
      <c r="CJ180" s="238">
        <v>80109.59</v>
      </c>
      <c r="CK180" s="238">
        <v>214319.86000000004</v>
      </c>
      <c r="CL180" s="238">
        <v>80109.59</v>
      </c>
      <c r="CM180" s="238">
        <v>356847.12999999983</v>
      </c>
      <c r="CN180" s="238">
        <v>80109.59</v>
      </c>
      <c r="CO180" s="238">
        <v>499374.39999999985</v>
      </c>
      <c r="CP180" s="238">
        <v>80109.59</v>
      </c>
      <c r="CQ180" s="238">
        <v>641901.6699999997</v>
      </c>
      <c r="CR180" s="238">
        <v>80109.59</v>
      </c>
      <c r="CS180" s="238">
        <v>784428.9399999998</v>
      </c>
      <c r="CT180" s="238">
        <v>80109.59</v>
      </c>
      <c r="CU180" s="238">
        <v>926956.2099999997</v>
      </c>
      <c r="CV180" s="238">
        <v>80109.59</v>
      </c>
      <c r="CW180" s="238">
        <v>1069483.5799999998</v>
      </c>
      <c r="CX180" s="238">
        <v>80109.59</v>
      </c>
      <c r="CY180" s="238">
        <v>1212010.9499999997</v>
      </c>
      <c r="CZ180" s="238">
        <v>80109.59</v>
      </c>
      <c r="DA180" s="238">
        <v>961315.0799999997</v>
      </c>
      <c r="DB180" s="238">
        <v>88454.87</v>
      </c>
      <c r="DC180" s="238">
        <v>969660.3599999998</v>
      </c>
      <c r="DD180" s="238">
        <v>88456.41</v>
      </c>
      <c r="DE180" s="238">
        <v>978007.1799999997</v>
      </c>
      <c r="DF180" s="238">
        <v>88456.41</v>
      </c>
      <c r="DG180" s="238">
        <v>986353.9999999998</v>
      </c>
      <c r="DH180" s="238">
        <v>88456.41</v>
      </c>
      <c r="DI180" s="238">
        <v>994700.8199999997</v>
      </c>
      <c r="DJ180" s="238">
        <v>88456.41</v>
      </c>
      <c r="DK180" s="238">
        <v>1003047.6399999998</v>
      </c>
      <c r="DL180" s="238">
        <v>88456.41</v>
      </c>
      <c r="DM180" s="238">
        <v>1011394.4599999998</v>
      </c>
      <c r="DN180" s="238">
        <v>88456.41</v>
      </c>
      <c r="DO180" s="238">
        <v>1019741.2799999999</v>
      </c>
      <c r="DP180" s="238">
        <v>88456.41</v>
      </c>
      <c r="DQ180" s="238">
        <v>1028088.1</v>
      </c>
      <c r="DR180" s="238">
        <v>88456.41</v>
      </c>
      <c r="DS180" s="238">
        <v>1036434.92</v>
      </c>
      <c r="DT180" s="238">
        <v>88456.41</v>
      </c>
      <c r="DU180" s="238">
        <v>1044781.7400000001</v>
      </c>
      <c r="DV180" s="238">
        <v>88456.41</v>
      </c>
      <c r="DW180" s="238">
        <v>1053128.5600000003</v>
      </c>
      <c r="DX180" s="238">
        <v>88456.41</v>
      </c>
      <c r="DY180" s="238">
        <v>1061475.3800000004</v>
      </c>
      <c r="DZ180" s="238">
        <v>93850.41</v>
      </c>
      <c r="EA180" s="238">
        <v>1066870.9200000002</v>
      </c>
      <c r="EB180" s="238">
        <v>93851.41</v>
      </c>
      <c r="EC180" s="238">
        <v>1072265.9200000002</v>
      </c>
      <c r="ED180" s="238">
        <v>93851.41</v>
      </c>
      <c r="EE180" s="238">
        <v>1077660.9200000002</v>
      </c>
      <c r="EF180" s="238">
        <v>93851.41</v>
      </c>
      <c r="EG180" s="238">
        <v>1083055.9200000002</v>
      </c>
      <c r="EH180" s="238">
        <v>93851.41</v>
      </c>
      <c r="EI180" s="238">
        <v>1088450.9200000002</v>
      </c>
      <c r="EJ180" s="238">
        <v>93851.41</v>
      </c>
      <c r="EK180" s="238">
        <v>1093845.9200000002</v>
      </c>
      <c r="EL180" s="238">
        <v>93851.41</v>
      </c>
      <c r="EM180" s="238">
        <v>1099240.9200000002</v>
      </c>
      <c r="EN180" s="238">
        <v>93851.41</v>
      </c>
      <c r="EO180" s="238">
        <v>1104635.9200000002</v>
      </c>
      <c r="EP180" s="238">
        <v>93851.41</v>
      </c>
      <c r="EQ180" s="238">
        <v>1110030.9200000002</v>
      </c>
      <c r="ES180" t="str">
        <f t="shared" si="11"/>
        <v>924</v>
      </c>
      <c r="EX180" t="b">
        <f t="shared" si="8"/>
        <v>1</v>
      </c>
      <c r="EY180" s="206" t="s">
        <v>661</v>
      </c>
    </row>
    <row r="181" spans="1:155" ht="12.75">
      <c r="A181" t="str">
        <f t="shared" si="10"/>
        <v>INC524121</v>
      </c>
      <c r="B181" s="241" t="s">
        <v>662</v>
      </c>
      <c r="C181" s="238" t="s">
        <v>780</v>
      </c>
      <c r="D181" s="238">
        <v>46340.49</v>
      </c>
      <c r="E181" s="238">
        <v>569706.17</v>
      </c>
      <c r="F181" s="238">
        <v>45212.26</v>
      </c>
      <c r="G181" s="238">
        <v>607226.53</v>
      </c>
      <c r="H181" s="238">
        <v>45808.45</v>
      </c>
      <c r="I181" s="238">
        <v>645023.41</v>
      </c>
      <c r="J181" s="238">
        <v>47429.43</v>
      </c>
      <c r="K181" s="238">
        <v>682700.55</v>
      </c>
      <c r="L181" s="238">
        <v>50404.27</v>
      </c>
      <c r="M181" s="238">
        <v>722550.23</v>
      </c>
      <c r="N181" s="238">
        <v>52955.83</v>
      </c>
      <c r="O181" s="238">
        <v>763613.41</v>
      </c>
      <c r="P181" s="238">
        <v>47851.33</v>
      </c>
      <c r="Q181" s="238">
        <v>573764.56</v>
      </c>
      <c r="R181" s="238">
        <v>41561.27</v>
      </c>
      <c r="S181" s="238">
        <v>604378.69</v>
      </c>
      <c r="T181" s="238">
        <v>49855.03</v>
      </c>
      <c r="U181" s="238">
        <v>642107.69</v>
      </c>
      <c r="V181" s="238">
        <v>49144.46</v>
      </c>
      <c r="W181" s="238">
        <v>681216.78</v>
      </c>
      <c r="X181" s="238">
        <v>47180.9</v>
      </c>
      <c r="Y181" s="238">
        <v>719961.89</v>
      </c>
      <c r="Z181" s="238">
        <v>47000.2</v>
      </c>
      <c r="AA181" s="238">
        <v>570743.92</v>
      </c>
      <c r="AB181" s="238">
        <v>40977.3</v>
      </c>
      <c r="AC181" s="238">
        <v>565380.73</v>
      </c>
      <c r="AD181" s="238">
        <v>40429.96</v>
      </c>
      <c r="AE181" s="238">
        <v>560598.43</v>
      </c>
      <c r="AF181" s="238">
        <v>48549.34</v>
      </c>
      <c r="AG181" s="238">
        <v>563339.32</v>
      </c>
      <c r="AH181" s="238">
        <v>49176.5</v>
      </c>
      <c r="AI181" s="238">
        <v>565086.39</v>
      </c>
      <c r="AJ181" s="238">
        <v>49715.97</v>
      </c>
      <c r="AK181" s="238">
        <v>564398.09</v>
      </c>
      <c r="AL181" s="238">
        <v>52448.77</v>
      </c>
      <c r="AM181" s="238">
        <v>563891.03</v>
      </c>
      <c r="AN181" s="238">
        <v>53403.93</v>
      </c>
      <c r="AO181" s="238">
        <v>569443.63</v>
      </c>
      <c r="AP181" s="238">
        <v>53033.06</v>
      </c>
      <c r="AQ181" s="238">
        <v>580915.42</v>
      </c>
      <c r="AR181" s="238">
        <v>57026.8</v>
      </c>
      <c r="AS181" s="238">
        <v>588087.19</v>
      </c>
      <c r="AT181" s="238">
        <v>47331.62</v>
      </c>
      <c r="AU181" s="238">
        <v>586274.35</v>
      </c>
      <c r="AV181" s="238">
        <v>46376.82</v>
      </c>
      <c r="AW181" s="238">
        <v>585470.27</v>
      </c>
      <c r="AX181" s="238">
        <v>42681.43</v>
      </c>
      <c r="AY181" s="238">
        <v>581151.5</v>
      </c>
      <c r="AZ181" s="238">
        <v>44723.37</v>
      </c>
      <c r="BA181" s="238">
        <v>584897.57</v>
      </c>
      <c r="BB181" s="238">
        <v>44544.08</v>
      </c>
      <c r="BC181" s="238">
        <v>589011.69</v>
      </c>
      <c r="BD181" s="238">
        <v>49082.03</v>
      </c>
      <c r="BE181" s="238">
        <v>589544.38</v>
      </c>
      <c r="BF181" s="238">
        <v>51202.36</v>
      </c>
      <c r="BG181" s="238">
        <v>591570.24</v>
      </c>
      <c r="BH181" s="238">
        <v>54457.36</v>
      </c>
      <c r="BI181" s="238">
        <v>596311.63</v>
      </c>
      <c r="BJ181" s="238">
        <v>55713.75</v>
      </c>
      <c r="BK181" s="238">
        <v>599576.61</v>
      </c>
      <c r="BL181" s="238">
        <v>56469.89</v>
      </c>
      <c r="BM181" s="238">
        <v>602642.57</v>
      </c>
      <c r="BN181" s="238">
        <v>53071.04</v>
      </c>
      <c r="BO181" s="238">
        <v>602680.55</v>
      </c>
      <c r="BP181" s="238">
        <v>51893.85</v>
      </c>
      <c r="BQ181" s="238">
        <v>597547.6</v>
      </c>
      <c r="BR181" s="238">
        <v>42161.96</v>
      </c>
      <c r="BS181" s="238">
        <v>592377.94</v>
      </c>
      <c r="BT181" s="238">
        <v>42059.869999999995</v>
      </c>
      <c r="BU181" s="238">
        <v>588060.9900000001</v>
      </c>
      <c r="BV181" s="238">
        <v>49452.009999999995</v>
      </c>
      <c r="BW181" s="238">
        <v>594831.57</v>
      </c>
      <c r="BX181" s="238">
        <v>46691.78999999999</v>
      </c>
      <c r="BY181" s="238">
        <v>596799.9899999999</v>
      </c>
      <c r="BZ181" s="238">
        <v>36040.780000000006</v>
      </c>
      <c r="CA181" s="238">
        <v>588296.6900000001</v>
      </c>
      <c r="CB181" s="238">
        <v>40656.28999999999</v>
      </c>
      <c r="CC181" s="238">
        <v>579870.95</v>
      </c>
      <c r="CD181" s="238">
        <v>37641.74</v>
      </c>
      <c r="CE181" s="238">
        <v>566310.33</v>
      </c>
      <c r="CF181" s="238">
        <v>37602.17</v>
      </c>
      <c r="CG181" s="238">
        <v>549455.14</v>
      </c>
      <c r="CH181" s="238">
        <v>37583.34</v>
      </c>
      <c r="CI181" s="238">
        <v>531324.73</v>
      </c>
      <c r="CJ181" s="238">
        <v>37712.78</v>
      </c>
      <c r="CK181" s="238">
        <v>512567.62</v>
      </c>
      <c r="CL181" s="238">
        <v>37589.21000000001</v>
      </c>
      <c r="CM181" s="238">
        <v>497085.79</v>
      </c>
      <c r="CN181" s="238">
        <v>37682.369999999995</v>
      </c>
      <c r="CO181" s="238">
        <v>482874.31</v>
      </c>
      <c r="CP181" s="238">
        <v>42161.96</v>
      </c>
      <c r="CQ181" s="238">
        <v>482874.31</v>
      </c>
      <c r="CR181" s="238">
        <v>42059.869999999995</v>
      </c>
      <c r="CS181" s="238">
        <v>482874.30999999994</v>
      </c>
      <c r="CT181" s="238">
        <v>49452.009999999995</v>
      </c>
      <c r="CU181" s="238">
        <v>482874.30999999994</v>
      </c>
      <c r="CV181" s="238">
        <v>46691.78999999999</v>
      </c>
      <c r="CW181" s="238">
        <v>482874.30999999994</v>
      </c>
      <c r="CX181" s="238">
        <v>36040.82</v>
      </c>
      <c r="CY181" s="238">
        <v>482874.34999999986</v>
      </c>
      <c r="CZ181" s="238">
        <v>40656.28999999999</v>
      </c>
      <c r="DA181" s="238">
        <v>482874.3499999999</v>
      </c>
      <c r="DB181" s="238">
        <v>37641.74</v>
      </c>
      <c r="DC181" s="238">
        <v>482874.35000000003</v>
      </c>
      <c r="DD181" s="238">
        <v>37602.17</v>
      </c>
      <c r="DE181" s="238">
        <v>482874.35</v>
      </c>
      <c r="DF181" s="238">
        <v>37583.34</v>
      </c>
      <c r="DG181" s="238">
        <v>482874.35</v>
      </c>
      <c r="DH181" s="238">
        <v>37712.78</v>
      </c>
      <c r="DI181" s="238">
        <v>482874.35000000003</v>
      </c>
      <c r="DJ181" s="238">
        <v>37589.25</v>
      </c>
      <c r="DK181" s="238">
        <v>482874.38999999996</v>
      </c>
      <c r="DL181" s="238">
        <v>37682.369999999995</v>
      </c>
      <c r="DM181" s="238">
        <v>482874.38999999996</v>
      </c>
      <c r="DN181" s="238">
        <v>42161.96</v>
      </c>
      <c r="DO181" s="238">
        <v>482874.38999999996</v>
      </c>
      <c r="DP181" s="238">
        <v>42059.869999999995</v>
      </c>
      <c r="DQ181" s="238">
        <v>482874.38999999996</v>
      </c>
      <c r="DR181" s="238">
        <v>49452.009999999995</v>
      </c>
      <c r="DS181" s="238">
        <v>482874.3899999999</v>
      </c>
      <c r="DT181" s="238">
        <v>46691.78999999999</v>
      </c>
      <c r="DU181" s="238">
        <v>482874.38999999996</v>
      </c>
      <c r="DV181" s="238">
        <v>36040.82</v>
      </c>
      <c r="DW181" s="238">
        <v>482874.3899999999</v>
      </c>
      <c r="DX181" s="238">
        <v>40656.28999999999</v>
      </c>
      <c r="DY181" s="238">
        <v>482874.38999999996</v>
      </c>
      <c r="DZ181" s="238">
        <v>37641.74</v>
      </c>
      <c r="EA181" s="238">
        <v>482874.38999999996</v>
      </c>
      <c r="EB181" s="238">
        <v>37602.17</v>
      </c>
      <c r="EC181" s="238">
        <v>482874.39</v>
      </c>
      <c r="ED181" s="238">
        <v>37583.34</v>
      </c>
      <c r="EE181" s="238">
        <v>482874.39</v>
      </c>
      <c r="EF181" s="238">
        <v>37712.78</v>
      </c>
      <c r="EG181" s="238">
        <v>482874.39</v>
      </c>
      <c r="EH181" s="238">
        <v>37589.25</v>
      </c>
      <c r="EI181" s="238">
        <v>482874.38999999996</v>
      </c>
      <c r="EJ181" s="238">
        <v>37682.369999999995</v>
      </c>
      <c r="EK181" s="238">
        <v>482874.38999999996</v>
      </c>
      <c r="EL181" s="238">
        <v>42161.96</v>
      </c>
      <c r="EM181" s="238">
        <v>482874.38999999996</v>
      </c>
      <c r="EN181" s="238">
        <v>42059.869999999995</v>
      </c>
      <c r="EO181" s="238">
        <v>482874.38999999996</v>
      </c>
      <c r="EP181" s="238">
        <v>49452.009999999995</v>
      </c>
      <c r="EQ181" s="238">
        <v>482874.3899999999</v>
      </c>
      <c r="ES181" t="str">
        <f t="shared" si="11"/>
        <v>924</v>
      </c>
      <c r="EX181" t="b">
        <f t="shared" si="8"/>
        <v>1</v>
      </c>
      <c r="EY181" s="206" t="s">
        <v>662</v>
      </c>
    </row>
    <row r="182" spans="1:155" ht="12.75">
      <c r="A182" t="str">
        <f t="shared" si="10"/>
        <v>INC524900</v>
      </c>
      <c r="B182" s="241" t="s">
        <v>663</v>
      </c>
      <c r="C182" s="238" t="s">
        <v>733</v>
      </c>
      <c r="D182" s="238">
        <v>0</v>
      </c>
      <c r="E182" s="238">
        <v>0</v>
      </c>
      <c r="F182" s="238">
        <v>0</v>
      </c>
      <c r="G182" s="238">
        <v>0</v>
      </c>
      <c r="H182" s="238">
        <v>0</v>
      </c>
      <c r="I182" s="238">
        <v>0</v>
      </c>
      <c r="J182" s="238">
        <v>0</v>
      </c>
      <c r="K182" s="238">
        <v>0</v>
      </c>
      <c r="L182" s="238">
        <v>0</v>
      </c>
      <c r="M182" s="238">
        <v>0</v>
      </c>
      <c r="N182" s="238">
        <v>0</v>
      </c>
      <c r="O182" s="238">
        <v>0</v>
      </c>
      <c r="P182" s="238">
        <v>0</v>
      </c>
      <c r="Q182" s="238">
        <v>0</v>
      </c>
      <c r="R182" s="238">
        <v>0</v>
      </c>
      <c r="S182" s="238">
        <v>0</v>
      </c>
      <c r="T182" s="238">
        <v>0</v>
      </c>
      <c r="U182" s="238">
        <v>0</v>
      </c>
      <c r="V182" s="238">
        <v>0</v>
      </c>
      <c r="W182" s="238">
        <v>0</v>
      </c>
      <c r="X182" s="238">
        <v>0</v>
      </c>
      <c r="Y182" s="238">
        <v>0</v>
      </c>
      <c r="Z182" s="238">
        <v>0</v>
      </c>
      <c r="AA182" s="238">
        <v>0</v>
      </c>
      <c r="AB182" s="238">
        <v>0</v>
      </c>
      <c r="AC182" s="238">
        <v>0</v>
      </c>
      <c r="AD182" s="238">
        <v>0</v>
      </c>
      <c r="AE182" s="238">
        <v>0</v>
      </c>
      <c r="AF182" s="238">
        <v>0</v>
      </c>
      <c r="AG182" s="238">
        <v>0</v>
      </c>
      <c r="AH182" s="238">
        <v>0</v>
      </c>
      <c r="AI182" s="238">
        <v>0</v>
      </c>
      <c r="AJ182" s="238">
        <v>0</v>
      </c>
      <c r="AK182" s="238">
        <v>0</v>
      </c>
      <c r="AL182" s="238">
        <v>0</v>
      </c>
      <c r="AM182" s="238">
        <v>0</v>
      </c>
      <c r="AN182" s="238">
        <v>0</v>
      </c>
      <c r="AO182" s="238">
        <v>0</v>
      </c>
      <c r="AP182" s="238">
        <v>0</v>
      </c>
      <c r="AQ182" s="238">
        <v>0</v>
      </c>
      <c r="AR182" s="238">
        <v>0</v>
      </c>
      <c r="AS182" s="238">
        <v>0</v>
      </c>
      <c r="AT182" s="238">
        <v>0</v>
      </c>
      <c r="AU182" s="238">
        <v>0</v>
      </c>
      <c r="AV182" s="238">
        <v>0</v>
      </c>
      <c r="AW182" s="238">
        <v>0</v>
      </c>
      <c r="AX182" s="238">
        <v>0</v>
      </c>
      <c r="AY182" s="238">
        <v>0</v>
      </c>
      <c r="AZ182" s="238">
        <v>0</v>
      </c>
      <c r="BA182" s="238">
        <v>0</v>
      </c>
      <c r="BB182" s="238">
        <v>0</v>
      </c>
      <c r="BC182" s="238">
        <v>0</v>
      </c>
      <c r="BD182" s="238">
        <v>0</v>
      </c>
      <c r="BE182" s="238">
        <v>0</v>
      </c>
      <c r="BF182" s="238">
        <v>0</v>
      </c>
      <c r="BG182" s="238">
        <v>0</v>
      </c>
      <c r="BH182" s="238">
        <v>0</v>
      </c>
      <c r="BI182" s="238">
        <v>0</v>
      </c>
      <c r="BJ182" s="238">
        <v>0</v>
      </c>
      <c r="BK182" s="238">
        <v>0</v>
      </c>
      <c r="BL182" s="238">
        <v>0</v>
      </c>
      <c r="BM182" s="238">
        <v>0</v>
      </c>
      <c r="BN182" s="238">
        <v>0</v>
      </c>
      <c r="BO182" s="238">
        <v>0</v>
      </c>
      <c r="BP182" s="238">
        <v>0</v>
      </c>
      <c r="BQ182" s="238">
        <v>0</v>
      </c>
      <c r="BR182" s="238">
        <v>0</v>
      </c>
      <c r="BS182" s="238">
        <v>0</v>
      </c>
      <c r="BT182" s="238">
        <v>0</v>
      </c>
      <c r="BU182" s="238">
        <v>0</v>
      </c>
      <c r="BV182" s="238">
        <v>0</v>
      </c>
      <c r="BW182" s="238">
        <v>0</v>
      </c>
      <c r="BX182" s="238">
        <v>0</v>
      </c>
      <c r="BY182" s="238">
        <v>0</v>
      </c>
      <c r="BZ182" s="238">
        <v>0</v>
      </c>
      <c r="CA182" s="238">
        <v>0</v>
      </c>
      <c r="CB182" s="238">
        <v>0</v>
      </c>
      <c r="CC182" s="238">
        <v>0</v>
      </c>
      <c r="CD182" s="238">
        <v>0</v>
      </c>
      <c r="CE182" s="238">
        <v>0</v>
      </c>
      <c r="CF182" s="238">
        <v>0</v>
      </c>
      <c r="CG182" s="238">
        <v>0</v>
      </c>
      <c r="CH182" s="238">
        <v>0</v>
      </c>
      <c r="CI182" s="238">
        <v>0</v>
      </c>
      <c r="CJ182" s="238">
        <v>0</v>
      </c>
      <c r="CK182" s="238">
        <v>0</v>
      </c>
      <c r="CL182" s="238">
        <v>0</v>
      </c>
      <c r="CM182" s="238">
        <v>0</v>
      </c>
      <c r="CN182" s="238">
        <v>0</v>
      </c>
      <c r="CO182" s="238">
        <v>0</v>
      </c>
      <c r="CP182" s="238">
        <v>0</v>
      </c>
      <c r="CQ182" s="238">
        <v>0</v>
      </c>
      <c r="CR182" s="238">
        <v>0</v>
      </c>
      <c r="CS182" s="238">
        <v>0</v>
      </c>
      <c r="CT182" s="238">
        <v>0</v>
      </c>
      <c r="CU182" s="238">
        <v>0</v>
      </c>
      <c r="CV182" s="238">
        <v>1</v>
      </c>
      <c r="CW182" s="238">
        <v>1</v>
      </c>
      <c r="CX182" s="238">
        <v>0</v>
      </c>
      <c r="CY182" s="238">
        <v>1</v>
      </c>
      <c r="CZ182" s="238">
        <v>0</v>
      </c>
      <c r="DA182" s="238">
        <v>1</v>
      </c>
      <c r="DB182" s="238">
        <v>0</v>
      </c>
      <c r="DC182" s="238">
        <v>1</v>
      </c>
      <c r="DD182" s="238">
        <v>0</v>
      </c>
      <c r="DE182" s="238">
        <v>1</v>
      </c>
      <c r="DF182" s="238">
        <v>0</v>
      </c>
      <c r="DG182" s="238">
        <v>1</v>
      </c>
      <c r="DH182" s="238">
        <v>0</v>
      </c>
      <c r="DI182" s="238">
        <v>1</v>
      </c>
      <c r="DJ182" s="238">
        <v>0</v>
      </c>
      <c r="DK182" s="238">
        <v>1</v>
      </c>
      <c r="DL182" s="238">
        <v>0</v>
      </c>
      <c r="DM182" s="238">
        <v>1</v>
      </c>
      <c r="DN182" s="238">
        <v>0</v>
      </c>
      <c r="DO182" s="238">
        <v>1</v>
      </c>
      <c r="DP182" s="238">
        <v>0</v>
      </c>
      <c r="DQ182" s="238">
        <v>1</v>
      </c>
      <c r="DR182" s="238">
        <v>0</v>
      </c>
      <c r="DS182" s="238">
        <v>1</v>
      </c>
      <c r="DT182" s="238">
        <v>0</v>
      </c>
      <c r="DU182" s="238">
        <v>0</v>
      </c>
      <c r="DV182" s="238">
        <v>0</v>
      </c>
      <c r="DW182" s="238">
        <v>0</v>
      </c>
      <c r="DX182" s="238">
        <v>0</v>
      </c>
      <c r="DY182" s="238">
        <v>0</v>
      </c>
      <c r="DZ182" s="238">
        <v>0</v>
      </c>
      <c r="EA182" s="238">
        <v>0</v>
      </c>
      <c r="EB182" s="238">
        <v>0</v>
      </c>
      <c r="EC182" s="238">
        <v>0</v>
      </c>
      <c r="ED182" s="238">
        <v>0</v>
      </c>
      <c r="EE182" s="238">
        <v>0</v>
      </c>
      <c r="EF182" s="238">
        <v>0</v>
      </c>
      <c r="EG182" s="238">
        <v>0</v>
      </c>
      <c r="EH182" s="238">
        <v>0</v>
      </c>
      <c r="EI182" s="238">
        <v>0</v>
      </c>
      <c r="EJ182" s="238">
        <v>0</v>
      </c>
      <c r="EK182" s="238">
        <v>0</v>
      </c>
      <c r="EL182" s="238">
        <v>0</v>
      </c>
      <c r="EM182" s="238">
        <v>0</v>
      </c>
      <c r="EN182" s="238">
        <v>0</v>
      </c>
      <c r="EO182" s="238">
        <v>0</v>
      </c>
      <c r="EP182" s="238">
        <v>0</v>
      </c>
      <c r="EQ182" s="238">
        <v>0</v>
      </c>
      <c r="ES182" t="str">
        <f t="shared" si="11"/>
        <v>NA </v>
      </c>
      <c r="EX182" t="b">
        <f t="shared" si="8"/>
        <v>1</v>
      </c>
      <c r="EY182" s="206" t="s">
        <v>663</v>
      </c>
    </row>
    <row r="183" spans="1:155" ht="12.75">
      <c r="A183" t="str">
        <f t="shared" si="10"/>
        <v>INC525000</v>
      </c>
      <c r="B183" s="241" t="s">
        <v>664</v>
      </c>
      <c r="C183" s="238" t="s">
        <v>781</v>
      </c>
      <c r="D183" s="238">
        <v>1918110.5</v>
      </c>
      <c r="E183" s="238">
        <v>28893320.18</v>
      </c>
      <c r="F183" s="238">
        <v>2246011.75</v>
      </c>
      <c r="G183" s="238">
        <v>28897117.23</v>
      </c>
      <c r="H183" s="238">
        <v>3995522.32</v>
      </c>
      <c r="I183" s="238">
        <v>30428825.57</v>
      </c>
      <c r="J183" s="238">
        <v>1837274.45</v>
      </c>
      <c r="K183" s="238">
        <v>29292758.75</v>
      </c>
      <c r="L183" s="238">
        <v>2225517.2</v>
      </c>
      <c r="M183" s="238">
        <v>28749170.64</v>
      </c>
      <c r="N183" s="238">
        <v>3908734.2</v>
      </c>
      <c r="O183" s="238">
        <v>29186506.72</v>
      </c>
      <c r="P183" s="238">
        <v>1275050.69</v>
      </c>
      <c r="Q183" s="238">
        <v>29140175.09</v>
      </c>
      <c r="R183" s="238">
        <v>1951195.1</v>
      </c>
      <c r="S183" s="238">
        <v>29087887.51</v>
      </c>
      <c r="T183" s="238">
        <v>2041598.04</v>
      </c>
      <c r="U183" s="238">
        <v>28745819.66</v>
      </c>
      <c r="V183" s="238">
        <v>1965889.42</v>
      </c>
      <c r="W183" s="238">
        <v>28175461.75</v>
      </c>
      <c r="X183" s="238">
        <v>1862810.68</v>
      </c>
      <c r="Y183" s="238">
        <v>27087216.27</v>
      </c>
      <c r="Z183" s="238">
        <v>8612816.5</v>
      </c>
      <c r="AA183" s="238">
        <v>33840530.85</v>
      </c>
      <c r="AB183" s="238">
        <v>2059733.49</v>
      </c>
      <c r="AC183" s="238">
        <v>33982153.84</v>
      </c>
      <c r="AD183" s="238">
        <v>2210778.17</v>
      </c>
      <c r="AE183" s="238">
        <v>33946920.26</v>
      </c>
      <c r="AF183" s="238">
        <v>1156001.59</v>
      </c>
      <c r="AG183" s="238">
        <v>31107399.53</v>
      </c>
      <c r="AH183" s="238">
        <v>1586276.24</v>
      </c>
      <c r="AI183" s="238">
        <v>30856401.32</v>
      </c>
      <c r="AJ183" s="238">
        <v>2535242.12</v>
      </c>
      <c r="AK183" s="238">
        <v>31166126.24</v>
      </c>
      <c r="AL183" s="238">
        <v>2892439.85</v>
      </c>
      <c r="AM183" s="238">
        <v>30149831.89</v>
      </c>
      <c r="AN183" s="238">
        <v>870713.15</v>
      </c>
      <c r="AO183" s="238">
        <v>29745494.35</v>
      </c>
      <c r="AP183" s="238">
        <v>2022002.27</v>
      </c>
      <c r="AQ183" s="238">
        <v>29816301.52</v>
      </c>
      <c r="AR183" s="238">
        <v>3666705</v>
      </c>
      <c r="AS183" s="238">
        <v>31441408.48</v>
      </c>
      <c r="AT183" s="238">
        <v>1864113.64</v>
      </c>
      <c r="AU183" s="238">
        <v>31339632.7</v>
      </c>
      <c r="AV183" s="238">
        <v>1150984.5</v>
      </c>
      <c r="AW183" s="238">
        <v>30627806.52</v>
      </c>
      <c r="AX183" s="238">
        <v>4190832</v>
      </c>
      <c r="AY183" s="238">
        <v>26205822.02</v>
      </c>
      <c r="AZ183" s="238">
        <v>1896713.41</v>
      </c>
      <c r="BA183" s="238">
        <v>26042801.94</v>
      </c>
      <c r="BB183" s="238">
        <v>1906411.64</v>
      </c>
      <c r="BC183" s="238">
        <v>25738435.41</v>
      </c>
      <c r="BD183" s="238">
        <v>2029877.79</v>
      </c>
      <c r="BE183" s="238">
        <v>26612311.61</v>
      </c>
      <c r="BF183" s="238">
        <v>2086684.16</v>
      </c>
      <c r="BG183" s="238">
        <v>27112719.53</v>
      </c>
      <c r="BH183" s="238">
        <v>2521470.37</v>
      </c>
      <c r="BI183" s="238">
        <v>27098947.78</v>
      </c>
      <c r="BJ183" s="238">
        <v>2891614.04</v>
      </c>
      <c r="BK183" s="238">
        <v>27098121.97</v>
      </c>
      <c r="BL183" s="238">
        <v>503210.57</v>
      </c>
      <c r="BM183" s="238">
        <v>26730619.39</v>
      </c>
      <c r="BN183" s="238">
        <v>1787495.3199999998</v>
      </c>
      <c r="BO183" s="238">
        <v>26496112.44</v>
      </c>
      <c r="BP183" s="238">
        <v>3304763.91</v>
      </c>
      <c r="BQ183" s="238">
        <v>26134171.35</v>
      </c>
      <c r="BR183" s="238">
        <v>2089091.7</v>
      </c>
      <c r="BS183" s="238">
        <v>26359149.41</v>
      </c>
      <c r="BT183" s="238">
        <v>1843948.37</v>
      </c>
      <c r="BU183" s="238">
        <v>27052113.28</v>
      </c>
      <c r="BV183" s="238">
        <v>7453543.61</v>
      </c>
      <c r="BW183" s="238">
        <v>30314824.89</v>
      </c>
      <c r="BX183" s="238">
        <v>1814288.81</v>
      </c>
      <c r="BY183" s="238">
        <v>30232400.29</v>
      </c>
      <c r="BZ183" s="238">
        <v>1611637.2</v>
      </c>
      <c r="CA183" s="238">
        <v>29937625.85</v>
      </c>
      <c r="CB183" s="238">
        <v>1113884.15</v>
      </c>
      <c r="CC183" s="238">
        <v>29021632.21</v>
      </c>
      <c r="CD183" s="238">
        <v>1936465.2400000002</v>
      </c>
      <c r="CE183" s="238">
        <v>28871413.290000003</v>
      </c>
      <c r="CF183" s="238">
        <v>2131608.36</v>
      </c>
      <c r="CG183" s="238">
        <v>28481551.28</v>
      </c>
      <c r="CH183" s="238">
        <v>2689819.1999999997</v>
      </c>
      <c r="CI183" s="238">
        <v>28279756.44</v>
      </c>
      <c r="CJ183" s="238">
        <v>233863.74</v>
      </c>
      <c r="CK183" s="238">
        <v>28010409.61</v>
      </c>
      <c r="CL183" s="238">
        <v>3766819.7</v>
      </c>
      <c r="CM183" s="238">
        <v>29989733.990000002</v>
      </c>
      <c r="CN183" s="238">
        <v>2581387.75</v>
      </c>
      <c r="CO183" s="238">
        <v>29266357.83</v>
      </c>
      <c r="CP183" s="238">
        <v>1921653.9100000001</v>
      </c>
      <c r="CQ183" s="238">
        <v>29098920.04</v>
      </c>
      <c r="CR183" s="238">
        <v>1911298.1600000006</v>
      </c>
      <c r="CS183" s="238">
        <v>29166269.829999994</v>
      </c>
      <c r="CT183" s="238">
        <v>5481541.539999999</v>
      </c>
      <c r="CU183" s="238">
        <v>27194267.759999998</v>
      </c>
      <c r="CV183" s="238">
        <v>1977476.969999999</v>
      </c>
      <c r="CW183" s="238">
        <v>27357455.91999999</v>
      </c>
      <c r="CX183" s="238">
        <v>1853685.8499999994</v>
      </c>
      <c r="CY183" s="238">
        <v>27599504.569999993</v>
      </c>
      <c r="CZ183" s="238">
        <v>1917287.2799999998</v>
      </c>
      <c r="DA183" s="238">
        <v>28402907.699999996</v>
      </c>
      <c r="DB183" s="238">
        <v>2440953.1799999997</v>
      </c>
      <c r="DC183" s="238">
        <v>28907395.639999993</v>
      </c>
      <c r="DD183" s="238">
        <v>2441055.5900000003</v>
      </c>
      <c r="DE183" s="238">
        <v>29216842.869999994</v>
      </c>
      <c r="DF183" s="238">
        <v>2443423.79</v>
      </c>
      <c r="DG183" s="238">
        <v>28970447.459999993</v>
      </c>
      <c r="DH183" s="238">
        <v>1160313.2899999996</v>
      </c>
      <c r="DI183" s="238">
        <v>29896897.009999994</v>
      </c>
      <c r="DJ183" s="238">
        <v>2450394.080000001</v>
      </c>
      <c r="DK183" s="238">
        <v>28580471.389999997</v>
      </c>
      <c r="DL183" s="238">
        <v>2552528.0600000005</v>
      </c>
      <c r="DM183" s="238">
        <v>28551611.7</v>
      </c>
      <c r="DN183" s="238">
        <v>2434040.459999999</v>
      </c>
      <c r="DO183" s="238">
        <v>29063998.249999996</v>
      </c>
      <c r="DP183" s="238">
        <v>2430263.48</v>
      </c>
      <c r="DQ183" s="238">
        <v>29582963.569999997</v>
      </c>
      <c r="DR183" s="238">
        <v>3082602.1700000004</v>
      </c>
      <c r="DS183" s="238">
        <v>27184024.199999996</v>
      </c>
      <c r="DT183" s="238">
        <v>2069056.7499999993</v>
      </c>
      <c r="DU183" s="238">
        <v>27275603.979999997</v>
      </c>
      <c r="DV183" s="238">
        <v>1914855.2999999998</v>
      </c>
      <c r="DW183" s="238">
        <v>27336773.43</v>
      </c>
      <c r="DX183" s="238">
        <v>1997729.6400000001</v>
      </c>
      <c r="DY183" s="238">
        <v>27417215.79</v>
      </c>
      <c r="DZ183" s="238">
        <v>2501466.9699999997</v>
      </c>
      <c r="EA183" s="238">
        <v>27477729.58</v>
      </c>
      <c r="EB183" s="238">
        <v>2517007.31</v>
      </c>
      <c r="EC183" s="238">
        <v>27553681.3</v>
      </c>
      <c r="ED183" s="238">
        <v>2508751.4100000006</v>
      </c>
      <c r="EE183" s="238">
        <v>27619008.919999998</v>
      </c>
      <c r="EF183" s="238">
        <v>1144889.3799999997</v>
      </c>
      <c r="EG183" s="238">
        <v>27603585.01000001</v>
      </c>
      <c r="EH183" s="238">
        <v>2519191.8000000007</v>
      </c>
      <c r="EI183" s="238">
        <v>27672382.730000004</v>
      </c>
      <c r="EJ183" s="238">
        <v>2614226.07</v>
      </c>
      <c r="EK183" s="238">
        <v>27734080.740000002</v>
      </c>
      <c r="EL183" s="238">
        <v>2511734.0599999996</v>
      </c>
      <c r="EM183" s="238">
        <v>27811774.340000004</v>
      </c>
      <c r="EN183" s="238">
        <v>2497114.5999999996</v>
      </c>
      <c r="EO183" s="238">
        <v>27878625.46</v>
      </c>
      <c r="EP183" s="238">
        <v>3343383.6099999994</v>
      </c>
      <c r="EQ183" s="238">
        <v>28139406.9</v>
      </c>
      <c r="ES183" t="str">
        <f t="shared" si="11"/>
        <v>925</v>
      </c>
      <c r="EX183" t="b">
        <f t="shared" si="8"/>
        <v>1</v>
      </c>
      <c r="EY183" s="206" t="s">
        <v>664</v>
      </c>
    </row>
    <row r="184" spans="1:155" ht="12.75">
      <c r="A184" t="str">
        <f t="shared" si="10"/>
        <v>INC525100</v>
      </c>
      <c r="B184" s="241" t="s">
        <v>665</v>
      </c>
      <c r="C184" s="238" t="s">
        <v>781</v>
      </c>
      <c r="D184" s="238">
        <v>34768.2</v>
      </c>
      <c r="E184" s="238">
        <v>607116.99</v>
      </c>
      <c r="F184" s="238">
        <v>34886.76</v>
      </c>
      <c r="G184" s="238">
        <v>612677.7</v>
      </c>
      <c r="H184" s="238">
        <v>34865.98</v>
      </c>
      <c r="I184" s="238">
        <v>618909.07</v>
      </c>
      <c r="J184" s="238">
        <v>34823.39</v>
      </c>
      <c r="K184" s="238">
        <v>625011.6</v>
      </c>
      <c r="L184" s="238">
        <v>34893.25</v>
      </c>
      <c r="M184" s="238">
        <v>615181.26</v>
      </c>
      <c r="N184" s="238">
        <v>20009.75</v>
      </c>
      <c r="O184" s="238">
        <v>569612.55</v>
      </c>
      <c r="P184" s="238">
        <v>34910.88</v>
      </c>
      <c r="Q184" s="238">
        <v>604716.44</v>
      </c>
      <c r="R184" s="238">
        <v>34886.26</v>
      </c>
      <c r="S184" s="238">
        <v>639964.2</v>
      </c>
      <c r="T184" s="238">
        <v>34886.38</v>
      </c>
      <c r="U184" s="238">
        <v>674803.56</v>
      </c>
      <c r="V184" s="238">
        <v>34862.06</v>
      </c>
      <c r="W184" s="238">
        <v>709840.41</v>
      </c>
      <c r="X184" s="238">
        <v>34857.78</v>
      </c>
      <c r="Y184" s="238">
        <v>530437.56</v>
      </c>
      <c r="Z184" s="238">
        <v>64371.69</v>
      </c>
      <c r="AA184" s="238">
        <v>433022.38</v>
      </c>
      <c r="AB184" s="238">
        <v>38126.34</v>
      </c>
      <c r="AC184" s="238">
        <v>436380.52</v>
      </c>
      <c r="AD184" s="238">
        <v>38121.93</v>
      </c>
      <c r="AE184" s="238">
        <v>439615.69</v>
      </c>
      <c r="AF184" s="238">
        <v>38000.28</v>
      </c>
      <c r="AG184" s="238">
        <v>442749.99</v>
      </c>
      <c r="AH184" s="238">
        <v>38179.04</v>
      </c>
      <c r="AI184" s="238">
        <v>446105.64</v>
      </c>
      <c r="AJ184" s="238">
        <v>38268.97</v>
      </c>
      <c r="AK184" s="238">
        <v>449481.36</v>
      </c>
      <c r="AL184" s="238">
        <v>56637.56</v>
      </c>
      <c r="AM184" s="238">
        <v>486109.17</v>
      </c>
      <c r="AN184" s="238">
        <v>39786.27</v>
      </c>
      <c r="AO184" s="238">
        <v>490984.56</v>
      </c>
      <c r="AP184" s="238">
        <v>39751.03</v>
      </c>
      <c r="AQ184" s="238">
        <v>495849.33</v>
      </c>
      <c r="AR184" s="238">
        <v>39753.36</v>
      </c>
      <c r="AS184" s="238">
        <v>500716.31</v>
      </c>
      <c r="AT184" s="238">
        <v>39643.69</v>
      </c>
      <c r="AU184" s="238">
        <v>505497.94</v>
      </c>
      <c r="AV184" s="238">
        <v>39708.42</v>
      </c>
      <c r="AW184" s="238">
        <v>510348.58</v>
      </c>
      <c r="AX184" s="238">
        <v>1450.04</v>
      </c>
      <c r="AY184" s="238">
        <v>447426.93</v>
      </c>
      <c r="AZ184" s="238">
        <v>32605.8</v>
      </c>
      <c r="BA184" s="238">
        <v>441906.39</v>
      </c>
      <c r="BB184" s="238">
        <v>5463.07</v>
      </c>
      <c r="BC184" s="238">
        <v>409247.53</v>
      </c>
      <c r="BD184" s="238">
        <v>32489.39</v>
      </c>
      <c r="BE184" s="238">
        <v>403736.64</v>
      </c>
      <c r="BF184" s="238">
        <v>32505.56</v>
      </c>
      <c r="BG184" s="238">
        <v>398063.16</v>
      </c>
      <c r="BH184" s="238">
        <v>32572.97</v>
      </c>
      <c r="BI184" s="238">
        <v>392367.16</v>
      </c>
      <c r="BJ184" s="238">
        <v>32615.58</v>
      </c>
      <c r="BK184" s="238">
        <v>368345.18</v>
      </c>
      <c r="BL184" s="238">
        <v>33719.71</v>
      </c>
      <c r="BM184" s="238">
        <v>362278.62</v>
      </c>
      <c r="BN184" s="238">
        <v>32641.65</v>
      </c>
      <c r="BO184" s="238">
        <v>355169.24</v>
      </c>
      <c r="BP184" s="238">
        <v>32708.93</v>
      </c>
      <c r="BQ184" s="238">
        <v>348124.80999999994</v>
      </c>
      <c r="BR184" s="238">
        <v>32606.47</v>
      </c>
      <c r="BS184" s="238">
        <v>341087.58999999997</v>
      </c>
      <c r="BT184" s="238">
        <v>33589.89</v>
      </c>
      <c r="BU184" s="238">
        <v>334969.06</v>
      </c>
      <c r="BV184" s="238">
        <v>26146.39</v>
      </c>
      <c r="BW184" s="238">
        <v>359665.41000000003</v>
      </c>
      <c r="BX184" s="238">
        <v>27903.37</v>
      </c>
      <c r="BY184" s="238">
        <v>354962.98</v>
      </c>
      <c r="BZ184" s="238">
        <v>27821.25</v>
      </c>
      <c r="CA184" s="238">
        <v>377321.16</v>
      </c>
      <c r="CB184" s="238">
        <v>27846</v>
      </c>
      <c r="CC184" s="238">
        <v>372677.76999999996</v>
      </c>
      <c r="CD184" s="238">
        <v>27768.64</v>
      </c>
      <c r="CE184" s="238">
        <v>367940.85</v>
      </c>
      <c r="CF184" s="238">
        <v>27857.7</v>
      </c>
      <c r="CG184" s="238">
        <v>363225.5800000001</v>
      </c>
      <c r="CH184" s="238">
        <v>27888.03</v>
      </c>
      <c r="CI184" s="238">
        <v>358498.0300000001</v>
      </c>
      <c r="CJ184" s="238">
        <v>979.15</v>
      </c>
      <c r="CK184" s="238">
        <v>325757.4700000001</v>
      </c>
      <c r="CL184" s="238">
        <v>28112.34</v>
      </c>
      <c r="CM184" s="238">
        <v>321228.16</v>
      </c>
      <c r="CN184" s="238">
        <v>27986.94</v>
      </c>
      <c r="CO184" s="238">
        <v>316506.17000000004</v>
      </c>
      <c r="CP184" s="238">
        <v>76380.12</v>
      </c>
      <c r="CQ184" s="238">
        <v>360279.82</v>
      </c>
      <c r="CR184" s="238">
        <v>76770.83</v>
      </c>
      <c r="CS184" s="238">
        <v>403460.76</v>
      </c>
      <c r="CT184" s="238">
        <v>76739.26</v>
      </c>
      <c r="CU184" s="238">
        <v>454053.63000000006</v>
      </c>
      <c r="CV184" s="238">
        <v>57224.299999999996</v>
      </c>
      <c r="CW184" s="238">
        <v>483374.5600000001</v>
      </c>
      <c r="CX184" s="238">
        <v>57509.18</v>
      </c>
      <c r="CY184" s="238">
        <v>513062.49000000005</v>
      </c>
      <c r="CZ184" s="238">
        <v>57217.09</v>
      </c>
      <c r="DA184" s="238">
        <v>542433.58</v>
      </c>
      <c r="DB184" s="238">
        <v>57090.170000000006</v>
      </c>
      <c r="DC184" s="238">
        <v>571755.11</v>
      </c>
      <c r="DD184" s="238">
        <v>57398.01</v>
      </c>
      <c r="DE184" s="238">
        <v>601295.42</v>
      </c>
      <c r="DF184" s="238">
        <v>57336.5</v>
      </c>
      <c r="DG184" s="238">
        <v>630743.8899999999</v>
      </c>
      <c r="DH184" s="238">
        <v>57298.850000000006</v>
      </c>
      <c r="DI184" s="238">
        <v>687063.5899999999</v>
      </c>
      <c r="DJ184" s="238">
        <v>57650.29</v>
      </c>
      <c r="DK184" s="238">
        <v>716601.5399999999</v>
      </c>
      <c r="DL184" s="238">
        <v>57517.6</v>
      </c>
      <c r="DM184" s="238">
        <v>746132.2</v>
      </c>
      <c r="DN184" s="238">
        <v>57348.98</v>
      </c>
      <c r="DO184" s="238">
        <v>727101.0599999999</v>
      </c>
      <c r="DP184" s="238">
        <v>57725.16</v>
      </c>
      <c r="DQ184" s="238">
        <v>708055.3900000001</v>
      </c>
      <c r="DR184" s="238">
        <v>57630.57</v>
      </c>
      <c r="DS184" s="238">
        <v>688946.7000000002</v>
      </c>
      <c r="DT184" s="238">
        <v>60368.04</v>
      </c>
      <c r="DU184" s="238">
        <v>692090.4400000001</v>
      </c>
      <c r="DV184" s="238">
        <v>60635.28</v>
      </c>
      <c r="DW184" s="238">
        <v>695216.54</v>
      </c>
      <c r="DX184" s="238">
        <v>60520.3</v>
      </c>
      <c r="DY184" s="238">
        <v>698519.75</v>
      </c>
      <c r="DZ184" s="238">
        <v>60279.39</v>
      </c>
      <c r="EA184" s="238">
        <v>701708.97</v>
      </c>
      <c r="EB184" s="238">
        <v>60757.439999999995</v>
      </c>
      <c r="EC184" s="238">
        <v>705068.4</v>
      </c>
      <c r="ED184" s="238">
        <v>60521.95</v>
      </c>
      <c r="EE184" s="238">
        <v>708253.85</v>
      </c>
      <c r="EF184" s="238">
        <v>60355.89</v>
      </c>
      <c r="EG184" s="238">
        <v>711310.89</v>
      </c>
      <c r="EH184" s="238">
        <v>60737.12</v>
      </c>
      <c r="EI184" s="238">
        <v>714397.72</v>
      </c>
      <c r="EJ184" s="238">
        <v>60563.380000000005</v>
      </c>
      <c r="EK184" s="238">
        <v>717443.5</v>
      </c>
      <c r="EL184" s="238">
        <v>60425.89000000001</v>
      </c>
      <c r="EM184" s="238">
        <v>720520.41</v>
      </c>
      <c r="EN184" s="238">
        <v>60452.46</v>
      </c>
      <c r="EO184" s="238">
        <v>723247.7100000001</v>
      </c>
      <c r="EP184" s="238">
        <v>60503.01</v>
      </c>
      <c r="EQ184" s="238">
        <v>726120.1500000001</v>
      </c>
      <c r="ES184" t="str">
        <f t="shared" si="11"/>
        <v>925</v>
      </c>
      <c r="EX184" t="b">
        <f t="shared" si="8"/>
        <v>1</v>
      </c>
      <c r="EY184" s="206" t="s">
        <v>665</v>
      </c>
    </row>
    <row r="185" spans="1:155" ht="12.75">
      <c r="A185" t="str">
        <f t="shared" si="10"/>
        <v>INC525101</v>
      </c>
      <c r="B185" s="241" t="s">
        <v>666</v>
      </c>
      <c r="C185" s="238" t="s">
        <v>781</v>
      </c>
      <c r="D185" s="238">
        <v>0</v>
      </c>
      <c r="E185" s="238">
        <v>4.11</v>
      </c>
      <c r="F185" s="238">
        <v>0</v>
      </c>
      <c r="G185" s="238">
        <v>4.11</v>
      </c>
      <c r="H185" s="238">
        <v>0</v>
      </c>
      <c r="I185" s="238">
        <v>4.11</v>
      </c>
      <c r="J185" s="238">
        <v>0</v>
      </c>
      <c r="K185" s="238">
        <v>4.11</v>
      </c>
      <c r="L185" s="238">
        <v>0</v>
      </c>
      <c r="M185" s="238">
        <v>4.11</v>
      </c>
      <c r="N185" s="238">
        <v>0.34</v>
      </c>
      <c r="O185" s="238">
        <v>4.45</v>
      </c>
      <c r="P185" s="238">
        <v>0</v>
      </c>
      <c r="Q185" s="238">
        <v>-0.19</v>
      </c>
      <c r="R185" s="238">
        <v>0.02</v>
      </c>
      <c r="S185" s="238">
        <v>-3.91</v>
      </c>
      <c r="T185" s="238">
        <v>0</v>
      </c>
      <c r="U185" s="238">
        <v>-3.91</v>
      </c>
      <c r="V185" s="238">
        <v>0</v>
      </c>
      <c r="W185" s="238">
        <v>-3.91</v>
      </c>
      <c r="X185" s="238">
        <v>0</v>
      </c>
      <c r="Y185" s="238">
        <v>-3.91</v>
      </c>
      <c r="Z185" s="238">
        <v>1.99</v>
      </c>
      <c r="AA185" s="238">
        <v>2.35</v>
      </c>
      <c r="AB185" s="238">
        <v>0.12</v>
      </c>
      <c r="AC185" s="238">
        <v>2.47</v>
      </c>
      <c r="AD185" s="238">
        <v>-0.24</v>
      </c>
      <c r="AE185" s="238">
        <v>2.23</v>
      </c>
      <c r="AF185" s="238">
        <v>0.04</v>
      </c>
      <c r="AG185" s="238">
        <v>2.27</v>
      </c>
      <c r="AH185" s="238">
        <v>0</v>
      </c>
      <c r="AI185" s="238">
        <v>2.27</v>
      </c>
      <c r="AJ185" s="238">
        <v>0.11</v>
      </c>
      <c r="AK185" s="238">
        <v>2.38</v>
      </c>
      <c r="AL185" s="238">
        <v>-56.46</v>
      </c>
      <c r="AM185" s="238">
        <v>-54.42</v>
      </c>
      <c r="AN185" s="238">
        <v>0</v>
      </c>
      <c r="AO185" s="238">
        <v>-54.42</v>
      </c>
      <c r="AP185" s="238">
        <v>0</v>
      </c>
      <c r="AQ185" s="238">
        <v>-54.44</v>
      </c>
      <c r="AR185" s="238">
        <v>0</v>
      </c>
      <c r="AS185" s="238">
        <v>-54.44</v>
      </c>
      <c r="AT185" s="238">
        <v>0</v>
      </c>
      <c r="AU185" s="238">
        <v>-54.44</v>
      </c>
      <c r="AV185" s="238">
        <v>0</v>
      </c>
      <c r="AW185" s="238">
        <v>-54.44</v>
      </c>
      <c r="AX185" s="238">
        <v>0</v>
      </c>
      <c r="AY185" s="238">
        <v>-56.43</v>
      </c>
      <c r="AZ185" s="238">
        <v>0</v>
      </c>
      <c r="BA185" s="238">
        <v>-56.55</v>
      </c>
      <c r="BB185" s="238">
        <v>-1.04</v>
      </c>
      <c r="BC185" s="238">
        <v>-57.35</v>
      </c>
      <c r="BD185" s="238">
        <v>0.12</v>
      </c>
      <c r="BE185" s="238">
        <v>-57.27</v>
      </c>
      <c r="BF185" s="238">
        <v>0</v>
      </c>
      <c r="BG185" s="238">
        <v>-57.27</v>
      </c>
      <c r="BH185" s="238">
        <v>0</v>
      </c>
      <c r="BI185" s="238">
        <v>-57.38</v>
      </c>
      <c r="BJ185" s="238">
        <v>0</v>
      </c>
      <c r="BK185" s="238">
        <v>-0.92</v>
      </c>
      <c r="BL185" s="238">
        <v>0</v>
      </c>
      <c r="BM185" s="238">
        <v>-0.92</v>
      </c>
      <c r="BN185" s="238">
        <v>0</v>
      </c>
      <c r="BO185" s="238">
        <v>-0.92</v>
      </c>
      <c r="BP185" s="238">
        <v>0</v>
      </c>
      <c r="BQ185" s="238">
        <v>-0.92</v>
      </c>
      <c r="BR185" s="238">
        <v>0</v>
      </c>
      <c r="BS185" s="238">
        <v>-0.92</v>
      </c>
      <c r="BT185" s="238">
        <v>0</v>
      </c>
      <c r="BU185" s="238">
        <v>-0.92</v>
      </c>
      <c r="BV185" s="238">
        <v>0</v>
      </c>
      <c r="BW185" s="238">
        <v>-0.92</v>
      </c>
      <c r="BX185" s="238">
        <v>0</v>
      </c>
      <c r="BY185" s="238">
        <v>-0.92</v>
      </c>
      <c r="BZ185" s="238">
        <v>0</v>
      </c>
      <c r="CA185" s="238">
        <v>0.12</v>
      </c>
      <c r="CB185" s="238">
        <v>0</v>
      </c>
      <c r="CC185" s="238">
        <v>0</v>
      </c>
      <c r="CD185" s="238">
        <v>0</v>
      </c>
      <c r="CE185" s="238">
        <v>0</v>
      </c>
      <c r="CF185" s="238">
        <v>0</v>
      </c>
      <c r="CG185" s="238">
        <v>0</v>
      </c>
      <c r="CH185" s="238">
        <v>0</v>
      </c>
      <c r="CI185" s="238">
        <v>0</v>
      </c>
      <c r="CJ185" s="238">
        <v>0</v>
      </c>
      <c r="CK185" s="238">
        <v>0</v>
      </c>
      <c r="CL185" s="238">
        <v>0</v>
      </c>
      <c r="CM185" s="238">
        <v>0</v>
      </c>
      <c r="CN185" s="238">
        <v>0</v>
      </c>
      <c r="CO185" s="238">
        <v>0</v>
      </c>
      <c r="CP185" s="238">
        <v>0</v>
      </c>
      <c r="CQ185" s="238">
        <v>0</v>
      </c>
      <c r="CR185" s="238">
        <v>0</v>
      </c>
      <c r="CS185" s="238">
        <v>0</v>
      </c>
      <c r="CT185" s="238">
        <v>0</v>
      </c>
      <c r="CU185" s="238">
        <v>0</v>
      </c>
      <c r="CV185" s="238">
        <v>0</v>
      </c>
      <c r="CW185" s="238">
        <v>0</v>
      </c>
      <c r="CX185" s="238">
        <v>0</v>
      </c>
      <c r="CY185" s="238">
        <v>0</v>
      </c>
      <c r="CZ185" s="238">
        <v>0</v>
      </c>
      <c r="DA185" s="238">
        <v>0</v>
      </c>
      <c r="DB185" s="238">
        <v>0</v>
      </c>
      <c r="DC185" s="238">
        <v>0</v>
      </c>
      <c r="DD185" s="238">
        <v>0</v>
      </c>
      <c r="DE185" s="238">
        <v>0</v>
      </c>
      <c r="DF185" s="238">
        <v>0</v>
      </c>
      <c r="DG185" s="238">
        <v>0</v>
      </c>
      <c r="DH185" s="238">
        <v>0</v>
      </c>
      <c r="DI185" s="238">
        <v>0</v>
      </c>
      <c r="DJ185" s="238">
        <v>0</v>
      </c>
      <c r="DK185" s="238">
        <v>0</v>
      </c>
      <c r="DL185" s="238">
        <v>0</v>
      </c>
      <c r="DM185" s="238">
        <v>0</v>
      </c>
      <c r="DN185" s="238">
        <v>0</v>
      </c>
      <c r="DO185" s="238">
        <v>0</v>
      </c>
      <c r="DP185" s="238">
        <v>0</v>
      </c>
      <c r="DQ185" s="238">
        <v>0</v>
      </c>
      <c r="DR185" s="238">
        <v>0</v>
      </c>
      <c r="DS185" s="238">
        <v>0</v>
      </c>
      <c r="DT185" s="238">
        <v>0</v>
      </c>
      <c r="DU185" s="238">
        <v>0</v>
      </c>
      <c r="DV185" s="238">
        <v>0</v>
      </c>
      <c r="DW185" s="238">
        <v>0</v>
      </c>
      <c r="DX185" s="238">
        <v>0</v>
      </c>
      <c r="DY185" s="238">
        <v>0</v>
      </c>
      <c r="DZ185" s="238">
        <v>0</v>
      </c>
      <c r="EA185" s="238">
        <v>0</v>
      </c>
      <c r="EB185" s="238">
        <v>0</v>
      </c>
      <c r="EC185" s="238">
        <v>0</v>
      </c>
      <c r="ED185" s="238">
        <v>0</v>
      </c>
      <c r="EE185" s="238">
        <v>0</v>
      </c>
      <c r="EF185" s="238">
        <v>0</v>
      </c>
      <c r="EG185" s="238">
        <v>0</v>
      </c>
      <c r="EH185" s="238">
        <v>0</v>
      </c>
      <c r="EI185" s="238">
        <v>0</v>
      </c>
      <c r="EJ185" s="238">
        <v>0</v>
      </c>
      <c r="EK185" s="238">
        <v>0</v>
      </c>
      <c r="EL185" s="238">
        <v>0</v>
      </c>
      <c r="EM185" s="238">
        <v>0</v>
      </c>
      <c r="EN185" s="238">
        <v>0</v>
      </c>
      <c r="EO185" s="238">
        <v>0</v>
      </c>
      <c r="EP185" s="238">
        <v>0</v>
      </c>
      <c r="EQ185" s="238">
        <v>0</v>
      </c>
      <c r="ES185" t="str">
        <f t="shared" si="11"/>
        <v>925</v>
      </c>
      <c r="EX185" t="b">
        <f t="shared" si="8"/>
        <v>1</v>
      </c>
      <c r="EY185" s="206" t="s">
        <v>666</v>
      </c>
    </row>
    <row r="186" spans="1:155" ht="12.75">
      <c r="A186" t="str">
        <f t="shared" si="10"/>
        <v>INC525106</v>
      </c>
      <c r="B186" s="241" t="s">
        <v>667</v>
      </c>
      <c r="C186" s="238" t="s">
        <v>781</v>
      </c>
      <c r="D186" s="238">
        <v>0</v>
      </c>
      <c r="E186" s="238">
        <v>0</v>
      </c>
      <c r="F186" s="238">
        <v>0</v>
      </c>
      <c r="G186" s="238">
        <v>0</v>
      </c>
      <c r="H186" s="238">
        <v>0</v>
      </c>
      <c r="I186" s="238">
        <v>0</v>
      </c>
      <c r="J186" s="238">
        <v>0</v>
      </c>
      <c r="K186" s="238">
        <v>0</v>
      </c>
      <c r="L186" s="238">
        <v>0</v>
      </c>
      <c r="M186" s="238">
        <v>0</v>
      </c>
      <c r="N186" s="238">
        <v>0</v>
      </c>
      <c r="O186" s="238">
        <v>0</v>
      </c>
      <c r="P186" s="238">
        <v>0</v>
      </c>
      <c r="Q186" s="238">
        <v>0</v>
      </c>
      <c r="R186" s="238">
        <v>0</v>
      </c>
      <c r="S186" s="238">
        <v>0</v>
      </c>
      <c r="T186" s="238">
        <v>0</v>
      </c>
      <c r="U186" s="238">
        <v>0</v>
      </c>
      <c r="V186" s="238">
        <v>0</v>
      </c>
      <c r="W186" s="238">
        <v>0</v>
      </c>
      <c r="X186" s="238">
        <v>0</v>
      </c>
      <c r="Y186" s="238">
        <v>0</v>
      </c>
      <c r="Z186" s="238">
        <v>0</v>
      </c>
      <c r="AA186" s="238">
        <v>0</v>
      </c>
      <c r="AB186" s="238">
        <v>0</v>
      </c>
      <c r="AC186" s="238">
        <v>0</v>
      </c>
      <c r="AD186" s="238">
        <v>0</v>
      </c>
      <c r="AE186" s="238">
        <v>0</v>
      </c>
      <c r="AF186" s="238">
        <v>0</v>
      </c>
      <c r="AG186" s="238">
        <v>0</v>
      </c>
      <c r="AH186" s="238">
        <v>0</v>
      </c>
      <c r="AI186" s="238">
        <v>0</v>
      </c>
      <c r="AJ186" s="238">
        <v>0</v>
      </c>
      <c r="AK186" s="238">
        <v>0</v>
      </c>
      <c r="AL186" s="238">
        <v>0</v>
      </c>
      <c r="AM186" s="238">
        <v>0</v>
      </c>
      <c r="AN186" s="238">
        <v>0</v>
      </c>
      <c r="AO186" s="238">
        <v>0</v>
      </c>
      <c r="AP186" s="238">
        <v>0</v>
      </c>
      <c r="AQ186" s="238">
        <v>0</v>
      </c>
      <c r="AR186" s="238">
        <v>0</v>
      </c>
      <c r="AS186" s="238">
        <v>0</v>
      </c>
      <c r="AT186" s="238">
        <v>0</v>
      </c>
      <c r="AU186" s="238">
        <v>0</v>
      </c>
      <c r="AV186" s="238">
        <v>0</v>
      </c>
      <c r="AW186" s="238">
        <v>0</v>
      </c>
      <c r="AX186" s="238">
        <v>0</v>
      </c>
      <c r="AY186" s="238">
        <v>0</v>
      </c>
      <c r="AZ186" s="238">
        <v>0</v>
      </c>
      <c r="BA186" s="238">
        <v>0</v>
      </c>
      <c r="BB186" s="238">
        <v>0</v>
      </c>
      <c r="BC186" s="238">
        <v>0</v>
      </c>
      <c r="BD186" s="238">
        <v>61.66</v>
      </c>
      <c r="BE186" s="238">
        <v>61.66</v>
      </c>
      <c r="BF186" s="238">
        <v>63.45</v>
      </c>
      <c r="BG186" s="238">
        <v>125.11</v>
      </c>
      <c r="BH186" s="238">
        <v>62.9</v>
      </c>
      <c r="BI186" s="238">
        <v>188.01</v>
      </c>
      <c r="BJ186" s="238">
        <v>61.17</v>
      </c>
      <c r="BK186" s="238">
        <v>249.18</v>
      </c>
      <c r="BL186" s="238">
        <v>62.64</v>
      </c>
      <c r="BM186" s="238">
        <v>311.82</v>
      </c>
      <c r="BN186" s="238">
        <v>66.8</v>
      </c>
      <c r="BO186" s="238">
        <v>378.62</v>
      </c>
      <c r="BP186" s="238">
        <v>63.02</v>
      </c>
      <c r="BQ186" s="238">
        <v>441.64</v>
      </c>
      <c r="BR186" s="238">
        <v>63.2</v>
      </c>
      <c r="BS186" s="238">
        <v>504.8399999999999</v>
      </c>
      <c r="BT186" s="238">
        <v>62.73</v>
      </c>
      <c r="BU186" s="238">
        <v>567.5699999999999</v>
      </c>
      <c r="BV186" s="238">
        <v>66.55</v>
      </c>
      <c r="BW186" s="238">
        <v>634.12</v>
      </c>
      <c r="BX186" s="238">
        <v>86.16</v>
      </c>
      <c r="BY186" s="238">
        <v>720.28</v>
      </c>
      <c r="BZ186" s="238">
        <v>84.18</v>
      </c>
      <c r="CA186" s="238">
        <v>804.4599999999999</v>
      </c>
      <c r="CB186" s="238">
        <v>95.22</v>
      </c>
      <c r="CC186" s="238">
        <v>838.02</v>
      </c>
      <c r="CD186" s="238">
        <v>91.79</v>
      </c>
      <c r="CE186" s="238">
        <v>866.3599999999999</v>
      </c>
      <c r="CF186" s="238">
        <v>92.92</v>
      </c>
      <c r="CG186" s="238">
        <v>896.3799999999999</v>
      </c>
      <c r="CH186" s="238">
        <v>91.31</v>
      </c>
      <c r="CI186" s="238">
        <v>926.52</v>
      </c>
      <c r="CJ186" s="238">
        <v>84.25</v>
      </c>
      <c r="CK186" s="238">
        <v>948.13</v>
      </c>
      <c r="CL186" s="238">
        <v>92.56</v>
      </c>
      <c r="CM186" s="238">
        <v>973.89</v>
      </c>
      <c r="CN186" s="238">
        <v>93.02</v>
      </c>
      <c r="CO186" s="238">
        <v>1003.89</v>
      </c>
      <c r="CP186" s="238">
        <v>59.96</v>
      </c>
      <c r="CQ186" s="238">
        <v>1000.65</v>
      </c>
      <c r="CR186" s="238">
        <v>57.23</v>
      </c>
      <c r="CS186" s="238">
        <v>995.15</v>
      </c>
      <c r="CT186" s="238">
        <v>62.68</v>
      </c>
      <c r="CU186" s="238">
        <v>991.2799999999999</v>
      </c>
      <c r="CV186" s="238">
        <v>14.4</v>
      </c>
      <c r="CW186" s="238">
        <v>919.52</v>
      </c>
      <c r="CX186" s="238">
        <v>14.83</v>
      </c>
      <c r="CY186" s="238">
        <v>850.17</v>
      </c>
      <c r="CZ186" s="238">
        <v>16.24</v>
      </c>
      <c r="DA186" s="238">
        <v>771.1899999999999</v>
      </c>
      <c r="DB186" s="238">
        <v>14.83</v>
      </c>
      <c r="DC186" s="238">
        <v>694.2299999999999</v>
      </c>
      <c r="DD186" s="238">
        <v>15.54</v>
      </c>
      <c r="DE186" s="238">
        <v>616.8499999999999</v>
      </c>
      <c r="DF186" s="238">
        <v>15.54</v>
      </c>
      <c r="DG186" s="238">
        <v>541.0799999999999</v>
      </c>
      <c r="DH186" s="238">
        <v>14.83</v>
      </c>
      <c r="DI186" s="238">
        <v>471.65999999999997</v>
      </c>
      <c r="DJ186" s="238">
        <v>16.24</v>
      </c>
      <c r="DK186" s="238">
        <v>395.34</v>
      </c>
      <c r="DL186" s="238">
        <v>15.54</v>
      </c>
      <c r="DM186" s="238">
        <v>317.85999999999996</v>
      </c>
      <c r="DN186" s="238">
        <v>14.83</v>
      </c>
      <c r="DO186" s="238">
        <v>272.73</v>
      </c>
      <c r="DP186" s="238">
        <v>15.54</v>
      </c>
      <c r="DQ186" s="238">
        <v>231.04</v>
      </c>
      <c r="DR186" s="238">
        <v>15.54</v>
      </c>
      <c r="DS186" s="238">
        <v>183.90000000000003</v>
      </c>
      <c r="DT186" s="238">
        <v>14.6</v>
      </c>
      <c r="DU186" s="238">
        <v>184.10000000000002</v>
      </c>
      <c r="DV186" s="238">
        <v>15.03</v>
      </c>
      <c r="DW186" s="238">
        <v>184.3</v>
      </c>
      <c r="DX186" s="238">
        <v>16.47</v>
      </c>
      <c r="DY186" s="238">
        <v>184.53</v>
      </c>
      <c r="DZ186" s="238">
        <v>15.03</v>
      </c>
      <c r="EA186" s="238">
        <v>184.73000000000002</v>
      </c>
      <c r="EB186" s="238">
        <v>15.75</v>
      </c>
      <c r="EC186" s="238">
        <v>184.94</v>
      </c>
      <c r="ED186" s="238">
        <v>15.75</v>
      </c>
      <c r="EE186" s="238">
        <v>185.15</v>
      </c>
      <c r="EF186" s="238">
        <v>15.03</v>
      </c>
      <c r="EG186" s="238">
        <v>185.35</v>
      </c>
      <c r="EH186" s="238">
        <v>16.47</v>
      </c>
      <c r="EI186" s="238">
        <v>185.57999999999998</v>
      </c>
      <c r="EJ186" s="238">
        <v>15.75</v>
      </c>
      <c r="EK186" s="238">
        <v>185.79</v>
      </c>
      <c r="EL186" s="238">
        <v>15.03</v>
      </c>
      <c r="EM186" s="238">
        <v>185.98999999999998</v>
      </c>
      <c r="EN186" s="238">
        <v>15.75</v>
      </c>
      <c r="EO186" s="238">
        <v>186.2</v>
      </c>
      <c r="EP186" s="238">
        <v>15.75</v>
      </c>
      <c r="EQ186" s="238">
        <v>186.41</v>
      </c>
      <c r="ES186" t="str">
        <f t="shared" si="11"/>
        <v>925</v>
      </c>
      <c r="EX186" t="b">
        <f t="shared" si="8"/>
        <v>1</v>
      </c>
      <c r="EY186" s="206" t="s">
        <v>667</v>
      </c>
    </row>
    <row r="187" spans="1:155" ht="12.75">
      <c r="A187" t="str">
        <f t="shared" si="10"/>
        <v>INC525110</v>
      </c>
      <c r="B187" s="241" t="s">
        <v>668</v>
      </c>
      <c r="C187" s="238" t="s">
        <v>781</v>
      </c>
      <c r="D187" s="238">
        <v>25450.61</v>
      </c>
      <c r="E187" s="238">
        <v>162461.8</v>
      </c>
      <c r="F187" s="238">
        <v>26452.02</v>
      </c>
      <c r="G187" s="238">
        <v>188913.82</v>
      </c>
      <c r="H187" s="238">
        <v>26561.15</v>
      </c>
      <c r="I187" s="238">
        <v>215474.97</v>
      </c>
      <c r="J187" s="238">
        <v>25352.93</v>
      </c>
      <c r="K187" s="238">
        <v>240827.9</v>
      </c>
      <c r="L187" s="238">
        <v>26785.64</v>
      </c>
      <c r="M187" s="238">
        <v>267613.54</v>
      </c>
      <c r="N187" s="238">
        <v>26766.58</v>
      </c>
      <c r="O187" s="238">
        <v>294380.12</v>
      </c>
      <c r="P187" s="238">
        <v>26328.8</v>
      </c>
      <c r="Q187" s="238">
        <v>296225.47</v>
      </c>
      <c r="R187" s="238">
        <v>26648.72</v>
      </c>
      <c r="S187" s="238">
        <v>298959.56</v>
      </c>
      <c r="T187" s="238">
        <v>26081.89</v>
      </c>
      <c r="U187" s="238">
        <v>301582.58</v>
      </c>
      <c r="V187" s="238">
        <v>24850.65</v>
      </c>
      <c r="W187" s="238">
        <v>306572.32</v>
      </c>
      <c r="X187" s="238">
        <v>24101.29</v>
      </c>
      <c r="Y187" s="238">
        <v>304141.74</v>
      </c>
      <c r="Z187" s="238">
        <v>28566.47</v>
      </c>
      <c r="AA187" s="238">
        <v>313946.75</v>
      </c>
      <c r="AB187" s="238">
        <v>21240.64</v>
      </c>
      <c r="AC187" s="238">
        <v>309736.78</v>
      </c>
      <c r="AD187" s="238">
        <v>21560.18</v>
      </c>
      <c r="AE187" s="238">
        <v>304844.94</v>
      </c>
      <c r="AF187" s="238">
        <v>22181.06</v>
      </c>
      <c r="AG187" s="238">
        <v>300464.85</v>
      </c>
      <c r="AH187" s="238">
        <v>21120.82</v>
      </c>
      <c r="AI187" s="238">
        <v>296232.74</v>
      </c>
      <c r="AJ187" s="238">
        <v>21315.92</v>
      </c>
      <c r="AK187" s="238">
        <v>290763.02</v>
      </c>
      <c r="AL187" s="238">
        <v>22843.8</v>
      </c>
      <c r="AM187" s="238">
        <v>286840.24</v>
      </c>
      <c r="AN187" s="238">
        <v>22464.6</v>
      </c>
      <c r="AO187" s="238">
        <v>282976.04</v>
      </c>
      <c r="AP187" s="238">
        <v>22806.5</v>
      </c>
      <c r="AQ187" s="238">
        <v>279133.82</v>
      </c>
      <c r="AR187" s="238">
        <v>22454.8</v>
      </c>
      <c r="AS187" s="238">
        <v>275506.73</v>
      </c>
      <c r="AT187" s="238">
        <v>23401.82</v>
      </c>
      <c r="AU187" s="238">
        <v>274057.9</v>
      </c>
      <c r="AV187" s="238">
        <v>23432.8</v>
      </c>
      <c r="AW187" s="238">
        <v>273389.41</v>
      </c>
      <c r="AX187" s="238">
        <v>24341.41</v>
      </c>
      <c r="AY187" s="238">
        <v>269164.35</v>
      </c>
      <c r="AZ187" s="238">
        <v>24024.3</v>
      </c>
      <c r="BA187" s="238">
        <v>271948.01</v>
      </c>
      <c r="BB187" s="238">
        <v>23803.64</v>
      </c>
      <c r="BC187" s="238">
        <v>274191.47</v>
      </c>
      <c r="BD187" s="238">
        <v>24172.18</v>
      </c>
      <c r="BE187" s="238">
        <v>276182.59</v>
      </c>
      <c r="BF187" s="238">
        <v>23610.99</v>
      </c>
      <c r="BG187" s="238">
        <v>278672.76</v>
      </c>
      <c r="BH187" s="238">
        <v>23812.99</v>
      </c>
      <c r="BI187" s="238">
        <v>281169.83</v>
      </c>
      <c r="BJ187" s="238">
        <v>24274.96</v>
      </c>
      <c r="BK187" s="238">
        <v>282600.99</v>
      </c>
      <c r="BL187" s="238">
        <v>23440.42</v>
      </c>
      <c r="BM187" s="238">
        <v>283576.81</v>
      </c>
      <c r="BN187" s="238">
        <v>23524.26</v>
      </c>
      <c r="BO187" s="238">
        <v>284294.57</v>
      </c>
      <c r="BP187" s="238">
        <v>23650.52</v>
      </c>
      <c r="BQ187" s="238">
        <v>285490.29</v>
      </c>
      <c r="BR187" s="238">
        <v>24073.82</v>
      </c>
      <c r="BS187" s="238">
        <v>286162.2899999999</v>
      </c>
      <c r="BT187" s="238">
        <v>23686.58</v>
      </c>
      <c r="BU187" s="238">
        <v>286416.06999999995</v>
      </c>
      <c r="BV187" s="238">
        <v>13433.55</v>
      </c>
      <c r="BW187" s="238">
        <v>275508.20999999996</v>
      </c>
      <c r="BX187" s="238">
        <v>16543.17</v>
      </c>
      <c r="BY187" s="238">
        <v>268027.07999999996</v>
      </c>
      <c r="BZ187" s="238">
        <v>16206.92</v>
      </c>
      <c r="CA187" s="238">
        <v>260430.35999999996</v>
      </c>
      <c r="CB187" s="238">
        <v>16166.97</v>
      </c>
      <c r="CC187" s="238">
        <v>252425.15</v>
      </c>
      <c r="CD187" s="238">
        <v>15692.43</v>
      </c>
      <c r="CE187" s="238">
        <v>244506.59</v>
      </c>
      <c r="CF187" s="238">
        <v>16385.08</v>
      </c>
      <c r="CG187" s="238">
        <v>237078.68000000002</v>
      </c>
      <c r="CH187" s="238">
        <v>16212.33</v>
      </c>
      <c r="CI187" s="238">
        <v>229016.05000000005</v>
      </c>
      <c r="CJ187" s="238">
        <v>16531.94</v>
      </c>
      <c r="CK187" s="238">
        <v>222107.57</v>
      </c>
      <c r="CL187" s="238">
        <v>17726.81</v>
      </c>
      <c r="CM187" s="238">
        <v>216310.11999999997</v>
      </c>
      <c r="CN187" s="238">
        <v>15325.56</v>
      </c>
      <c r="CO187" s="238">
        <v>207985.15999999997</v>
      </c>
      <c r="CP187" s="238">
        <v>12600.120000000006</v>
      </c>
      <c r="CQ187" s="238">
        <v>196511.46000000002</v>
      </c>
      <c r="CR187" s="238">
        <v>12080.33</v>
      </c>
      <c r="CS187" s="238">
        <v>184905.21000000002</v>
      </c>
      <c r="CT187" s="238">
        <v>13312.200000000008</v>
      </c>
      <c r="CU187" s="238">
        <v>184783.86000000004</v>
      </c>
      <c r="CV187" s="238">
        <v>7998.360000000003</v>
      </c>
      <c r="CW187" s="238">
        <v>176239.05000000005</v>
      </c>
      <c r="CX187" s="238">
        <v>8050.140000000005</v>
      </c>
      <c r="CY187" s="238">
        <v>168082.27000000002</v>
      </c>
      <c r="CZ187" s="238">
        <v>9036.890000000001</v>
      </c>
      <c r="DA187" s="238">
        <v>160952.19</v>
      </c>
      <c r="DB187" s="238">
        <v>8291.949999999992</v>
      </c>
      <c r="DC187" s="238">
        <v>153551.71000000002</v>
      </c>
      <c r="DD187" s="238">
        <v>8747.720000000001</v>
      </c>
      <c r="DE187" s="238">
        <v>145914.35</v>
      </c>
      <c r="DF187" s="238">
        <v>8855.77</v>
      </c>
      <c r="DG187" s="238">
        <v>138557.79</v>
      </c>
      <c r="DH187" s="238">
        <v>8982.869999999992</v>
      </c>
      <c r="DI187" s="238">
        <v>131008.72</v>
      </c>
      <c r="DJ187" s="238">
        <v>10293.110000000002</v>
      </c>
      <c r="DK187" s="238">
        <v>123575.02000000002</v>
      </c>
      <c r="DL187" s="238">
        <v>9912.690000000002</v>
      </c>
      <c r="DM187" s="238">
        <v>118162.15000000001</v>
      </c>
      <c r="DN187" s="238">
        <v>8542.80999999999</v>
      </c>
      <c r="DO187" s="238">
        <v>114104.84</v>
      </c>
      <c r="DP187" s="238">
        <v>8637.730000000001</v>
      </c>
      <c r="DQ187" s="238">
        <v>110662.24</v>
      </c>
      <c r="DR187" s="238">
        <v>8631.04</v>
      </c>
      <c r="DS187" s="238">
        <v>105981.07999999999</v>
      </c>
      <c r="DT187" s="238">
        <v>8614.389999999992</v>
      </c>
      <c r="DU187" s="238">
        <v>106597.10999999999</v>
      </c>
      <c r="DV187" s="238">
        <v>7961.289999999999</v>
      </c>
      <c r="DW187" s="238">
        <v>106508.25999999998</v>
      </c>
      <c r="DX187" s="238">
        <v>9346.790000000003</v>
      </c>
      <c r="DY187" s="238">
        <v>106818.15999999999</v>
      </c>
      <c r="DZ187" s="238">
        <v>8218.119999999999</v>
      </c>
      <c r="EA187" s="238">
        <v>106744.32999999999</v>
      </c>
      <c r="EB187" s="238">
        <v>9405.35</v>
      </c>
      <c r="EC187" s="238">
        <v>107401.95999999999</v>
      </c>
      <c r="ED187" s="238">
        <v>9156.92</v>
      </c>
      <c r="EE187" s="238">
        <v>107703.10999999997</v>
      </c>
      <c r="EF187" s="238">
        <v>9221.58</v>
      </c>
      <c r="EG187" s="238">
        <v>107941.81999999999</v>
      </c>
      <c r="EH187" s="238">
        <v>10562.630000000003</v>
      </c>
      <c r="EI187" s="238">
        <v>108211.34</v>
      </c>
      <c r="EJ187" s="238">
        <v>9802.949999999997</v>
      </c>
      <c r="EK187" s="238">
        <v>108101.59999999998</v>
      </c>
      <c r="EL187" s="238">
        <v>9129.13</v>
      </c>
      <c r="EM187" s="238">
        <v>108687.92</v>
      </c>
      <c r="EN187" s="238">
        <v>8873</v>
      </c>
      <c r="EO187" s="238">
        <v>108923.19</v>
      </c>
      <c r="EP187" s="238">
        <v>8508.539999999997</v>
      </c>
      <c r="EQ187" s="238">
        <v>108800.69</v>
      </c>
      <c r="ES187" t="str">
        <f t="shared" si="11"/>
        <v>925</v>
      </c>
      <c r="EX187" t="b">
        <f t="shared" si="8"/>
        <v>1</v>
      </c>
      <c r="EY187" s="206" t="s">
        <v>668</v>
      </c>
    </row>
    <row r="188" spans="1:155" ht="12.75">
      <c r="A188" t="str">
        <f t="shared" si="10"/>
        <v>INC525120</v>
      </c>
      <c r="B188" s="241" t="s">
        <v>669</v>
      </c>
      <c r="C188" s="238" t="s">
        <v>781</v>
      </c>
      <c r="D188" s="238">
        <v>1286.85</v>
      </c>
      <c r="E188" s="238">
        <v>11459.24</v>
      </c>
      <c r="F188" s="238">
        <v>1495.51</v>
      </c>
      <c r="G188" s="238">
        <v>12954.75</v>
      </c>
      <c r="H188" s="238">
        <v>1322.67</v>
      </c>
      <c r="I188" s="238">
        <v>14277.42</v>
      </c>
      <c r="J188" s="238">
        <v>759.56</v>
      </c>
      <c r="K188" s="238">
        <v>15036.98</v>
      </c>
      <c r="L188" s="238">
        <v>1447.45</v>
      </c>
      <c r="M188" s="238">
        <v>16484.43</v>
      </c>
      <c r="N188" s="238">
        <v>1658.53</v>
      </c>
      <c r="O188" s="238">
        <v>18142.96</v>
      </c>
      <c r="P188" s="238">
        <v>1367.34</v>
      </c>
      <c r="Q188" s="238">
        <v>17727.39</v>
      </c>
      <c r="R188" s="238">
        <v>1334.63</v>
      </c>
      <c r="S188" s="238">
        <v>18379.77</v>
      </c>
      <c r="T188" s="238">
        <v>1584.72</v>
      </c>
      <c r="U188" s="238">
        <v>16639.28</v>
      </c>
      <c r="V188" s="238">
        <v>1648.7</v>
      </c>
      <c r="W188" s="238">
        <v>16931.91</v>
      </c>
      <c r="X188" s="238">
        <v>1523.89</v>
      </c>
      <c r="Y188" s="238">
        <v>16850.29</v>
      </c>
      <c r="Z188" s="238">
        <v>1801.65</v>
      </c>
      <c r="AA188" s="238">
        <v>17231.5</v>
      </c>
      <c r="AB188" s="238">
        <v>614.55</v>
      </c>
      <c r="AC188" s="238">
        <v>16559.2</v>
      </c>
      <c r="AD188" s="238">
        <v>497.19</v>
      </c>
      <c r="AE188" s="238">
        <v>15560.88</v>
      </c>
      <c r="AF188" s="238">
        <v>556.16</v>
      </c>
      <c r="AG188" s="238">
        <v>14794.37</v>
      </c>
      <c r="AH188" s="238">
        <v>460.14</v>
      </c>
      <c r="AI188" s="238">
        <v>14494.95</v>
      </c>
      <c r="AJ188" s="238">
        <v>467.27</v>
      </c>
      <c r="AK188" s="238">
        <v>13514.77</v>
      </c>
      <c r="AL188" s="238">
        <v>481.65</v>
      </c>
      <c r="AM188" s="238">
        <v>12337.89</v>
      </c>
      <c r="AN188" s="238">
        <v>506.51</v>
      </c>
      <c r="AO188" s="238">
        <v>11477.06</v>
      </c>
      <c r="AP188" s="238">
        <v>527.71</v>
      </c>
      <c r="AQ188" s="238">
        <v>10670.14</v>
      </c>
      <c r="AR188" s="238">
        <v>424.21</v>
      </c>
      <c r="AS188" s="238">
        <v>9509.63</v>
      </c>
      <c r="AT188" s="238">
        <v>513.91</v>
      </c>
      <c r="AU188" s="238">
        <v>8374.84</v>
      </c>
      <c r="AV188" s="238">
        <v>469.81</v>
      </c>
      <c r="AW188" s="238">
        <v>7320.76</v>
      </c>
      <c r="AX188" s="238">
        <v>509.65</v>
      </c>
      <c r="AY188" s="238">
        <v>6028.76</v>
      </c>
      <c r="AZ188" s="238">
        <v>820.21</v>
      </c>
      <c r="BA188" s="238">
        <v>6234.42</v>
      </c>
      <c r="BB188" s="238">
        <v>825.03</v>
      </c>
      <c r="BC188" s="238">
        <v>6562.26</v>
      </c>
      <c r="BD188" s="238">
        <v>787.12</v>
      </c>
      <c r="BE188" s="238">
        <v>6793.22</v>
      </c>
      <c r="BF188" s="238">
        <v>827.2</v>
      </c>
      <c r="BG188" s="238">
        <v>7160.28</v>
      </c>
      <c r="BH188" s="238">
        <v>876.15</v>
      </c>
      <c r="BI188" s="238">
        <v>7569.16</v>
      </c>
      <c r="BJ188" s="238">
        <v>709.94</v>
      </c>
      <c r="BK188" s="238">
        <v>7797.45</v>
      </c>
      <c r="BL188" s="238">
        <v>1027.3</v>
      </c>
      <c r="BM188" s="238">
        <v>8318.24</v>
      </c>
      <c r="BN188" s="238">
        <v>632.87</v>
      </c>
      <c r="BO188" s="238">
        <v>8423.4</v>
      </c>
      <c r="BP188" s="238">
        <v>897.26</v>
      </c>
      <c r="BQ188" s="238">
        <v>8896.449999999999</v>
      </c>
      <c r="BR188" s="238">
        <v>847.44</v>
      </c>
      <c r="BS188" s="238">
        <v>9229.979999999998</v>
      </c>
      <c r="BT188" s="238">
        <v>898.8</v>
      </c>
      <c r="BU188" s="238">
        <v>9658.97</v>
      </c>
      <c r="BV188" s="238">
        <v>662.54</v>
      </c>
      <c r="BW188" s="238">
        <v>9811.86</v>
      </c>
      <c r="BX188" s="238">
        <v>1117.25</v>
      </c>
      <c r="BY188" s="238">
        <v>10108.900000000001</v>
      </c>
      <c r="BZ188" s="238">
        <v>1358.83</v>
      </c>
      <c r="CA188" s="238">
        <v>10642.700000000003</v>
      </c>
      <c r="CB188" s="238">
        <v>1292.03</v>
      </c>
      <c r="CC188" s="238">
        <v>11147.61</v>
      </c>
      <c r="CD188" s="238">
        <v>1208.94</v>
      </c>
      <c r="CE188" s="238">
        <v>11529.35</v>
      </c>
      <c r="CF188" s="238">
        <v>1095.37</v>
      </c>
      <c r="CG188" s="238">
        <v>11748.570000000002</v>
      </c>
      <c r="CH188" s="238">
        <v>1243.9</v>
      </c>
      <c r="CI188" s="238">
        <v>12282.53</v>
      </c>
      <c r="CJ188" s="238">
        <v>569.15</v>
      </c>
      <c r="CK188" s="238">
        <v>11824.380000000001</v>
      </c>
      <c r="CL188" s="238">
        <v>1109.16</v>
      </c>
      <c r="CM188" s="238">
        <v>12300.670000000002</v>
      </c>
      <c r="CN188" s="238">
        <v>1325.72</v>
      </c>
      <c r="CO188" s="238">
        <v>12729.13</v>
      </c>
      <c r="CP188" s="238">
        <v>943.77</v>
      </c>
      <c r="CQ188" s="238">
        <v>12825.46</v>
      </c>
      <c r="CR188" s="238">
        <v>907.47</v>
      </c>
      <c r="CS188" s="238">
        <v>12834.130000000001</v>
      </c>
      <c r="CT188" s="238">
        <v>976.8800000000003</v>
      </c>
      <c r="CU188" s="238">
        <v>13148.47</v>
      </c>
      <c r="CV188" s="238">
        <v>1010.2099999999999</v>
      </c>
      <c r="CW188" s="238">
        <v>13041.430000000002</v>
      </c>
      <c r="CX188" s="238">
        <v>1010.2099999999999</v>
      </c>
      <c r="CY188" s="238">
        <v>12692.810000000001</v>
      </c>
      <c r="CZ188" s="238">
        <v>1107.35</v>
      </c>
      <c r="DA188" s="238">
        <v>12508.130000000003</v>
      </c>
      <c r="DB188" s="238">
        <v>1011.0699999999998</v>
      </c>
      <c r="DC188" s="238">
        <v>12310.259999999998</v>
      </c>
      <c r="DD188" s="238">
        <v>1059.21</v>
      </c>
      <c r="DE188" s="238">
        <v>12274.099999999999</v>
      </c>
      <c r="DF188" s="238">
        <v>1059.21</v>
      </c>
      <c r="DG188" s="238">
        <v>12089.41</v>
      </c>
      <c r="DH188" s="238">
        <v>1011.0699999999998</v>
      </c>
      <c r="DI188" s="238">
        <v>12531.33</v>
      </c>
      <c r="DJ188" s="238">
        <v>1107.35</v>
      </c>
      <c r="DK188" s="238">
        <v>12529.52</v>
      </c>
      <c r="DL188" s="238">
        <v>1059.21</v>
      </c>
      <c r="DM188" s="238">
        <v>12263.009999999998</v>
      </c>
      <c r="DN188" s="238">
        <v>1011.0699999999998</v>
      </c>
      <c r="DO188" s="238">
        <v>12330.309999999998</v>
      </c>
      <c r="DP188" s="238">
        <v>1059.21</v>
      </c>
      <c r="DQ188" s="238">
        <v>12482.05</v>
      </c>
      <c r="DR188" s="238">
        <v>1059.21</v>
      </c>
      <c r="DS188" s="238">
        <v>12564.379999999997</v>
      </c>
      <c r="DT188" s="238">
        <v>1107.44</v>
      </c>
      <c r="DU188" s="238">
        <v>12661.609999999999</v>
      </c>
      <c r="DV188" s="238">
        <v>1006.7599999999998</v>
      </c>
      <c r="DW188" s="238">
        <v>12658.159999999998</v>
      </c>
      <c r="DX188" s="238">
        <v>1157.77</v>
      </c>
      <c r="DY188" s="238">
        <v>12708.579999999998</v>
      </c>
      <c r="DZ188" s="238">
        <v>1006.7599999999998</v>
      </c>
      <c r="EA188" s="238">
        <v>12704.27</v>
      </c>
      <c r="EB188" s="238">
        <v>1157.77</v>
      </c>
      <c r="EC188" s="238">
        <v>12802.830000000002</v>
      </c>
      <c r="ED188" s="238">
        <v>1107.44</v>
      </c>
      <c r="EE188" s="238">
        <v>12851.06</v>
      </c>
      <c r="EF188" s="238">
        <v>1057.1000000000001</v>
      </c>
      <c r="EG188" s="238">
        <v>12897.089999999998</v>
      </c>
      <c r="EH188" s="238">
        <v>1157.77</v>
      </c>
      <c r="EI188" s="238">
        <v>12947.509999999998</v>
      </c>
      <c r="EJ188" s="238">
        <v>1057.1000000000001</v>
      </c>
      <c r="EK188" s="238">
        <v>12945.400000000001</v>
      </c>
      <c r="EL188" s="238">
        <v>1107.44</v>
      </c>
      <c r="EM188" s="238">
        <v>13041.77</v>
      </c>
      <c r="EN188" s="238">
        <v>1107.44</v>
      </c>
      <c r="EO188" s="238">
        <v>13090.000000000004</v>
      </c>
      <c r="EP188" s="238">
        <v>1057.1000000000001</v>
      </c>
      <c r="EQ188" s="238">
        <v>13087.890000000003</v>
      </c>
      <c r="ES188" t="str">
        <f t="shared" si="11"/>
        <v>925</v>
      </c>
      <c r="EX188" t="b">
        <f t="shared" si="8"/>
        <v>1</v>
      </c>
      <c r="EY188" s="206" t="s">
        <v>669</v>
      </c>
    </row>
    <row r="189" spans="1:155" ht="12.75">
      <c r="A189" t="str">
        <f t="shared" si="10"/>
        <v>INC526100</v>
      </c>
      <c r="B189" s="241" t="s">
        <v>670</v>
      </c>
      <c r="C189" s="238" t="s">
        <v>782</v>
      </c>
      <c r="D189" s="238">
        <v>5575948.92</v>
      </c>
      <c r="E189" s="238">
        <v>62736423.94</v>
      </c>
      <c r="F189" s="238">
        <v>7440142.95</v>
      </c>
      <c r="G189" s="238">
        <v>65049636.1</v>
      </c>
      <c r="H189" s="238">
        <v>6967685.25</v>
      </c>
      <c r="I189" s="238">
        <v>66497329.04</v>
      </c>
      <c r="J189" s="238">
        <v>6485976.76</v>
      </c>
      <c r="K189" s="238">
        <v>67701008.1</v>
      </c>
      <c r="L189" s="238">
        <v>7267610.6</v>
      </c>
      <c r="M189" s="238">
        <v>72382694.05</v>
      </c>
      <c r="N189" s="238">
        <v>5880095.94</v>
      </c>
      <c r="O189" s="238">
        <v>73441310.87</v>
      </c>
      <c r="P189" s="238">
        <v>6797032.79</v>
      </c>
      <c r="Q189" s="238">
        <v>74642932.97</v>
      </c>
      <c r="R189" s="238">
        <v>5590405.38</v>
      </c>
      <c r="S189" s="238">
        <v>74087230.01</v>
      </c>
      <c r="T189" s="238">
        <v>7040443.88</v>
      </c>
      <c r="U189" s="238">
        <v>75566914.18</v>
      </c>
      <c r="V189" s="238">
        <v>7971348.77</v>
      </c>
      <c r="W189" s="238">
        <v>77024863.12</v>
      </c>
      <c r="X189" s="238">
        <v>4968780.68</v>
      </c>
      <c r="Y189" s="238">
        <v>75309206.98</v>
      </c>
      <c r="Z189" s="238">
        <v>12446707.26</v>
      </c>
      <c r="AA189" s="238">
        <v>84432179.18</v>
      </c>
      <c r="AB189" s="238">
        <v>5728758.53</v>
      </c>
      <c r="AC189" s="238">
        <v>84584988.79</v>
      </c>
      <c r="AD189" s="238">
        <v>6090415.24</v>
      </c>
      <c r="AE189" s="238">
        <v>83235261.08</v>
      </c>
      <c r="AF189" s="238">
        <v>6470848.32</v>
      </c>
      <c r="AG189" s="238">
        <v>82738424.15</v>
      </c>
      <c r="AH189" s="238">
        <v>13581957.81</v>
      </c>
      <c r="AI189" s="238">
        <v>89834405.2</v>
      </c>
      <c r="AJ189" s="238">
        <v>6197758.61</v>
      </c>
      <c r="AK189" s="238">
        <v>88764553.21</v>
      </c>
      <c r="AL189" s="238">
        <v>6775840.27</v>
      </c>
      <c r="AM189" s="238">
        <v>89660297.54</v>
      </c>
      <c r="AN189" s="238">
        <v>7310218.46</v>
      </c>
      <c r="AO189" s="238">
        <v>90173483.21</v>
      </c>
      <c r="AP189" s="238">
        <v>6889105.75</v>
      </c>
      <c r="AQ189" s="238">
        <v>91472183.58</v>
      </c>
      <c r="AR189" s="238">
        <v>16368894.82</v>
      </c>
      <c r="AS189" s="238">
        <v>100800634.52</v>
      </c>
      <c r="AT189" s="238">
        <v>23675914.85</v>
      </c>
      <c r="AU189" s="238">
        <v>116505200.6</v>
      </c>
      <c r="AV189" s="238">
        <v>8101727.64</v>
      </c>
      <c r="AW189" s="238">
        <v>119638147.56</v>
      </c>
      <c r="AX189" s="238">
        <v>2014042.69</v>
      </c>
      <c r="AY189" s="238">
        <v>109205482.99</v>
      </c>
      <c r="AZ189" s="238">
        <v>7177068.41</v>
      </c>
      <c r="BA189" s="238">
        <v>110653792.87</v>
      </c>
      <c r="BB189" s="238">
        <v>5019718</v>
      </c>
      <c r="BC189" s="238">
        <v>109583095.63</v>
      </c>
      <c r="BD189" s="238">
        <v>9077890.4</v>
      </c>
      <c r="BE189" s="238">
        <v>112190137.71</v>
      </c>
      <c r="BF189" s="238">
        <v>4756234.13</v>
      </c>
      <c r="BG189" s="238">
        <v>103364414.03</v>
      </c>
      <c r="BH189" s="238">
        <v>5347327.72</v>
      </c>
      <c r="BI189" s="238">
        <v>102513983.14</v>
      </c>
      <c r="BJ189" s="238">
        <v>5814535.69</v>
      </c>
      <c r="BK189" s="238">
        <v>101552678.56</v>
      </c>
      <c r="BL189" s="238">
        <v>4360707.45</v>
      </c>
      <c r="BM189" s="238">
        <v>98603167.55</v>
      </c>
      <c r="BN189" s="238">
        <v>4535353.41</v>
      </c>
      <c r="BO189" s="238">
        <v>96249415.20999998</v>
      </c>
      <c r="BP189" s="238">
        <v>5193168.54</v>
      </c>
      <c r="BQ189" s="238">
        <v>85073688.93</v>
      </c>
      <c r="BR189" s="238">
        <v>4328439.92</v>
      </c>
      <c r="BS189" s="238">
        <v>65726214</v>
      </c>
      <c r="BT189" s="238">
        <v>6055219.45</v>
      </c>
      <c r="BU189" s="238">
        <v>63679705.81</v>
      </c>
      <c r="BV189" s="238">
        <v>11072910.44</v>
      </c>
      <c r="BW189" s="238">
        <v>72738573.56</v>
      </c>
      <c r="BX189" s="238">
        <v>4212889.2299999995</v>
      </c>
      <c r="BY189" s="238">
        <v>69774394.38</v>
      </c>
      <c r="BZ189" s="238">
        <v>2675141.76</v>
      </c>
      <c r="CA189" s="238">
        <v>67429818.14</v>
      </c>
      <c r="CB189" s="238">
        <v>6012863.88</v>
      </c>
      <c r="CC189" s="238">
        <v>64364791.62</v>
      </c>
      <c r="CD189" s="238">
        <v>4556482.609999999</v>
      </c>
      <c r="CE189" s="238">
        <v>64165040.099999994</v>
      </c>
      <c r="CF189" s="238">
        <v>3428715.16</v>
      </c>
      <c r="CG189" s="238">
        <v>62246427.54000001</v>
      </c>
      <c r="CH189" s="238">
        <v>4038528.5100000002</v>
      </c>
      <c r="CI189" s="238">
        <v>60470420.360000014</v>
      </c>
      <c r="CJ189" s="238">
        <v>2724502.05</v>
      </c>
      <c r="CK189" s="238">
        <v>58834214.96000001</v>
      </c>
      <c r="CL189" s="238">
        <v>3713241.4699999997</v>
      </c>
      <c r="CM189" s="238">
        <v>58012103.02</v>
      </c>
      <c r="CN189" s="238">
        <v>2328703.6599999997</v>
      </c>
      <c r="CO189" s="238">
        <v>55147638.14</v>
      </c>
      <c r="CP189" s="238">
        <v>4102672.570000009</v>
      </c>
      <c r="CQ189" s="238">
        <v>54921870.79000001</v>
      </c>
      <c r="CR189" s="238">
        <v>5378340.609999986</v>
      </c>
      <c r="CS189" s="238">
        <v>54244991.94999999</v>
      </c>
      <c r="CT189" s="238">
        <v>14538552.359999998</v>
      </c>
      <c r="CU189" s="238">
        <v>57710633.86999998</v>
      </c>
      <c r="CV189" s="238">
        <v>4775766.629999972</v>
      </c>
      <c r="CW189" s="238">
        <v>58273511.269999966</v>
      </c>
      <c r="CX189" s="238">
        <v>3307587.960000004</v>
      </c>
      <c r="CY189" s="238">
        <v>58905957.46999996</v>
      </c>
      <c r="CZ189" s="238">
        <v>6900070.979999997</v>
      </c>
      <c r="DA189" s="238">
        <v>59793164.56999995</v>
      </c>
      <c r="DB189" s="238">
        <v>4513067.68</v>
      </c>
      <c r="DC189" s="238">
        <v>59749749.639999956</v>
      </c>
      <c r="DD189" s="238">
        <v>4199218.009999999</v>
      </c>
      <c r="DE189" s="238">
        <v>60520252.48999995</v>
      </c>
      <c r="DF189" s="238">
        <v>4547434.089999992</v>
      </c>
      <c r="DG189" s="238">
        <v>61029158.06999995</v>
      </c>
      <c r="DH189" s="238">
        <v>3941519.6599999904</v>
      </c>
      <c r="DI189" s="238">
        <v>62246175.67999994</v>
      </c>
      <c r="DJ189" s="238">
        <v>5063426.139999993</v>
      </c>
      <c r="DK189" s="238">
        <v>63596360.349999934</v>
      </c>
      <c r="DL189" s="238">
        <v>4888099.889999969</v>
      </c>
      <c r="DM189" s="238">
        <v>66155756.57999991</v>
      </c>
      <c r="DN189" s="238">
        <v>5052924.129999993</v>
      </c>
      <c r="DO189" s="238">
        <v>67106008.13999989</v>
      </c>
      <c r="DP189" s="238">
        <v>5833985.330000012</v>
      </c>
      <c r="DQ189" s="238">
        <v>67561652.85999991</v>
      </c>
      <c r="DR189" s="238">
        <v>4479687.08000003</v>
      </c>
      <c r="DS189" s="238">
        <v>57502787.579999946</v>
      </c>
      <c r="DT189" s="238">
        <v>4891063.889999988</v>
      </c>
      <c r="DU189" s="238">
        <v>57618084.83999996</v>
      </c>
      <c r="DV189" s="238">
        <v>3343307.5300000147</v>
      </c>
      <c r="DW189" s="238">
        <v>57653804.409999974</v>
      </c>
      <c r="DX189" s="238">
        <v>7028095.060000024</v>
      </c>
      <c r="DY189" s="238">
        <v>57781828.49000001</v>
      </c>
      <c r="DZ189" s="238">
        <v>4522287.00999998</v>
      </c>
      <c r="EA189" s="238">
        <v>57791047.819999985</v>
      </c>
      <c r="EB189" s="238">
        <v>4295586.269999984</v>
      </c>
      <c r="EC189" s="238">
        <v>57887416.07999997</v>
      </c>
      <c r="ED189" s="238">
        <v>4580908.82999997</v>
      </c>
      <c r="EE189" s="238">
        <v>57920890.81999995</v>
      </c>
      <c r="EF189" s="238">
        <v>3960922.5599999996</v>
      </c>
      <c r="EG189" s="238">
        <v>57940293.71999996</v>
      </c>
      <c r="EH189" s="238">
        <v>5175764.469999969</v>
      </c>
      <c r="EI189" s="238">
        <v>58052632.04999994</v>
      </c>
      <c r="EJ189" s="238">
        <v>4907266.489999998</v>
      </c>
      <c r="EK189" s="238">
        <v>58071798.64999996</v>
      </c>
      <c r="EL189" s="238">
        <v>5148001.149999992</v>
      </c>
      <c r="EM189" s="238">
        <v>58166875.66999996</v>
      </c>
      <c r="EN189" s="238">
        <v>5948292.080000009</v>
      </c>
      <c r="EO189" s="238">
        <v>58281182.41999996</v>
      </c>
      <c r="EP189" s="238">
        <v>6354601.039999944</v>
      </c>
      <c r="EQ189" s="238">
        <v>60156096.37999987</v>
      </c>
      <c r="ES189" t="str">
        <f t="shared" si="11"/>
        <v>926</v>
      </c>
      <c r="EX189" t="b">
        <f t="shared" si="8"/>
        <v>1</v>
      </c>
      <c r="EY189" s="206" t="s">
        <v>670</v>
      </c>
    </row>
    <row r="190" spans="1:155" ht="12.75">
      <c r="A190" t="str">
        <f t="shared" si="10"/>
        <v>INC526110</v>
      </c>
      <c r="B190" s="241" t="s">
        <v>671</v>
      </c>
      <c r="C190" s="238" t="s">
        <v>782</v>
      </c>
      <c r="D190" s="238">
        <v>-606.99</v>
      </c>
      <c r="E190" s="238">
        <v>-28.92</v>
      </c>
      <c r="F190" s="238">
        <v>0</v>
      </c>
      <c r="G190" s="238">
        <v>-28.92</v>
      </c>
      <c r="H190" s="238">
        <v>-6.85</v>
      </c>
      <c r="I190" s="238">
        <v>-35.77</v>
      </c>
      <c r="J190" s="238">
        <v>35.77</v>
      </c>
      <c r="K190" s="238">
        <v>0</v>
      </c>
      <c r="L190" s="238">
        <v>0</v>
      </c>
      <c r="M190" s="238">
        <v>0</v>
      </c>
      <c r="N190" s="238">
        <v>0</v>
      </c>
      <c r="O190" s="238">
        <v>0</v>
      </c>
      <c r="P190" s="238">
        <v>7.33</v>
      </c>
      <c r="Q190" s="238">
        <v>7.33</v>
      </c>
      <c r="R190" s="238">
        <v>-7.33</v>
      </c>
      <c r="S190" s="238">
        <v>0</v>
      </c>
      <c r="T190" s="238">
        <v>0</v>
      </c>
      <c r="U190" s="238">
        <v>-1355.62</v>
      </c>
      <c r="V190" s="238">
        <v>0</v>
      </c>
      <c r="W190" s="238">
        <v>-446.27</v>
      </c>
      <c r="X190" s="238">
        <v>0</v>
      </c>
      <c r="Y190" s="238">
        <v>-595.13</v>
      </c>
      <c r="Z190" s="238">
        <v>0</v>
      </c>
      <c r="AA190" s="238">
        <v>-578.07</v>
      </c>
      <c r="AB190" s="238">
        <v>0</v>
      </c>
      <c r="AC190" s="238">
        <v>28.92</v>
      </c>
      <c r="AD190" s="238">
        <v>0</v>
      </c>
      <c r="AE190" s="238">
        <v>28.92</v>
      </c>
      <c r="AF190" s="238">
        <v>0</v>
      </c>
      <c r="AG190" s="238">
        <v>35.77</v>
      </c>
      <c r="AH190" s="238">
        <v>1947.41</v>
      </c>
      <c r="AI190" s="238">
        <v>1947.41</v>
      </c>
      <c r="AJ190" s="238">
        <v>2056.06</v>
      </c>
      <c r="AK190" s="238">
        <v>4003.47</v>
      </c>
      <c r="AL190" s="238">
        <v>2615.68</v>
      </c>
      <c r="AM190" s="238">
        <v>6619.15</v>
      </c>
      <c r="AN190" s="238">
        <v>3031.17</v>
      </c>
      <c r="AO190" s="238">
        <v>9642.99</v>
      </c>
      <c r="AP190" s="238">
        <v>2899.39</v>
      </c>
      <c r="AQ190" s="238">
        <v>12549.71</v>
      </c>
      <c r="AR190" s="238">
        <v>2767.6</v>
      </c>
      <c r="AS190" s="238">
        <v>15317.31</v>
      </c>
      <c r="AT190" s="238">
        <v>2140.35</v>
      </c>
      <c r="AU190" s="238">
        <v>17457.66</v>
      </c>
      <c r="AV190" s="238">
        <v>1954.24</v>
      </c>
      <c r="AW190" s="238">
        <v>19411.9</v>
      </c>
      <c r="AX190" s="238">
        <v>2047.3</v>
      </c>
      <c r="AY190" s="238">
        <v>21459.2</v>
      </c>
      <c r="AZ190" s="238">
        <v>2917.15</v>
      </c>
      <c r="BA190" s="238">
        <v>24376.35</v>
      </c>
      <c r="BB190" s="238">
        <v>2558.54</v>
      </c>
      <c r="BC190" s="238">
        <v>26934.89</v>
      </c>
      <c r="BD190" s="238">
        <v>2772.45</v>
      </c>
      <c r="BE190" s="238">
        <v>29707.34</v>
      </c>
      <c r="BF190" s="238">
        <v>2870.29</v>
      </c>
      <c r="BG190" s="238">
        <v>30630.22</v>
      </c>
      <c r="BH190" s="238">
        <v>2892.73</v>
      </c>
      <c r="BI190" s="238">
        <v>31466.89</v>
      </c>
      <c r="BJ190" s="238">
        <v>2717.39</v>
      </c>
      <c r="BK190" s="238">
        <v>31568.6</v>
      </c>
      <c r="BL190" s="238">
        <v>3000.76</v>
      </c>
      <c r="BM190" s="238">
        <v>31538.19</v>
      </c>
      <c r="BN190" s="238">
        <v>2887.05</v>
      </c>
      <c r="BO190" s="238">
        <v>31525.850000000002</v>
      </c>
      <c r="BP190" s="238">
        <v>2870.29</v>
      </c>
      <c r="BQ190" s="238">
        <v>31628.54</v>
      </c>
      <c r="BR190" s="238">
        <v>3000.76</v>
      </c>
      <c r="BS190" s="238">
        <v>32488.950000000004</v>
      </c>
      <c r="BT190" s="238">
        <v>2609.36</v>
      </c>
      <c r="BU190" s="238">
        <v>33144.07000000001</v>
      </c>
      <c r="BV190" s="238">
        <v>5038.73</v>
      </c>
      <c r="BW190" s="238">
        <v>36135.5</v>
      </c>
      <c r="BX190" s="238">
        <v>2993.06</v>
      </c>
      <c r="BY190" s="238">
        <v>36211.41</v>
      </c>
      <c r="BZ190" s="238">
        <v>2624.92</v>
      </c>
      <c r="CA190" s="238">
        <v>36277.78999999999</v>
      </c>
      <c r="CB190" s="238">
        <v>3106.78</v>
      </c>
      <c r="CC190" s="238">
        <v>36612.12</v>
      </c>
      <c r="CD190" s="238">
        <v>3105.94</v>
      </c>
      <c r="CE190" s="238">
        <v>36847.770000000004</v>
      </c>
      <c r="CF190" s="238">
        <v>2964.76</v>
      </c>
      <c r="CG190" s="238">
        <v>36919.8</v>
      </c>
      <c r="CH190" s="238">
        <v>3105.94</v>
      </c>
      <c r="CI190" s="238">
        <v>37308.350000000006</v>
      </c>
      <c r="CJ190" s="238">
        <v>2991.91</v>
      </c>
      <c r="CK190" s="238">
        <v>37299.50000000001</v>
      </c>
      <c r="CL190" s="238">
        <v>2964.76</v>
      </c>
      <c r="CM190" s="238">
        <v>37377.21000000001</v>
      </c>
      <c r="CN190" s="238">
        <v>3105.94</v>
      </c>
      <c r="CO190" s="238">
        <v>37612.86</v>
      </c>
      <c r="CP190" s="238">
        <v>3019.51</v>
      </c>
      <c r="CQ190" s="238">
        <v>37631.61</v>
      </c>
      <c r="CR190" s="238">
        <v>2882.25</v>
      </c>
      <c r="CS190" s="238">
        <v>37904.5</v>
      </c>
      <c r="CT190" s="238">
        <v>3156.75</v>
      </c>
      <c r="CU190" s="238">
        <v>36022.52</v>
      </c>
      <c r="CV190" s="238">
        <v>2306.14</v>
      </c>
      <c r="CW190" s="238">
        <v>35335.6</v>
      </c>
      <c r="CX190" s="238">
        <v>2375.33</v>
      </c>
      <c r="CY190" s="238">
        <v>35086.01</v>
      </c>
      <c r="CZ190" s="238">
        <v>2601.54</v>
      </c>
      <c r="DA190" s="238">
        <v>34580.770000000004</v>
      </c>
      <c r="DB190" s="238">
        <v>2375.33</v>
      </c>
      <c r="DC190" s="238">
        <v>33850.159999999996</v>
      </c>
      <c r="DD190" s="238">
        <v>2488.4300000000003</v>
      </c>
      <c r="DE190" s="238">
        <v>33373.829999999994</v>
      </c>
      <c r="DF190" s="238">
        <v>2488.4300000000003</v>
      </c>
      <c r="DG190" s="238">
        <v>32756.319999999996</v>
      </c>
      <c r="DH190" s="238">
        <v>2375.33</v>
      </c>
      <c r="DI190" s="238">
        <v>32139.739999999998</v>
      </c>
      <c r="DJ190" s="238">
        <v>2601.54</v>
      </c>
      <c r="DK190" s="238">
        <v>31776.52</v>
      </c>
      <c r="DL190" s="238">
        <v>2488.4300000000003</v>
      </c>
      <c r="DM190" s="238">
        <v>31159.010000000002</v>
      </c>
      <c r="DN190" s="238">
        <v>2375.33</v>
      </c>
      <c r="DO190" s="238">
        <v>30514.83</v>
      </c>
      <c r="DP190" s="238">
        <v>2488.4300000000003</v>
      </c>
      <c r="DQ190" s="238">
        <v>30121.010000000002</v>
      </c>
      <c r="DR190" s="238">
        <v>2488.4300000000003</v>
      </c>
      <c r="DS190" s="238">
        <v>29452.690000000002</v>
      </c>
      <c r="DT190" s="238">
        <v>2358.84</v>
      </c>
      <c r="DU190" s="238">
        <v>29505.390000000007</v>
      </c>
      <c r="DV190" s="238">
        <v>2429.6099999999997</v>
      </c>
      <c r="DW190" s="238">
        <v>29559.670000000006</v>
      </c>
      <c r="DX190" s="238">
        <v>2661.0000000000005</v>
      </c>
      <c r="DY190" s="238">
        <v>29619.130000000005</v>
      </c>
      <c r="DZ190" s="238">
        <v>2429.6099999999997</v>
      </c>
      <c r="EA190" s="238">
        <v>29673.410000000003</v>
      </c>
      <c r="EB190" s="238">
        <v>2545.3100000000004</v>
      </c>
      <c r="EC190" s="238">
        <v>29730.29</v>
      </c>
      <c r="ED190" s="238">
        <v>2545.3100000000004</v>
      </c>
      <c r="EE190" s="238">
        <v>29787.170000000006</v>
      </c>
      <c r="EF190" s="238">
        <v>2429.6099999999997</v>
      </c>
      <c r="EG190" s="238">
        <v>29841.450000000004</v>
      </c>
      <c r="EH190" s="238">
        <v>2661.0000000000005</v>
      </c>
      <c r="EI190" s="238">
        <v>29900.910000000003</v>
      </c>
      <c r="EJ190" s="238">
        <v>2545.3100000000004</v>
      </c>
      <c r="EK190" s="238">
        <v>29957.79</v>
      </c>
      <c r="EL190" s="238">
        <v>2429.6099999999997</v>
      </c>
      <c r="EM190" s="238">
        <v>30012.070000000003</v>
      </c>
      <c r="EN190" s="238">
        <v>2545.3100000000004</v>
      </c>
      <c r="EO190" s="238">
        <v>30068.950000000004</v>
      </c>
      <c r="EP190" s="238">
        <v>2545.3100000000004</v>
      </c>
      <c r="EQ190" s="238">
        <v>30125.830000000005</v>
      </c>
      <c r="ES190" t="str">
        <f t="shared" si="11"/>
        <v>926</v>
      </c>
      <c r="EX190" t="b">
        <f t="shared" si="8"/>
        <v>1</v>
      </c>
      <c r="EY190" s="206" t="s">
        <v>671</v>
      </c>
    </row>
    <row r="191" spans="1:155" ht="12.75">
      <c r="A191" t="str">
        <f t="shared" si="10"/>
        <v>INC526120</v>
      </c>
      <c r="B191" s="241" t="s">
        <v>672</v>
      </c>
      <c r="C191" s="238" t="s">
        <v>782</v>
      </c>
      <c r="D191" s="238">
        <v>19130.34</v>
      </c>
      <c r="E191" s="238">
        <v>118128.51</v>
      </c>
      <c r="F191" s="238">
        <v>21157.73</v>
      </c>
      <c r="G191" s="238">
        <v>138045.7</v>
      </c>
      <c r="H191" s="238">
        <v>21066.04</v>
      </c>
      <c r="I191" s="238">
        <v>158131.09</v>
      </c>
      <c r="J191" s="238">
        <v>19010.01</v>
      </c>
      <c r="K191" s="238">
        <v>176468.66</v>
      </c>
      <c r="L191" s="238">
        <v>23686.78</v>
      </c>
      <c r="M191" s="238">
        <v>199125.76</v>
      </c>
      <c r="N191" s="238">
        <v>24587.14</v>
      </c>
      <c r="O191" s="238">
        <v>221954.44</v>
      </c>
      <c r="P191" s="238">
        <v>20539.41</v>
      </c>
      <c r="Q191" s="238">
        <v>226601.25</v>
      </c>
      <c r="R191" s="238">
        <v>20632.32</v>
      </c>
      <c r="S191" s="238">
        <v>247601.97</v>
      </c>
      <c r="T191" s="238">
        <v>22740.81</v>
      </c>
      <c r="U191" s="238">
        <v>214914.59</v>
      </c>
      <c r="V191" s="238">
        <v>20868.71</v>
      </c>
      <c r="W191" s="238">
        <v>225070.71</v>
      </c>
      <c r="X191" s="238">
        <v>20044.54</v>
      </c>
      <c r="Y191" s="238">
        <v>232420.98</v>
      </c>
      <c r="Z191" s="238">
        <v>16209.24</v>
      </c>
      <c r="AA191" s="238">
        <v>249673.07</v>
      </c>
      <c r="AB191" s="238">
        <v>24784.67</v>
      </c>
      <c r="AC191" s="238">
        <v>255327.4</v>
      </c>
      <c r="AD191" s="238">
        <v>18105.87</v>
      </c>
      <c r="AE191" s="238">
        <v>252275.54</v>
      </c>
      <c r="AF191" s="238">
        <v>21727.85</v>
      </c>
      <c r="AG191" s="238">
        <v>252937.35</v>
      </c>
      <c r="AH191" s="238">
        <v>18878.23</v>
      </c>
      <c r="AI191" s="238">
        <v>252805.57</v>
      </c>
      <c r="AJ191" s="238">
        <v>20150.48</v>
      </c>
      <c r="AK191" s="238">
        <v>249269.27</v>
      </c>
      <c r="AL191" s="238">
        <v>17898.25</v>
      </c>
      <c r="AM191" s="238">
        <v>242580.38</v>
      </c>
      <c r="AN191" s="238">
        <v>20272.68</v>
      </c>
      <c r="AO191" s="238">
        <v>242313.65</v>
      </c>
      <c r="AP191" s="238">
        <v>19624.67</v>
      </c>
      <c r="AQ191" s="238">
        <v>241306</v>
      </c>
      <c r="AR191" s="238">
        <v>16111.89</v>
      </c>
      <c r="AS191" s="238">
        <v>234677.08</v>
      </c>
      <c r="AT191" s="238">
        <v>14974</v>
      </c>
      <c r="AU191" s="238">
        <v>228782.37</v>
      </c>
      <c r="AV191" s="238">
        <v>13620.52</v>
      </c>
      <c r="AW191" s="238">
        <v>222358.35</v>
      </c>
      <c r="AX191" s="238">
        <v>13258.18</v>
      </c>
      <c r="AY191" s="238">
        <v>219407.29</v>
      </c>
      <c r="AZ191" s="238">
        <v>14759.23</v>
      </c>
      <c r="BA191" s="238">
        <v>209381.85</v>
      </c>
      <c r="BB191" s="238">
        <v>15486.84</v>
      </c>
      <c r="BC191" s="238">
        <v>206762.82</v>
      </c>
      <c r="BD191" s="238">
        <v>17225.22</v>
      </c>
      <c r="BE191" s="238">
        <v>202260.19</v>
      </c>
      <c r="BF191" s="238">
        <v>16594.92</v>
      </c>
      <c r="BG191" s="238">
        <v>199976.88</v>
      </c>
      <c r="BH191" s="238">
        <v>17622.94</v>
      </c>
      <c r="BI191" s="238">
        <v>197449.34</v>
      </c>
      <c r="BJ191" s="238">
        <v>15790.73</v>
      </c>
      <c r="BK191" s="238">
        <v>195341.82</v>
      </c>
      <c r="BL191" s="238">
        <v>16673.52</v>
      </c>
      <c r="BM191" s="238">
        <v>191742.66</v>
      </c>
      <c r="BN191" s="238">
        <v>17555.8</v>
      </c>
      <c r="BO191" s="238">
        <v>189673.78999999998</v>
      </c>
      <c r="BP191" s="238">
        <v>18560.52</v>
      </c>
      <c r="BQ191" s="238">
        <v>192122.41999999998</v>
      </c>
      <c r="BR191" s="238">
        <v>19823.2</v>
      </c>
      <c r="BS191" s="238">
        <v>196971.62</v>
      </c>
      <c r="BT191" s="238">
        <v>17776.17</v>
      </c>
      <c r="BU191" s="238">
        <v>201127.27</v>
      </c>
      <c r="BV191" s="238">
        <v>35247.89</v>
      </c>
      <c r="BW191" s="238">
        <v>223116.98</v>
      </c>
      <c r="BX191" s="238">
        <v>20465.06</v>
      </c>
      <c r="BY191" s="238">
        <v>228822.81</v>
      </c>
      <c r="BZ191" s="238">
        <v>20545.19</v>
      </c>
      <c r="CA191" s="238">
        <v>233881.16</v>
      </c>
      <c r="CB191" s="238">
        <v>22152.04</v>
      </c>
      <c r="CC191" s="238">
        <v>238807.97999999998</v>
      </c>
      <c r="CD191" s="238">
        <v>20107.28</v>
      </c>
      <c r="CE191" s="238">
        <v>242320.34</v>
      </c>
      <c r="CF191" s="238">
        <v>19634.63</v>
      </c>
      <c r="CG191" s="238">
        <v>244332.03</v>
      </c>
      <c r="CH191" s="238">
        <v>23270.66</v>
      </c>
      <c r="CI191" s="238">
        <v>251811.95999999996</v>
      </c>
      <c r="CJ191" s="238">
        <v>12014.9</v>
      </c>
      <c r="CK191" s="238">
        <v>247153.34</v>
      </c>
      <c r="CL191" s="238">
        <v>20987.97</v>
      </c>
      <c r="CM191" s="238">
        <v>250585.50999999998</v>
      </c>
      <c r="CN191" s="238">
        <v>22638.55</v>
      </c>
      <c r="CO191" s="238">
        <v>254663.53999999998</v>
      </c>
      <c r="CP191" s="238">
        <v>23193.969999999998</v>
      </c>
      <c r="CQ191" s="238">
        <v>258034.31</v>
      </c>
      <c r="CR191" s="238">
        <v>22299.959999999992</v>
      </c>
      <c r="CS191" s="238">
        <v>262558.1</v>
      </c>
      <c r="CT191" s="238">
        <v>24007.13999999999</v>
      </c>
      <c r="CU191" s="238">
        <v>251317.34999999998</v>
      </c>
      <c r="CV191" s="238">
        <v>18906.140000000003</v>
      </c>
      <c r="CW191" s="238">
        <v>249758.43</v>
      </c>
      <c r="CX191" s="238">
        <v>18906.140000000003</v>
      </c>
      <c r="CY191" s="238">
        <v>248119.38</v>
      </c>
      <c r="CZ191" s="238">
        <v>20724.310000000005</v>
      </c>
      <c r="DA191" s="238">
        <v>246691.65</v>
      </c>
      <c r="DB191" s="238">
        <v>18922.209999999995</v>
      </c>
      <c r="DC191" s="238">
        <v>245506.57999999996</v>
      </c>
      <c r="DD191" s="238">
        <v>19823.26000000001</v>
      </c>
      <c r="DE191" s="238">
        <v>245695.20999999996</v>
      </c>
      <c r="DF191" s="238">
        <v>19823.26000000001</v>
      </c>
      <c r="DG191" s="238">
        <v>242247.80999999997</v>
      </c>
      <c r="DH191" s="238">
        <v>18922.209999999995</v>
      </c>
      <c r="DI191" s="238">
        <v>249155.11999999997</v>
      </c>
      <c r="DJ191" s="238">
        <v>20724.310000000005</v>
      </c>
      <c r="DK191" s="238">
        <v>248891.46000000002</v>
      </c>
      <c r="DL191" s="238">
        <v>19823.26000000001</v>
      </c>
      <c r="DM191" s="238">
        <v>246076.17000000004</v>
      </c>
      <c r="DN191" s="238">
        <v>18922.209999999995</v>
      </c>
      <c r="DO191" s="238">
        <v>241804.41000000003</v>
      </c>
      <c r="DP191" s="238">
        <v>19823.26000000001</v>
      </c>
      <c r="DQ191" s="238">
        <v>239327.71000000002</v>
      </c>
      <c r="DR191" s="238">
        <v>19823.26000000001</v>
      </c>
      <c r="DS191" s="238">
        <v>235143.83000000005</v>
      </c>
      <c r="DT191" s="238">
        <v>20070.52000000001</v>
      </c>
      <c r="DU191" s="238">
        <v>236308.21000000005</v>
      </c>
      <c r="DV191" s="238">
        <v>18245.92</v>
      </c>
      <c r="DW191" s="238">
        <v>235647.99000000002</v>
      </c>
      <c r="DX191" s="238">
        <v>20982.819999999996</v>
      </c>
      <c r="DY191" s="238">
        <v>235906.50000000003</v>
      </c>
      <c r="DZ191" s="238">
        <v>18245.92</v>
      </c>
      <c r="EA191" s="238">
        <v>235230.21000000002</v>
      </c>
      <c r="EB191" s="238">
        <v>20982.819999999996</v>
      </c>
      <c r="EC191" s="238">
        <v>236389.77000000002</v>
      </c>
      <c r="ED191" s="238">
        <v>20070.52000000001</v>
      </c>
      <c r="EE191" s="238">
        <v>236637.03000000003</v>
      </c>
      <c r="EF191" s="238">
        <v>19158.23</v>
      </c>
      <c r="EG191" s="238">
        <v>236873.05000000002</v>
      </c>
      <c r="EH191" s="238">
        <v>20982.819999999996</v>
      </c>
      <c r="EI191" s="238">
        <v>237131.56000000003</v>
      </c>
      <c r="EJ191" s="238">
        <v>19158.23</v>
      </c>
      <c r="EK191" s="238">
        <v>236466.53000000006</v>
      </c>
      <c r="EL191" s="238">
        <v>20070.52000000001</v>
      </c>
      <c r="EM191" s="238">
        <v>237614.84000000003</v>
      </c>
      <c r="EN191" s="238">
        <v>20070.52000000001</v>
      </c>
      <c r="EO191" s="238">
        <v>237862.10000000003</v>
      </c>
      <c r="EP191" s="238">
        <v>19158.230000000003</v>
      </c>
      <c r="EQ191" s="238">
        <v>237197.07000000007</v>
      </c>
      <c r="ES191" t="str">
        <f t="shared" si="11"/>
        <v>926</v>
      </c>
      <c r="EX191" t="b">
        <f t="shared" si="8"/>
        <v>1</v>
      </c>
      <c r="EY191" s="206" t="s">
        <v>672</v>
      </c>
    </row>
    <row r="192" spans="1:155" ht="12.75">
      <c r="A192" t="str">
        <f t="shared" si="10"/>
        <v>INC526130</v>
      </c>
      <c r="B192" s="241" t="s">
        <v>673</v>
      </c>
      <c r="C192" s="238" t="s">
        <v>782</v>
      </c>
      <c r="D192" s="238">
        <v>-347.42</v>
      </c>
      <c r="E192" s="238">
        <v>-951.27</v>
      </c>
      <c r="F192" s="238">
        <v>1904.53</v>
      </c>
      <c r="G192" s="238">
        <v>953.26</v>
      </c>
      <c r="H192" s="238">
        <v>-4583.01</v>
      </c>
      <c r="I192" s="238">
        <v>-3629.75</v>
      </c>
      <c r="J192" s="238">
        <v>-2065.28</v>
      </c>
      <c r="K192" s="238">
        <v>-5695.03</v>
      </c>
      <c r="L192" s="238">
        <v>-2471.91</v>
      </c>
      <c r="M192" s="238">
        <v>-8166.94</v>
      </c>
      <c r="N192" s="238">
        <v>-2233.92</v>
      </c>
      <c r="O192" s="238">
        <v>-10400.86</v>
      </c>
      <c r="P192" s="238">
        <v>-2569.73</v>
      </c>
      <c r="Q192" s="238">
        <v>-24655.58</v>
      </c>
      <c r="R192" s="238">
        <v>-2279.18</v>
      </c>
      <c r="S192" s="238">
        <v>-16739.77</v>
      </c>
      <c r="T192" s="238">
        <v>-1669.42</v>
      </c>
      <c r="U192" s="238">
        <v>-18705.56</v>
      </c>
      <c r="V192" s="238">
        <v>-3524.52</v>
      </c>
      <c r="W192" s="238">
        <v>-19858.32</v>
      </c>
      <c r="X192" s="238">
        <v>-2842.37</v>
      </c>
      <c r="Y192" s="238">
        <v>-22895.02</v>
      </c>
      <c r="Z192" s="238">
        <v>-5241.37</v>
      </c>
      <c r="AA192" s="238">
        <v>-27923.6</v>
      </c>
      <c r="AB192" s="238">
        <v>18705.37</v>
      </c>
      <c r="AC192" s="238">
        <v>-8870.81</v>
      </c>
      <c r="AD192" s="238">
        <v>15653.69</v>
      </c>
      <c r="AE192" s="238">
        <v>4878.35</v>
      </c>
      <c r="AF192" s="238">
        <v>11707.74</v>
      </c>
      <c r="AG192" s="238">
        <v>21169.1</v>
      </c>
      <c r="AH192" s="238">
        <v>19616.32</v>
      </c>
      <c r="AI192" s="238">
        <v>42850.7</v>
      </c>
      <c r="AJ192" s="238">
        <v>23044.98</v>
      </c>
      <c r="AK192" s="238">
        <v>68367.59</v>
      </c>
      <c r="AL192" s="238">
        <v>17100.91</v>
      </c>
      <c r="AM192" s="238">
        <v>87702.42</v>
      </c>
      <c r="AN192" s="238">
        <v>19773.73</v>
      </c>
      <c r="AO192" s="238">
        <v>110045.88</v>
      </c>
      <c r="AP192" s="238">
        <v>17832.95</v>
      </c>
      <c r="AQ192" s="238">
        <v>130158.01</v>
      </c>
      <c r="AR192" s="238">
        <v>17372.45</v>
      </c>
      <c r="AS192" s="238">
        <v>149199.88</v>
      </c>
      <c r="AT192" s="238">
        <v>12773.4</v>
      </c>
      <c r="AU192" s="238">
        <v>165497.8</v>
      </c>
      <c r="AV192" s="238">
        <v>12102.5</v>
      </c>
      <c r="AW192" s="238">
        <v>180442.67</v>
      </c>
      <c r="AX192" s="238">
        <v>12748.03</v>
      </c>
      <c r="AY192" s="238">
        <v>198432.07</v>
      </c>
      <c r="AZ192" s="238">
        <v>17319.26</v>
      </c>
      <c r="BA192" s="238">
        <v>197045.96</v>
      </c>
      <c r="BB192" s="238">
        <v>15368.19</v>
      </c>
      <c r="BC192" s="238">
        <v>196760.46</v>
      </c>
      <c r="BD192" s="238">
        <v>16075.41</v>
      </c>
      <c r="BE192" s="238">
        <v>201128.13</v>
      </c>
      <c r="BF192" s="238">
        <v>16973.61</v>
      </c>
      <c r="BG192" s="238">
        <v>198485.42</v>
      </c>
      <c r="BH192" s="238">
        <v>16759.11</v>
      </c>
      <c r="BI192" s="238">
        <v>192199.55</v>
      </c>
      <c r="BJ192" s="238">
        <v>16069.59</v>
      </c>
      <c r="BK192" s="238">
        <v>191168.23</v>
      </c>
      <c r="BL192" s="238">
        <v>20561.57</v>
      </c>
      <c r="BM192" s="238">
        <v>191956.07</v>
      </c>
      <c r="BN192" s="238">
        <v>17366.01</v>
      </c>
      <c r="BO192" s="238">
        <v>191489.13</v>
      </c>
      <c r="BP192" s="238">
        <v>20066.19</v>
      </c>
      <c r="BQ192" s="238">
        <v>194182.87</v>
      </c>
      <c r="BR192" s="238">
        <v>20043.19</v>
      </c>
      <c r="BS192" s="238">
        <v>201452.66</v>
      </c>
      <c r="BT192" s="238">
        <v>18163.58</v>
      </c>
      <c r="BU192" s="238">
        <v>207513.74000000002</v>
      </c>
      <c r="BV192" s="238">
        <v>38171.43</v>
      </c>
      <c r="BW192" s="238">
        <v>232937.13999999998</v>
      </c>
      <c r="BX192" s="238">
        <v>22351.02</v>
      </c>
      <c r="BY192" s="238">
        <v>237968.9</v>
      </c>
      <c r="BZ192" s="238">
        <v>18107.14</v>
      </c>
      <c r="CA192" s="238">
        <v>240707.85</v>
      </c>
      <c r="CB192" s="238">
        <v>22699.18</v>
      </c>
      <c r="CC192" s="238">
        <v>247331.62</v>
      </c>
      <c r="CD192" s="238">
        <v>21640.47</v>
      </c>
      <c r="CE192" s="238">
        <v>251998.48000000004</v>
      </c>
      <c r="CF192" s="238">
        <v>22154.05</v>
      </c>
      <c r="CG192" s="238">
        <v>257393.42</v>
      </c>
      <c r="CH192" s="238">
        <v>23617.77</v>
      </c>
      <c r="CI192" s="238">
        <v>264941.60000000003</v>
      </c>
      <c r="CJ192" s="238">
        <v>23979.62</v>
      </c>
      <c r="CK192" s="238">
        <v>268359.64999999997</v>
      </c>
      <c r="CL192" s="238">
        <v>23344.3</v>
      </c>
      <c r="CM192" s="238">
        <v>274337.94</v>
      </c>
      <c r="CN192" s="238">
        <v>24270.05</v>
      </c>
      <c r="CO192" s="238">
        <v>278541.8</v>
      </c>
      <c r="CP192" s="238">
        <v>20766.82</v>
      </c>
      <c r="CQ192" s="238">
        <v>279265.42999999993</v>
      </c>
      <c r="CR192" s="238">
        <v>20642.280000000002</v>
      </c>
      <c r="CS192" s="238">
        <v>281744.13</v>
      </c>
      <c r="CT192" s="238">
        <v>22464.859999999997</v>
      </c>
      <c r="CU192" s="238">
        <v>266037.56</v>
      </c>
      <c r="CV192" s="238">
        <v>18331.74</v>
      </c>
      <c r="CW192" s="238">
        <v>262018.27999999997</v>
      </c>
      <c r="CX192" s="238">
        <v>18138.860000000004</v>
      </c>
      <c r="CY192" s="238">
        <v>262049.99999999997</v>
      </c>
      <c r="CZ192" s="238">
        <v>19911.67</v>
      </c>
      <c r="DA192" s="238">
        <v>259262.48999999996</v>
      </c>
      <c r="DB192" s="238">
        <v>17583.8</v>
      </c>
      <c r="DC192" s="238">
        <v>255205.81999999995</v>
      </c>
      <c r="DD192" s="238">
        <v>18437.46</v>
      </c>
      <c r="DE192" s="238">
        <v>251489.22999999998</v>
      </c>
      <c r="DF192" s="238">
        <v>18336.53</v>
      </c>
      <c r="DG192" s="238">
        <v>246207.98999999996</v>
      </c>
      <c r="DH192" s="238">
        <v>17732.47</v>
      </c>
      <c r="DI192" s="238">
        <v>239960.83999999997</v>
      </c>
      <c r="DJ192" s="238">
        <v>19098.510000000002</v>
      </c>
      <c r="DK192" s="238">
        <v>235715.05</v>
      </c>
      <c r="DL192" s="238">
        <v>18415.600000000002</v>
      </c>
      <c r="DM192" s="238">
        <v>229860.6</v>
      </c>
      <c r="DN192" s="238">
        <v>17731.29</v>
      </c>
      <c r="DO192" s="238">
        <v>226825.06999999998</v>
      </c>
      <c r="DP192" s="238">
        <v>18257.29</v>
      </c>
      <c r="DQ192" s="238">
        <v>224440.08</v>
      </c>
      <c r="DR192" s="238">
        <v>18494.65</v>
      </c>
      <c r="DS192" s="238">
        <v>220469.86999999997</v>
      </c>
      <c r="DT192" s="238">
        <v>18377.080000000005</v>
      </c>
      <c r="DU192" s="238">
        <v>220515.21</v>
      </c>
      <c r="DV192" s="238">
        <v>16767.12</v>
      </c>
      <c r="DW192" s="238">
        <v>219143.47000000003</v>
      </c>
      <c r="DX192" s="238">
        <v>19255.3</v>
      </c>
      <c r="DY192" s="238">
        <v>218487.1</v>
      </c>
      <c r="DZ192" s="238">
        <v>17197.329999999998</v>
      </c>
      <c r="EA192" s="238">
        <v>218100.63000000003</v>
      </c>
      <c r="EB192" s="238">
        <v>19631.690000000006</v>
      </c>
      <c r="EC192" s="238">
        <v>219294.86000000004</v>
      </c>
      <c r="ED192" s="238">
        <v>18783.959999999995</v>
      </c>
      <c r="EE192" s="238">
        <v>219742.29000000004</v>
      </c>
      <c r="EF192" s="238">
        <v>18094.060000000005</v>
      </c>
      <c r="EG192" s="238">
        <v>220103.88000000003</v>
      </c>
      <c r="EH192" s="238">
        <v>19639.950000000004</v>
      </c>
      <c r="EI192" s="238">
        <v>220645.32000000004</v>
      </c>
      <c r="EJ192" s="238">
        <v>18048.250000000004</v>
      </c>
      <c r="EK192" s="238">
        <v>220277.97000000006</v>
      </c>
      <c r="EL192" s="238">
        <v>18873.42</v>
      </c>
      <c r="EM192" s="238">
        <v>221420.1</v>
      </c>
      <c r="EN192" s="238">
        <v>18738.929999999997</v>
      </c>
      <c r="EO192" s="238">
        <v>221901.73999999996</v>
      </c>
      <c r="EP192" s="238">
        <v>18093.090000000004</v>
      </c>
      <c r="EQ192" s="238">
        <v>221500.18</v>
      </c>
      <c r="ES192" t="str">
        <f t="shared" si="11"/>
        <v>926</v>
      </c>
      <c r="EX192" t="b">
        <f t="shared" si="8"/>
        <v>1</v>
      </c>
      <c r="EY192" s="206" t="s">
        <v>673</v>
      </c>
    </row>
    <row r="193" spans="1:155" ht="12.75">
      <c r="A193" t="str">
        <f t="shared" si="10"/>
        <v>INC526131</v>
      </c>
      <c r="B193" s="241" t="s">
        <v>674</v>
      </c>
      <c r="C193" s="238" t="s">
        <v>782</v>
      </c>
      <c r="D193" s="238">
        <v>0</v>
      </c>
      <c r="E193" s="238">
        <v>566.36</v>
      </c>
      <c r="F193" s="238">
        <v>0</v>
      </c>
      <c r="G193" s="238">
        <v>566.36</v>
      </c>
      <c r="H193" s="238">
        <v>0</v>
      </c>
      <c r="I193" s="238">
        <v>566.36</v>
      </c>
      <c r="J193" s="238">
        <v>0</v>
      </c>
      <c r="K193" s="238">
        <v>566.36</v>
      </c>
      <c r="L193" s="238">
        <v>0</v>
      </c>
      <c r="M193" s="238">
        <v>566.36</v>
      </c>
      <c r="N193" s="238">
        <v>15.43</v>
      </c>
      <c r="O193" s="238">
        <v>581.79</v>
      </c>
      <c r="P193" s="238">
        <v>0</v>
      </c>
      <c r="Q193" s="238">
        <v>303.9</v>
      </c>
      <c r="R193" s="238">
        <v>0.95</v>
      </c>
      <c r="S193" s="238">
        <v>38.92</v>
      </c>
      <c r="T193" s="238">
        <v>0</v>
      </c>
      <c r="U193" s="238">
        <v>38.98</v>
      </c>
      <c r="V193" s="238">
        <v>0</v>
      </c>
      <c r="W193" s="238">
        <v>38.98</v>
      </c>
      <c r="X193" s="238">
        <v>0</v>
      </c>
      <c r="Y193" s="238">
        <v>38.98</v>
      </c>
      <c r="Z193" s="238">
        <v>57.67</v>
      </c>
      <c r="AA193" s="238">
        <v>74.05</v>
      </c>
      <c r="AB193" s="238">
        <v>6.12</v>
      </c>
      <c r="AC193" s="238">
        <v>80.17</v>
      </c>
      <c r="AD193" s="238">
        <v>-10.72</v>
      </c>
      <c r="AE193" s="238">
        <v>69.45</v>
      </c>
      <c r="AF193" s="238">
        <v>1.97</v>
      </c>
      <c r="AG193" s="238">
        <v>71.42</v>
      </c>
      <c r="AH193" s="238">
        <v>0</v>
      </c>
      <c r="AI193" s="238">
        <v>71.42</v>
      </c>
      <c r="AJ193" s="238">
        <v>4.92</v>
      </c>
      <c r="AK193" s="238">
        <v>76.34</v>
      </c>
      <c r="AL193" s="238">
        <v>-2268.77</v>
      </c>
      <c r="AM193" s="238">
        <v>-2207.86</v>
      </c>
      <c r="AN193" s="238">
        <v>0</v>
      </c>
      <c r="AO193" s="238">
        <v>-2207.86</v>
      </c>
      <c r="AP193" s="238">
        <v>0</v>
      </c>
      <c r="AQ193" s="238">
        <v>-2208.81</v>
      </c>
      <c r="AR193" s="238">
        <v>0</v>
      </c>
      <c r="AS193" s="238">
        <v>-2208.81</v>
      </c>
      <c r="AT193" s="238">
        <v>0</v>
      </c>
      <c r="AU193" s="238">
        <v>-2208.81</v>
      </c>
      <c r="AV193" s="238">
        <v>0</v>
      </c>
      <c r="AW193" s="238">
        <v>-2208.81</v>
      </c>
      <c r="AX193" s="238">
        <v>0</v>
      </c>
      <c r="AY193" s="238">
        <v>-2266.48</v>
      </c>
      <c r="AZ193" s="238">
        <v>0</v>
      </c>
      <c r="BA193" s="238">
        <v>-2272.6</v>
      </c>
      <c r="BB193" s="238">
        <v>-31.06</v>
      </c>
      <c r="BC193" s="238">
        <v>-2292.94</v>
      </c>
      <c r="BD193" s="238">
        <v>5.11</v>
      </c>
      <c r="BE193" s="238">
        <v>-2289.8</v>
      </c>
      <c r="BF193" s="238">
        <v>0</v>
      </c>
      <c r="BG193" s="238">
        <v>-2289.8</v>
      </c>
      <c r="BH193" s="238">
        <v>0</v>
      </c>
      <c r="BI193" s="238">
        <v>-2294.72</v>
      </c>
      <c r="BJ193" s="238">
        <v>0</v>
      </c>
      <c r="BK193" s="238">
        <v>-25.95</v>
      </c>
      <c r="BL193" s="238">
        <v>0</v>
      </c>
      <c r="BM193" s="238">
        <v>-25.95</v>
      </c>
      <c r="BN193" s="238">
        <v>0</v>
      </c>
      <c r="BO193" s="238">
        <v>-25.95</v>
      </c>
      <c r="BP193" s="238">
        <v>0</v>
      </c>
      <c r="BQ193" s="238">
        <v>-25.95</v>
      </c>
      <c r="BR193" s="238">
        <v>0</v>
      </c>
      <c r="BS193" s="238">
        <v>-25.95</v>
      </c>
      <c r="BT193" s="238">
        <v>0</v>
      </c>
      <c r="BU193" s="238">
        <v>-25.95</v>
      </c>
      <c r="BV193" s="238">
        <v>0</v>
      </c>
      <c r="BW193" s="238">
        <v>-25.95</v>
      </c>
      <c r="BX193" s="238">
        <v>0</v>
      </c>
      <c r="BY193" s="238">
        <v>-25.95</v>
      </c>
      <c r="BZ193" s="238">
        <v>0</v>
      </c>
      <c r="CA193" s="238">
        <v>5.11</v>
      </c>
      <c r="CB193" s="238">
        <v>0</v>
      </c>
      <c r="CC193" s="238">
        <v>0</v>
      </c>
      <c r="CD193" s="238">
        <v>0</v>
      </c>
      <c r="CE193" s="238">
        <v>0</v>
      </c>
      <c r="CF193" s="238">
        <v>0</v>
      </c>
      <c r="CG193" s="238">
        <v>0</v>
      </c>
      <c r="CH193" s="238">
        <v>0</v>
      </c>
      <c r="CI193" s="238">
        <v>0</v>
      </c>
      <c r="CJ193" s="238">
        <v>0</v>
      </c>
      <c r="CK193" s="238">
        <v>0</v>
      </c>
      <c r="CL193" s="238">
        <v>0</v>
      </c>
      <c r="CM193" s="238">
        <v>0</v>
      </c>
      <c r="CN193" s="238">
        <v>0</v>
      </c>
      <c r="CO193" s="238">
        <v>0</v>
      </c>
      <c r="CP193" s="238">
        <v>0</v>
      </c>
      <c r="CQ193" s="238">
        <v>0</v>
      </c>
      <c r="CR193" s="238">
        <v>0</v>
      </c>
      <c r="CS193" s="238">
        <v>0</v>
      </c>
      <c r="CT193" s="238">
        <v>0</v>
      </c>
      <c r="CU193" s="238">
        <v>0</v>
      </c>
      <c r="CV193" s="238">
        <v>0</v>
      </c>
      <c r="CW193" s="238">
        <v>0</v>
      </c>
      <c r="CX193" s="238">
        <v>0</v>
      </c>
      <c r="CY193" s="238">
        <v>0</v>
      </c>
      <c r="CZ193" s="238">
        <v>0</v>
      </c>
      <c r="DA193" s="238">
        <v>0</v>
      </c>
      <c r="DB193" s="238">
        <v>0</v>
      </c>
      <c r="DC193" s="238">
        <v>0</v>
      </c>
      <c r="DD193" s="238">
        <v>0</v>
      </c>
      <c r="DE193" s="238">
        <v>0</v>
      </c>
      <c r="DF193" s="238">
        <v>0</v>
      </c>
      <c r="DG193" s="238">
        <v>0</v>
      </c>
      <c r="DH193" s="238">
        <v>0</v>
      </c>
      <c r="DI193" s="238">
        <v>0</v>
      </c>
      <c r="DJ193" s="238">
        <v>0</v>
      </c>
      <c r="DK193" s="238">
        <v>0</v>
      </c>
      <c r="DL193" s="238">
        <v>0</v>
      </c>
      <c r="DM193" s="238">
        <v>0</v>
      </c>
      <c r="DN193" s="238">
        <v>0</v>
      </c>
      <c r="DO193" s="238">
        <v>0</v>
      </c>
      <c r="DP193" s="238">
        <v>0</v>
      </c>
      <c r="DQ193" s="238">
        <v>0</v>
      </c>
      <c r="DR193" s="238">
        <v>0</v>
      </c>
      <c r="DS193" s="238">
        <v>0</v>
      </c>
      <c r="DT193" s="238">
        <v>0</v>
      </c>
      <c r="DU193" s="238">
        <v>0</v>
      </c>
      <c r="DV193" s="238">
        <v>0</v>
      </c>
      <c r="DW193" s="238">
        <v>0</v>
      </c>
      <c r="DX193" s="238">
        <v>0</v>
      </c>
      <c r="DY193" s="238">
        <v>0</v>
      </c>
      <c r="DZ193" s="238">
        <v>0</v>
      </c>
      <c r="EA193" s="238">
        <v>0</v>
      </c>
      <c r="EB193" s="238">
        <v>0</v>
      </c>
      <c r="EC193" s="238">
        <v>0</v>
      </c>
      <c r="ED193" s="238">
        <v>0</v>
      </c>
      <c r="EE193" s="238">
        <v>0</v>
      </c>
      <c r="EF193" s="238">
        <v>0</v>
      </c>
      <c r="EG193" s="238">
        <v>0</v>
      </c>
      <c r="EH193" s="238">
        <v>0</v>
      </c>
      <c r="EI193" s="238">
        <v>0</v>
      </c>
      <c r="EJ193" s="238">
        <v>0</v>
      </c>
      <c r="EK193" s="238">
        <v>0</v>
      </c>
      <c r="EL193" s="238">
        <v>0</v>
      </c>
      <c r="EM193" s="238">
        <v>0</v>
      </c>
      <c r="EN193" s="238">
        <v>0</v>
      </c>
      <c r="EO193" s="238">
        <v>0</v>
      </c>
      <c r="EP193" s="238">
        <v>0</v>
      </c>
      <c r="EQ193" s="238">
        <v>0</v>
      </c>
      <c r="ES193" t="str">
        <f t="shared" si="11"/>
        <v>926</v>
      </c>
      <c r="EX193" t="b">
        <f t="shared" si="8"/>
        <v>1</v>
      </c>
      <c r="EY193" s="206" t="s">
        <v>674</v>
      </c>
    </row>
    <row r="194" spans="1:155" ht="12.75">
      <c r="A194" t="str">
        <f t="shared" si="10"/>
        <v>INC526211</v>
      </c>
      <c r="B194" s="241" t="s">
        <v>675</v>
      </c>
      <c r="C194" s="238" t="s">
        <v>782</v>
      </c>
      <c r="D194" s="238">
        <v>202712.25</v>
      </c>
      <c r="E194" s="238">
        <v>2387514.28</v>
      </c>
      <c r="F194" s="238">
        <v>197536.16</v>
      </c>
      <c r="G194" s="238">
        <v>2311241.43</v>
      </c>
      <c r="H194" s="238">
        <v>211579.51</v>
      </c>
      <c r="I194" s="238">
        <v>2329419.5</v>
      </c>
      <c r="J194" s="238">
        <v>190992.19</v>
      </c>
      <c r="K194" s="238">
        <v>2218156.74</v>
      </c>
      <c r="L194" s="238">
        <v>219913.21</v>
      </c>
      <c r="M194" s="238">
        <v>2248367.27</v>
      </c>
      <c r="N194" s="238">
        <v>207013.86</v>
      </c>
      <c r="O194" s="238">
        <v>2072467.31</v>
      </c>
      <c r="P194" s="238">
        <v>214956.89</v>
      </c>
      <c r="Q194" s="238">
        <v>2104786.07</v>
      </c>
      <c r="R194" s="238">
        <v>214850.39</v>
      </c>
      <c r="S194" s="238">
        <v>2111839.15</v>
      </c>
      <c r="T194" s="238">
        <v>189694.42</v>
      </c>
      <c r="U194" s="238">
        <v>2106162.66</v>
      </c>
      <c r="V194" s="238">
        <v>165976.78</v>
      </c>
      <c r="W194" s="238">
        <v>2150226.64</v>
      </c>
      <c r="X194" s="238">
        <v>163933.52</v>
      </c>
      <c r="Y194" s="238">
        <v>2169241.78</v>
      </c>
      <c r="Z194" s="238">
        <v>126571.24</v>
      </c>
      <c r="AA194" s="238">
        <v>2305730.42</v>
      </c>
      <c r="AB194" s="238">
        <v>224818.53</v>
      </c>
      <c r="AC194" s="238">
        <v>2327836.7</v>
      </c>
      <c r="AD194" s="238">
        <v>201891.73</v>
      </c>
      <c r="AE194" s="238">
        <v>2332192.27</v>
      </c>
      <c r="AF194" s="238">
        <v>222801.56</v>
      </c>
      <c r="AG194" s="238">
        <v>2343414.32</v>
      </c>
      <c r="AH194" s="238">
        <v>219999.71</v>
      </c>
      <c r="AI194" s="238">
        <v>2372421.84</v>
      </c>
      <c r="AJ194" s="238">
        <v>228626.9</v>
      </c>
      <c r="AK194" s="238">
        <v>2381135.53</v>
      </c>
      <c r="AL194" s="238">
        <v>205172.97</v>
      </c>
      <c r="AM194" s="238">
        <v>2379294.64</v>
      </c>
      <c r="AN194" s="238">
        <v>233751.56</v>
      </c>
      <c r="AO194" s="238">
        <v>2398089.31</v>
      </c>
      <c r="AP194" s="238">
        <v>221331.03</v>
      </c>
      <c r="AQ194" s="238">
        <v>2404569.95</v>
      </c>
      <c r="AR194" s="238">
        <v>208099.68</v>
      </c>
      <c r="AS194" s="238">
        <v>2422975.21</v>
      </c>
      <c r="AT194" s="238">
        <v>157893.03</v>
      </c>
      <c r="AU194" s="238">
        <v>2414891.46</v>
      </c>
      <c r="AV194" s="238">
        <v>148616.77</v>
      </c>
      <c r="AW194" s="238">
        <v>2399574.71</v>
      </c>
      <c r="AX194" s="238">
        <v>151205.91</v>
      </c>
      <c r="AY194" s="238">
        <v>2424209.38</v>
      </c>
      <c r="AZ194" s="238">
        <v>211502.04</v>
      </c>
      <c r="BA194" s="238">
        <v>2410892.89</v>
      </c>
      <c r="BB194" s="238">
        <v>184985.92</v>
      </c>
      <c r="BC194" s="238">
        <v>2393987.08</v>
      </c>
      <c r="BD194" s="238">
        <v>205628.65</v>
      </c>
      <c r="BE194" s="238">
        <v>2376814.17</v>
      </c>
      <c r="BF194" s="238">
        <v>204696.82</v>
      </c>
      <c r="BG194" s="238">
        <v>2361511.28</v>
      </c>
      <c r="BH194" s="238">
        <v>208501.12</v>
      </c>
      <c r="BI194" s="238">
        <v>2341385.5</v>
      </c>
      <c r="BJ194" s="238">
        <v>197757.03</v>
      </c>
      <c r="BK194" s="238">
        <v>2333969.56</v>
      </c>
      <c r="BL194" s="238">
        <v>214470.64</v>
      </c>
      <c r="BM194" s="238">
        <v>2314688.64</v>
      </c>
      <c r="BN194" s="238">
        <v>198103.63</v>
      </c>
      <c r="BO194" s="238">
        <v>2291461.2399999998</v>
      </c>
      <c r="BP194" s="238">
        <v>202582.48</v>
      </c>
      <c r="BQ194" s="238">
        <v>2285944.0399999996</v>
      </c>
      <c r="BR194" s="238">
        <v>215152.99</v>
      </c>
      <c r="BS194" s="238">
        <v>2343204</v>
      </c>
      <c r="BT194" s="238">
        <v>187148.94</v>
      </c>
      <c r="BU194" s="238">
        <v>2381736.17</v>
      </c>
      <c r="BV194" s="238">
        <v>350441.38</v>
      </c>
      <c r="BW194" s="238">
        <v>2580971.64</v>
      </c>
      <c r="BX194" s="238">
        <v>200532.21</v>
      </c>
      <c r="BY194" s="238">
        <v>2570001.8099999996</v>
      </c>
      <c r="BZ194" s="238">
        <v>172397.41</v>
      </c>
      <c r="CA194" s="238">
        <v>2557413.3</v>
      </c>
      <c r="CB194" s="238">
        <v>191565.03</v>
      </c>
      <c r="CC194" s="238">
        <v>2543349.6799999997</v>
      </c>
      <c r="CD194" s="238">
        <v>188384.76</v>
      </c>
      <c r="CE194" s="238">
        <v>2527037.62</v>
      </c>
      <c r="CF194" s="238">
        <v>187516.41</v>
      </c>
      <c r="CG194" s="238">
        <v>2506052.91</v>
      </c>
      <c r="CH194" s="238">
        <v>191078.57</v>
      </c>
      <c r="CI194" s="238">
        <v>2499374.45</v>
      </c>
      <c r="CJ194" s="238">
        <v>197637.19</v>
      </c>
      <c r="CK194" s="238">
        <v>2482541</v>
      </c>
      <c r="CL194" s="238">
        <v>188658.16</v>
      </c>
      <c r="CM194" s="238">
        <v>2473095.53</v>
      </c>
      <c r="CN194" s="238">
        <v>169918.12</v>
      </c>
      <c r="CO194" s="238">
        <v>2440431.17</v>
      </c>
      <c r="CP194" s="238">
        <v>165121.6600000001</v>
      </c>
      <c r="CQ194" s="238">
        <v>2390399.84</v>
      </c>
      <c r="CR194" s="238">
        <v>158013.41000000006</v>
      </c>
      <c r="CS194" s="238">
        <v>2361264.31</v>
      </c>
      <c r="CT194" s="238">
        <v>174439.97999999995</v>
      </c>
      <c r="CU194" s="238">
        <v>2185262.91</v>
      </c>
      <c r="CV194" s="238">
        <v>123665.38</v>
      </c>
      <c r="CW194" s="238">
        <v>2108396.08</v>
      </c>
      <c r="CX194" s="238">
        <v>124013.63999999997</v>
      </c>
      <c r="CY194" s="238">
        <v>2060012.31</v>
      </c>
      <c r="CZ194" s="238">
        <v>139632.62000000008</v>
      </c>
      <c r="DA194" s="238">
        <v>2008079.9</v>
      </c>
      <c r="DB194" s="238">
        <v>127985.23999999996</v>
      </c>
      <c r="DC194" s="238">
        <v>1947680.3800000001</v>
      </c>
      <c r="DD194" s="238">
        <v>134804.98000000013</v>
      </c>
      <c r="DE194" s="238">
        <v>1894968.9500000002</v>
      </c>
      <c r="DF194" s="238">
        <v>136259.44000000012</v>
      </c>
      <c r="DG194" s="238">
        <v>1840149.8200000005</v>
      </c>
      <c r="DH194" s="238">
        <v>133670.34999999995</v>
      </c>
      <c r="DI194" s="238">
        <v>1776182.9800000002</v>
      </c>
      <c r="DJ194" s="238">
        <v>148395.11000000013</v>
      </c>
      <c r="DK194" s="238">
        <v>1735919.9300000006</v>
      </c>
      <c r="DL194" s="238">
        <v>141409.5400000001</v>
      </c>
      <c r="DM194" s="238">
        <v>1707411.350000001</v>
      </c>
      <c r="DN194" s="238">
        <v>130787.0499999999</v>
      </c>
      <c r="DO194" s="238">
        <v>1673076.7400000002</v>
      </c>
      <c r="DP194" s="238">
        <v>133443.4900000001</v>
      </c>
      <c r="DQ194" s="238">
        <v>1648506.8200000003</v>
      </c>
      <c r="DR194" s="238">
        <v>133476.52000000008</v>
      </c>
      <c r="DS194" s="238">
        <v>1607543.3600000003</v>
      </c>
      <c r="DT194" s="238">
        <v>132401.76999999984</v>
      </c>
      <c r="DU194" s="238">
        <v>1616279.7500000005</v>
      </c>
      <c r="DV194" s="238">
        <v>123140.4</v>
      </c>
      <c r="DW194" s="238">
        <v>1615406.5100000005</v>
      </c>
      <c r="DX194" s="238">
        <v>144498.18</v>
      </c>
      <c r="DY194" s="238">
        <v>1620272.0700000003</v>
      </c>
      <c r="DZ194" s="238">
        <v>127615.37000000007</v>
      </c>
      <c r="EA194" s="238">
        <v>1619902.2000000004</v>
      </c>
      <c r="EB194" s="238">
        <v>144415.29999999996</v>
      </c>
      <c r="EC194" s="238">
        <v>1629512.52</v>
      </c>
      <c r="ED194" s="238">
        <v>141018.7099999999</v>
      </c>
      <c r="EE194" s="238">
        <v>1634271.7899999996</v>
      </c>
      <c r="EF194" s="238">
        <v>137560.92000000007</v>
      </c>
      <c r="EG194" s="238">
        <v>1638162.36</v>
      </c>
      <c r="EH194" s="238">
        <v>152614.01999999996</v>
      </c>
      <c r="EI194" s="238">
        <v>1642381.27</v>
      </c>
      <c r="EJ194" s="238">
        <v>140444.5299999999</v>
      </c>
      <c r="EK194" s="238">
        <v>1641416.2599999998</v>
      </c>
      <c r="EL194" s="238">
        <v>139440.59000000008</v>
      </c>
      <c r="EM194" s="238">
        <v>1650069.7999999998</v>
      </c>
      <c r="EN194" s="238">
        <v>137324.30999999997</v>
      </c>
      <c r="EO194" s="238">
        <v>1653950.6199999994</v>
      </c>
      <c r="EP194" s="238">
        <v>132478.92</v>
      </c>
      <c r="EQ194" s="238">
        <v>1652953.0199999996</v>
      </c>
      <c r="ES194" t="str">
        <f t="shared" si="11"/>
        <v>926</v>
      </c>
      <c r="EX194" t="b">
        <f t="shared" si="8"/>
        <v>1</v>
      </c>
      <c r="EY194" s="206" t="s">
        <v>675</v>
      </c>
    </row>
    <row r="195" spans="1:155" ht="12.75">
      <c r="A195" t="str">
        <f t="shared" si="10"/>
        <v>INC526650</v>
      </c>
      <c r="B195" s="241" t="s">
        <v>676</v>
      </c>
      <c r="C195" s="238" t="s">
        <v>782</v>
      </c>
      <c r="D195" s="238">
        <v>0</v>
      </c>
      <c r="E195" s="238">
        <v>2400534</v>
      </c>
      <c r="F195" s="238">
        <v>0</v>
      </c>
      <c r="G195" s="238">
        <v>1945435</v>
      </c>
      <c r="H195" s="238">
        <v>0</v>
      </c>
      <c r="I195" s="238">
        <v>1457694</v>
      </c>
      <c r="J195" s="238">
        <v>0</v>
      </c>
      <c r="K195" s="238">
        <v>1109575</v>
      </c>
      <c r="L195" s="238">
        <v>0</v>
      </c>
      <c r="M195" s="238">
        <v>548507</v>
      </c>
      <c r="N195" s="238">
        <v>0</v>
      </c>
      <c r="O195" s="238">
        <v>0</v>
      </c>
      <c r="P195" s="238">
        <v>0</v>
      </c>
      <c r="Q195" s="238">
        <v>0</v>
      </c>
      <c r="R195" s="238">
        <v>0</v>
      </c>
      <c r="S195" s="238">
        <v>0</v>
      </c>
      <c r="T195" s="238">
        <v>0</v>
      </c>
      <c r="U195" s="238">
        <v>0</v>
      </c>
      <c r="V195" s="238">
        <v>0</v>
      </c>
      <c r="W195" s="238">
        <v>0</v>
      </c>
      <c r="X195" s="238">
        <v>0</v>
      </c>
      <c r="Y195" s="238">
        <v>0</v>
      </c>
      <c r="Z195" s="238">
        <v>0</v>
      </c>
      <c r="AA195" s="238">
        <v>0</v>
      </c>
      <c r="AB195" s="238">
        <v>0</v>
      </c>
      <c r="AC195" s="238">
        <v>0</v>
      </c>
      <c r="AD195" s="238">
        <v>0</v>
      </c>
      <c r="AE195" s="238">
        <v>0</v>
      </c>
      <c r="AF195" s="238">
        <v>0</v>
      </c>
      <c r="AG195" s="238">
        <v>0</v>
      </c>
      <c r="AH195" s="238">
        <v>0</v>
      </c>
      <c r="AI195" s="238">
        <v>0</v>
      </c>
      <c r="AJ195" s="238">
        <v>0</v>
      </c>
      <c r="AK195" s="238">
        <v>0</v>
      </c>
      <c r="AL195" s="238">
        <v>0</v>
      </c>
      <c r="AM195" s="238">
        <v>0</v>
      </c>
      <c r="AN195" s="238">
        <v>0</v>
      </c>
      <c r="AO195" s="238">
        <v>0</v>
      </c>
      <c r="AP195" s="238">
        <v>0</v>
      </c>
      <c r="AQ195" s="238">
        <v>0</v>
      </c>
      <c r="AR195" s="238">
        <v>0</v>
      </c>
      <c r="AS195" s="238">
        <v>0</v>
      </c>
      <c r="AT195" s="238">
        <v>0</v>
      </c>
      <c r="AU195" s="238">
        <v>0</v>
      </c>
      <c r="AV195" s="238">
        <v>0</v>
      </c>
      <c r="AW195" s="238">
        <v>0</v>
      </c>
      <c r="AX195" s="238">
        <v>0</v>
      </c>
      <c r="AY195" s="238">
        <v>0</v>
      </c>
      <c r="AZ195" s="238">
        <v>0</v>
      </c>
      <c r="BA195" s="238">
        <v>0</v>
      </c>
      <c r="BB195" s="238">
        <v>0</v>
      </c>
      <c r="BC195" s="238">
        <v>0</v>
      </c>
      <c r="BD195" s="238">
        <v>0</v>
      </c>
      <c r="BE195" s="238">
        <v>0</v>
      </c>
      <c r="BF195" s="238">
        <v>0</v>
      </c>
      <c r="BG195" s="238">
        <v>0</v>
      </c>
      <c r="BH195" s="238">
        <v>0</v>
      </c>
      <c r="BI195" s="238">
        <v>0</v>
      </c>
      <c r="BJ195" s="238">
        <v>0</v>
      </c>
      <c r="BK195" s="238">
        <v>0</v>
      </c>
      <c r="BL195" s="238">
        <v>0</v>
      </c>
      <c r="BM195" s="238">
        <v>0</v>
      </c>
      <c r="BN195" s="238">
        <v>0</v>
      </c>
      <c r="BO195" s="238">
        <v>0</v>
      </c>
      <c r="BP195" s="238">
        <v>0</v>
      </c>
      <c r="BQ195" s="238">
        <v>0</v>
      </c>
      <c r="BR195" s="238">
        <v>0</v>
      </c>
      <c r="BS195" s="238">
        <v>0</v>
      </c>
      <c r="BT195" s="238">
        <v>0</v>
      </c>
      <c r="BU195" s="238">
        <v>0</v>
      </c>
      <c r="BV195" s="238">
        <v>0</v>
      </c>
      <c r="BW195" s="238">
        <v>0</v>
      </c>
      <c r="BX195" s="238">
        <v>0</v>
      </c>
      <c r="BY195" s="238">
        <v>0</v>
      </c>
      <c r="BZ195" s="238">
        <v>0</v>
      </c>
      <c r="CA195" s="238">
        <v>0</v>
      </c>
      <c r="CB195" s="238">
        <v>0</v>
      </c>
      <c r="CC195" s="238">
        <v>0</v>
      </c>
      <c r="CD195" s="238">
        <v>0</v>
      </c>
      <c r="CE195" s="238">
        <v>0</v>
      </c>
      <c r="CF195" s="238">
        <v>0</v>
      </c>
      <c r="CG195" s="238">
        <v>0</v>
      </c>
      <c r="CH195" s="238">
        <v>0</v>
      </c>
      <c r="CI195" s="238">
        <v>0</v>
      </c>
      <c r="CJ195" s="238">
        <v>0</v>
      </c>
      <c r="CK195" s="238">
        <v>0</v>
      </c>
      <c r="CL195" s="238">
        <v>0</v>
      </c>
      <c r="CM195" s="238">
        <v>0</v>
      </c>
      <c r="CN195" s="238">
        <v>0</v>
      </c>
      <c r="CO195" s="238">
        <v>0</v>
      </c>
      <c r="CP195" s="238">
        <v>0</v>
      </c>
      <c r="CQ195" s="238">
        <v>0</v>
      </c>
      <c r="CR195" s="238">
        <v>0</v>
      </c>
      <c r="CS195" s="238">
        <v>0</v>
      </c>
      <c r="CT195" s="238">
        <v>0</v>
      </c>
      <c r="CU195" s="238">
        <v>0</v>
      </c>
      <c r="CV195" s="238">
        <v>0</v>
      </c>
      <c r="CW195" s="238">
        <v>0</v>
      </c>
      <c r="CX195" s="238">
        <v>0</v>
      </c>
      <c r="CY195" s="238">
        <v>0</v>
      </c>
      <c r="CZ195" s="238">
        <v>0</v>
      </c>
      <c r="DA195" s="238">
        <v>0</v>
      </c>
      <c r="DB195" s="238">
        <v>0</v>
      </c>
      <c r="DC195" s="238">
        <v>0</v>
      </c>
      <c r="DD195" s="238">
        <v>0</v>
      </c>
      <c r="DE195" s="238">
        <v>0</v>
      </c>
      <c r="DF195" s="238">
        <v>0</v>
      </c>
      <c r="DG195" s="238">
        <v>0</v>
      </c>
      <c r="DH195" s="238">
        <v>0</v>
      </c>
      <c r="DI195" s="238">
        <v>0</v>
      </c>
      <c r="DJ195" s="238">
        <v>0</v>
      </c>
      <c r="DK195" s="238">
        <v>0</v>
      </c>
      <c r="DL195" s="238">
        <v>0</v>
      </c>
      <c r="DM195" s="238">
        <v>0</v>
      </c>
      <c r="DN195" s="238">
        <v>0</v>
      </c>
      <c r="DO195" s="238">
        <v>0</v>
      </c>
      <c r="DP195" s="238">
        <v>0</v>
      </c>
      <c r="DQ195" s="238">
        <v>0</v>
      </c>
      <c r="DR195" s="238">
        <v>0</v>
      </c>
      <c r="DS195" s="238">
        <v>0</v>
      </c>
      <c r="DT195" s="238">
        <v>0</v>
      </c>
      <c r="DU195" s="238">
        <v>0</v>
      </c>
      <c r="DV195" s="238">
        <v>0</v>
      </c>
      <c r="DW195" s="238">
        <v>0</v>
      </c>
      <c r="DX195" s="238">
        <v>0</v>
      </c>
      <c r="DY195" s="238">
        <v>0</v>
      </c>
      <c r="DZ195" s="238">
        <v>0</v>
      </c>
      <c r="EA195" s="238">
        <v>0</v>
      </c>
      <c r="EB195" s="238">
        <v>0</v>
      </c>
      <c r="EC195" s="238">
        <v>0</v>
      </c>
      <c r="ED195" s="238">
        <v>0</v>
      </c>
      <c r="EE195" s="238">
        <v>0</v>
      </c>
      <c r="EF195" s="238">
        <v>0</v>
      </c>
      <c r="EG195" s="238">
        <v>0</v>
      </c>
      <c r="EH195" s="238">
        <v>0</v>
      </c>
      <c r="EI195" s="238">
        <v>0</v>
      </c>
      <c r="EJ195" s="238">
        <v>0</v>
      </c>
      <c r="EK195" s="238">
        <v>0</v>
      </c>
      <c r="EL195" s="238">
        <v>0</v>
      </c>
      <c r="EM195" s="238">
        <v>0</v>
      </c>
      <c r="EN195" s="238">
        <v>0</v>
      </c>
      <c r="EO195" s="238">
        <v>0</v>
      </c>
      <c r="EP195" s="238">
        <v>0</v>
      </c>
      <c r="EQ195" s="238">
        <v>0</v>
      </c>
      <c r="ES195" t="str">
        <f t="shared" si="11"/>
        <v>926</v>
      </c>
      <c r="EX195" t="b">
        <f t="shared" si="8"/>
        <v>1</v>
      </c>
      <c r="EY195" s="206" t="s">
        <v>676</v>
      </c>
    </row>
    <row r="196" spans="1:155" ht="12.75">
      <c r="A196" t="str">
        <f t="shared" si="10"/>
        <v>INC528010</v>
      </c>
      <c r="B196" s="241" t="s">
        <v>677</v>
      </c>
      <c r="C196" s="238" t="s">
        <v>783</v>
      </c>
      <c r="D196" s="238">
        <v>127299.46</v>
      </c>
      <c r="E196" s="238">
        <v>2083240.71</v>
      </c>
      <c r="F196" s="238">
        <v>119291.06</v>
      </c>
      <c r="G196" s="238">
        <v>2032816.63</v>
      </c>
      <c r="H196" s="238">
        <v>202267.85</v>
      </c>
      <c r="I196" s="238">
        <v>2088508.6</v>
      </c>
      <c r="J196" s="238">
        <v>123939.96</v>
      </c>
      <c r="K196" s="238">
        <v>2109608.17</v>
      </c>
      <c r="L196" s="238">
        <v>124622.08</v>
      </c>
      <c r="M196" s="238">
        <v>2144530.53</v>
      </c>
      <c r="N196" s="238">
        <v>161023.11</v>
      </c>
      <c r="O196" s="238">
        <v>2069744.9</v>
      </c>
      <c r="P196" s="238">
        <v>241338.56</v>
      </c>
      <c r="Q196" s="238">
        <v>1996295.89</v>
      </c>
      <c r="R196" s="238">
        <v>115147.92</v>
      </c>
      <c r="S196" s="238">
        <v>1958610.51</v>
      </c>
      <c r="T196" s="238">
        <v>534618.45</v>
      </c>
      <c r="U196" s="238">
        <v>2238445.54</v>
      </c>
      <c r="V196" s="238">
        <v>239259.19</v>
      </c>
      <c r="W196" s="238">
        <v>2242100.48</v>
      </c>
      <c r="X196" s="238">
        <v>85617.58</v>
      </c>
      <c r="Y196" s="238">
        <v>1941469.09</v>
      </c>
      <c r="Z196" s="238">
        <v>442645.43</v>
      </c>
      <c r="AA196" s="238">
        <v>2517070.65</v>
      </c>
      <c r="AB196" s="238">
        <v>175019.33</v>
      </c>
      <c r="AC196" s="238">
        <v>2564790.52</v>
      </c>
      <c r="AD196" s="238">
        <v>213900.49</v>
      </c>
      <c r="AE196" s="238">
        <v>2659399.95</v>
      </c>
      <c r="AF196" s="238">
        <v>264128.74</v>
      </c>
      <c r="AG196" s="238">
        <v>2721260.84</v>
      </c>
      <c r="AH196" s="238">
        <v>200487.94</v>
      </c>
      <c r="AI196" s="238">
        <v>2797808.82</v>
      </c>
      <c r="AJ196" s="238">
        <v>244216.43</v>
      </c>
      <c r="AK196" s="238">
        <v>2917403.17</v>
      </c>
      <c r="AL196" s="238">
        <v>250584.5</v>
      </c>
      <c r="AM196" s="238">
        <v>3006964.56</v>
      </c>
      <c r="AN196" s="238">
        <v>252061.25</v>
      </c>
      <c r="AO196" s="238">
        <v>3017687.25</v>
      </c>
      <c r="AP196" s="238">
        <v>289045.4</v>
      </c>
      <c r="AQ196" s="238">
        <v>3191584.73</v>
      </c>
      <c r="AR196" s="238">
        <v>295821.56</v>
      </c>
      <c r="AS196" s="238">
        <v>2952787.84</v>
      </c>
      <c r="AT196" s="238">
        <v>192258.69</v>
      </c>
      <c r="AU196" s="238">
        <v>2905787.34</v>
      </c>
      <c r="AV196" s="238">
        <v>204845.17</v>
      </c>
      <c r="AW196" s="238">
        <v>3025014.93</v>
      </c>
      <c r="AX196" s="238">
        <v>299937.77</v>
      </c>
      <c r="AY196" s="238">
        <v>2882307.27</v>
      </c>
      <c r="AZ196" s="238">
        <v>183746.32</v>
      </c>
      <c r="BA196" s="238">
        <v>2891034.26</v>
      </c>
      <c r="BB196" s="238">
        <v>226451.6</v>
      </c>
      <c r="BC196" s="238">
        <v>2903585.37</v>
      </c>
      <c r="BD196" s="238">
        <v>269955.99</v>
      </c>
      <c r="BE196" s="238">
        <v>2909412.62</v>
      </c>
      <c r="BF196" s="238">
        <v>124186.54</v>
      </c>
      <c r="BG196" s="238">
        <v>2833111.22</v>
      </c>
      <c r="BH196" s="238">
        <v>144560.07</v>
      </c>
      <c r="BI196" s="238">
        <v>2733454.86</v>
      </c>
      <c r="BJ196" s="238">
        <v>347656.99</v>
      </c>
      <c r="BK196" s="238">
        <v>2830527.35</v>
      </c>
      <c r="BL196" s="238">
        <v>175988.72</v>
      </c>
      <c r="BM196" s="238">
        <v>2754454.82</v>
      </c>
      <c r="BN196" s="238">
        <v>178740.78</v>
      </c>
      <c r="BO196" s="238">
        <v>2644150.2</v>
      </c>
      <c r="BP196" s="238">
        <v>242674.82</v>
      </c>
      <c r="BQ196" s="238">
        <v>2591003.46</v>
      </c>
      <c r="BR196" s="238">
        <v>194161.99</v>
      </c>
      <c r="BS196" s="238">
        <v>2592906.76</v>
      </c>
      <c r="BT196" s="238">
        <v>191938.88</v>
      </c>
      <c r="BU196" s="238">
        <v>2580000.47</v>
      </c>
      <c r="BV196" s="238">
        <v>254138.85</v>
      </c>
      <c r="BW196" s="238">
        <v>2534201.55</v>
      </c>
      <c r="BX196" s="238">
        <v>271760.77</v>
      </c>
      <c r="BY196" s="238">
        <v>2622216.0000000005</v>
      </c>
      <c r="BZ196" s="238">
        <v>-28879.24</v>
      </c>
      <c r="CA196" s="238">
        <v>2366885.16</v>
      </c>
      <c r="CB196" s="238">
        <v>136642.58</v>
      </c>
      <c r="CC196" s="238">
        <v>2233571.75</v>
      </c>
      <c r="CD196" s="238">
        <v>251427.8</v>
      </c>
      <c r="CE196" s="238">
        <v>2360813.0100000002</v>
      </c>
      <c r="CF196" s="238">
        <v>171690.25</v>
      </c>
      <c r="CG196" s="238">
        <v>2387943.1900000004</v>
      </c>
      <c r="CH196" s="238">
        <v>504956.49</v>
      </c>
      <c r="CI196" s="238">
        <v>2545242.6900000004</v>
      </c>
      <c r="CJ196" s="238">
        <v>165370.71</v>
      </c>
      <c r="CK196" s="238">
        <v>2534624.6799999997</v>
      </c>
      <c r="CL196" s="238">
        <v>64335.86</v>
      </c>
      <c r="CM196" s="238">
        <v>2420219.7600000002</v>
      </c>
      <c r="CN196" s="238">
        <v>412141.5</v>
      </c>
      <c r="CO196" s="238">
        <v>2589686.4400000004</v>
      </c>
      <c r="CP196" s="238">
        <v>321634.43999999994</v>
      </c>
      <c r="CQ196" s="238">
        <v>2717158.89</v>
      </c>
      <c r="CR196" s="238">
        <v>287699.08999999997</v>
      </c>
      <c r="CS196" s="238">
        <v>2812919.0999999996</v>
      </c>
      <c r="CT196" s="238">
        <v>-187944.12999999992</v>
      </c>
      <c r="CU196" s="238">
        <v>2370836.1199999996</v>
      </c>
      <c r="CV196" s="238">
        <v>177125.92</v>
      </c>
      <c r="CW196" s="238">
        <v>2276201.27</v>
      </c>
      <c r="CX196" s="238">
        <v>175438.95000000007</v>
      </c>
      <c r="CY196" s="238">
        <v>2480519.46</v>
      </c>
      <c r="CZ196" s="238">
        <v>142306.56000000003</v>
      </c>
      <c r="DA196" s="238">
        <v>2486183.44</v>
      </c>
      <c r="DB196" s="238">
        <v>147001.39</v>
      </c>
      <c r="DC196" s="238">
        <v>2381757.0300000003</v>
      </c>
      <c r="DD196" s="238">
        <v>167803.72000000003</v>
      </c>
      <c r="DE196" s="238">
        <v>2377870.5</v>
      </c>
      <c r="DF196" s="238">
        <v>193327.99</v>
      </c>
      <c r="DG196" s="238">
        <v>2066242.0000000002</v>
      </c>
      <c r="DH196" s="238">
        <v>207208.67000000004</v>
      </c>
      <c r="DI196" s="238">
        <v>2108079.96</v>
      </c>
      <c r="DJ196" s="238">
        <v>228686.8</v>
      </c>
      <c r="DK196" s="238">
        <v>2272430.9</v>
      </c>
      <c r="DL196" s="238">
        <v>262693.3</v>
      </c>
      <c r="DM196" s="238">
        <v>2122982.7</v>
      </c>
      <c r="DN196" s="238">
        <v>178094.25000000003</v>
      </c>
      <c r="DO196" s="238">
        <v>1979442.5100000002</v>
      </c>
      <c r="DP196" s="238">
        <v>157515.63999999998</v>
      </c>
      <c r="DQ196" s="238">
        <v>1849259.06</v>
      </c>
      <c r="DR196" s="238">
        <v>143838.02999999997</v>
      </c>
      <c r="DS196" s="238">
        <v>2181041.22</v>
      </c>
      <c r="DT196" s="238">
        <v>131169.51999999996</v>
      </c>
      <c r="DU196" s="238">
        <v>2135084.8200000003</v>
      </c>
      <c r="DV196" s="238">
        <v>133434.64999999997</v>
      </c>
      <c r="DW196" s="238">
        <v>2093080.52</v>
      </c>
      <c r="DX196" s="238">
        <v>141637.45999999993</v>
      </c>
      <c r="DY196" s="238">
        <v>2092411.42</v>
      </c>
      <c r="DZ196" s="238">
        <v>147457.84999999995</v>
      </c>
      <c r="EA196" s="238">
        <v>2092867.88</v>
      </c>
      <c r="EB196" s="238">
        <v>155111.05999999994</v>
      </c>
      <c r="EC196" s="238">
        <v>2080175.22</v>
      </c>
      <c r="ED196" s="238">
        <v>163182.25999999992</v>
      </c>
      <c r="EE196" s="238">
        <v>2050029.4899999998</v>
      </c>
      <c r="EF196" s="238">
        <v>169714.04999999993</v>
      </c>
      <c r="EG196" s="238">
        <v>2012534.8699999996</v>
      </c>
      <c r="EH196" s="238">
        <v>187286.85999999996</v>
      </c>
      <c r="EI196" s="238">
        <v>1971134.9299999997</v>
      </c>
      <c r="EJ196" s="238">
        <v>179562.85999999993</v>
      </c>
      <c r="EK196" s="238">
        <v>1888004.4899999993</v>
      </c>
      <c r="EL196" s="238">
        <v>163196.24999999994</v>
      </c>
      <c r="EM196" s="238">
        <v>1873106.4899999993</v>
      </c>
      <c r="EN196" s="238">
        <v>148656.35999999993</v>
      </c>
      <c r="EO196" s="238">
        <v>1864247.2099999993</v>
      </c>
      <c r="EP196" s="238">
        <v>137453.91999999993</v>
      </c>
      <c r="EQ196" s="238">
        <v>1857863.0999999994</v>
      </c>
      <c r="ES196" t="str">
        <f t="shared" si="11"/>
        <v>928</v>
      </c>
      <c r="EX196" t="b">
        <f t="shared" si="8"/>
        <v>1</v>
      </c>
      <c r="EY196" s="206" t="s">
        <v>677</v>
      </c>
    </row>
    <row r="197" spans="1:155" ht="12.75">
      <c r="A197" t="str">
        <f t="shared" si="10"/>
        <v>INC528020</v>
      </c>
      <c r="B197" s="241" t="s">
        <v>678</v>
      </c>
      <c r="C197" s="238" t="s">
        <v>783</v>
      </c>
      <c r="D197" s="238">
        <v>709.55</v>
      </c>
      <c r="E197" s="238">
        <v>195877.13</v>
      </c>
      <c r="F197" s="238">
        <v>750</v>
      </c>
      <c r="G197" s="238">
        <v>127121.87</v>
      </c>
      <c r="H197" s="238">
        <v>638.75</v>
      </c>
      <c r="I197" s="238">
        <v>113052.04</v>
      </c>
      <c r="J197" s="238">
        <v>0</v>
      </c>
      <c r="K197" s="238">
        <v>78027.44</v>
      </c>
      <c r="L197" s="238">
        <v>2207.58</v>
      </c>
      <c r="M197" s="238">
        <v>68882.33</v>
      </c>
      <c r="N197" s="238">
        <v>0</v>
      </c>
      <c r="O197" s="238">
        <v>48319.86</v>
      </c>
      <c r="P197" s="238">
        <v>69.37</v>
      </c>
      <c r="Q197" s="238">
        <v>32995.35</v>
      </c>
      <c r="R197" s="238">
        <v>3560.54</v>
      </c>
      <c r="S197" s="238">
        <v>31966.36</v>
      </c>
      <c r="T197" s="238">
        <v>0</v>
      </c>
      <c r="U197" s="238">
        <v>22742.97</v>
      </c>
      <c r="V197" s="238">
        <v>7612.67</v>
      </c>
      <c r="W197" s="238">
        <v>21774.34</v>
      </c>
      <c r="X197" s="238">
        <v>1222</v>
      </c>
      <c r="Y197" s="238">
        <v>20533.38</v>
      </c>
      <c r="Z197" s="238">
        <v>0</v>
      </c>
      <c r="AA197" s="238">
        <v>16770.46</v>
      </c>
      <c r="AB197" s="238">
        <v>0</v>
      </c>
      <c r="AC197" s="238">
        <v>16060.91</v>
      </c>
      <c r="AD197" s="238">
        <v>1666.8</v>
      </c>
      <c r="AE197" s="238">
        <v>16977.71</v>
      </c>
      <c r="AF197" s="238">
        <v>0</v>
      </c>
      <c r="AG197" s="238">
        <v>16338.96</v>
      </c>
      <c r="AH197" s="238">
        <v>0</v>
      </c>
      <c r="AI197" s="238">
        <v>16338.96</v>
      </c>
      <c r="AJ197" s="238">
        <v>8819.07</v>
      </c>
      <c r="AK197" s="238">
        <v>22950.45</v>
      </c>
      <c r="AL197" s="238">
        <v>54.01</v>
      </c>
      <c r="AM197" s="238">
        <v>23004.46</v>
      </c>
      <c r="AN197" s="238">
        <v>0</v>
      </c>
      <c r="AO197" s="238">
        <v>22935.09</v>
      </c>
      <c r="AP197" s="238">
        <v>0</v>
      </c>
      <c r="AQ197" s="238">
        <v>19374.55</v>
      </c>
      <c r="AR197" s="238">
        <v>0</v>
      </c>
      <c r="AS197" s="238">
        <v>19374.55</v>
      </c>
      <c r="AT197" s="238">
        <v>0</v>
      </c>
      <c r="AU197" s="238">
        <v>11761.88</v>
      </c>
      <c r="AV197" s="238">
        <v>6808</v>
      </c>
      <c r="AW197" s="238">
        <v>17347.88</v>
      </c>
      <c r="AX197" s="238">
        <v>4884.8</v>
      </c>
      <c r="AY197" s="238">
        <v>22232.68</v>
      </c>
      <c r="AZ197" s="238">
        <v>23192</v>
      </c>
      <c r="BA197" s="238">
        <v>45424.68</v>
      </c>
      <c r="BB197" s="238">
        <v>0</v>
      </c>
      <c r="BC197" s="238">
        <v>43757.88</v>
      </c>
      <c r="BD197" s="238">
        <v>239.28</v>
      </c>
      <c r="BE197" s="238">
        <v>43997.16</v>
      </c>
      <c r="BF197" s="238">
        <v>0</v>
      </c>
      <c r="BG197" s="238">
        <v>43997.16</v>
      </c>
      <c r="BH197" s="238">
        <v>0</v>
      </c>
      <c r="BI197" s="238">
        <v>35178.09</v>
      </c>
      <c r="BJ197" s="238">
        <v>0</v>
      </c>
      <c r="BK197" s="238">
        <v>35124.08</v>
      </c>
      <c r="BL197" s="238">
        <v>1575.2</v>
      </c>
      <c r="BM197" s="238">
        <v>36699.28</v>
      </c>
      <c r="BN197" s="238">
        <v>0</v>
      </c>
      <c r="BO197" s="238">
        <v>36699.28</v>
      </c>
      <c r="BP197" s="238">
        <v>0</v>
      </c>
      <c r="BQ197" s="238">
        <v>36699.28</v>
      </c>
      <c r="BR197" s="238">
        <v>0</v>
      </c>
      <c r="BS197" s="238">
        <v>36699.28</v>
      </c>
      <c r="BT197" s="238">
        <v>6298.08</v>
      </c>
      <c r="BU197" s="238">
        <v>36189.36</v>
      </c>
      <c r="BV197" s="238">
        <v>3313.6</v>
      </c>
      <c r="BW197" s="238">
        <v>34618.16</v>
      </c>
      <c r="BX197" s="238">
        <v>33796.98</v>
      </c>
      <c r="BY197" s="238">
        <v>45223.14</v>
      </c>
      <c r="BZ197" s="238">
        <v>26920.38</v>
      </c>
      <c r="CA197" s="238">
        <v>72143.51999999999</v>
      </c>
      <c r="CB197" s="238">
        <v>100929.51</v>
      </c>
      <c r="CC197" s="238">
        <v>172833.75</v>
      </c>
      <c r="CD197" s="238">
        <v>56960.51</v>
      </c>
      <c r="CE197" s="238">
        <v>229794.26</v>
      </c>
      <c r="CF197" s="238">
        <v>77403.43</v>
      </c>
      <c r="CG197" s="238">
        <v>307197.69</v>
      </c>
      <c r="CH197" s="238">
        <v>16101.47</v>
      </c>
      <c r="CI197" s="238">
        <v>323299.16</v>
      </c>
      <c r="CJ197" s="238">
        <v>115978.1</v>
      </c>
      <c r="CK197" s="238">
        <v>437702.06</v>
      </c>
      <c r="CL197" s="238">
        <v>348069.66</v>
      </c>
      <c r="CM197" s="238">
        <v>785771.7199999999</v>
      </c>
      <c r="CN197" s="238">
        <v>54024.66</v>
      </c>
      <c r="CO197" s="238">
        <v>839796.3799999998</v>
      </c>
      <c r="CP197" s="238">
        <v>423.01000000000005</v>
      </c>
      <c r="CQ197" s="238">
        <v>840219.3899999998</v>
      </c>
      <c r="CR197" s="238">
        <v>365.4</v>
      </c>
      <c r="CS197" s="238">
        <v>834286.71</v>
      </c>
      <c r="CT197" s="238">
        <v>-415.8999999999999</v>
      </c>
      <c r="CU197" s="238">
        <v>830557.2099999998</v>
      </c>
      <c r="CV197" s="238">
        <v>6500.36</v>
      </c>
      <c r="CW197" s="238">
        <v>803260.59</v>
      </c>
      <c r="CX197" s="238">
        <v>6438.23</v>
      </c>
      <c r="CY197" s="238">
        <v>782778.44</v>
      </c>
      <c r="CZ197" s="238">
        <v>5236.86</v>
      </c>
      <c r="DA197" s="238">
        <v>687085.79</v>
      </c>
      <c r="DB197" s="238">
        <v>5351.49</v>
      </c>
      <c r="DC197" s="238">
        <v>635476.77</v>
      </c>
      <c r="DD197" s="238">
        <v>6105.74</v>
      </c>
      <c r="DE197" s="238">
        <v>564179.08</v>
      </c>
      <c r="DF197" s="238">
        <v>7031.469999999999</v>
      </c>
      <c r="DG197" s="238">
        <v>555109.08</v>
      </c>
      <c r="DH197" s="238">
        <v>7572.209999999999</v>
      </c>
      <c r="DI197" s="238">
        <v>446703.18999999994</v>
      </c>
      <c r="DJ197" s="238">
        <v>8377.220000000001</v>
      </c>
      <c r="DK197" s="238">
        <v>107010.75</v>
      </c>
      <c r="DL197" s="238">
        <v>9603.960000000001</v>
      </c>
      <c r="DM197" s="238">
        <v>62590.049999999996</v>
      </c>
      <c r="DN197" s="238">
        <v>6517.83</v>
      </c>
      <c r="DO197" s="238">
        <v>68684.87</v>
      </c>
      <c r="DP197" s="238">
        <v>5717.219999999999</v>
      </c>
      <c r="DQ197" s="238">
        <v>74036.69</v>
      </c>
      <c r="DR197" s="238">
        <v>5215.83</v>
      </c>
      <c r="DS197" s="238">
        <v>79668.41999999998</v>
      </c>
      <c r="DT197" s="238">
        <v>7775.099999999999</v>
      </c>
      <c r="DU197" s="238">
        <v>80943.16</v>
      </c>
      <c r="DV197" s="238">
        <v>7915.099999999999</v>
      </c>
      <c r="DW197" s="238">
        <v>82420.03000000001</v>
      </c>
      <c r="DX197" s="238">
        <v>8400.900000000001</v>
      </c>
      <c r="DY197" s="238">
        <v>85584.07</v>
      </c>
      <c r="DZ197" s="238">
        <v>8750.900000000003</v>
      </c>
      <c r="EA197" s="238">
        <v>88983.48</v>
      </c>
      <c r="EB197" s="238">
        <v>9204.500000000002</v>
      </c>
      <c r="EC197" s="238">
        <v>92082.24000000002</v>
      </c>
      <c r="ED197" s="238">
        <v>9683.300000000001</v>
      </c>
      <c r="EE197" s="238">
        <v>94734.07</v>
      </c>
      <c r="EF197" s="238">
        <v>10139.700000000003</v>
      </c>
      <c r="EG197" s="238">
        <v>97301.56000000001</v>
      </c>
      <c r="EH197" s="238">
        <v>11220.5</v>
      </c>
      <c r="EI197" s="238">
        <v>100144.84000000003</v>
      </c>
      <c r="EJ197" s="238">
        <v>10762.699999999999</v>
      </c>
      <c r="EK197" s="238">
        <v>101303.58000000002</v>
      </c>
      <c r="EL197" s="238">
        <v>9778.5</v>
      </c>
      <c r="EM197" s="238">
        <v>104564.25000000001</v>
      </c>
      <c r="EN197" s="238">
        <v>8816.699999999999</v>
      </c>
      <c r="EO197" s="238">
        <v>107663.73000000003</v>
      </c>
      <c r="EP197" s="238">
        <v>8152.139999999999</v>
      </c>
      <c r="EQ197" s="238">
        <v>110600.04000000001</v>
      </c>
      <c r="ES197" t="str">
        <f t="shared" si="11"/>
        <v>928</v>
      </c>
      <c r="EX197" t="b">
        <f t="shared" si="8"/>
        <v>1</v>
      </c>
      <c r="EY197" s="206" t="s">
        <v>678</v>
      </c>
    </row>
    <row r="198" spans="1:155" ht="12.75">
      <c r="A198" t="str">
        <f t="shared" si="10"/>
        <v>INC528100</v>
      </c>
      <c r="B198" s="241" t="s">
        <v>679</v>
      </c>
      <c r="C198" s="238" t="s">
        <v>783</v>
      </c>
      <c r="D198" s="238">
        <v>74103.75</v>
      </c>
      <c r="E198" s="238">
        <v>929629</v>
      </c>
      <c r="F198" s="238">
        <v>74103.75</v>
      </c>
      <c r="G198" s="238">
        <v>939725</v>
      </c>
      <c r="H198" s="238">
        <v>74103.75</v>
      </c>
      <c r="I198" s="238">
        <v>949821</v>
      </c>
      <c r="J198" s="238">
        <v>74103.75</v>
      </c>
      <c r="K198" s="238">
        <v>959917</v>
      </c>
      <c r="L198" s="238">
        <v>74103.75</v>
      </c>
      <c r="M198" s="238">
        <v>970013</v>
      </c>
      <c r="N198" s="238">
        <v>74103.75</v>
      </c>
      <c r="O198" s="238">
        <v>980109</v>
      </c>
      <c r="P198" s="238">
        <v>74103.75</v>
      </c>
      <c r="Q198" s="238">
        <v>889245</v>
      </c>
      <c r="R198" s="238">
        <v>120418.34</v>
      </c>
      <c r="S198" s="238">
        <v>935559.59</v>
      </c>
      <c r="T198" s="238">
        <v>78314.16</v>
      </c>
      <c r="U198" s="238">
        <v>939770</v>
      </c>
      <c r="V198" s="238">
        <v>78314.16</v>
      </c>
      <c r="W198" s="238">
        <v>943980.41</v>
      </c>
      <c r="X198" s="238">
        <v>78314.16</v>
      </c>
      <c r="Y198" s="238">
        <v>948190.82</v>
      </c>
      <c r="Z198" s="238">
        <v>78314.16</v>
      </c>
      <c r="AA198" s="238">
        <v>952401.23</v>
      </c>
      <c r="AB198" s="238">
        <v>78314.16</v>
      </c>
      <c r="AC198" s="238">
        <v>956611.64</v>
      </c>
      <c r="AD198" s="238">
        <v>78314.16</v>
      </c>
      <c r="AE198" s="238">
        <v>960822.05</v>
      </c>
      <c r="AF198" s="238">
        <v>78314.16</v>
      </c>
      <c r="AG198" s="238">
        <v>965032.46</v>
      </c>
      <c r="AH198" s="238">
        <v>78314.16</v>
      </c>
      <c r="AI198" s="238">
        <v>969242.87</v>
      </c>
      <c r="AJ198" s="238">
        <v>78314.16</v>
      </c>
      <c r="AK198" s="238">
        <v>973453.28</v>
      </c>
      <c r="AL198" s="238">
        <v>78314.16</v>
      </c>
      <c r="AM198" s="238">
        <v>977663.69</v>
      </c>
      <c r="AN198" s="238">
        <v>70865.89</v>
      </c>
      <c r="AO198" s="238">
        <v>974425.83</v>
      </c>
      <c r="AP198" s="238">
        <v>77569.33</v>
      </c>
      <c r="AQ198" s="238">
        <v>931576.82</v>
      </c>
      <c r="AR198" s="238">
        <v>77569.33</v>
      </c>
      <c r="AS198" s="238">
        <v>930831.99</v>
      </c>
      <c r="AT198" s="238">
        <v>77569.33</v>
      </c>
      <c r="AU198" s="238">
        <v>930087.16</v>
      </c>
      <c r="AV198" s="238">
        <v>77569.33</v>
      </c>
      <c r="AW198" s="238">
        <v>929342.33</v>
      </c>
      <c r="AX198" s="238">
        <v>77569.33</v>
      </c>
      <c r="AY198" s="238">
        <v>928597.5</v>
      </c>
      <c r="AZ198" s="238">
        <v>77569.33</v>
      </c>
      <c r="BA198" s="238">
        <v>927852.67</v>
      </c>
      <c r="BB198" s="238">
        <v>77569.33</v>
      </c>
      <c r="BC198" s="238">
        <v>927107.84</v>
      </c>
      <c r="BD198" s="238">
        <v>77569.33</v>
      </c>
      <c r="BE198" s="238">
        <v>926363.01</v>
      </c>
      <c r="BF198" s="238">
        <v>77569.33</v>
      </c>
      <c r="BG198" s="238">
        <v>925618.18</v>
      </c>
      <c r="BH198" s="238">
        <v>77569.33</v>
      </c>
      <c r="BI198" s="238">
        <v>924873.35</v>
      </c>
      <c r="BJ198" s="238">
        <v>77569.33</v>
      </c>
      <c r="BK198" s="238">
        <v>924128.52</v>
      </c>
      <c r="BL198" s="238">
        <v>77569.33</v>
      </c>
      <c r="BM198" s="238">
        <v>930831.96</v>
      </c>
      <c r="BN198" s="238">
        <v>59758.54</v>
      </c>
      <c r="BO198" s="238">
        <v>913021.1699999998</v>
      </c>
      <c r="BP198" s="238">
        <v>75950.17</v>
      </c>
      <c r="BQ198" s="238">
        <v>911402.0099999999</v>
      </c>
      <c r="BR198" s="238">
        <v>-54520.82</v>
      </c>
      <c r="BS198" s="238">
        <v>779311.8599999999</v>
      </c>
      <c r="BT198" s="238">
        <v>75950.18</v>
      </c>
      <c r="BU198" s="238">
        <v>777692.71</v>
      </c>
      <c r="BV198" s="238">
        <v>75950.18</v>
      </c>
      <c r="BW198" s="238">
        <v>776073.5599999998</v>
      </c>
      <c r="BX198" s="238">
        <v>75950.18</v>
      </c>
      <c r="BY198" s="238">
        <v>774454.4099999998</v>
      </c>
      <c r="BZ198" s="238">
        <v>75950.18</v>
      </c>
      <c r="CA198" s="238">
        <v>772835.2599999998</v>
      </c>
      <c r="CB198" s="238">
        <v>75950.18</v>
      </c>
      <c r="CC198" s="238">
        <v>771216.1099999998</v>
      </c>
      <c r="CD198" s="238">
        <v>75950.18</v>
      </c>
      <c r="CE198" s="238">
        <v>769596.9599999998</v>
      </c>
      <c r="CF198" s="238">
        <v>75950.18</v>
      </c>
      <c r="CG198" s="238">
        <v>767977.8099999999</v>
      </c>
      <c r="CH198" s="238">
        <v>75950.18</v>
      </c>
      <c r="CI198" s="238">
        <v>766358.66</v>
      </c>
      <c r="CJ198" s="238">
        <v>75950.18</v>
      </c>
      <c r="CK198" s="238">
        <v>764739.51</v>
      </c>
      <c r="CL198" s="238">
        <v>101657.95</v>
      </c>
      <c r="CM198" s="238">
        <v>806638.9199999999</v>
      </c>
      <c r="CN198" s="238">
        <v>78287.25</v>
      </c>
      <c r="CO198" s="238">
        <v>808975.9999999999</v>
      </c>
      <c r="CP198" s="238">
        <v>198.88</v>
      </c>
      <c r="CQ198" s="238">
        <v>863695.6999999997</v>
      </c>
      <c r="CR198" s="238">
        <v>198.88</v>
      </c>
      <c r="CS198" s="238">
        <v>787944.3999999997</v>
      </c>
      <c r="CT198" s="238">
        <v>198.88</v>
      </c>
      <c r="CU198" s="238">
        <v>712193.0999999999</v>
      </c>
      <c r="CV198" s="238">
        <v>22863.6</v>
      </c>
      <c r="CW198" s="238">
        <v>659106.52</v>
      </c>
      <c r="CX198" s="238">
        <v>22863.6</v>
      </c>
      <c r="CY198" s="238">
        <v>606019.94</v>
      </c>
      <c r="CZ198" s="238">
        <v>22863.6</v>
      </c>
      <c r="DA198" s="238">
        <v>552933.36</v>
      </c>
      <c r="DB198" s="238">
        <v>22863.6</v>
      </c>
      <c r="DC198" s="238">
        <v>499846.77999999997</v>
      </c>
      <c r="DD198" s="238">
        <v>22863.6</v>
      </c>
      <c r="DE198" s="238">
        <v>446760.2</v>
      </c>
      <c r="DF198" s="238">
        <v>22863.6</v>
      </c>
      <c r="DG198" s="238">
        <v>393673.62</v>
      </c>
      <c r="DH198" s="238">
        <v>22863.6</v>
      </c>
      <c r="DI198" s="238">
        <v>340587.04000000004</v>
      </c>
      <c r="DJ198" s="238">
        <v>22863.6</v>
      </c>
      <c r="DK198" s="238">
        <v>261792.69000000003</v>
      </c>
      <c r="DL198" s="238">
        <v>22863.6</v>
      </c>
      <c r="DM198" s="238">
        <v>206369.04000000004</v>
      </c>
      <c r="DN198" s="238">
        <v>22863.6</v>
      </c>
      <c r="DO198" s="238">
        <v>229033.76000000004</v>
      </c>
      <c r="DP198" s="238">
        <v>22863.6</v>
      </c>
      <c r="DQ198" s="238">
        <v>251698.48000000004</v>
      </c>
      <c r="DR198" s="238">
        <v>22980.4</v>
      </c>
      <c r="DS198" s="238">
        <v>274480.00000000006</v>
      </c>
      <c r="DT198" s="238">
        <v>26730</v>
      </c>
      <c r="DU198" s="238">
        <v>278346.4</v>
      </c>
      <c r="DV198" s="238">
        <v>26730</v>
      </c>
      <c r="DW198" s="238">
        <v>282212.80000000005</v>
      </c>
      <c r="DX198" s="238">
        <v>26730</v>
      </c>
      <c r="DY198" s="238">
        <v>286079.2</v>
      </c>
      <c r="DZ198" s="238">
        <v>26730</v>
      </c>
      <c r="EA198" s="238">
        <v>289945.6</v>
      </c>
      <c r="EB198" s="238">
        <v>26730</v>
      </c>
      <c r="EC198" s="238">
        <v>293812</v>
      </c>
      <c r="ED198" s="238">
        <v>26730</v>
      </c>
      <c r="EE198" s="238">
        <v>297678.39999999997</v>
      </c>
      <c r="EF198" s="238">
        <v>26730</v>
      </c>
      <c r="EG198" s="238">
        <v>301544.8</v>
      </c>
      <c r="EH198" s="238">
        <v>26730</v>
      </c>
      <c r="EI198" s="238">
        <v>305411.19999999995</v>
      </c>
      <c r="EJ198" s="238">
        <v>26730</v>
      </c>
      <c r="EK198" s="238">
        <v>309277.6</v>
      </c>
      <c r="EL198" s="238">
        <v>26730</v>
      </c>
      <c r="EM198" s="238">
        <v>313144</v>
      </c>
      <c r="EN198" s="238">
        <v>26730</v>
      </c>
      <c r="EO198" s="238">
        <v>317010.4</v>
      </c>
      <c r="EP198" s="238">
        <v>26730</v>
      </c>
      <c r="EQ198" s="238">
        <v>320760</v>
      </c>
      <c r="ES198" t="str">
        <f t="shared" si="11"/>
        <v>928</v>
      </c>
      <c r="EX198" t="b">
        <f>EY198=B198</f>
        <v>1</v>
      </c>
      <c r="EY198" s="206" t="s">
        <v>679</v>
      </c>
    </row>
    <row r="199" spans="1:155" ht="12.75">
      <c r="A199" t="str">
        <f t="shared" si="10"/>
        <v>INC529100</v>
      </c>
      <c r="B199" s="241" t="s">
        <v>680</v>
      </c>
      <c r="C199" s="238" t="s">
        <v>784</v>
      </c>
      <c r="D199" s="238">
        <v>4999450.87</v>
      </c>
      <c r="E199" s="238">
        <v>8094540.23</v>
      </c>
      <c r="F199" s="238">
        <v>3169001.72</v>
      </c>
      <c r="G199" s="238">
        <v>14721586.66</v>
      </c>
      <c r="H199" s="238">
        <v>4676728.38</v>
      </c>
      <c r="I199" s="238">
        <v>23900652.62</v>
      </c>
      <c r="J199" s="238">
        <v>2273230.85</v>
      </c>
      <c r="K199" s="238">
        <v>26384216.53</v>
      </c>
      <c r="L199" s="238">
        <v>2570176.36</v>
      </c>
      <c r="M199" s="238">
        <v>27725977.74</v>
      </c>
      <c r="N199" s="238">
        <v>4629342.53</v>
      </c>
      <c r="O199" s="238">
        <v>32126507.32</v>
      </c>
      <c r="P199" s="238">
        <v>5538126.78</v>
      </c>
      <c r="Q199" s="238">
        <v>34887882.82</v>
      </c>
      <c r="R199" s="238">
        <v>3168187.5</v>
      </c>
      <c r="S199" s="238">
        <v>35630204.61</v>
      </c>
      <c r="T199" s="238">
        <v>5099766.52</v>
      </c>
      <c r="U199" s="238">
        <v>35961215.36</v>
      </c>
      <c r="V199" s="238">
        <v>3399307.33</v>
      </c>
      <c r="W199" s="238">
        <v>37821263.63</v>
      </c>
      <c r="X199" s="238">
        <v>1790314.68</v>
      </c>
      <c r="Y199" s="238">
        <v>40770771.33</v>
      </c>
      <c r="Z199" s="238">
        <v>0</v>
      </c>
      <c r="AA199" s="238">
        <v>41313633.52</v>
      </c>
      <c r="AB199" s="238">
        <v>0</v>
      </c>
      <c r="AC199" s="238">
        <v>36314182.65</v>
      </c>
      <c r="AD199" s="238">
        <v>0</v>
      </c>
      <c r="AE199" s="238">
        <v>33145180.93</v>
      </c>
      <c r="AF199" s="238">
        <v>0</v>
      </c>
      <c r="AG199" s="238">
        <v>28468452.55</v>
      </c>
      <c r="AH199" s="238">
        <v>0</v>
      </c>
      <c r="AI199" s="238">
        <v>26195221.7</v>
      </c>
      <c r="AJ199" s="238">
        <v>0</v>
      </c>
      <c r="AK199" s="238">
        <v>23625045.34</v>
      </c>
      <c r="AL199" s="238">
        <v>-1256178.68</v>
      </c>
      <c r="AM199" s="238">
        <v>17739524.13</v>
      </c>
      <c r="AN199" s="238">
        <v>-1997765.82</v>
      </c>
      <c r="AO199" s="238">
        <v>10203631.53</v>
      </c>
      <c r="AP199" s="238">
        <v>-1687559.56</v>
      </c>
      <c r="AQ199" s="238">
        <v>5347884.47</v>
      </c>
      <c r="AR199" s="238">
        <v>-2521541.69</v>
      </c>
      <c r="AS199" s="238">
        <v>-2273423.74</v>
      </c>
      <c r="AT199" s="238">
        <v>-3665542.37</v>
      </c>
      <c r="AU199" s="238">
        <v>-9338273.44</v>
      </c>
      <c r="AV199" s="238">
        <v>992402.17</v>
      </c>
      <c r="AW199" s="238">
        <v>-10136185.95</v>
      </c>
      <c r="AX199" s="238">
        <v>-3758988.64</v>
      </c>
      <c r="AY199" s="238">
        <v>-13895174.59</v>
      </c>
      <c r="AZ199" s="238">
        <v>4128454.64</v>
      </c>
      <c r="BA199" s="238">
        <v>-9766719.95</v>
      </c>
      <c r="BB199" s="238">
        <v>1599546.88</v>
      </c>
      <c r="BC199" s="238">
        <v>-8167173.07</v>
      </c>
      <c r="BD199" s="238">
        <v>368431.5</v>
      </c>
      <c r="BE199" s="238">
        <v>-7798741.57</v>
      </c>
      <c r="BF199" s="238">
        <v>-155411.69</v>
      </c>
      <c r="BG199" s="238">
        <v>-7954153.26</v>
      </c>
      <c r="BH199" s="238">
        <v>1980439.09</v>
      </c>
      <c r="BI199" s="238">
        <v>-5973714.17</v>
      </c>
      <c r="BJ199" s="238">
        <v>-1723837.44</v>
      </c>
      <c r="BK199" s="238">
        <v>-6441372.93</v>
      </c>
      <c r="BL199" s="238">
        <v>1427969.18</v>
      </c>
      <c r="BM199" s="238">
        <v>-3015637.93</v>
      </c>
      <c r="BN199" s="238">
        <v>1457267.24</v>
      </c>
      <c r="BO199" s="238">
        <v>129188.86999999965</v>
      </c>
      <c r="BP199" s="238">
        <v>1155390.4</v>
      </c>
      <c r="BQ199" s="238">
        <v>3806120.959999998</v>
      </c>
      <c r="BR199" s="238">
        <v>2016605.76</v>
      </c>
      <c r="BS199" s="238">
        <v>9488269.09</v>
      </c>
      <c r="BT199" s="238">
        <v>326574.73</v>
      </c>
      <c r="BU199" s="238">
        <v>8822441.649999999</v>
      </c>
      <c r="BV199" s="238">
        <v>-1891640.15</v>
      </c>
      <c r="BW199" s="238">
        <v>10689790.14</v>
      </c>
      <c r="BX199" s="238">
        <v>-2854399.99</v>
      </c>
      <c r="BY199" s="238">
        <v>3706935.51</v>
      </c>
      <c r="BZ199" s="238">
        <v>-2165427.99</v>
      </c>
      <c r="CA199" s="238">
        <v>-58039.360000000626</v>
      </c>
      <c r="CB199" s="238">
        <v>537749.04</v>
      </c>
      <c r="CC199" s="238">
        <v>111278.18000000034</v>
      </c>
      <c r="CD199" s="238">
        <v>-958340.79</v>
      </c>
      <c r="CE199" s="238">
        <v>-691650.9200000006</v>
      </c>
      <c r="CF199" s="238">
        <v>-1445769.52</v>
      </c>
      <c r="CG199" s="238">
        <v>-4117859.53</v>
      </c>
      <c r="CH199" s="238">
        <v>-2008895.39</v>
      </c>
      <c r="CI199" s="238">
        <v>-4402917.48</v>
      </c>
      <c r="CJ199" s="238">
        <v>-1634389.92</v>
      </c>
      <c r="CK199" s="238">
        <v>-7465276.58</v>
      </c>
      <c r="CL199" s="238">
        <v>-845723.94</v>
      </c>
      <c r="CM199" s="238">
        <v>-9768267.76</v>
      </c>
      <c r="CN199" s="238">
        <v>889522.32</v>
      </c>
      <c r="CO199" s="238">
        <v>-10034135.84</v>
      </c>
      <c r="CP199" s="238">
        <v>284992.8438722268</v>
      </c>
      <c r="CQ199" s="238">
        <v>-11765748.756127773</v>
      </c>
      <c r="CR199" s="238">
        <v>78556.49802497216</v>
      </c>
      <c r="CS199" s="238">
        <v>-12013766.988102801</v>
      </c>
      <c r="CT199" s="238">
        <v>-1877190.96163846</v>
      </c>
      <c r="CU199" s="238">
        <v>-11999317.79974126</v>
      </c>
      <c r="CV199" s="238">
        <v>3237471.5832207855</v>
      </c>
      <c r="CW199" s="238">
        <v>-5907446.226520476</v>
      </c>
      <c r="CX199" s="238">
        <v>2079622.2847151756</v>
      </c>
      <c r="CY199" s="238">
        <v>-1662395.9518052991</v>
      </c>
      <c r="CZ199" s="238">
        <v>1337062.7770516463</v>
      </c>
      <c r="DA199" s="238">
        <v>-863082.2147536527</v>
      </c>
      <c r="DB199" s="238">
        <v>-10120.4151579272</v>
      </c>
      <c r="DC199" s="238">
        <v>85138.16008842015</v>
      </c>
      <c r="DD199" s="238">
        <v>1162714.11813593</v>
      </c>
      <c r="DE199" s="238">
        <v>2693621.7982243495</v>
      </c>
      <c r="DF199" s="238">
        <v>-789210.4752805224</v>
      </c>
      <c r="DG199" s="238">
        <v>3913306.7129438277</v>
      </c>
      <c r="DH199" s="238">
        <v>1670405.8465384878</v>
      </c>
      <c r="DI199" s="238">
        <v>7218102.4794823155</v>
      </c>
      <c r="DJ199" s="238">
        <v>1096663.624006452</v>
      </c>
      <c r="DK199" s="238">
        <v>9160490.043488767</v>
      </c>
      <c r="DL199" s="238">
        <v>274622.2927078996</v>
      </c>
      <c r="DM199" s="238">
        <v>8545590.016196666</v>
      </c>
      <c r="DN199" s="238">
        <v>1191588.5714636948</v>
      </c>
      <c r="DO199" s="238">
        <v>9452185.743788134</v>
      </c>
      <c r="DP199" s="238">
        <v>1525497.6223996347</v>
      </c>
      <c r="DQ199" s="238">
        <v>10899126.868162796</v>
      </c>
      <c r="DR199" s="238">
        <v>175637.4850739264</v>
      </c>
      <c r="DS199" s="238">
        <v>12951955.314875184</v>
      </c>
      <c r="DT199" s="238">
        <v>2252746.9348660787</v>
      </c>
      <c r="DU199" s="238">
        <v>11967230.666520476</v>
      </c>
      <c r="DV199" s="238">
        <v>0</v>
      </c>
      <c r="DW199" s="238">
        <v>9887608.3818053</v>
      </c>
      <c r="DX199" s="238">
        <v>0</v>
      </c>
      <c r="DY199" s="238">
        <v>8550545.604753654</v>
      </c>
      <c r="DZ199" s="238">
        <v>0</v>
      </c>
      <c r="EA199" s="238">
        <v>8560666.019911582</v>
      </c>
      <c r="EB199" s="238">
        <v>0</v>
      </c>
      <c r="EC199" s="238">
        <v>7397951.901775652</v>
      </c>
      <c r="ED199" s="238">
        <v>0</v>
      </c>
      <c r="EE199" s="238">
        <v>8187162.377056174</v>
      </c>
      <c r="EF199" s="238">
        <v>0</v>
      </c>
      <c r="EG199" s="238">
        <v>6516756.530517686</v>
      </c>
      <c r="EH199" s="238">
        <v>0</v>
      </c>
      <c r="EI199" s="238">
        <v>5420092.906511234</v>
      </c>
      <c r="EJ199" s="238">
        <v>-294710.42851439683</v>
      </c>
      <c r="EK199" s="238">
        <v>4850760.185288938</v>
      </c>
      <c r="EL199" s="238">
        <v>249714.2602819699</v>
      </c>
      <c r="EM199" s="238">
        <v>3908885.8741072128</v>
      </c>
      <c r="EN199" s="238">
        <v>44996.16823242691</v>
      </c>
      <c r="EO199" s="238">
        <v>2428384.419940005</v>
      </c>
      <c r="EP199" s="238">
        <v>0</v>
      </c>
      <c r="EQ199" s="238">
        <v>2252746.9348660787</v>
      </c>
      <c r="ES199" t="str">
        <f t="shared" si="11"/>
        <v>929</v>
      </c>
      <c r="EX199" t="b">
        <f>EY199=B199</f>
        <v>1</v>
      </c>
      <c r="EY199" s="206" t="s">
        <v>680</v>
      </c>
    </row>
    <row r="200" spans="1:155" ht="12.75">
      <c r="A200" t="str">
        <f t="shared" si="10"/>
        <v>INC530000</v>
      </c>
      <c r="B200" s="241" t="s">
        <v>681</v>
      </c>
      <c r="C200" s="238" t="s">
        <v>785</v>
      </c>
      <c r="D200" s="238">
        <v>3084630.22</v>
      </c>
      <c r="E200" s="238">
        <v>26040130.3</v>
      </c>
      <c r="F200" s="238">
        <v>-1013520.98</v>
      </c>
      <c r="G200" s="238">
        <v>23535126.65</v>
      </c>
      <c r="H200" s="238">
        <v>826827.61</v>
      </c>
      <c r="I200" s="238">
        <v>23299289.66</v>
      </c>
      <c r="J200" s="238">
        <v>622896.28</v>
      </c>
      <c r="K200" s="238">
        <v>22064487.41</v>
      </c>
      <c r="L200" s="238">
        <v>1007541.66</v>
      </c>
      <c r="M200" s="238">
        <v>22692412.4</v>
      </c>
      <c r="N200" s="238">
        <v>3191991.48</v>
      </c>
      <c r="O200" s="238">
        <v>23425303.04</v>
      </c>
      <c r="P200" s="238">
        <v>999614.52</v>
      </c>
      <c r="Q200" s="238">
        <v>23538903.23</v>
      </c>
      <c r="R200" s="238">
        <v>1368108.93</v>
      </c>
      <c r="S200" s="238">
        <v>24392674.97</v>
      </c>
      <c r="T200" s="238">
        <v>1459683.34</v>
      </c>
      <c r="U200" s="238">
        <v>25456577.65</v>
      </c>
      <c r="V200" s="238">
        <v>1342371.34</v>
      </c>
      <c r="W200" s="238">
        <v>24789113.56</v>
      </c>
      <c r="X200" s="238">
        <v>1197052.46</v>
      </c>
      <c r="Y200" s="238">
        <v>25499296.05</v>
      </c>
      <c r="Z200" s="238">
        <v>5126121.94</v>
      </c>
      <c r="AA200" s="238">
        <v>19213318.8</v>
      </c>
      <c r="AB200" s="238">
        <v>1385231.95</v>
      </c>
      <c r="AC200" s="238">
        <v>17513920.53</v>
      </c>
      <c r="AD200" s="238">
        <v>1191475.23</v>
      </c>
      <c r="AE200" s="238">
        <v>19718916.74</v>
      </c>
      <c r="AF200" s="238">
        <v>2809752.23</v>
      </c>
      <c r="AG200" s="238">
        <v>21701841.36</v>
      </c>
      <c r="AH200" s="238">
        <v>1527361.27</v>
      </c>
      <c r="AI200" s="238">
        <v>22606306.35</v>
      </c>
      <c r="AJ200" s="238">
        <v>1243358.94</v>
      </c>
      <c r="AK200" s="238">
        <v>22842123.63</v>
      </c>
      <c r="AL200" s="238">
        <v>1177391.54</v>
      </c>
      <c r="AM200" s="238">
        <v>20827523.69</v>
      </c>
      <c r="AN200" s="238">
        <v>1310150.66</v>
      </c>
      <c r="AO200" s="238">
        <v>21138059.83</v>
      </c>
      <c r="AP200" s="238">
        <v>1263083.69</v>
      </c>
      <c r="AQ200" s="238">
        <v>21033034.59</v>
      </c>
      <c r="AR200" s="238">
        <v>1190011.75</v>
      </c>
      <c r="AS200" s="238">
        <v>20763363</v>
      </c>
      <c r="AT200" s="238">
        <v>1377622.69</v>
      </c>
      <c r="AU200" s="238">
        <v>20798614.35</v>
      </c>
      <c r="AV200" s="238">
        <v>1609424.13</v>
      </c>
      <c r="AW200" s="238">
        <v>21210986.02</v>
      </c>
      <c r="AX200" s="238">
        <v>3112019.08</v>
      </c>
      <c r="AY200" s="238">
        <v>19196883.16</v>
      </c>
      <c r="AZ200" s="238">
        <v>1469041.4</v>
      </c>
      <c r="BA200" s="238">
        <v>19280692.61</v>
      </c>
      <c r="BB200" s="238">
        <v>2872444.07</v>
      </c>
      <c r="BC200" s="238">
        <v>20961661.45</v>
      </c>
      <c r="BD200" s="238">
        <v>1772784.89</v>
      </c>
      <c r="BE200" s="238">
        <v>19924694.11</v>
      </c>
      <c r="BF200" s="238">
        <v>1401436.35</v>
      </c>
      <c r="BG200" s="238">
        <v>19798769.19</v>
      </c>
      <c r="BH200" s="238">
        <v>1267951.08</v>
      </c>
      <c r="BI200" s="238">
        <v>19823361.33</v>
      </c>
      <c r="BJ200" s="238">
        <v>1348866.24</v>
      </c>
      <c r="BK200" s="238">
        <v>19994836.03</v>
      </c>
      <c r="BL200" s="238">
        <v>1624873.82</v>
      </c>
      <c r="BM200" s="238">
        <v>20309559.19</v>
      </c>
      <c r="BN200" s="238">
        <v>1291225.07</v>
      </c>
      <c r="BO200" s="238">
        <v>20337700.570000004</v>
      </c>
      <c r="BP200" s="238">
        <v>1069322.42</v>
      </c>
      <c r="BQ200" s="238">
        <v>20217011.240000002</v>
      </c>
      <c r="BR200" s="238">
        <v>1679101.55</v>
      </c>
      <c r="BS200" s="238">
        <v>20518490.1</v>
      </c>
      <c r="BT200" s="238">
        <v>1685513.8</v>
      </c>
      <c r="BU200" s="238">
        <v>20594579.770000003</v>
      </c>
      <c r="BV200" s="238">
        <v>-5796477.68</v>
      </c>
      <c r="BW200" s="238">
        <v>11686083.01</v>
      </c>
      <c r="BX200" s="238">
        <v>1006499.68</v>
      </c>
      <c r="BY200" s="238">
        <v>11223541.29</v>
      </c>
      <c r="BZ200" s="238">
        <v>2453582.93</v>
      </c>
      <c r="CA200" s="238">
        <v>10804680.150000002</v>
      </c>
      <c r="CB200" s="238">
        <v>822607.8</v>
      </c>
      <c r="CC200" s="238">
        <v>9854503.06</v>
      </c>
      <c r="CD200" s="238">
        <v>937814.12</v>
      </c>
      <c r="CE200" s="238">
        <v>9390880.83</v>
      </c>
      <c r="CF200" s="238">
        <v>748431.86</v>
      </c>
      <c r="CG200" s="238">
        <v>8871361.610000001</v>
      </c>
      <c r="CH200" s="238">
        <v>1410578.1600000001</v>
      </c>
      <c r="CI200" s="238">
        <v>8933073.530000001</v>
      </c>
      <c r="CJ200" s="238">
        <v>1141626.69</v>
      </c>
      <c r="CK200" s="238">
        <v>8449826.4</v>
      </c>
      <c r="CL200" s="238">
        <v>838195.0800000001</v>
      </c>
      <c r="CM200" s="238">
        <v>7996796.41</v>
      </c>
      <c r="CN200" s="238">
        <v>1449609.25</v>
      </c>
      <c r="CO200" s="238">
        <v>8377083.24</v>
      </c>
      <c r="CP200" s="238">
        <v>1287751.2</v>
      </c>
      <c r="CQ200" s="238">
        <v>7985732.8900000015</v>
      </c>
      <c r="CR200" s="238">
        <v>772611.6400000001</v>
      </c>
      <c r="CS200" s="238">
        <v>7072830.73</v>
      </c>
      <c r="CT200" s="238">
        <v>831459.9299999999</v>
      </c>
      <c r="CU200" s="238">
        <v>13700768.339999998</v>
      </c>
      <c r="CV200" s="238">
        <v>1212870.4799999995</v>
      </c>
      <c r="CW200" s="238">
        <v>13907139.139999999</v>
      </c>
      <c r="CX200" s="238">
        <v>2663980.7500000023</v>
      </c>
      <c r="CY200" s="238">
        <v>14117536.96</v>
      </c>
      <c r="CZ200" s="238">
        <v>828251.9299999997</v>
      </c>
      <c r="DA200" s="238">
        <v>14123181.090000002</v>
      </c>
      <c r="DB200" s="238">
        <v>1111440.6899999995</v>
      </c>
      <c r="DC200" s="238">
        <v>14296807.659999998</v>
      </c>
      <c r="DD200" s="238">
        <v>869408.75</v>
      </c>
      <c r="DE200" s="238">
        <v>14417784.549999999</v>
      </c>
      <c r="DF200" s="238">
        <v>772087.16</v>
      </c>
      <c r="DG200" s="238">
        <v>13779293.549999999</v>
      </c>
      <c r="DH200" s="238">
        <v>1125346.6300000001</v>
      </c>
      <c r="DI200" s="238">
        <v>13763013.49</v>
      </c>
      <c r="DJ200" s="238">
        <v>791456.8799999999</v>
      </c>
      <c r="DK200" s="238">
        <v>13716275.29</v>
      </c>
      <c r="DL200" s="238">
        <v>773870.5099999999</v>
      </c>
      <c r="DM200" s="238">
        <v>13040536.55</v>
      </c>
      <c r="DN200" s="238">
        <v>1159833.3700000003</v>
      </c>
      <c r="DO200" s="238">
        <v>12912618.720000003</v>
      </c>
      <c r="DP200" s="238">
        <v>1043956.2499999999</v>
      </c>
      <c r="DQ200" s="238">
        <v>13183963.329999998</v>
      </c>
      <c r="DR200" s="238">
        <v>830303.1900000004</v>
      </c>
      <c r="DS200" s="238">
        <v>13182806.59</v>
      </c>
      <c r="DT200" s="238">
        <v>1173203.3199999998</v>
      </c>
      <c r="DU200" s="238">
        <v>13143139.430000002</v>
      </c>
      <c r="DV200" s="238">
        <v>2499070.8099999996</v>
      </c>
      <c r="DW200" s="238">
        <v>12978229.49</v>
      </c>
      <c r="DX200" s="238">
        <v>852380.8000000003</v>
      </c>
      <c r="DY200" s="238">
        <v>13002358.36</v>
      </c>
      <c r="DZ200" s="238">
        <v>1128202.2600000002</v>
      </c>
      <c r="EA200" s="238">
        <v>13019119.930000002</v>
      </c>
      <c r="EB200" s="238">
        <v>895649.8800000009</v>
      </c>
      <c r="EC200" s="238">
        <v>13045361.06</v>
      </c>
      <c r="ED200" s="238">
        <v>840171.9000000003</v>
      </c>
      <c r="EE200" s="238">
        <v>13113445.800000003</v>
      </c>
      <c r="EF200" s="238">
        <v>1138678.5900000005</v>
      </c>
      <c r="EG200" s="238">
        <v>13126777.760000002</v>
      </c>
      <c r="EH200" s="238">
        <v>822547.3900000007</v>
      </c>
      <c r="EI200" s="238">
        <v>13157868.270000005</v>
      </c>
      <c r="EJ200" s="238">
        <v>872219.04</v>
      </c>
      <c r="EK200" s="238">
        <v>13256216.800000004</v>
      </c>
      <c r="EL200" s="238">
        <v>1214684.2399999998</v>
      </c>
      <c r="EM200" s="238">
        <v>13311067.670000006</v>
      </c>
      <c r="EN200" s="238">
        <v>1107214.91</v>
      </c>
      <c r="EO200" s="238">
        <v>13374326.330000006</v>
      </c>
      <c r="EP200" s="238">
        <v>862821.1800000003</v>
      </c>
      <c r="EQ200" s="238">
        <v>13406844.320000004</v>
      </c>
      <c r="ES200" t="str">
        <f t="shared" si="11"/>
        <v>930</v>
      </c>
      <c r="EX200" t="b">
        <f>EY200=B200</f>
        <v>1</v>
      </c>
      <c r="EY200" s="206" t="s">
        <v>681</v>
      </c>
    </row>
    <row r="201" spans="1:155" ht="12.75">
      <c r="A201" t="str">
        <f aca="true" t="shared" si="12" ref="A201:A206">LEFT(B201,9)</f>
        <v>INC530002</v>
      </c>
      <c r="B201" s="241" t="s">
        <v>682</v>
      </c>
      <c r="C201" s="238" t="s">
        <v>785</v>
      </c>
      <c r="D201" s="238">
        <v>0</v>
      </c>
      <c r="E201" s="238">
        <v>0</v>
      </c>
      <c r="F201" s="238">
        <v>0</v>
      </c>
      <c r="G201" s="238">
        <v>0</v>
      </c>
      <c r="H201" s="238">
        <v>0</v>
      </c>
      <c r="I201" s="238">
        <v>0</v>
      </c>
      <c r="J201" s="238">
        <v>0</v>
      </c>
      <c r="K201" s="238">
        <v>0</v>
      </c>
      <c r="L201" s="238">
        <v>0</v>
      </c>
      <c r="M201" s="238">
        <v>0</v>
      </c>
      <c r="N201" s="238">
        <v>0</v>
      </c>
      <c r="O201" s="238">
        <v>0</v>
      </c>
      <c r="P201" s="238">
        <v>0</v>
      </c>
      <c r="Q201" s="238">
        <v>0</v>
      </c>
      <c r="R201" s="238">
        <v>0</v>
      </c>
      <c r="S201" s="238">
        <v>0</v>
      </c>
      <c r="T201" s="238">
        <v>0</v>
      </c>
      <c r="U201" s="238">
        <v>0</v>
      </c>
      <c r="V201" s="238">
        <v>0</v>
      </c>
      <c r="W201" s="238">
        <v>0</v>
      </c>
      <c r="X201" s="238">
        <v>0</v>
      </c>
      <c r="Y201" s="238">
        <v>0</v>
      </c>
      <c r="Z201" s="238">
        <v>0</v>
      </c>
      <c r="AA201" s="238">
        <v>0</v>
      </c>
      <c r="AB201" s="238">
        <v>0</v>
      </c>
      <c r="AC201" s="238">
        <v>0</v>
      </c>
      <c r="AD201" s="238">
        <v>0</v>
      </c>
      <c r="AE201" s="238">
        <v>0</v>
      </c>
      <c r="AF201" s="238">
        <v>0</v>
      </c>
      <c r="AG201" s="238">
        <v>0</v>
      </c>
      <c r="AH201" s="238">
        <v>0</v>
      </c>
      <c r="AI201" s="238">
        <v>0</v>
      </c>
      <c r="AJ201" s="238">
        <v>0</v>
      </c>
      <c r="AK201" s="238">
        <v>0</v>
      </c>
      <c r="AL201" s="238">
        <v>0</v>
      </c>
      <c r="AM201" s="238">
        <v>0</v>
      </c>
      <c r="AN201" s="238">
        <v>0</v>
      </c>
      <c r="AO201" s="238">
        <v>0</v>
      </c>
      <c r="AP201" s="238">
        <v>0</v>
      </c>
      <c r="AQ201" s="238">
        <v>0</v>
      </c>
      <c r="AR201" s="238">
        <v>0</v>
      </c>
      <c r="AS201" s="238">
        <v>0</v>
      </c>
      <c r="AT201" s="238">
        <v>0</v>
      </c>
      <c r="AU201" s="238">
        <v>0</v>
      </c>
      <c r="AV201" s="238">
        <v>0</v>
      </c>
      <c r="AW201" s="238">
        <v>0</v>
      </c>
      <c r="AX201" s="238">
        <v>0</v>
      </c>
      <c r="AY201" s="238">
        <v>0</v>
      </c>
      <c r="AZ201" s="238">
        <v>0</v>
      </c>
      <c r="BA201" s="238">
        <v>0</v>
      </c>
      <c r="BB201" s="238">
        <v>0</v>
      </c>
      <c r="BC201" s="238">
        <v>0</v>
      </c>
      <c r="BD201" s="238">
        <v>0</v>
      </c>
      <c r="BE201" s="238">
        <v>0</v>
      </c>
      <c r="BF201" s="238">
        <v>0</v>
      </c>
      <c r="BG201" s="238">
        <v>0</v>
      </c>
      <c r="BH201" s="238">
        <v>0</v>
      </c>
      <c r="BI201" s="238">
        <v>0</v>
      </c>
      <c r="BJ201" s="238">
        <v>0</v>
      </c>
      <c r="BK201" s="238">
        <v>0</v>
      </c>
      <c r="BL201" s="238">
        <v>0</v>
      </c>
      <c r="BM201" s="238">
        <v>0</v>
      </c>
      <c r="BN201" s="238">
        <v>0</v>
      </c>
      <c r="BO201" s="238">
        <v>0</v>
      </c>
      <c r="BP201" s="238">
        <v>0</v>
      </c>
      <c r="BQ201" s="238">
        <v>0</v>
      </c>
      <c r="BR201" s="238">
        <v>0</v>
      </c>
      <c r="BS201" s="238">
        <v>0</v>
      </c>
      <c r="BT201" s="238">
        <v>0</v>
      </c>
      <c r="BU201" s="238">
        <v>0</v>
      </c>
      <c r="BV201" s="238">
        <v>0</v>
      </c>
      <c r="BW201" s="238">
        <v>0</v>
      </c>
      <c r="BX201" s="238">
        <v>0</v>
      </c>
      <c r="BY201" s="238">
        <v>0</v>
      </c>
      <c r="BZ201" s="238">
        <v>0</v>
      </c>
      <c r="CA201" s="238">
        <v>0</v>
      </c>
      <c r="CB201" s="238">
        <v>0</v>
      </c>
      <c r="CC201" s="238">
        <v>0</v>
      </c>
      <c r="CD201" s="238">
        <v>0</v>
      </c>
      <c r="CE201" s="238">
        <v>0</v>
      </c>
      <c r="CF201" s="238">
        <v>0</v>
      </c>
      <c r="CG201" s="238">
        <v>0</v>
      </c>
      <c r="CH201" s="238">
        <v>19744.75</v>
      </c>
      <c r="CI201" s="238">
        <v>19744.75</v>
      </c>
      <c r="CJ201" s="238">
        <v>1855.74</v>
      </c>
      <c r="CK201" s="238">
        <v>21600.49</v>
      </c>
      <c r="CL201" s="238">
        <v>295.68</v>
      </c>
      <c r="CM201" s="238">
        <v>21896.17</v>
      </c>
      <c r="CN201" s="238">
        <v>0</v>
      </c>
      <c r="CO201" s="238">
        <v>21896.17</v>
      </c>
      <c r="CP201" s="238">
        <v>0</v>
      </c>
      <c r="CQ201" s="238">
        <v>21896.17</v>
      </c>
      <c r="CR201" s="238">
        <v>0</v>
      </c>
      <c r="CS201" s="238">
        <v>21896.17</v>
      </c>
      <c r="CT201" s="238">
        <v>0</v>
      </c>
      <c r="CU201" s="238">
        <v>21896.17</v>
      </c>
      <c r="CV201" s="238">
        <v>0</v>
      </c>
      <c r="CW201" s="238">
        <v>21896.17</v>
      </c>
      <c r="CX201" s="238">
        <v>0</v>
      </c>
      <c r="CY201" s="238">
        <v>21896.17</v>
      </c>
      <c r="CZ201" s="238">
        <v>0</v>
      </c>
      <c r="DA201" s="238">
        <v>21896.17</v>
      </c>
      <c r="DB201" s="238">
        <v>0</v>
      </c>
      <c r="DC201" s="238">
        <v>21896.17</v>
      </c>
      <c r="DD201" s="238">
        <v>0</v>
      </c>
      <c r="DE201" s="238">
        <v>21896.17</v>
      </c>
      <c r="DF201" s="238">
        <v>0</v>
      </c>
      <c r="DG201" s="238">
        <v>2151.42</v>
      </c>
      <c r="DH201" s="238">
        <v>0</v>
      </c>
      <c r="DI201" s="238">
        <v>295.68</v>
      </c>
      <c r="DJ201" s="238">
        <v>0</v>
      </c>
      <c r="DK201" s="238">
        <v>0</v>
      </c>
      <c r="DL201" s="238">
        <v>0</v>
      </c>
      <c r="DM201" s="238">
        <v>0</v>
      </c>
      <c r="DN201" s="238">
        <v>0</v>
      </c>
      <c r="DO201" s="238">
        <v>0</v>
      </c>
      <c r="DP201" s="238">
        <v>0</v>
      </c>
      <c r="DQ201" s="238">
        <v>0</v>
      </c>
      <c r="DR201" s="238">
        <v>0</v>
      </c>
      <c r="DS201" s="238">
        <v>0</v>
      </c>
      <c r="DT201" s="238">
        <v>0</v>
      </c>
      <c r="DU201" s="238">
        <v>0</v>
      </c>
      <c r="DV201" s="238">
        <v>0</v>
      </c>
      <c r="DW201" s="238">
        <v>0</v>
      </c>
      <c r="DX201" s="238">
        <v>0</v>
      </c>
      <c r="DY201" s="238">
        <v>0</v>
      </c>
      <c r="DZ201" s="238">
        <v>0</v>
      </c>
      <c r="EA201" s="238">
        <v>0</v>
      </c>
      <c r="EB201" s="238">
        <v>0</v>
      </c>
      <c r="EC201" s="238">
        <v>0</v>
      </c>
      <c r="ED201" s="238">
        <v>0</v>
      </c>
      <c r="EE201" s="238">
        <v>0</v>
      </c>
      <c r="EF201" s="238">
        <v>0</v>
      </c>
      <c r="EG201" s="238">
        <v>0</v>
      </c>
      <c r="EH201" s="238">
        <v>0</v>
      </c>
      <c r="EI201" s="238">
        <v>0</v>
      </c>
      <c r="EJ201" s="238">
        <v>0</v>
      </c>
      <c r="EK201" s="238">
        <v>0</v>
      </c>
      <c r="EL201" s="238">
        <v>0</v>
      </c>
      <c r="EM201" s="238">
        <v>0</v>
      </c>
      <c r="EN201" s="238">
        <v>0</v>
      </c>
      <c r="EO201" s="238">
        <v>0</v>
      </c>
      <c r="EP201" s="238">
        <v>0</v>
      </c>
      <c r="EQ201" s="238">
        <v>0</v>
      </c>
      <c r="ES201" t="str">
        <f aca="true" t="shared" si="13" ref="ES201:ES206">LEFT(C201,3)</f>
        <v>930</v>
      </c>
      <c r="EX201" t="b">
        <f>EY201=B201</f>
        <v>1</v>
      </c>
      <c r="EY201" s="206" t="s">
        <v>682</v>
      </c>
    </row>
    <row r="202" spans="1:155" ht="12.75">
      <c r="A202" t="str">
        <f t="shared" si="12"/>
        <v>INC531000</v>
      </c>
      <c r="B202" s="241" t="s">
        <v>683</v>
      </c>
      <c r="C202" s="238" t="s">
        <v>786</v>
      </c>
      <c r="D202" s="238">
        <v>550360.72</v>
      </c>
      <c r="E202" s="238">
        <v>4714402.9</v>
      </c>
      <c r="F202" s="238">
        <v>540336.93</v>
      </c>
      <c r="G202" s="238">
        <v>5241826.22</v>
      </c>
      <c r="H202" s="238">
        <v>438436.71</v>
      </c>
      <c r="I202" s="238">
        <v>5645114.96</v>
      </c>
      <c r="J202" s="238">
        <v>513451.98</v>
      </c>
      <c r="K202" s="238">
        <v>6090891.39</v>
      </c>
      <c r="L202" s="238">
        <v>1073960.45</v>
      </c>
      <c r="M202" s="238">
        <v>6728202.92</v>
      </c>
      <c r="N202" s="238">
        <v>685732.06</v>
      </c>
      <c r="O202" s="238">
        <v>6921899.36</v>
      </c>
      <c r="P202" s="238">
        <v>761448.58</v>
      </c>
      <c r="Q202" s="238">
        <v>7214299.44</v>
      </c>
      <c r="R202" s="238">
        <v>811736.43</v>
      </c>
      <c r="S202" s="238">
        <v>7455788.62</v>
      </c>
      <c r="T202" s="238">
        <v>733420.92</v>
      </c>
      <c r="U202" s="238">
        <v>7660439.6</v>
      </c>
      <c r="V202" s="238">
        <v>759713.24</v>
      </c>
      <c r="W202" s="238">
        <v>7895472.39</v>
      </c>
      <c r="X202" s="238">
        <v>735807.94</v>
      </c>
      <c r="Y202" s="238">
        <v>8092319.37</v>
      </c>
      <c r="Z202" s="238">
        <v>755107.57</v>
      </c>
      <c r="AA202" s="238">
        <v>8359513.53</v>
      </c>
      <c r="AB202" s="238">
        <v>767774.77</v>
      </c>
      <c r="AC202" s="238">
        <v>8576927.58</v>
      </c>
      <c r="AD202" s="238">
        <v>772107.66</v>
      </c>
      <c r="AE202" s="238">
        <v>8808698.31</v>
      </c>
      <c r="AF202" s="238">
        <v>768262.34</v>
      </c>
      <c r="AG202" s="238">
        <v>9138523.94</v>
      </c>
      <c r="AH202" s="238">
        <v>728831.33</v>
      </c>
      <c r="AI202" s="238">
        <v>9353903.29</v>
      </c>
      <c r="AJ202" s="238">
        <v>741117.75</v>
      </c>
      <c r="AK202" s="238">
        <v>9021060.59</v>
      </c>
      <c r="AL202" s="238">
        <v>732144.03</v>
      </c>
      <c r="AM202" s="238">
        <v>9067472.56</v>
      </c>
      <c r="AN202" s="238">
        <v>778936.4</v>
      </c>
      <c r="AO202" s="238">
        <v>9084960.38</v>
      </c>
      <c r="AP202" s="238">
        <v>793264.37</v>
      </c>
      <c r="AQ202" s="238">
        <v>9066488.32</v>
      </c>
      <c r="AR202" s="238">
        <v>763045.67</v>
      </c>
      <c r="AS202" s="238">
        <v>9096113.07</v>
      </c>
      <c r="AT202" s="238">
        <v>777956.83</v>
      </c>
      <c r="AU202" s="238">
        <v>9114356.66</v>
      </c>
      <c r="AV202" s="238">
        <v>746432.87</v>
      </c>
      <c r="AW202" s="238">
        <v>9124981.59</v>
      </c>
      <c r="AX202" s="238">
        <v>765406.35</v>
      </c>
      <c r="AY202" s="238">
        <v>9135280.37</v>
      </c>
      <c r="AZ202" s="238">
        <v>768341.35</v>
      </c>
      <c r="BA202" s="238">
        <v>9135846.95</v>
      </c>
      <c r="BB202" s="238">
        <v>786907.43</v>
      </c>
      <c r="BC202" s="238">
        <v>9150646.72</v>
      </c>
      <c r="BD202" s="238">
        <v>752506.7</v>
      </c>
      <c r="BE202" s="238">
        <v>9134891.08</v>
      </c>
      <c r="BF202" s="238">
        <v>739339.59</v>
      </c>
      <c r="BG202" s="238">
        <v>9145399.34</v>
      </c>
      <c r="BH202" s="238">
        <v>764346.94</v>
      </c>
      <c r="BI202" s="238">
        <v>9168628.53</v>
      </c>
      <c r="BJ202" s="238">
        <v>756473.81</v>
      </c>
      <c r="BK202" s="238">
        <v>9192958.31</v>
      </c>
      <c r="BL202" s="238">
        <v>772332.77</v>
      </c>
      <c r="BM202" s="238">
        <v>9186354.68</v>
      </c>
      <c r="BN202" s="238">
        <v>786153.14</v>
      </c>
      <c r="BO202" s="238">
        <v>9179243.45</v>
      </c>
      <c r="BP202" s="238">
        <v>500296.86</v>
      </c>
      <c r="BQ202" s="238">
        <v>8916494.639999999</v>
      </c>
      <c r="BR202" s="238">
        <v>758663.23</v>
      </c>
      <c r="BS202" s="238">
        <v>8897201.04</v>
      </c>
      <c r="BT202" s="238">
        <v>777127.27</v>
      </c>
      <c r="BU202" s="238">
        <v>8927895.44</v>
      </c>
      <c r="BV202" s="238">
        <v>760180.74</v>
      </c>
      <c r="BW202" s="238">
        <v>8922669.83</v>
      </c>
      <c r="BX202" s="238">
        <v>801115.44</v>
      </c>
      <c r="BY202" s="238">
        <v>8955443.92</v>
      </c>
      <c r="BZ202" s="238">
        <v>794433.6</v>
      </c>
      <c r="CA202" s="238">
        <v>8962970.09</v>
      </c>
      <c r="CB202" s="238">
        <v>766006.45</v>
      </c>
      <c r="CC202" s="238">
        <v>8976469.84</v>
      </c>
      <c r="CD202" s="238">
        <v>752098.41</v>
      </c>
      <c r="CE202" s="238">
        <v>8989228.66</v>
      </c>
      <c r="CF202" s="238">
        <v>769746.03</v>
      </c>
      <c r="CG202" s="238">
        <v>8994627.75</v>
      </c>
      <c r="CH202" s="238">
        <v>768596.75</v>
      </c>
      <c r="CI202" s="238">
        <v>9006750.69</v>
      </c>
      <c r="CJ202" s="238">
        <v>768152.63</v>
      </c>
      <c r="CK202" s="238">
        <v>9002570.55</v>
      </c>
      <c r="CL202" s="238">
        <v>816082.2</v>
      </c>
      <c r="CM202" s="238">
        <v>9032499.61</v>
      </c>
      <c r="CN202" s="238">
        <v>821475.84</v>
      </c>
      <c r="CO202" s="238">
        <v>9353678.59</v>
      </c>
      <c r="CP202" s="238">
        <v>766958</v>
      </c>
      <c r="CQ202" s="238">
        <v>9361973.36</v>
      </c>
      <c r="CR202" s="238">
        <v>772635.66</v>
      </c>
      <c r="CS202" s="238">
        <v>9357481.75</v>
      </c>
      <c r="CT202" s="238">
        <v>822984.24</v>
      </c>
      <c r="CU202" s="238">
        <v>9420285.25</v>
      </c>
      <c r="CV202" s="238">
        <v>798149.17</v>
      </c>
      <c r="CW202" s="238">
        <v>9417318.98</v>
      </c>
      <c r="CX202" s="238">
        <v>806324.0800000001</v>
      </c>
      <c r="CY202" s="238">
        <v>9429209.459999999</v>
      </c>
      <c r="CZ202" s="238">
        <v>777197.26</v>
      </c>
      <c r="DA202" s="238">
        <v>9440400.27</v>
      </c>
      <c r="DB202" s="238">
        <v>770339.7100000001</v>
      </c>
      <c r="DC202" s="238">
        <v>9458641.569999998</v>
      </c>
      <c r="DD202" s="238">
        <v>797788.53</v>
      </c>
      <c r="DE202" s="238">
        <v>9486684.07</v>
      </c>
      <c r="DF202" s="238">
        <v>828669.8200000001</v>
      </c>
      <c r="DG202" s="238">
        <v>9546757.14</v>
      </c>
      <c r="DH202" s="238">
        <v>810510.1900000002</v>
      </c>
      <c r="DI202" s="238">
        <v>9589114.7</v>
      </c>
      <c r="DJ202" s="238">
        <v>817443</v>
      </c>
      <c r="DK202" s="238">
        <v>9590475.5</v>
      </c>
      <c r="DL202" s="238">
        <v>802929.9800000001</v>
      </c>
      <c r="DM202" s="238">
        <v>9571929.64</v>
      </c>
      <c r="DN202" s="238">
        <v>824918.7300000001</v>
      </c>
      <c r="DO202" s="238">
        <v>9629890.370000001</v>
      </c>
      <c r="DP202" s="238">
        <v>793963.05</v>
      </c>
      <c r="DQ202" s="238">
        <v>9651217.760000002</v>
      </c>
      <c r="DR202" s="238">
        <v>825033.18</v>
      </c>
      <c r="DS202" s="238">
        <v>9653266.700000001</v>
      </c>
      <c r="DT202" s="238">
        <v>835770.92</v>
      </c>
      <c r="DU202" s="238">
        <v>9690888.450000001</v>
      </c>
      <c r="DV202" s="238">
        <v>843945.8400000001</v>
      </c>
      <c r="DW202" s="238">
        <v>9728510.21</v>
      </c>
      <c r="DX202" s="238">
        <v>814819.02</v>
      </c>
      <c r="DY202" s="238">
        <v>9766131.970000003</v>
      </c>
      <c r="DZ202" s="238">
        <v>808020.7000000001</v>
      </c>
      <c r="EA202" s="238">
        <v>9803812.96</v>
      </c>
      <c r="EB202" s="238">
        <v>836812.39</v>
      </c>
      <c r="EC202" s="238">
        <v>9842836.82</v>
      </c>
      <c r="ED202" s="238">
        <v>868742.8700000001</v>
      </c>
      <c r="EE202" s="238">
        <v>9882909.87</v>
      </c>
      <c r="EF202" s="238">
        <v>849534.05</v>
      </c>
      <c r="EG202" s="238">
        <v>9921933.73</v>
      </c>
      <c r="EH202" s="238">
        <v>856466.86</v>
      </c>
      <c r="EI202" s="238">
        <v>9960957.59</v>
      </c>
      <c r="EJ202" s="238">
        <v>841953.84</v>
      </c>
      <c r="EK202" s="238">
        <v>9999981.450000001</v>
      </c>
      <c r="EL202" s="238">
        <v>864717.53</v>
      </c>
      <c r="EM202" s="238">
        <v>10039780.25</v>
      </c>
      <c r="EN202" s="238">
        <v>832986.92</v>
      </c>
      <c r="EO202" s="238">
        <v>10078804.12</v>
      </c>
      <c r="EP202" s="238">
        <v>864912.52</v>
      </c>
      <c r="EQ202" s="238">
        <v>10118683.459999999</v>
      </c>
      <c r="ES202" t="str">
        <f t="shared" si="13"/>
        <v>931</v>
      </c>
      <c r="EX202" t="b">
        <f>EY202=B202</f>
        <v>1</v>
      </c>
      <c r="EY202" s="206" t="s">
        <v>683</v>
      </c>
    </row>
    <row r="203" spans="1:155" ht="13.5" thickBot="1">
      <c r="A203" t="str">
        <f t="shared" si="12"/>
        <v>INC535000</v>
      </c>
      <c r="B203" s="241" t="s">
        <v>684</v>
      </c>
      <c r="C203" s="238" t="s">
        <v>787</v>
      </c>
      <c r="D203" s="238">
        <v>803323.47</v>
      </c>
      <c r="E203" s="238">
        <v>13455761.52</v>
      </c>
      <c r="F203" s="238">
        <v>795576.49</v>
      </c>
      <c r="G203" s="238">
        <v>13497459.92</v>
      </c>
      <c r="H203" s="238">
        <v>1018823.15</v>
      </c>
      <c r="I203" s="238">
        <v>13329093.53</v>
      </c>
      <c r="J203" s="238">
        <v>928900.77</v>
      </c>
      <c r="K203" s="238">
        <v>13087798.48</v>
      </c>
      <c r="L203" s="238">
        <v>904555.15</v>
      </c>
      <c r="M203" s="238">
        <v>12635114.81</v>
      </c>
      <c r="N203" s="238">
        <v>955949.28</v>
      </c>
      <c r="O203" s="238">
        <v>12408190.52</v>
      </c>
      <c r="P203" s="238">
        <v>1208514.05</v>
      </c>
      <c r="Q203" s="238">
        <v>12672480.83</v>
      </c>
      <c r="R203" s="238">
        <v>1110259.13</v>
      </c>
      <c r="S203" s="238">
        <v>12757194.44</v>
      </c>
      <c r="T203" s="238">
        <v>1019291.86</v>
      </c>
      <c r="U203" s="238">
        <v>12891012.46</v>
      </c>
      <c r="V203" s="238">
        <v>668817.17</v>
      </c>
      <c r="W203" s="238">
        <v>12187180.71</v>
      </c>
      <c r="X203" s="238">
        <v>1030738.95</v>
      </c>
      <c r="Y203" s="238">
        <v>12283095.14</v>
      </c>
      <c r="Z203" s="238">
        <v>1938483.51</v>
      </c>
      <c r="AA203" s="238">
        <v>12383232.98</v>
      </c>
      <c r="AB203" s="238">
        <v>551987.56</v>
      </c>
      <c r="AC203" s="238">
        <v>12131897.07</v>
      </c>
      <c r="AD203" s="238">
        <v>1267427.83</v>
      </c>
      <c r="AE203" s="238">
        <v>12603748.41</v>
      </c>
      <c r="AF203" s="238">
        <v>1359831.67</v>
      </c>
      <c r="AG203" s="238">
        <v>12944756.93</v>
      </c>
      <c r="AH203" s="238">
        <v>739497.83</v>
      </c>
      <c r="AI203" s="238">
        <v>12755353.99</v>
      </c>
      <c r="AJ203" s="238">
        <v>594821.16</v>
      </c>
      <c r="AK203" s="238">
        <v>12445620</v>
      </c>
      <c r="AL203" s="238">
        <v>718168.1</v>
      </c>
      <c r="AM203" s="238">
        <v>12207838.82</v>
      </c>
      <c r="AN203" s="238">
        <v>476737.34</v>
      </c>
      <c r="AO203" s="238">
        <v>11476062.11</v>
      </c>
      <c r="AP203" s="238">
        <v>1226272.88</v>
      </c>
      <c r="AQ203" s="238">
        <v>11592075.86</v>
      </c>
      <c r="AR203" s="238">
        <v>811290.03</v>
      </c>
      <c r="AS203" s="238">
        <v>11384074.03</v>
      </c>
      <c r="AT203" s="238">
        <v>645298.55</v>
      </c>
      <c r="AU203" s="238">
        <v>11360555.41</v>
      </c>
      <c r="AV203" s="238">
        <v>1015755.65</v>
      </c>
      <c r="AW203" s="238">
        <v>11345572.11</v>
      </c>
      <c r="AX203" s="238">
        <v>1813059.51</v>
      </c>
      <c r="AY203" s="238">
        <v>11220148.11</v>
      </c>
      <c r="AZ203" s="238">
        <v>1042602.36</v>
      </c>
      <c r="BA203" s="238">
        <v>11710762.91</v>
      </c>
      <c r="BB203" s="238">
        <v>705062.24</v>
      </c>
      <c r="BC203" s="238">
        <v>11148397.32</v>
      </c>
      <c r="BD203" s="238">
        <v>852862.48</v>
      </c>
      <c r="BE203" s="238">
        <v>10641428.13</v>
      </c>
      <c r="BF203" s="238">
        <v>849481.46</v>
      </c>
      <c r="BG203" s="238">
        <v>10751411.76</v>
      </c>
      <c r="BH203" s="238">
        <v>781594.87</v>
      </c>
      <c r="BI203" s="238">
        <v>10938185.47</v>
      </c>
      <c r="BJ203" s="238">
        <v>789012.55</v>
      </c>
      <c r="BK203" s="238">
        <v>11009029.92</v>
      </c>
      <c r="BL203" s="238">
        <v>525742.5</v>
      </c>
      <c r="BM203" s="238">
        <v>11058035.08</v>
      </c>
      <c r="BN203" s="238">
        <v>1378655.09</v>
      </c>
      <c r="BO203" s="238">
        <v>11210417.290000003</v>
      </c>
      <c r="BP203" s="238">
        <v>879612.72</v>
      </c>
      <c r="BQ203" s="238">
        <v>11278739.980000002</v>
      </c>
      <c r="BR203" s="238">
        <v>924127.47</v>
      </c>
      <c r="BS203" s="238">
        <v>11557568.9</v>
      </c>
      <c r="BT203" s="238">
        <v>1144394.97</v>
      </c>
      <c r="BU203" s="238">
        <v>11686208.219999999</v>
      </c>
      <c r="BV203" s="238">
        <v>1255795.27</v>
      </c>
      <c r="BW203" s="238">
        <v>11128943.979999999</v>
      </c>
      <c r="BX203" s="238">
        <v>982204.7</v>
      </c>
      <c r="BY203" s="238">
        <v>11068546.319999998</v>
      </c>
      <c r="BZ203" s="238">
        <v>890543.08</v>
      </c>
      <c r="CA203" s="238">
        <v>11254027.16</v>
      </c>
      <c r="CB203" s="238">
        <v>737662.42</v>
      </c>
      <c r="CC203" s="238">
        <v>11138827.099999998</v>
      </c>
      <c r="CD203" s="238">
        <v>913625.53</v>
      </c>
      <c r="CE203" s="238">
        <v>11202971.17</v>
      </c>
      <c r="CF203" s="238">
        <v>1159457.5</v>
      </c>
      <c r="CG203" s="238">
        <v>11580833.8</v>
      </c>
      <c r="CH203" s="238">
        <v>1098171.72</v>
      </c>
      <c r="CI203" s="238">
        <v>11889992.97</v>
      </c>
      <c r="CJ203" s="238">
        <v>1476487.86</v>
      </c>
      <c r="CK203" s="238">
        <v>12840738.330000002</v>
      </c>
      <c r="CL203" s="238">
        <v>1031688.69</v>
      </c>
      <c r="CM203" s="238">
        <v>12493771.930000002</v>
      </c>
      <c r="CN203" s="238">
        <v>1121556.02</v>
      </c>
      <c r="CO203" s="238">
        <v>12735715.23</v>
      </c>
      <c r="CP203" s="238">
        <v>1388920.1199999996</v>
      </c>
      <c r="CQ203" s="238">
        <v>13200507.879999999</v>
      </c>
      <c r="CR203" s="238">
        <v>965089.7800000001</v>
      </c>
      <c r="CS203" s="238">
        <v>13021202.689999998</v>
      </c>
      <c r="CT203" s="238">
        <v>1498842.8999999994</v>
      </c>
      <c r="CU203" s="238">
        <v>13264250.319999998</v>
      </c>
      <c r="CV203" s="238">
        <v>772266.5399999999</v>
      </c>
      <c r="CW203" s="238">
        <v>13054312.159999998</v>
      </c>
      <c r="CX203" s="238">
        <v>785540.5000000005</v>
      </c>
      <c r="CY203" s="238">
        <v>12949309.579999998</v>
      </c>
      <c r="CZ203" s="238">
        <v>860356.89</v>
      </c>
      <c r="DA203" s="238">
        <v>13072004.049999999</v>
      </c>
      <c r="DB203" s="238">
        <v>843023.9899999996</v>
      </c>
      <c r="DC203" s="238">
        <v>13001402.509999998</v>
      </c>
      <c r="DD203" s="238">
        <v>1023285.8699999999</v>
      </c>
      <c r="DE203" s="238">
        <v>12865230.879999999</v>
      </c>
      <c r="DF203" s="238">
        <v>898536.8299999995</v>
      </c>
      <c r="DG203" s="238">
        <v>12665595.989999998</v>
      </c>
      <c r="DH203" s="238">
        <v>1045631.9599999997</v>
      </c>
      <c r="DI203" s="238">
        <v>12234740.089999996</v>
      </c>
      <c r="DJ203" s="238">
        <v>1029842.3799999999</v>
      </c>
      <c r="DK203" s="238">
        <v>12232893.779999996</v>
      </c>
      <c r="DL203" s="238">
        <v>1054512.6299999997</v>
      </c>
      <c r="DM203" s="238">
        <v>12165850.389999997</v>
      </c>
      <c r="DN203" s="238">
        <v>1590565.1399999997</v>
      </c>
      <c r="DO203" s="238">
        <v>12367495.409999995</v>
      </c>
      <c r="DP203" s="238">
        <v>1505843.2499999998</v>
      </c>
      <c r="DQ203" s="238">
        <v>12908248.879999999</v>
      </c>
      <c r="DR203" s="238">
        <v>1749822.4800000002</v>
      </c>
      <c r="DS203" s="238">
        <v>13159228.459999997</v>
      </c>
      <c r="DT203" s="238">
        <v>749732.2699999997</v>
      </c>
      <c r="DU203" s="238">
        <v>13136694.19</v>
      </c>
      <c r="DV203" s="238">
        <v>796259.66</v>
      </c>
      <c r="DW203" s="238">
        <v>13147413.349999998</v>
      </c>
      <c r="DX203" s="238">
        <v>918157.6999999996</v>
      </c>
      <c r="DY203" s="238">
        <v>13205214.159999996</v>
      </c>
      <c r="DZ203" s="238">
        <v>863822.8799999999</v>
      </c>
      <c r="EA203" s="238">
        <v>13226013.049999995</v>
      </c>
      <c r="EB203" s="238">
        <v>1083994.3999999997</v>
      </c>
      <c r="EC203" s="238">
        <v>13286721.579999998</v>
      </c>
      <c r="ED203" s="238">
        <v>1020192.9999999999</v>
      </c>
      <c r="EE203" s="238">
        <v>13408377.749999994</v>
      </c>
      <c r="EF203" s="238">
        <v>1025955.0300000004</v>
      </c>
      <c r="EG203" s="238">
        <v>13388700.819999997</v>
      </c>
      <c r="EH203" s="238">
        <v>1127626.33</v>
      </c>
      <c r="EI203" s="238">
        <v>13486484.769999996</v>
      </c>
      <c r="EJ203" s="238">
        <v>1340408.7599999995</v>
      </c>
      <c r="EK203" s="238">
        <v>13772380.899999999</v>
      </c>
      <c r="EL203" s="238">
        <v>1807139.7400000007</v>
      </c>
      <c r="EM203" s="238">
        <v>13988955.5</v>
      </c>
      <c r="EN203" s="238">
        <v>1639160.1199999999</v>
      </c>
      <c r="EO203" s="238">
        <v>14122272.370000001</v>
      </c>
      <c r="EP203" s="238">
        <v>1825076.33</v>
      </c>
      <c r="EQ203" s="238">
        <v>14197526.220000003</v>
      </c>
      <c r="ES203" t="str">
        <f t="shared" si="13"/>
        <v>935</v>
      </c>
      <c r="EX203" t="b">
        <f>EY203=B203</f>
        <v>1</v>
      </c>
      <c r="EY203" s="206" t="s">
        <v>684</v>
      </c>
    </row>
    <row r="204" spans="1:155" ht="12.75">
      <c r="A204" t="str">
        <f t="shared" si="12"/>
        <v>ADMINISTR</v>
      </c>
      <c r="B204" s="240" t="s">
        <v>652</v>
      </c>
      <c r="C204" s="242" t="s">
        <v>699</v>
      </c>
      <c r="D204" s="242">
        <v>33526145.239999995</v>
      </c>
      <c r="E204" s="242">
        <v>360200781.37</v>
      </c>
      <c r="F204" s="242">
        <v>32625858.69</v>
      </c>
      <c r="G204" s="242">
        <v>368449112.99000007</v>
      </c>
      <c r="H204" s="242">
        <v>36627578.72</v>
      </c>
      <c r="I204" s="242">
        <v>418650420.43000007</v>
      </c>
      <c r="J204" s="242">
        <v>31697826.58000001</v>
      </c>
      <c r="K204" s="242">
        <v>419362766.3400002</v>
      </c>
      <c r="L204" s="242">
        <v>37288455.93</v>
      </c>
      <c r="M204" s="242">
        <v>427578955.7699999</v>
      </c>
      <c r="N204" s="242">
        <v>36153136.61</v>
      </c>
      <c r="O204" s="242">
        <v>428500616.71000004</v>
      </c>
      <c r="P204" s="242">
        <v>33550272.819999997</v>
      </c>
      <c r="Q204" s="242">
        <v>427986881.95000005</v>
      </c>
      <c r="R204" s="242">
        <v>32048401.290000003</v>
      </c>
      <c r="S204" s="242">
        <v>428509074.8</v>
      </c>
      <c r="T204" s="242">
        <v>39562228.44</v>
      </c>
      <c r="U204" s="242">
        <v>433417273.43000007</v>
      </c>
      <c r="V204" s="242">
        <v>33277033.65</v>
      </c>
      <c r="W204" s="242">
        <v>431354554.35</v>
      </c>
      <c r="X204" s="242">
        <v>27297486.78</v>
      </c>
      <c r="Y204" s="242">
        <v>427782923.32</v>
      </c>
      <c r="Z204" s="242">
        <v>50073306.75</v>
      </c>
      <c r="AA204" s="242">
        <v>423727731.5</v>
      </c>
      <c r="AB204" s="242">
        <v>28146312.260000005</v>
      </c>
      <c r="AC204" s="242">
        <v>418347898.51999986</v>
      </c>
      <c r="AD204" s="242">
        <v>31676403.480000004</v>
      </c>
      <c r="AE204" s="242">
        <v>417398443.31</v>
      </c>
      <c r="AF204" s="242">
        <v>26317740.97</v>
      </c>
      <c r="AG204" s="242">
        <v>407088605.56</v>
      </c>
      <c r="AH204" s="242">
        <v>38549535.11999999</v>
      </c>
      <c r="AI204" s="242">
        <v>413940314.09999996</v>
      </c>
      <c r="AJ204" s="242">
        <v>31290697.900000002</v>
      </c>
      <c r="AK204" s="242">
        <v>407942556.0699999</v>
      </c>
      <c r="AL204" s="242">
        <v>32966871.45</v>
      </c>
      <c r="AM204" s="242">
        <v>404756290.9099999</v>
      </c>
      <c r="AN204" s="242">
        <v>29107732.91</v>
      </c>
      <c r="AO204" s="242">
        <v>400313750.9999999</v>
      </c>
      <c r="AP204" s="242">
        <v>30824088.26</v>
      </c>
      <c r="AQ204" s="242">
        <v>399089437.97</v>
      </c>
      <c r="AR204" s="242">
        <v>49814822.47000001</v>
      </c>
      <c r="AS204" s="242">
        <v>409342031.9999999</v>
      </c>
      <c r="AT204" s="242">
        <v>42833500.38</v>
      </c>
      <c r="AU204" s="242">
        <v>418898498.7300001</v>
      </c>
      <c r="AV204" s="242">
        <v>31999018.720000003</v>
      </c>
      <c r="AW204" s="242">
        <v>423600030.66999996</v>
      </c>
      <c r="AX204" s="242">
        <v>34057786.38</v>
      </c>
      <c r="AY204" s="242">
        <v>407584510.3</v>
      </c>
      <c r="AZ204" s="242">
        <v>30906830</v>
      </c>
      <c r="BA204" s="242">
        <v>410345028.03999996</v>
      </c>
      <c r="BB204" s="242">
        <v>27280696.730000004</v>
      </c>
      <c r="BC204" s="242">
        <v>405949321.2899999</v>
      </c>
      <c r="BD204" s="242">
        <v>30489413.249999996</v>
      </c>
      <c r="BE204" s="242">
        <v>410120993.56999993</v>
      </c>
      <c r="BF204" s="242">
        <v>26217880.639999993</v>
      </c>
      <c r="BG204" s="242">
        <v>397789339.09000003</v>
      </c>
      <c r="BH204" s="242">
        <v>30014977.409999996</v>
      </c>
      <c r="BI204" s="242">
        <v>396513618.59999996</v>
      </c>
      <c r="BJ204" s="242">
        <v>26547301.360000003</v>
      </c>
      <c r="BK204" s="242">
        <v>390094048.5100001</v>
      </c>
      <c r="BL204" s="242">
        <v>25141968.1</v>
      </c>
      <c r="BM204" s="242">
        <v>386128283.6999999</v>
      </c>
      <c r="BN204" s="242">
        <v>28104874.62</v>
      </c>
      <c r="BO204" s="242">
        <v>383409070.0600001</v>
      </c>
      <c r="BP204" s="242">
        <v>28951974.490000002</v>
      </c>
      <c r="BQ204" s="242">
        <v>362546222.08</v>
      </c>
      <c r="BR204" s="242">
        <v>28229259.700000003</v>
      </c>
      <c r="BS204" s="242">
        <v>347941981.40000004</v>
      </c>
      <c r="BT204" s="242">
        <v>28955880.049999993</v>
      </c>
      <c r="BU204" s="242">
        <v>344898842.73</v>
      </c>
      <c r="BV204" s="242">
        <v>43791799.53000001</v>
      </c>
      <c r="BW204" s="242">
        <v>354632855.88000005</v>
      </c>
      <c r="BX204" s="242">
        <v>21100982.759999998</v>
      </c>
      <c r="BY204" s="242">
        <v>344827008.6400001</v>
      </c>
      <c r="BZ204" s="242">
        <v>21044246.090000004</v>
      </c>
      <c r="CA204" s="242">
        <v>338590558.00000006</v>
      </c>
      <c r="CB204" s="242">
        <v>27623772.459999997</v>
      </c>
      <c r="CC204" s="242">
        <v>335724917.2100001</v>
      </c>
      <c r="CD204" s="242">
        <v>24805586.49000001</v>
      </c>
      <c r="CE204" s="242">
        <v>334312623.05999994</v>
      </c>
      <c r="CF204" s="242">
        <v>23983815.67</v>
      </c>
      <c r="CG204" s="242">
        <v>328281461.32000005</v>
      </c>
      <c r="CH204" s="242">
        <v>30265602.319999993</v>
      </c>
      <c r="CI204" s="242">
        <v>331999762.28000003</v>
      </c>
      <c r="CJ204" s="242">
        <v>22096041.12</v>
      </c>
      <c r="CK204" s="242">
        <v>328953835.29999995</v>
      </c>
      <c r="CL204" s="242">
        <v>27232537.96999999</v>
      </c>
      <c r="CM204" s="242">
        <v>328081498.65000004</v>
      </c>
      <c r="CN204" s="242">
        <v>31296224.890000008</v>
      </c>
      <c r="CO204" s="242">
        <v>330425749.0500001</v>
      </c>
      <c r="CP204" s="242">
        <v>30781877.833872247</v>
      </c>
      <c r="CQ204" s="242">
        <v>332978367.1838723</v>
      </c>
      <c r="CR204" s="242">
        <v>32056365.4980249</v>
      </c>
      <c r="CS204" s="242">
        <v>336078852.6318972</v>
      </c>
      <c r="CT204" s="242">
        <v>45227069.93836154</v>
      </c>
      <c r="CU204" s="242">
        <v>337514123.04025877</v>
      </c>
      <c r="CV204" s="242">
        <v>29986442.02322079</v>
      </c>
      <c r="CW204" s="242">
        <v>346399582.3034795</v>
      </c>
      <c r="CX204" s="242">
        <v>27075232.904715203</v>
      </c>
      <c r="CY204" s="242">
        <v>352430569.1181946</v>
      </c>
      <c r="CZ204" s="242">
        <v>30579769.55705167</v>
      </c>
      <c r="DA204" s="242">
        <v>355386566.2152463</v>
      </c>
      <c r="DB204" s="242">
        <v>28326474.49484208</v>
      </c>
      <c r="DC204" s="242">
        <v>358907454.22008836</v>
      </c>
      <c r="DD204" s="242">
        <v>32225546.38813596</v>
      </c>
      <c r="DE204" s="242">
        <v>367149184.9382243</v>
      </c>
      <c r="DF204" s="242">
        <v>27368984.60471946</v>
      </c>
      <c r="DG204" s="242">
        <v>364252567.2229439</v>
      </c>
      <c r="DH204" s="242">
        <v>28242618.166538462</v>
      </c>
      <c r="DI204" s="242">
        <v>370399144.26948225</v>
      </c>
      <c r="DJ204" s="242">
        <v>29868966.40400646</v>
      </c>
      <c r="DK204" s="242">
        <v>373035572.70348865</v>
      </c>
      <c r="DL204" s="242">
        <v>29175483.99270792</v>
      </c>
      <c r="DM204" s="242">
        <v>370914831.80619675</v>
      </c>
      <c r="DN204" s="242">
        <v>31085869.091463663</v>
      </c>
      <c r="DO204" s="242">
        <v>371218823.06378806</v>
      </c>
      <c r="DP204" s="242">
        <v>31128500.64239968</v>
      </c>
      <c r="DQ204" s="242">
        <v>370290958.2081628</v>
      </c>
      <c r="DR204" s="242">
        <v>30485734.475073982</v>
      </c>
      <c r="DS204" s="242">
        <v>355549622.74487525</v>
      </c>
      <c r="DT204" s="242">
        <v>29291171.204866085</v>
      </c>
      <c r="DU204" s="242">
        <v>354854351.9265205</v>
      </c>
      <c r="DV204" s="242">
        <v>24945724.020000048</v>
      </c>
      <c r="DW204" s="242">
        <v>352724843.04180545</v>
      </c>
      <c r="DX204" s="242">
        <v>29667511.140000075</v>
      </c>
      <c r="DY204" s="242">
        <v>351812584.62475383</v>
      </c>
      <c r="DZ204" s="242">
        <v>28642301.99999997</v>
      </c>
      <c r="EA204" s="242">
        <v>352128412.1299117</v>
      </c>
      <c r="EB204" s="242">
        <v>27878012.190000005</v>
      </c>
      <c r="EC204" s="242">
        <v>347780877.93177575</v>
      </c>
      <c r="ED204" s="242">
        <v>29146566.709999975</v>
      </c>
      <c r="EE204" s="242">
        <v>349558460.0370563</v>
      </c>
      <c r="EF204" s="242">
        <v>26654952.449999996</v>
      </c>
      <c r="EG204" s="242">
        <v>347970794.32051784</v>
      </c>
      <c r="EH204" s="242">
        <v>29275838.860000014</v>
      </c>
      <c r="EI204" s="242">
        <v>347377666.77651125</v>
      </c>
      <c r="EJ204" s="242">
        <v>29161345.76148557</v>
      </c>
      <c r="EK204" s="242">
        <v>347363528.54528904</v>
      </c>
      <c r="EL204" s="242">
        <v>31218473.940281976</v>
      </c>
      <c r="EM204" s="242">
        <v>347496133.39410746</v>
      </c>
      <c r="EN204" s="242">
        <v>30328355.148232453</v>
      </c>
      <c r="EO204" s="242">
        <v>346695987.8999401</v>
      </c>
      <c r="EP204" s="242">
        <v>32966274.13999995</v>
      </c>
      <c r="EQ204" s="242">
        <v>349176527.56486607</v>
      </c>
      <c r="ES204">
        <f t="shared" si="13"/>
      </c>
      <c r="EX204" t="b">
        <f>EY204=B204</f>
        <v>1</v>
      </c>
      <c r="EY204" s="205" t="s">
        <v>652</v>
      </c>
    </row>
    <row r="205" spans="1:155" ht="15" thickBot="1">
      <c r="A205">
        <f t="shared" si="12"/>
      </c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  <c r="BE205" s="236"/>
      <c r="BF205" s="236"/>
      <c r="BG205" s="236"/>
      <c r="BH205" s="236"/>
      <c r="BI205" s="236"/>
      <c r="BJ205" s="236"/>
      <c r="BK205" s="236"/>
      <c r="BL205" s="236"/>
      <c r="BM205" s="236"/>
      <c r="BN205" s="236"/>
      <c r="BO205" s="236"/>
      <c r="BP205" s="236"/>
      <c r="BQ205" s="236"/>
      <c r="BR205" s="236"/>
      <c r="BS205" s="236"/>
      <c r="BT205" s="236"/>
      <c r="BU205" s="236"/>
      <c r="BV205" s="236"/>
      <c r="BW205" s="236"/>
      <c r="BX205" s="236"/>
      <c r="BY205" s="236"/>
      <c r="BZ205" s="236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236"/>
      <c r="DH205" s="236"/>
      <c r="DI205" s="236"/>
      <c r="DJ205" s="236"/>
      <c r="DK205" s="236"/>
      <c r="DL205" s="236"/>
      <c r="DM205" s="236"/>
      <c r="DN205" s="236"/>
      <c r="DO205" s="236"/>
      <c r="DP205" s="236"/>
      <c r="DQ205" s="236"/>
      <c r="DR205" s="236"/>
      <c r="DS205" s="236"/>
      <c r="DT205" s="236"/>
      <c r="DU205" s="236"/>
      <c r="DV205" s="236"/>
      <c r="DW205" s="236"/>
      <c r="DX205" s="236"/>
      <c r="DY205" s="236"/>
      <c r="DZ205" s="236"/>
      <c r="EA205" s="236"/>
      <c r="EB205" s="236"/>
      <c r="EC205" s="236"/>
      <c r="ED205" s="236"/>
      <c r="EE205" s="236"/>
      <c r="EF205" s="236"/>
      <c r="EG205" s="236"/>
      <c r="EH205" s="236"/>
      <c r="EI205" s="236"/>
      <c r="EJ205" s="236"/>
      <c r="EK205" s="236"/>
      <c r="EL205" s="236"/>
      <c r="EM205" s="236"/>
      <c r="EN205" s="236"/>
      <c r="EO205" s="236"/>
      <c r="EP205" s="236"/>
      <c r="EQ205" s="236"/>
      <c r="ES205">
        <f t="shared" si="13"/>
      </c>
      <c r="EX205" t="b">
        <f>EY205=B205</f>
        <v>1</v>
      </c>
      <c r="EY205" s="197"/>
    </row>
    <row r="206" spans="1:155" ht="12.75">
      <c r="A206" t="str">
        <f t="shared" si="12"/>
        <v>TOTAL O&amp;M</v>
      </c>
      <c r="B206" s="239" t="s">
        <v>503</v>
      </c>
      <c r="C206" s="242" t="s">
        <v>699</v>
      </c>
      <c r="D206" s="242">
        <v>478272966.74</v>
      </c>
      <c r="E206" s="242">
        <v>6610720007.209999</v>
      </c>
      <c r="F206" s="242">
        <v>427493182.23999995</v>
      </c>
      <c r="G206" s="242">
        <v>6586745515.02</v>
      </c>
      <c r="H206" s="242">
        <v>458591147.72</v>
      </c>
      <c r="I206" s="242">
        <v>6583511528.989999</v>
      </c>
      <c r="J206" s="242">
        <v>479585221.80999994</v>
      </c>
      <c r="K206" s="242">
        <v>6512772696.170001</v>
      </c>
      <c r="L206" s="242">
        <v>494725880.54</v>
      </c>
      <c r="M206" s="242">
        <v>6447480879.179997</v>
      </c>
      <c r="N206" s="242">
        <v>549008181.92</v>
      </c>
      <c r="O206" s="242">
        <v>6371006555.840001</v>
      </c>
      <c r="P206" s="242">
        <v>559967893.4399999</v>
      </c>
      <c r="Q206" s="242">
        <v>6318045269.439999</v>
      </c>
      <c r="R206" s="242">
        <v>579983610.4</v>
      </c>
      <c r="S206" s="242">
        <v>6256834939.2</v>
      </c>
      <c r="T206" s="242">
        <v>558685368.22</v>
      </c>
      <c r="U206" s="242">
        <v>6162281281.849999</v>
      </c>
      <c r="V206" s="242">
        <v>516022590.46999997</v>
      </c>
      <c r="W206" s="242">
        <v>6107157974.420001</v>
      </c>
      <c r="X206" s="242">
        <v>430389301.98</v>
      </c>
      <c r="Y206" s="242">
        <v>6046189862.280001</v>
      </c>
      <c r="Z206" s="242">
        <v>479157413.80999994</v>
      </c>
      <c r="AA206" s="242">
        <v>6011882759.289998</v>
      </c>
      <c r="AB206" s="242">
        <v>402280713.2600001</v>
      </c>
      <c r="AC206" s="242">
        <v>5935890505.809999</v>
      </c>
      <c r="AD206" s="242">
        <v>376350084.71</v>
      </c>
      <c r="AE206" s="242">
        <v>5884747408.279999</v>
      </c>
      <c r="AF206" s="242">
        <v>404908960.1600001</v>
      </c>
      <c r="AG206" s="242">
        <v>5831065220.72</v>
      </c>
      <c r="AH206" s="242">
        <v>483414950.60999995</v>
      </c>
      <c r="AI206" s="242">
        <v>5834894949.520001</v>
      </c>
      <c r="AJ206" s="242">
        <v>446236622.39000005</v>
      </c>
      <c r="AK206" s="242">
        <v>5786405691.37</v>
      </c>
      <c r="AL206" s="242">
        <v>460882995.40000004</v>
      </c>
      <c r="AM206" s="242">
        <v>5698280504.85</v>
      </c>
      <c r="AN206" s="242">
        <v>489897288.03000003</v>
      </c>
      <c r="AO206" s="242">
        <v>5628209899.44</v>
      </c>
      <c r="AP206" s="242">
        <v>515225845.54</v>
      </c>
      <c r="AQ206" s="242">
        <v>5563452134.58</v>
      </c>
      <c r="AR206" s="242">
        <v>531201452.41999996</v>
      </c>
      <c r="AS206" s="242">
        <v>5535968218.78</v>
      </c>
      <c r="AT206" s="242">
        <v>462674573.4299999</v>
      </c>
      <c r="AU206" s="242">
        <v>5482620201.740001</v>
      </c>
      <c r="AV206" s="242">
        <v>428854371.10999995</v>
      </c>
      <c r="AW206" s="242">
        <v>5481085270.869999</v>
      </c>
      <c r="AX206" s="242">
        <v>444326456.55</v>
      </c>
      <c r="AY206" s="242">
        <v>5446254313.61</v>
      </c>
      <c r="AZ206" s="242">
        <v>490723948.63</v>
      </c>
      <c r="BA206" s="242">
        <v>5534697548.98</v>
      </c>
      <c r="BB206" s="242">
        <v>438429534.47</v>
      </c>
      <c r="BC206" s="242">
        <v>5596776998.74</v>
      </c>
      <c r="BD206" s="242">
        <v>436533896.5400001</v>
      </c>
      <c r="BE206" s="242">
        <v>5628401935.12</v>
      </c>
      <c r="BF206" s="242">
        <v>429579739.12</v>
      </c>
      <c r="BG206" s="242">
        <v>5574566723.63</v>
      </c>
      <c r="BH206" s="242">
        <v>484933108.72000015</v>
      </c>
      <c r="BI206" s="242">
        <v>5613263209.960001</v>
      </c>
      <c r="BJ206" s="242">
        <v>503692916.76000005</v>
      </c>
      <c r="BK206" s="242">
        <v>5656073131.320001</v>
      </c>
      <c r="BL206" s="242">
        <v>552249233.6399999</v>
      </c>
      <c r="BM206" s="242">
        <v>5718425076.929998</v>
      </c>
      <c r="BN206" s="242">
        <v>540110174.7899998</v>
      </c>
      <c r="BO206" s="242">
        <v>5743309406.18</v>
      </c>
      <c r="BP206" s="242">
        <v>548260047.6</v>
      </c>
      <c r="BQ206" s="242">
        <v>5760368001.360001</v>
      </c>
      <c r="BR206" s="242">
        <v>488423951.29</v>
      </c>
      <c r="BS206" s="242">
        <v>5786117379.219999</v>
      </c>
      <c r="BT206" s="242">
        <v>446725728.56</v>
      </c>
      <c r="BU206" s="242">
        <v>5803988736.67</v>
      </c>
      <c r="BV206" s="242">
        <v>474594890.1000002</v>
      </c>
      <c r="BW206" s="242">
        <v>5834257170.219999</v>
      </c>
      <c r="BX206" s="242">
        <v>459666058.08</v>
      </c>
      <c r="BY206" s="242">
        <v>5803199279.67</v>
      </c>
      <c r="BZ206" s="242">
        <v>423662739.03999996</v>
      </c>
      <c r="CA206" s="242">
        <v>5788432484.240001</v>
      </c>
      <c r="CB206" s="242">
        <v>445082504.57</v>
      </c>
      <c r="CC206" s="242">
        <v>5796981092.27</v>
      </c>
      <c r="CD206" s="242">
        <v>471660772.35</v>
      </c>
      <c r="CE206" s="242">
        <v>5839062125.5</v>
      </c>
      <c r="CF206" s="242">
        <v>475464987.43</v>
      </c>
      <c r="CG206" s="242">
        <v>5829594004.21</v>
      </c>
      <c r="CH206" s="242">
        <v>506022142.68999994</v>
      </c>
      <c r="CI206" s="242">
        <v>5831923230.139999</v>
      </c>
      <c r="CJ206" s="242">
        <v>531850673.69</v>
      </c>
      <c r="CK206" s="242">
        <v>5811524670.190001</v>
      </c>
      <c r="CL206" s="242">
        <v>530267949.8000001</v>
      </c>
      <c r="CM206" s="242">
        <v>5801682445.2</v>
      </c>
      <c r="CN206" s="242">
        <v>527227025.84</v>
      </c>
      <c r="CO206" s="242">
        <v>5780649423.440001</v>
      </c>
      <c r="CP206" s="242">
        <v>503769256.2389586</v>
      </c>
      <c r="CQ206" s="242">
        <v>5795994728.388959</v>
      </c>
      <c r="CR206" s="242">
        <v>455265301.08579856</v>
      </c>
      <c r="CS206" s="242">
        <v>5804534300.914757</v>
      </c>
      <c r="CT206" s="242">
        <v>462632337.99079853</v>
      </c>
      <c r="CU206" s="242">
        <v>5792571748.805555</v>
      </c>
      <c r="CV206" s="242">
        <v>376490271.4656574</v>
      </c>
      <c r="CW206" s="242">
        <v>5709395962.191212</v>
      </c>
      <c r="CX206" s="242">
        <v>319885484.1029063</v>
      </c>
      <c r="CY206" s="242">
        <v>5605618707.25412</v>
      </c>
      <c r="CZ206" s="242">
        <v>344146173.68565995</v>
      </c>
      <c r="DA206" s="242">
        <v>5504682376.369779</v>
      </c>
      <c r="DB206" s="242">
        <v>385832749.736965</v>
      </c>
      <c r="DC206" s="242">
        <v>5418854353.756743</v>
      </c>
      <c r="DD206" s="242">
        <v>432559144.2363681</v>
      </c>
      <c r="DE206" s="242">
        <v>5375948510.56311</v>
      </c>
      <c r="DF206" s="242">
        <v>437250348.70279443</v>
      </c>
      <c r="DG206" s="242">
        <v>5307176716.575909</v>
      </c>
      <c r="DH206" s="242">
        <v>461487315.76755816</v>
      </c>
      <c r="DI206" s="242">
        <v>5236813358.653467</v>
      </c>
      <c r="DJ206" s="242">
        <v>465518039.17161334</v>
      </c>
      <c r="DK206" s="242">
        <v>5172063448.025078</v>
      </c>
      <c r="DL206" s="242">
        <v>431606278.2676526</v>
      </c>
      <c r="DM206" s="242">
        <v>5076442700.452731</v>
      </c>
      <c r="DN206" s="242">
        <v>412639497.71268505</v>
      </c>
      <c r="DO206" s="242">
        <v>4985312941.926456</v>
      </c>
      <c r="DP206" s="242">
        <v>372988396.6116961</v>
      </c>
      <c r="DQ206" s="242">
        <v>4903036037.452354</v>
      </c>
      <c r="DR206" s="242">
        <v>362932818.626935</v>
      </c>
      <c r="DS206" s="242">
        <v>4803336518.088491</v>
      </c>
      <c r="DT206" s="242">
        <v>379757451.62747055</v>
      </c>
      <c r="DU206" s="242">
        <v>4806603698.250304</v>
      </c>
      <c r="DV206" s="242">
        <v>340158479.93233514</v>
      </c>
      <c r="DW206" s="242">
        <v>4826876694.079734</v>
      </c>
      <c r="DX206" s="242">
        <v>394648417.60070884</v>
      </c>
      <c r="DY206" s="242">
        <v>4877378937.994782</v>
      </c>
      <c r="DZ206" s="242">
        <v>389845134.39440453</v>
      </c>
      <c r="EA206" s="242">
        <v>4881391322.652223</v>
      </c>
      <c r="EB206" s="242">
        <v>438058878.4461291</v>
      </c>
      <c r="EC206" s="242">
        <v>4886891056.861982</v>
      </c>
      <c r="ED206" s="242">
        <v>448027709.3292099</v>
      </c>
      <c r="EE206" s="242">
        <v>4897668417.488399</v>
      </c>
      <c r="EF206" s="242">
        <v>465899729.68373066</v>
      </c>
      <c r="EG206" s="242">
        <v>4902080831.404571</v>
      </c>
      <c r="EH206" s="242">
        <v>477005745.9547345</v>
      </c>
      <c r="EI206" s="242">
        <v>4913568538.187693</v>
      </c>
      <c r="EJ206" s="242">
        <v>447635394.19590807</v>
      </c>
      <c r="EK206" s="242">
        <v>4929597654.115948</v>
      </c>
      <c r="EL206" s="242">
        <v>443143231.2510472</v>
      </c>
      <c r="EM206" s="242">
        <v>4960101387.654309</v>
      </c>
      <c r="EN206" s="242">
        <v>388864292.8436394</v>
      </c>
      <c r="EO206" s="242">
        <v>4975977283.886253</v>
      </c>
      <c r="EP206" s="242">
        <v>394197222.17227274</v>
      </c>
      <c r="EQ206" s="242">
        <v>5007241687.431589</v>
      </c>
      <c r="ES206">
        <f t="shared" si="13"/>
      </c>
      <c r="EX206" t="b">
        <f>EY206=B206</f>
        <v>1</v>
      </c>
      <c r="EY206" s="204" t="s">
        <v>503</v>
      </c>
    </row>
    <row r="207" spans="2:147" ht="15" customHeight="1">
      <c r="B207" s="207"/>
      <c r="C207" s="208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185"/>
      <c r="BK207" s="185"/>
      <c r="BL207" s="185"/>
      <c r="BM207" s="185"/>
      <c r="BN207" s="185"/>
      <c r="BO207" s="185"/>
      <c r="BP207" s="185"/>
      <c r="BQ207" s="185"/>
      <c r="BR207" s="185"/>
      <c r="BS207" s="185"/>
      <c r="BT207" s="185"/>
      <c r="BU207" s="185"/>
      <c r="BV207" s="185"/>
      <c r="BW207" s="185"/>
      <c r="BX207" s="185"/>
      <c r="BY207" s="185"/>
      <c r="BZ207" s="185"/>
      <c r="CA207" s="185"/>
      <c r="CB207" s="185"/>
      <c r="CC207" s="185"/>
      <c r="CD207" s="185"/>
      <c r="CE207" s="185"/>
      <c r="CF207" s="185"/>
      <c r="CG207" s="185"/>
      <c r="CH207" s="185"/>
      <c r="CI207" s="185"/>
      <c r="CJ207" s="185"/>
      <c r="CK207" s="185"/>
      <c r="CL207" s="185"/>
      <c r="CM207" s="185"/>
      <c r="CN207" s="185"/>
      <c r="CO207" s="185"/>
      <c r="CP207" s="185"/>
      <c r="CQ207" s="185"/>
      <c r="CR207" s="185"/>
      <c r="CS207" s="185"/>
      <c r="CT207" s="185"/>
      <c r="CU207" s="185"/>
      <c r="CV207" s="185"/>
      <c r="CW207" s="185"/>
      <c r="CX207" s="185"/>
      <c r="CY207" s="185"/>
      <c r="CZ207" s="185"/>
      <c r="DA207" s="185"/>
      <c r="DB207" s="185"/>
      <c r="DC207" s="185"/>
      <c r="DD207" s="185"/>
      <c r="DE207" s="185"/>
      <c r="DF207" s="185"/>
      <c r="DG207" s="185"/>
      <c r="DH207" s="185"/>
      <c r="DI207" s="185"/>
      <c r="DJ207" s="185"/>
      <c r="DK207" s="185"/>
      <c r="DL207" s="185"/>
      <c r="DM207" s="185"/>
      <c r="DN207" s="185"/>
      <c r="DO207" s="185"/>
      <c r="DP207" s="185"/>
      <c r="DQ207" s="185"/>
      <c r="DR207" s="185"/>
      <c r="DS207" s="185"/>
      <c r="DT207" s="185"/>
      <c r="DU207" s="185"/>
      <c r="DV207" s="185"/>
      <c r="DW207" s="185"/>
      <c r="DX207" s="185"/>
      <c r="DY207" s="185"/>
      <c r="DZ207" s="185"/>
      <c r="EA207" s="185"/>
      <c r="EB207" s="185"/>
      <c r="EC207" s="185"/>
      <c r="ED207" s="185"/>
      <c r="EE207" s="185"/>
      <c r="EF207" s="185"/>
      <c r="EG207" s="185"/>
      <c r="EH207" s="185"/>
      <c r="EI207" s="185"/>
      <c r="EJ207" s="185"/>
      <c r="EK207" s="185"/>
      <c r="EL207" s="185"/>
      <c r="EM207" s="185"/>
      <c r="EN207" s="185"/>
      <c r="EO207" s="185"/>
      <c r="EP207" s="185"/>
      <c r="EQ207" s="185"/>
    </row>
  </sheetData>
  <sheetProtection/>
  <mergeCells count="74">
    <mergeCell ref="R4:S4"/>
    <mergeCell ref="P4:Q4"/>
    <mergeCell ref="N4:O4"/>
    <mergeCell ref="C4:C5"/>
    <mergeCell ref="D4:E4"/>
    <mergeCell ref="F4:G4"/>
    <mergeCell ref="H4:I4"/>
    <mergeCell ref="J4:K4"/>
    <mergeCell ref="L4:M4"/>
    <mergeCell ref="AR4:AS4"/>
    <mergeCell ref="AT4:AU4"/>
    <mergeCell ref="AV4:AW4"/>
    <mergeCell ref="AX4:AY4"/>
    <mergeCell ref="AZ4:BA4"/>
    <mergeCell ref="AH4:AI4"/>
    <mergeCell ref="AJ4:AK4"/>
    <mergeCell ref="AL4:AM4"/>
    <mergeCell ref="AN4:AO4"/>
    <mergeCell ref="AP4:AQ4"/>
    <mergeCell ref="BL4:BM4"/>
    <mergeCell ref="BN4:BO4"/>
    <mergeCell ref="BP4:BQ4"/>
    <mergeCell ref="BR4:BS4"/>
    <mergeCell ref="BT4:BU4"/>
    <mergeCell ref="BB4:BC4"/>
    <mergeCell ref="BD4:BE4"/>
    <mergeCell ref="BF4:BG4"/>
    <mergeCell ref="BH4:BI4"/>
    <mergeCell ref="BJ4:BK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CZ4:DA4"/>
    <mergeCell ref="DB4:DC4"/>
    <mergeCell ref="DD4:DE4"/>
    <mergeCell ref="DF4:DG4"/>
    <mergeCell ref="DH4:DI4"/>
    <mergeCell ref="CP4:CQ4"/>
    <mergeCell ref="CR4:CS4"/>
    <mergeCell ref="CT4:CU4"/>
    <mergeCell ref="CV4:CW4"/>
    <mergeCell ref="CX4:CY4"/>
    <mergeCell ref="DX4:DY4"/>
    <mergeCell ref="DZ4:EA4"/>
    <mergeCell ref="EB4:EC4"/>
    <mergeCell ref="DJ4:DK4"/>
    <mergeCell ref="DL4:DM4"/>
    <mergeCell ref="DN4:DO4"/>
    <mergeCell ref="DP4:DQ4"/>
    <mergeCell ref="DR4:DS4"/>
    <mergeCell ref="B4:B5"/>
    <mergeCell ref="EN4:EO4"/>
    <mergeCell ref="EP4:EQ4"/>
    <mergeCell ref="ED4:EE4"/>
    <mergeCell ref="EF4:EG4"/>
    <mergeCell ref="EH4:EI4"/>
    <mergeCell ref="EJ4:EK4"/>
    <mergeCell ref="EL4:EM4"/>
    <mergeCell ref="DT4:DU4"/>
    <mergeCell ref="DV4:DW4"/>
    <mergeCell ref="AF4:AG4"/>
    <mergeCell ref="AD4:AE4"/>
    <mergeCell ref="AB4:AC4"/>
    <mergeCell ref="Z4:AA4"/>
    <mergeCell ref="V4:W4"/>
    <mergeCell ref="T4:U4"/>
    <mergeCell ref="X4:Y4"/>
  </mergeCells>
  <printOptions/>
  <pageMargins left="0.17" right="0.17" top="0.71" bottom="0.59" header="0.17" footer="0.17"/>
  <pageSetup horizontalDpi="600" verticalDpi="600" orientation="portrait" scale="78" r:id="rId1"/>
  <colBreaks count="1" manualBreakCount="1">
    <brk id="14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showGridLines="0" workbookViewId="0" topLeftCell="A1">
      <selection activeCell="A2" sqref="A1:A2"/>
    </sheetView>
  </sheetViews>
  <sheetFormatPr defaultColWidth="9.140625" defaultRowHeight="12.75"/>
  <cols>
    <col min="1" max="1" width="98.57421875" style="0" bestFit="1" customWidth="1"/>
    <col min="2" max="2" width="22.28125" style="0" bestFit="1" customWidth="1"/>
  </cols>
  <sheetData>
    <row r="1" ht="15">
      <c r="A1" s="264" t="s">
        <v>1165</v>
      </c>
    </row>
    <row r="2" ht="15">
      <c r="A2" s="264" t="s">
        <v>1155</v>
      </c>
    </row>
    <row r="3" ht="13.5" thickBot="1"/>
    <row r="4" spans="1:2" ht="13.5" thickBot="1">
      <c r="A4" s="247" t="s">
        <v>1053</v>
      </c>
      <c r="B4" s="247">
        <v>2017</v>
      </c>
    </row>
    <row r="5" spans="1:2" ht="12.75">
      <c r="A5" s="249" t="s">
        <v>685</v>
      </c>
      <c r="B5" s="248"/>
    </row>
    <row r="6" spans="1:2" ht="12.75">
      <c r="A6" s="250" t="s">
        <v>1054</v>
      </c>
      <c r="B6" s="248">
        <v>-203983.76</v>
      </c>
    </row>
    <row r="7" spans="1:2" ht="12.75">
      <c r="A7" s="250" t="s">
        <v>1055</v>
      </c>
      <c r="B7" s="248">
        <v>67467.62862000002</v>
      </c>
    </row>
    <row r="8" spans="1:2" ht="13.5" thickBot="1">
      <c r="A8" s="250" t="s">
        <v>1056</v>
      </c>
      <c r="B8" s="248">
        <v>11219.1068</v>
      </c>
    </row>
    <row r="9" spans="1:2" ht="13.5" thickBot="1">
      <c r="A9" s="251" t="s">
        <v>685</v>
      </c>
      <c r="B9" s="252">
        <v>-125297.02457999998</v>
      </c>
    </row>
    <row r="10" ht="12.75">
      <c r="A10" s="244"/>
    </row>
    <row r="11" spans="1:2" ht="12.75">
      <c r="A11" s="249" t="s">
        <v>686</v>
      </c>
      <c r="B11" s="248"/>
    </row>
    <row r="12" spans="1:2" ht="12.75">
      <c r="A12" s="250" t="s">
        <v>1057</v>
      </c>
      <c r="B12" s="248">
        <v>-123556.61349999996</v>
      </c>
    </row>
    <row r="13" spans="1:2" ht="12.75">
      <c r="A13" s="250" t="s">
        <v>1058</v>
      </c>
      <c r="B13" s="248">
        <v>40866.349915125</v>
      </c>
    </row>
    <row r="14" spans="1:2" ht="13.5" thickBot="1">
      <c r="A14" s="250" t="s">
        <v>1059</v>
      </c>
      <c r="B14" s="248">
        <v>6795.6137425000015</v>
      </c>
    </row>
    <row r="15" spans="1:2" ht="13.5" thickBot="1">
      <c r="A15" s="251" t="s">
        <v>686</v>
      </c>
      <c r="B15" s="252">
        <v>-75894.64984237496</v>
      </c>
    </row>
    <row r="16" ht="12.75">
      <c r="A16" s="244"/>
    </row>
    <row r="17" spans="1:2" ht="12.75">
      <c r="A17" s="249" t="s">
        <v>687</v>
      </c>
      <c r="B17" s="248"/>
    </row>
    <row r="18" spans="1:2" ht="12.75">
      <c r="A18" s="250" t="s">
        <v>1060</v>
      </c>
      <c r="B18" s="248">
        <v>-26956887.064830996</v>
      </c>
    </row>
    <row r="19" spans="1:2" ht="12.75">
      <c r="A19" s="250" t="s">
        <v>1061</v>
      </c>
      <c r="B19" s="248">
        <v>8915990.396692852</v>
      </c>
    </row>
    <row r="20" spans="1:2" ht="13.5" thickBot="1">
      <c r="A20" s="250" t="s">
        <v>1062</v>
      </c>
      <c r="B20" s="248">
        <v>1482628.7885657048</v>
      </c>
    </row>
    <row r="21" spans="1:2" ht="13.5" thickBot="1">
      <c r="A21" s="251" t="s">
        <v>687</v>
      </c>
      <c r="B21" s="252">
        <v>-16558267.879572442</v>
      </c>
    </row>
    <row r="22" ht="12.75">
      <c r="A22" s="244"/>
    </row>
    <row r="23" spans="1:2" ht="12.75">
      <c r="A23" s="249" t="s">
        <v>688</v>
      </c>
      <c r="B23" s="248"/>
    </row>
    <row r="24" spans="1:2" ht="12.75">
      <c r="A24" s="250" t="s">
        <v>1063</v>
      </c>
      <c r="B24" s="248">
        <v>-437982.57</v>
      </c>
    </row>
    <row r="25" spans="1:2" ht="12.75">
      <c r="A25" s="250" t="s">
        <v>1064</v>
      </c>
      <c r="B25" s="248">
        <v>144862.73502750005</v>
      </c>
    </row>
    <row r="26" spans="1:2" ht="13.5" thickBot="1">
      <c r="A26" s="250" t="s">
        <v>1065</v>
      </c>
      <c r="B26" s="248">
        <v>24089.041350000003</v>
      </c>
    </row>
    <row r="27" spans="1:2" ht="13.5" thickBot="1">
      <c r="A27" s="251" t="s">
        <v>688</v>
      </c>
      <c r="B27" s="252">
        <v>-269030.7936225</v>
      </c>
    </row>
    <row r="28" ht="12.75">
      <c r="A28" s="245"/>
    </row>
    <row r="29" spans="1:2" ht="12.75">
      <c r="A29" s="249" t="s">
        <v>689</v>
      </c>
      <c r="B29" s="248"/>
    </row>
    <row r="30" spans="1:2" ht="12.75">
      <c r="A30" s="250" t="s">
        <v>1066</v>
      </c>
      <c r="B30" s="248">
        <v>-2114537.1500000004</v>
      </c>
    </row>
    <row r="31" spans="1:2" ht="12.75">
      <c r="A31" s="250" t="s">
        <v>1067</v>
      </c>
      <c r="B31" s="248">
        <v>699383.1623625001</v>
      </c>
    </row>
    <row r="32" spans="1:2" ht="13.5" thickBot="1">
      <c r="A32" s="250" t="s">
        <v>1068</v>
      </c>
      <c r="B32" s="248">
        <v>116299.54325000005</v>
      </c>
    </row>
    <row r="33" spans="1:2" ht="13.5" thickBot="1">
      <c r="A33" s="251" t="s">
        <v>689</v>
      </c>
      <c r="B33" s="252">
        <v>-1298854.4443875002</v>
      </c>
    </row>
    <row r="34" ht="12.75">
      <c r="A34" s="245"/>
    </row>
    <row r="35" spans="1:2" ht="12.75">
      <c r="A35" s="249" t="s">
        <v>690</v>
      </c>
      <c r="B35" s="248"/>
    </row>
    <row r="36" spans="1:2" ht="12.75">
      <c r="A36" s="250" t="s">
        <v>1069</v>
      </c>
      <c r="B36" s="248">
        <v>-131214.72</v>
      </c>
    </row>
    <row r="37" spans="1:2" ht="12.75">
      <c r="A37" s="250" t="s">
        <v>1070</v>
      </c>
      <c r="B37" s="248">
        <v>43399.268639999995</v>
      </c>
    </row>
    <row r="38" spans="1:2" ht="13.5" thickBot="1">
      <c r="A38" s="250" t="s">
        <v>1071</v>
      </c>
      <c r="B38" s="248">
        <v>7216.809600000001</v>
      </c>
    </row>
    <row r="39" spans="1:2" ht="13.5" thickBot="1">
      <c r="A39" s="251" t="s">
        <v>690</v>
      </c>
      <c r="B39" s="252">
        <v>-80598.64176</v>
      </c>
    </row>
    <row r="41" ht="12.75">
      <c r="B41" s="246">
        <f>B6+B12+B18+B24+B30+B36</f>
        <v>-29968161.878330998</v>
      </c>
    </row>
  </sheetData>
  <sheetProtection/>
  <printOptions/>
  <pageMargins left="0.17" right="0.17" top="0.71" bottom="0.59" header="0.17" footer="0.17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5"/>
  <sheetViews>
    <sheetView view="pageBreakPreview" zoomScale="83" zoomScaleSheetLayoutView="83" zoomScalePageLayoutView="0" workbookViewId="0" topLeftCell="A1">
      <pane xSplit="1" ySplit="4" topLeftCell="B5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2" sqref="A1:A2"/>
    </sheetView>
  </sheetViews>
  <sheetFormatPr defaultColWidth="9.140625" defaultRowHeight="12.75"/>
  <cols>
    <col min="1" max="1" width="55.7109375" style="2" customWidth="1"/>
    <col min="2" max="2" width="9.8515625" style="47" customWidth="1"/>
    <col min="3" max="3" width="11.140625" style="67" bestFit="1" customWidth="1"/>
    <col min="4" max="7" width="13.57421875" style="65" customWidth="1"/>
    <col min="8" max="8" width="11.00390625" style="4" customWidth="1"/>
    <col min="9" max="9" width="10.8515625" style="4" customWidth="1"/>
    <col min="10" max="10" width="13.8515625" style="4" customWidth="1"/>
    <col min="11" max="16384" width="9.140625" style="3" customWidth="1"/>
  </cols>
  <sheetData>
    <row r="1" ht="15">
      <c r="A1" s="264" t="s">
        <v>1156</v>
      </c>
    </row>
    <row r="2" ht="15">
      <c r="A2" s="264" t="s">
        <v>1155</v>
      </c>
    </row>
    <row r="3" spans="3:7" ht="9.75">
      <c r="C3" s="62">
        <v>1</v>
      </c>
      <c r="D3" s="48">
        <v>2</v>
      </c>
      <c r="E3" s="48" t="s">
        <v>184</v>
      </c>
      <c r="F3" s="48">
        <v>4</v>
      </c>
      <c r="G3" s="48" t="s">
        <v>185</v>
      </c>
    </row>
    <row r="4" spans="1:10" ht="30.75" thickBot="1">
      <c r="A4" s="14" t="s">
        <v>225</v>
      </c>
      <c r="B4" s="49" t="s">
        <v>177</v>
      </c>
      <c r="C4" s="49" t="s">
        <v>186</v>
      </c>
      <c r="D4" s="50" t="s">
        <v>0</v>
      </c>
      <c r="E4" s="50" t="s">
        <v>1</v>
      </c>
      <c r="F4" s="50" t="s">
        <v>2</v>
      </c>
      <c r="G4" s="50" t="s">
        <v>3</v>
      </c>
      <c r="H4" s="15" t="s">
        <v>147</v>
      </c>
      <c r="I4" s="15" t="s">
        <v>788</v>
      </c>
      <c r="J4" s="15" t="s">
        <v>148</v>
      </c>
    </row>
    <row r="5" spans="1:10" ht="9.75">
      <c r="A5" s="16"/>
      <c r="B5" s="51"/>
      <c r="C5" s="52"/>
      <c r="D5" s="52"/>
      <c r="E5" s="52"/>
      <c r="F5" s="52"/>
      <c r="G5" s="52"/>
      <c r="H5" s="17"/>
      <c r="I5" s="17"/>
      <c r="J5" s="17"/>
    </row>
    <row r="6" spans="1:7" ht="10.5" thickBot="1">
      <c r="A6" s="14" t="s">
        <v>4</v>
      </c>
      <c r="B6" s="51"/>
      <c r="C6" s="63"/>
      <c r="D6" s="53"/>
      <c r="E6" s="53"/>
      <c r="F6" s="53"/>
      <c r="G6" s="53"/>
    </row>
    <row r="7" spans="1:10" ht="9.75">
      <c r="A7" s="1" t="s">
        <v>187</v>
      </c>
      <c r="B7" s="54" t="s">
        <v>178</v>
      </c>
      <c r="C7" s="55">
        <f>VLOOKUP(A7,'2013 TY O&amp;M Exp(RIS)'!$A$5:$C$181,3,FALSE)</f>
        <v>7794020.98</v>
      </c>
      <c r="D7" s="55"/>
      <c r="E7" s="55">
        <f aca="true" t="shared" si="0" ref="E7:E26">+C7+D7</f>
        <v>7794020.98</v>
      </c>
      <c r="F7" s="55"/>
      <c r="G7" s="55">
        <f aca="true" t="shared" si="1" ref="G7:G26">+E7+F7</f>
        <v>7794020.98</v>
      </c>
      <c r="H7" s="5"/>
      <c r="I7" s="5"/>
      <c r="J7" s="5">
        <f>G7+H7+I7</f>
        <v>7794020.98</v>
      </c>
    </row>
    <row r="8" spans="1:10" ht="9.75">
      <c r="A8" s="1" t="s">
        <v>5</v>
      </c>
      <c r="B8" s="54" t="s">
        <v>179</v>
      </c>
      <c r="C8" s="55">
        <f>VLOOKUP(A8,'2013 TY O&amp;M Exp(RIS)'!$A$5:$C$181,3,FALSE)</f>
        <v>700540892.63</v>
      </c>
      <c r="D8" s="55">
        <f>-C8</f>
        <v>-700540892.63</v>
      </c>
      <c r="E8" s="55">
        <f t="shared" si="0"/>
        <v>0</v>
      </c>
      <c r="F8" s="55"/>
      <c r="G8" s="55">
        <f t="shared" si="1"/>
        <v>0</v>
      </c>
      <c r="H8" s="5"/>
      <c r="I8" s="5"/>
      <c r="J8" s="5">
        <f aca="true" t="shared" si="2" ref="J8:J26">G8+H8+I8</f>
        <v>0</v>
      </c>
    </row>
    <row r="9" spans="1:10" ht="9.75">
      <c r="A9" s="1" t="s">
        <v>6</v>
      </c>
      <c r="B9" s="54" t="s">
        <v>179</v>
      </c>
      <c r="C9" s="55">
        <f>VLOOKUP(A9,'2013 TY O&amp;M Exp(RIS)'!$A$5:$C$181,3,FALSE)</f>
        <v>9995114.78</v>
      </c>
      <c r="D9" s="55"/>
      <c r="E9" s="55">
        <f t="shared" si="0"/>
        <v>9995114.78</v>
      </c>
      <c r="F9" s="55">
        <f>-E9</f>
        <v>-9995114.78</v>
      </c>
      <c r="G9" s="55">
        <f t="shared" si="1"/>
        <v>0</v>
      </c>
      <c r="H9" s="5"/>
      <c r="I9" s="5"/>
      <c r="J9" s="5">
        <f t="shared" si="2"/>
        <v>0</v>
      </c>
    </row>
    <row r="10" spans="1:10" ht="9.75">
      <c r="A10" s="1" t="s">
        <v>7</v>
      </c>
      <c r="B10" s="54" t="s">
        <v>180</v>
      </c>
      <c r="C10" s="55">
        <f>VLOOKUP(A10,'2013 TY O&amp;M Exp(RIS)'!$A$5:$C$181,3,FALSE)</f>
        <v>5964287.99</v>
      </c>
      <c r="D10" s="55"/>
      <c r="E10" s="55">
        <f t="shared" si="0"/>
        <v>5964287.99</v>
      </c>
      <c r="F10" s="55"/>
      <c r="G10" s="55">
        <f t="shared" si="1"/>
        <v>5964287.99</v>
      </c>
      <c r="H10" s="5"/>
      <c r="I10" s="5"/>
      <c r="J10" s="5">
        <f t="shared" si="2"/>
        <v>5964287.99</v>
      </c>
    </row>
    <row r="11" spans="1:10" ht="9.75">
      <c r="A11" s="1" t="s">
        <v>8</v>
      </c>
      <c r="B11" s="54" t="s">
        <v>181</v>
      </c>
      <c r="C11" s="55">
        <f>VLOOKUP(A11,'2013 TY O&amp;M Exp(RIS)'!$A$5:$C$181,3,FALSE)</f>
        <v>2263814.77</v>
      </c>
      <c r="D11" s="55"/>
      <c r="E11" s="55">
        <f t="shared" si="0"/>
        <v>2263814.77</v>
      </c>
      <c r="F11" s="55"/>
      <c r="G11" s="55">
        <f t="shared" si="1"/>
        <v>2263814.77</v>
      </c>
      <c r="H11" s="5"/>
      <c r="I11" s="5"/>
      <c r="J11" s="5">
        <f t="shared" si="2"/>
        <v>2263814.77</v>
      </c>
    </row>
    <row r="12" spans="1:10" ht="9.75">
      <c r="A12" s="1" t="s">
        <v>188</v>
      </c>
      <c r="B12" s="54" t="s">
        <v>182</v>
      </c>
      <c r="C12" s="55">
        <f>VLOOKUP(A12,'2013 TY O&amp;M Exp(RIS)'!$A$5:$C$181,3,FALSE)</f>
        <v>21079312.06</v>
      </c>
      <c r="D12" s="55"/>
      <c r="E12" s="55">
        <f t="shared" si="0"/>
        <v>21079312.06</v>
      </c>
      <c r="F12" s="55"/>
      <c r="G12" s="55">
        <f t="shared" si="1"/>
        <v>21079312.06</v>
      </c>
      <c r="H12" s="5"/>
      <c r="I12" s="5"/>
      <c r="J12" s="5">
        <f t="shared" si="2"/>
        <v>21079312.06</v>
      </c>
    </row>
    <row r="13" spans="1:10" ht="9.75">
      <c r="A13" s="1" t="s">
        <v>9</v>
      </c>
      <c r="B13" s="54" t="s">
        <v>182</v>
      </c>
      <c r="C13" s="55">
        <f>VLOOKUP(A13,'2013 TY O&amp;M Exp(RIS)'!$A$5:$C$181,3,FALSE)</f>
        <v>6688174.47</v>
      </c>
      <c r="D13" s="55">
        <f>-C13</f>
        <v>-6688174.47</v>
      </c>
      <c r="E13" s="55">
        <f t="shared" si="0"/>
        <v>0</v>
      </c>
      <c r="F13" s="55"/>
      <c r="G13" s="55">
        <f t="shared" si="1"/>
        <v>0</v>
      </c>
      <c r="H13" s="5"/>
      <c r="I13" s="5"/>
      <c r="J13" s="5">
        <f t="shared" si="2"/>
        <v>0</v>
      </c>
    </row>
    <row r="14" spans="1:10" ht="9.75">
      <c r="A14" s="1" t="s">
        <v>10</v>
      </c>
      <c r="B14" s="54" t="s">
        <v>182</v>
      </c>
      <c r="C14" s="55">
        <f>VLOOKUP(A14,'2013 TY O&amp;M Exp(RIS)'!$A$5:$C$181,3,FALSE)</f>
        <v>1337939.58</v>
      </c>
      <c r="D14" s="55">
        <f>-C14</f>
        <v>-1337939.58</v>
      </c>
      <c r="E14" s="55">
        <f t="shared" si="0"/>
        <v>0</v>
      </c>
      <c r="F14" s="55"/>
      <c r="G14" s="55">
        <f t="shared" si="1"/>
        <v>0</v>
      </c>
      <c r="H14" s="5"/>
      <c r="I14" s="5"/>
      <c r="J14" s="5">
        <f t="shared" si="2"/>
        <v>0</v>
      </c>
    </row>
    <row r="15" spans="1:10" ht="9.75">
      <c r="A15" s="77" t="s">
        <v>11</v>
      </c>
      <c r="B15" s="54">
        <v>507</v>
      </c>
      <c r="C15" s="55">
        <f>VLOOKUP(A15,'2013 TY O&amp;M Exp(RIS)'!$A$5:$C$181,3,FALSE)</f>
        <v>3483.31</v>
      </c>
      <c r="D15" s="55"/>
      <c r="E15" s="55">
        <f t="shared" si="0"/>
        <v>3483.31</v>
      </c>
      <c r="F15" s="55"/>
      <c r="G15" s="55">
        <f t="shared" si="1"/>
        <v>3483.31</v>
      </c>
      <c r="H15" s="5"/>
      <c r="I15" s="5"/>
      <c r="J15" s="5">
        <f t="shared" si="2"/>
        <v>3483.31</v>
      </c>
    </row>
    <row r="16" spans="1:10" ht="9.75">
      <c r="A16" s="77" t="s">
        <v>12</v>
      </c>
      <c r="B16" s="54">
        <v>509</v>
      </c>
      <c r="C16" s="55">
        <f>VLOOKUP(A16,'2013 TY O&amp;M Exp(RIS)'!$A$5:$C$181,3,FALSE)</f>
        <v>0</v>
      </c>
      <c r="D16" s="55">
        <f>-C16</f>
        <v>0</v>
      </c>
      <c r="E16" s="55">
        <f t="shared" si="0"/>
        <v>0</v>
      </c>
      <c r="F16" s="55"/>
      <c r="G16" s="55">
        <f t="shared" si="1"/>
        <v>0</v>
      </c>
      <c r="H16" s="5"/>
      <c r="I16" s="5"/>
      <c r="J16" s="5">
        <f t="shared" si="2"/>
        <v>0</v>
      </c>
    </row>
    <row r="17" spans="1:10" ht="9.75">
      <c r="A17" s="77" t="s">
        <v>189</v>
      </c>
      <c r="B17" s="54">
        <v>510</v>
      </c>
      <c r="C17" s="55">
        <f>VLOOKUP(A17,'2013 TY O&amp;M Exp(RIS)'!$A$5:$C$181,3,FALSE)</f>
        <v>8749318.33</v>
      </c>
      <c r="D17" s="55"/>
      <c r="E17" s="55">
        <f t="shared" si="0"/>
        <v>8749318.33</v>
      </c>
      <c r="F17" s="55"/>
      <c r="G17" s="55">
        <f t="shared" si="1"/>
        <v>8749318.33</v>
      </c>
      <c r="H17" s="5"/>
      <c r="I17" s="5"/>
      <c r="J17" s="5">
        <f t="shared" si="2"/>
        <v>8749318.33</v>
      </c>
    </row>
    <row r="18" spans="1:10" ht="9.75">
      <c r="A18" s="77" t="s">
        <v>13</v>
      </c>
      <c r="B18" s="54">
        <v>511</v>
      </c>
      <c r="C18" s="55">
        <f>VLOOKUP(A18,'2013 TY O&amp;M Exp(RIS)'!$A$5:$C$181,3,FALSE)</f>
        <v>6135305.77</v>
      </c>
      <c r="D18" s="55"/>
      <c r="E18" s="55">
        <f t="shared" si="0"/>
        <v>6135305.77</v>
      </c>
      <c r="F18" s="55"/>
      <c r="G18" s="55">
        <f t="shared" si="1"/>
        <v>6135305.77</v>
      </c>
      <c r="H18" s="5"/>
      <c r="I18" s="5"/>
      <c r="J18" s="5">
        <f t="shared" si="2"/>
        <v>6135305.77</v>
      </c>
    </row>
    <row r="19" spans="1:10" ht="9.75">
      <c r="A19" s="77" t="s">
        <v>14</v>
      </c>
      <c r="B19" s="54">
        <v>511</v>
      </c>
      <c r="C19" s="55">
        <f>VLOOKUP(A19,'2013 TY O&amp;M Exp(RIS)'!$A$5:$C$181,3,FALSE)</f>
        <v>1721542</v>
      </c>
      <c r="D19" s="55">
        <f>-C19</f>
        <v>-1721542</v>
      </c>
      <c r="E19" s="55">
        <f t="shared" si="0"/>
        <v>0</v>
      </c>
      <c r="F19" s="55"/>
      <c r="G19" s="55">
        <f t="shared" si="1"/>
        <v>0</v>
      </c>
      <c r="H19" s="5"/>
      <c r="I19" s="5"/>
      <c r="J19" s="5">
        <f t="shared" si="2"/>
        <v>0</v>
      </c>
    </row>
    <row r="20" spans="1:10" ht="9.75">
      <c r="A20" s="77" t="s">
        <v>15</v>
      </c>
      <c r="B20" s="54">
        <v>511</v>
      </c>
      <c r="C20" s="55">
        <f>VLOOKUP(A20,'2013 TY O&amp;M Exp(RIS)'!$A$5:$C$181,3,FALSE)</f>
        <v>0</v>
      </c>
      <c r="D20" s="55"/>
      <c r="E20" s="55">
        <f>+C20+D20</f>
        <v>0</v>
      </c>
      <c r="F20" s="55"/>
      <c r="G20" s="55">
        <f>+E20+F20</f>
        <v>0</v>
      </c>
      <c r="H20" s="5"/>
      <c r="I20" s="5"/>
      <c r="J20" s="5">
        <f t="shared" si="2"/>
        <v>0</v>
      </c>
    </row>
    <row r="21" spans="1:10" ht="9.75">
      <c r="A21" s="77" t="s">
        <v>16</v>
      </c>
      <c r="B21" s="54">
        <v>512</v>
      </c>
      <c r="C21" s="55">
        <f>VLOOKUP(A21,'2013 TY O&amp;M Exp(RIS)'!$A$5:$C$181,3,FALSE)</f>
        <v>19993880.57</v>
      </c>
      <c r="D21" s="55"/>
      <c r="E21" s="55">
        <f t="shared" si="0"/>
        <v>19993880.57</v>
      </c>
      <c r="F21" s="55"/>
      <c r="G21" s="55">
        <f t="shared" si="1"/>
        <v>19993880.57</v>
      </c>
      <c r="H21" s="5"/>
      <c r="I21" s="5"/>
      <c r="J21" s="5">
        <f t="shared" si="2"/>
        <v>19993880.57</v>
      </c>
    </row>
    <row r="22" spans="1:10" ht="9.75">
      <c r="A22" s="77" t="s">
        <v>17</v>
      </c>
      <c r="B22" s="54">
        <v>512</v>
      </c>
      <c r="C22" s="55">
        <f>VLOOKUP(A22,'2013 TY O&amp;M Exp(RIS)'!$A$5:$C$181,3,FALSE)</f>
        <v>8594280</v>
      </c>
      <c r="D22" s="55">
        <f>-C22</f>
        <v>-8594280</v>
      </c>
      <c r="E22" s="55">
        <f t="shared" si="0"/>
        <v>0</v>
      </c>
      <c r="F22" s="55"/>
      <c r="G22" s="55">
        <f t="shared" si="1"/>
        <v>0</v>
      </c>
      <c r="H22" s="5"/>
      <c r="I22" s="5"/>
      <c r="J22" s="5">
        <f t="shared" si="2"/>
        <v>0</v>
      </c>
    </row>
    <row r="23" spans="1:10" ht="9.75">
      <c r="A23" s="77" t="s">
        <v>18</v>
      </c>
      <c r="B23" s="54">
        <v>513</v>
      </c>
      <c r="C23" s="55">
        <f>VLOOKUP(A23,'2013 TY O&amp;M Exp(RIS)'!$A$5:$C$181,3,FALSE)</f>
        <v>10599552.66</v>
      </c>
      <c r="D23" s="55"/>
      <c r="E23" s="55">
        <f t="shared" si="0"/>
        <v>10599552.66</v>
      </c>
      <c r="F23" s="55"/>
      <c r="G23" s="55">
        <f t="shared" si="1"/>
        <v>10599552.66</v>
      </c>
      <c r="H23" s="5"/>
      <c r="I23" s="5"/>
      <c r="J23" s="5">
        <f t="shared" si="2"/>
        <v>10599552.66</v>
      </c>
    </row>
    <row r="24" spans="1:10" ht="9.75">
      <c r="A24" s="77" t="s">
        <v>190</v>
      </c>
      <c r="B24" s="54">
        <v>513</v>
      </c>
      <c r="C24" s="55">
        <f>VLOOKUP(A24,'2013 TY O&amp;M Exp(RIS)'!$A$5:$C$181,3,FALSE)</f>
        <v>1335073</v>
      </c>
      <c r="D24" s="55">
        <f>-C24</f>
        <v>-1335073</v>
      </c>
      <c r="E24" s="55">
        <f t="shared" si="0"/>
        <v>0</v>
      </c>
      <c r="F24" s="55"/>
      <c r="G24" s="55">
        <f t="shared" si="1"/>
        <v>0</v>
      </c>
      <c r="H24" s="5"/>
      <c r="I24" s="5"/>
      <c r="J24" s="5">
        <f t="shared" si="2"/>
        <v>0</v>
      </c>
    </row>
    <row r="25" spans="1:10" ht="20.25">
      <c r="A25" s="77" t="s">
        <v>191</v>
      </c>
      <c r="B25" s="54">
        <v>514</v>
      </c>
      <c r="C25" s="55">
        <f>VLOOKUP(A25,'2013 TY O&amp;M Exp(RIS)'!$A$5:$C$181,3,FALSE)</f>
        <v>2783048.56</v>
      </c>
      <c r="D25" s="55"/>
      <c r="E25" s="55">
        <f t="shared" si="0"/>
        <v>2783048.56</v>
      </c>
      <c r="F25" s="55"/>
      <c r="G25" s="55">
        <f t="shared" si="1"/>
        <v>2783048.56</v>
      </c>
      <c r="H25" s="5"/>
      <c r="I25" s="5"/>
      <c r="J25" s="5">
        <f t="shared" si="2"/>
        <v>2783048.56</v>
      </c>
    </row>
    <row r="26" spans="1:10" ht="10.5" thickBot="1">
      <c r="A26" s="77" t="s">
        <v>19</v>
      </c>
      <c r="B26" s="54">
        <v>514</v>
      </c>
      <c r="C26" s="55">
        <f>VLOOKUP(A26,'2013 TY O&amp;M Exp(RIS)'!$A$5:$C$181,3,FALSE)</f>
        <v>242685.2</v>
      </c>
      <c r="D26" s="56">
        <f>-C26</f>
        <v>-242685.2</v>
      </c>
      <c r="E26" s="56">
        <f t="shared" si="0"/>
        <v>0</v>
      </c>
      <c r="F26" s="56"/>
      <c r="G26" s="56">
        <f t="shared" si="1"/>
        <v>0</v>
      </c>
      <c r="H26" s="5"/>
      <c r="I26" s="5"/>
      <c r="J26" s="5">
        <f t="shared" si="2"/>
        <v>0</v>
      </c>
    </row>
    <row r="27" spans="1:10" ht="9.75">
      <c r="A27" s="77" t="s">
        <v>20</v>
      </c>
      <c r="B27" s="54"/>
      <c r="C27" s="55">
        <f aca="true" t="shared" si="3" ref="C27:J27">SUM(C7:C26)</f>
        <v>815821726.66</v>
      </c>
      <c r="D27" s="55">
        <f t="shared" si="3"/>
        <v>-720460586.8800001</v>
      </c>
      <c r="E27" s="55">
        <f t="shared" si="3"/>
        <v>95361139.78</v>
      </c>
      <c r="F27" s="55">
        <f t="shared" si="3"/>
        <v>-9995114.78</v>
      </c>
      <c r="G27" s="64">
        <f t="shared" si="3"/>
        <v>85366025</v>
      </c>
      <c r="H27" s="6">
        <f t="shared" si="3"/>
        <v>0</v>
      </c>
      <c r="I27" s="6">
        <f t="shared" si="3"/>
        <v>0</v>
      </c>
      <c r="J27" s="18">
        <f t="shared" si="3"/>
        <v>85366025</v>
      </c>
    </row>
    <row r="28" spans="1:10" ht="9.75">
      <c r="A28" s="77"/>
      <c r="B28" s="54"/>
      <c r="C28" s="55"/>
      <c r="D28" s="55"/>
      <c r="E28" s="55"/>
      <c r="F28" s="55"/>
      <c r="G28" s="55"/>
      <c r="H28" s="5"/>
      <c r="I28" s="5"/>
      <c r="J28" s="5"/>
    </row>
    <row r="29" spans="1:10" ht="9.75">
      <c r="A29" s="77"/>
      <c r="B29" s="54"/>
      <c r="C29" s="55"/>
      <c r="D29" s="55"/>
      <c r="E29" s="55"/>
      <c r="F29" s="55"/>
      <c r="G29" s="55"/>
      <c r="H29" s="5"/>
      <c r="I29" s="5"/>
      <c r="J29" s="5"/>
    </row>
    <row r="30" spans="1:7" ht="10.5" thickBot="1">
      <c r="A30" s="78" t="s">
        <v>21</v>
      </c>
      <c r="B30" s="54"/>
      <c r="C30" s="55"/>
      <c r="D30" s="55"/>
      <c r="E30" s="55"/>
      <c r="F30" s="55"/>
      <c r="G30" s="55"/>
    </row>
    <row r="31" spans="1:10" ht="9.75">
      <c r="A31" s="77" t="s">
        <v>192</v>
      </c>
      <c r="B31" s="54">
        <v>517</v>
      </c>
      <c r="C31" s="55">
        <f>VLOOKUP(A31,'2013 TY O&amp;M Exp(RIS)'!$A$5:$C$181,3,FALSE)</f>
        <v>105717145.91</v>
      </c>
      <c r="D31" s="55"/>
      <c r="E31" s="55">
        <f aca="true" t="shared" si="4" ref="E31:E56">+C31+D31</f>
        <v>105717145.91</v>
      </c>
      <c r="F31" s="80">
        <v>-1076983</v>
      </c>
      <c r="G31" s="55">
        <f>+E31+F31</f>
        <v>104640162.91</v>
      </c>
      <c r="H31" s="5"/>
      <c r="I31" s="5"/>
      <c r="J31" s="5">
        <f aca="true" t="shared" si="5" ref="J31:J56">G31+H31+I31</f>
        <v>104640162.91</v>
      </c>
    </row>
    <row r="32" spans="1:10" ht="9.75">
      <c r="A32" s="77" t="s">
        <v>229</v>
      </c>
      <c r="B32" s="54">
        <v>518</v>
      </c>
      <c r="C32" s="55">
        <f>VLOOKUP(A32,'2013 TY O&amp;M Exp(RIS)'!$A$5:$C$181,3,FALSE)</f>
        <v>189576565.21</v>
      </c>
      <c r="D32" s="55">
        <f>-C32</f>
        <v>-189576565.21</v>
      </c>
      <c r="E32" s="55">
        <f t="shared" si="4"/>
        <v>0</v>
      </c>
      <c r="F32" s="55"/>
      <c r="G32" s="55">
        <f aca="true" t="shared" si="6" ref="G32:G56">+E32+F32</f>
        <v>0</v>
      </c>
      <c r="H32" s="5"/>
      <c r="I32" s="5"/>
      <c r="J32" s="5">
        <f t="shared" si="5"/>
        <v>0</v>
      </c>
    </row>
    <row r="33" spans="1:10" ht="9.75">
      <c r="A33" s="79" t="s">
        <v>230</v>
      </c>
      <c r="B33" s="54">
        <v>518</v>
      </c>
      <c r="C33" s="55">
        <f>VLOOKUP(A33,'2013 TY O&amp;M Exp(RIS)'!$A$5:$C$181,3,FALSE)</f>
        <v>21490238.79</v>
      </c>
      <c r="D33" s="55">
        <f>-C33</f>
        <v>-21490238.79</v>
      </c>
      <c r="E33" s="55">
        <f aca="true" t="shared" si="7" ref="E33:E39">+C33+D33</f>
        <v>0</v>
      </c>
      <c r="F33" s="55"/>
      <c r="G33" s="55">
        <f aca="true" t="shared" si="8" ref="G33:G39">+E33+F33</f>
        <v>0</v>
      </c>
      <c r="H33" s="5"/>
      <c r="I33" s="5"/>
      <c r="J33" s="5">
        <f t="shared" si="5"/>
        <v>0</v>
      </c>
    </row>
    <row r="34" spans="1:10" ht="9.75">
      <c r="A34" s="79" t="s">
        <v>22</v>
      </c>
      <c r="B34" s="54">
        <v>518</v>
      </c>
      <c r="C34" s="55">
        <f>VLOOKUP(A34,'2013 TY O&amp;M Exp(RIS)'!$A$5:$C$181,3,FALSE)</f>
        <v>35346332.38</v>
      </c>
      <c r="D34" s="55">
        <f>-C34</f>
        <v>-35346332.38</v>
      </c>
      <c r="E34" s="55">
        <f t="shared" si="7"/>
        <v>0</v>
      </c>
      <c r="F34" s="55"/>
      <c r="G34" s="55">
        <f t="shared" si="8"/>
        <v>0</v>
      </c>
      <c r="H34" s="5"/>
      <c r="I34" s="5"/>
      <c r="J34" s="5">
        <f t="shared" si="5"/>
        <v>0</v>
      </c>
    </row>
    <row r="35" spans="1:10" ht="9.75">
      <c r="A35" s="79" t="s">
        <v>23</v>
      </c>
      <c r="B35" s="54">
        <v>518</v>
      </c>
      <c r="C35" s="55">
        <f>VLOOKUP(A35,'2013 TY O&amp;M Exp(RIS)'!$A$5:$C$181,3,FALSE)</f>
        <v>0</v>
      </c>
      <c r="D35" s="55"/>
      <c r="E35" s="55">
        <f t="shared" si="7"/>
        <v>0</v>
      </c>
      <c r="F35" s="55"/>
      <c r="G35" s="55">
        <f t="shared" si="8"/>
        <v>0</v>
      </c>
      <c r="H35" s="5"/>
      <c r="I35" s="5"/>
      <c r="J35" s="5">
        <f t="shared" si="5"/>
        <v>0</v>
      </c>
    </row>
    <row r="36" spans="1:10" ht="9.75">
      <c r="A36" s="79" t="s">
        <v>24</v>
      </c>
      <c r="B36" s="54">
        <v>518</v>
      </c>
      <c r="C36" s="55">
        <f>VLOOKUP(A36,'2013 TY O&amp;M Exp(RIS)'!$A$5:$C$181,3,FALSE)</f>
        <v>0</v>
      </c>
      <c r="D36" s="55"/>
      <c r="E36" s="55">
        <f t="shared" si="7"/>
        <v>0</v>
      </c>
      <c r="F36" s="55"/>
      <c r="G36" s="55">
        <f t="shared" si="8"/>
        <v>0</v>
      </c>
      <c r="H36" s="5"/>
      <c r="I36" s="5"/>
      <c r="J36" s="5">
        <f t="shared" si="5"/>
        <v>0</v>
      </c>
    </row>
    <row r="37" spans="1:10" ht="9.75">
      <c r="A37" s="79" t="s">
        <v>25</v>
      </c>
      <c r="B37" s="54">
        <v>518</v>
      </c>
      <c r="C37" s="55">
        <f>VLOOKUP(A37,'2013 TY O&amp;M Exp(RIS)'!$A$5:$C$181,3,FALSE)</f>
        <v>0</v>
      </c>
      <c r="D37" s="55"/>
      <c r="E37" s="55">
        <f t="shared" si="7"/>
        <v>0</v>
      </c>
      <c r="F37" s="55"/>
      <c r="G37" s="55">
        <f t="shared" si="8"/>
        <v>0</v>
      </c>
      <c r="H37" s="5"/>
      <c r="I37" s="5"/>
      <c r="J37" s="5">
        <f t="shared" si="5"/>
        <v>0</v>
      </c>
    </row>
    <row r="38" spans="1:10" ht="9.75">
      <c r="A38" s="79" t="s">
        <v>26</v>
      </c>
      <c r="B38" s="54">
        <v>518</v>
      </c>
      <c r="C38" s="55">
        <f>VLOOKUP(A38,'2013 TY O&amp;M Exp(RIS)'!$A$5:$C$181,3,FALSE)</f>
        <v>0</v>
      </c>
      <c r="D38" s="55"/>
      <c r="E38" s="55">
        <f t="shared" si="7"/>
        <v>0</v>
      </c>
      <c r="F38" s="55"/>
      <c r="G38" s="55">
        <f t="shared" si="8"/>
        <v>0</v>
      </c>
      <c r="H38" s="5"/>
      <c r="I38" s="5"/>
      <c r="J38" s="5">
        <f t="shared" si="5"/>
        <v>0</v>
      </c>
    </row>
    <row r="39" spans="1:10" ht="9.75">
      <c r="A39" s="79" t="s">
        <v>231</v>
      </c>
      <c r="B39" s="54">
        <v>518</v>
      </c>
      <c r="C39" s="55">
        <f>VLOOKUP(A39,'2013 TY O&amp;M Exp(RIS)'!$A$5:$C$181,3,FALSE)</f>
        <v>0</v>
      </c>
      <c r="D39" s="55"/>
      <c r="E39" s="55">
        <f t="shared" si="7"/>
        <v>0</v>
      </c>
      <c r="F39" s="55"/>
      <c r="G39" s="55">
        <f t="shared" si="8"/>
        <v>0</v>
      </c>
      <c r="H39" s="5"/>
      <c r="I39" s="5"/>
      <c r="J39" s="5">
        <f t="shared" si="5"/>
        <v>0</v>
      </c>
    </row>
    <row r="40" spans="1:10" ht="9.75">
      <c r="A40" s="77" t="s">
        <v>193</v>
      </c>
      <c r="B40" s="54">
        <v>518</v>
      </c>
      <c r="C40" s="55">
        <f>VLOOKUP(A40,'2013 TY O&amp;M Exp(RIS)'!$A$5:$C$181,3,FALSE)</f>
        <v>11753702</v>
      </c>
      <c r="D40" s="55"/>
      <c r="E40" s="55">
        <f t="shared" si="4"/>
        <v>11753702</v>
      </c>
      <c r="F40" s="55">
        <f>-E40</f>
        <v>-11753702</v>
      </c>
      <c r="G40" s="55">
        <f t="shared" si="6"/>
        <v>0</v>
      </c>
      <c r="H40" s="5"/>
      <c r="I40" s="5"/>
      <c r="J40" s="5">
        <f t="shared" si="5"/>
        <v>0</v>
      </c>
    </row>
    <row r="41" spans="1:10" ht="9.75">
      <c r="A41" s="77" t="s">
        <v>27</v>
      </c>
      <c r="B41" s="54">
        <v>519</v>
      </c>
      <c r="C41" s="55">
        <f>VLOOKUP(A41,'2013 TY O&amp;M Exp(RIS)'!$A$5:$C$181,3,FALSE)</f>
        <v>8984825.6</v>
      </c>
      <c r="D41" s="55"/>
      <c r="E41" s="55">
        <f t="shared" si="4"/>
        <v>8984825.6</v>
      </c>
      <c r="F41" s="55"/>
      <c r="G41" s="55">
        <f t="shared" si="6"/>
        <v>8984825.6</v>
      </c>
      <c r="H41" s="5"/>
      <c r="I41" s="5"/>
      <c r="J41" s="5">
        <f t="shared" si="5"/>
        <v>8984825.6</v>
      </c>
    </row>
    <row r="42" spans="1:10" ht="9.75">
      <c r="A42" s="77" t="s">
        <v>28</v>
      </c>
      <c r="B42" s="54">
        <v>520</v>
      </c>
      <c r="C42" s="55">
        <f>VLOOKUP(A42,'2013 TY O&amp;M Exp(RIS)'!$A$5:$C$181,3,FALSE)</f>
        <v>64486955.4</v>
      </c>
      <c r="D42" s="55"/>
      <c r="E42" s="55">
        <f t="shared" si="4"/>
        <v>64486955.4</v>
      </c>
      <c r="F42" s="55"/>
      <c r="G42" s="55">
        <f t="shared" si="6"/>
        <v>64486955.4</v>
      </c>
      <c r="H42" s="5"/>
      <c r="I42" s="5"/>
      <c r="J42" s="5">
        <f t="shared" si="5"/>
        <v>64486955.4</v>
      </c>
    </row>
    <row r="43" spans="1:10" ht="9.75">
      <c r="A43" s="77" t="s">
        <v>29</v>
      </c>
      <c r="B43" s="54">
        <v>520</v>
      </c>
      <c r="C43" s="55">
        <f>VLOOKUP(A43,'2013 TY O&amp;M Exp(RIS)'!$A$5:$C$181,3,FALSE)</f>
        <v>0</v>
      </c>
      <c r="D43" s="55">
        <f>-C43</f>
        <v>0</v>
      </c>
      <c r="E43" s="55">
        <f>+C43+D43</f>
        <v>0</v>
      </c>
      <c r="F43" s="55"/>
      <c r="G43" s="55">
        <f>+E43+F43</f>
        <v>0</v>
      </c>
      <c r="H43" s="5"/>
      <c r="I43" s="5"/>
      <c r="J43" s="5">
        <f t="shared" si="5"/>
        <v>0</v>
      </c>
    </row>
    <row r="44" spans="1:10" ht="9.75">
      <c r="A44" s="77" t="s">
        <v>30</v>
      </c>
      <c r="B44" s="54">
        <v>523</v>
      </c>
      <c r="C44" s="55">
        <f>VLOOKUP(A44,'2013 TY O&amp;M Exp(RIS)'!$A$5:$C$181,3,FALSE)</f>
        <v>66333.12</v>
      </c>
      <c r="D44" s="55"/>
      <c r="E44" s="55">
        <f t="shared" si="4"/>
        <v>66333.12</v>
      </c>
      <c r="F44" s="55"/>
      <c r="G44" s="55">
        <f t="shared" si="6"/>
        <v>66333.12</v>
      </c>
      <c r="H44" s="5"/>
      <c r="I44" s="5"/>
      <c r="J44" s="5">
        <f t="shared" si="5"/>
        <v>66333.12</v>
      </c>
    </row>
    <row r="45" spans="1:10" ht="20.25">
      <c r="A45" s="77" t="s">
        <v>194</v>
      </c>
      <c r="B45" s="54">
        <v>524</v>
      </c>
      <c r="C45" s="55">
        <f>VLOOKUP(A45,'2013 TY O&amp;M Exp(RIS)'!$A$5:$C$181,3,FALSE)</f>
        <v>66368877.34</v>
      </c>
      <c r="D45" s="55"/>
      <c r="E45" s="55">
        <f t="shared" si="4"/>
        <v>66368877.34</v>
      </c>
      <c r="F45" s="55"/>
      <c r="G45" s="55">
        <f t="shared" si="6"/>
        <v>66368877.34</v>
      </c>
      <c r="H45" s="5"/>
      <c r="I45" s="5"/>
      <c r="J45" s="5">
        <f t="shared" si="5"/>
        <v>66368877.34</v>
      </c>
    </row>
    <row r="46" spans="1:10" ht="9.75">
      <c r="A46" s="77" t="s">
        <v>31</v>
      </c>
      <c r="B46" s="54">
        <v>524</v>
      </c>
      <c r="C46" s="55">
        <f>VLOOKUP(A46,'2013 TY O&amp;M Exp(RIS)'!$A$5:$C$181,3,FALSE)</f>
        <v>11553</v>
      </c>
      <c r="D46" s="55">
        <f>-C46</f>
        <v>-11553</v>
      </c>
      <c r="E46" s="55">
        <f t="shared" si="4"/>
        <v>0</v>
      </c>
      <c r="F46" s="55"/>
      <c r="G46" s="55">
        <f t="shared" si="6"/>
        <v>0</v>
      </c>
      <c r="H46" s="5"/>
      <c r="I46" s="5"/>
      <c r="J46" s="5">
        <f t="shared" si="5"/>
        <v>0</v>
      </c>
    </row>
    <row r="47" spans="1:10" ht="20.25">
      <c r="A47" s="77" t="s">
        <v>195</v>
      </c>
      <c r="B47" s="54">
        <v>524</v>
      </c>
      <c r="C47" s="55">
        <f>VLOOKUP(A47,'2013 TY O&amp;M Exp(RIS)'!$A$5:$C$181,3,FALSE)</f>
        <v>6707476</v>
      </c>
      <c r="D47" s="55">
        <f>-C47</f>
        <v>-6707476</v>
      </c>
      <c r="E47" s="55">
        <f t="shared" si="4"/>
        <v>0</v>
      </c>
      <c r="F47" s="55"/>
      <c r="G47" s="55">
        <f t="shared" si="6"/>
        <v>0</v>
      </c>
      <c r="H47" s="5"/>
      <c r="I47" s="5"/>
      <c r="J47" s="5">
        <f t="shared" si="5"/>
        <v>0</v>
      </c>
    </row>
    <row r="48" spans="1:10" ht="9.75">
      <c r="A48" s="77" t="s">
        <v>232</v>
      </c>
      <c r="B48" s="54">
        <v>524</v>
      </c>
      <c r="C48" s="55">
        <f>VLOOKUP(A48,'2013 TY O&amp;M Exp(RIS)'!$A$5:$C$181,3,FALSE)</f>
        <v>0</v>
      </c>
      <c r="D48" s="55"/>
      <c r="E48" s="55">
        <f>+C48+D48</f>
        <v>0</v>
      </c>
      <c r="F48" s="55"/>
      <c r="G48" s="55">
        <f>+E48+F48</f>
        <v>0</v>
      </c>
      <c r="H48" s="5"/>
      <c r="I48" s="5"/>
      <c r="J48" s="5">
        <f t="shared" si="5"/>
        <v>0</v>
      </c>
    </row>
    <row r="49" spans="1:10" ht="9.75">
      <c r="A49" s="77" t="s">
        <v>32</v>
      </c>
      <c r="B49" s="54">
        <v>525</v>
      </c>
      <c r="C49" s="55">
        <f>VLOOKUP(A49,'2013 TY O&amp;M Exp(RIS)'!$A$5:$C$181,3,FALSE)</f>
        <v>0</v>
      </c>
      <c r="D49" s="55"/>
      <c r="E49" s="55">
        <f>+C49+D49</f>
        <v>0</v>
      </c>
      <c r="F49" s="55"/>
      <c r="G49" s="55">
        <f>+E49+F49</f>
        <v>0</v>
      </c>
      <c r="H49" s="5"/>
      <c r="I49" s="5"/>
      <c r="J49" s="5">
        <f t="shared" si="5"/>
        <v>0</v>
      </c>
    </row>
    <row r="50" spans="1:10" ht="20.25">
      <c r="A50" s="77" t="s">
        <v>196</v>
      </c>
      <c r="B50" s="54">
        <v>528</v>
      </c>
      <c r="C50" s="55">
        <f>VLOOKUP(A50,'2013 TY O&amp;M Exp(RIS)'!$A$5:$C$181,3,FALSE)</f>
        <v>110908125.49</v>
      </c>
      <c r="D50" s="55"/>
      <c r="E50" s="55">
        <f t="shared" si="4"/>
        <v>110908125.49</v>
      </c>
      <c r="F50" s="55"/>
      <c r="G50" s="55">
        <f t="shared" si="6"/>
        <v>110908125.49</v>
      </c>
      <c r="H50" s="5"/>
      <c r="I50" s="5"/>
      <c r="J50" s="5">
        <f t="shared" si="5"/>
        <v>110908125.49</v>
      </c>
    </row>
    <row r="51" spans="1:10" ht="9.75">
      <c r="A51" s="77" t="s">
        <v>33</v>
      </c>
      <c r="B51" s="54">
        <v>529</v>
      </c>
      <c r="C51" s="55">
        <f>VLOOKUP(A51,'2013 TY O&amp;M Exp(RIS)'!$A$5:$C$181,3,FALSE)</f>
        <v>5708158.48</v>
      </c>
      <c r="D51" s="55"/>
      <c r="E51" s="55">
        <f t="shared" si="4"/>
        <v>5708158.48</v>
      </c>
      <c r="F51" s="55"/>
      <c r="G51" s="55">
        <f t="shared" si="6"/>
        <v>5708158.48</v>
      </c>
      <c r="H51" s="5"/>
      <c r="I51" s="5"/>
      <c r="J51" s="5">
        <f t="shared" si="5"/>
        <v>5708158.48</v>
      </c>
    </row>
    <row r="52" spans="1:10" ht="9.75">
      <c r="A52" s="77" t="s">
        <v>34</v>
      </c>
      <c r="B52" s="54">
        <v>529</v>
      </c>
      <c r="C52" s="55">
        <f>VLOOKUP(A52,'2013 TY O&amp;M Exp(RIS)'!$A$5:$C$181,3,FALSE)</f>
        <v>1300000</v>
      </c>
      <c r="D52" s="55">
        <f>-C52</f>
        <v>-1300000</v>
      </c>
      <c r="E52" s="55">
        <f t="shared" si="4"/>
        <v>0</v>
      </c>
      <c r="F52" s="55"/>
      <c r="G52" s="55">
        <f t="shared" si="6"/>
        <v>0</v>
      </c>
      <c r="H52" s="5"/>
      <c r="I52" s="5"/>
      <c r="J52" s="5">
        <f t="shared" si="5"/>
        <v>0</v>
      </c>
    </row>
    <row r="53" spans="1:10" ht="9.75">
      <c r="A53" s="77" t="s">
        <v>35</v>
      </c>
      <c r="B53" s="54">
        <v>530</v>
      </c>
      <c r="C53" s="55">
        <f>VLOOKUP(A53,'2013 TY O&amp;M Exp(RIS)'!$A$5:$C$181,3,FALSE)</f>
        <v>30288151.37</v>
      </c>
      <c r="D53" s="55"/>
      <c r="E53" s="55">
        <f t="shared" si="4"/>
        <v>30288151.37</v>
      </c>
      <c r="F53" s="55"/>
      <c r="G53" s="55">
        <f t="shared" si="6"/>
        <v>30288151.37</v>
      </c>
      <c r="H53" s="5"/>
      <c r="I53" s="5"/>
      <c r="J53" s="5">
        <f t="shared" si="5"/>
        <v>30288151.37</v>
      </c>
    </row>
    <row r="54" spans="1:10" ht="9.75">
      <c r="A54" s="77" t="s">
        <v>36</v>
      </c>
      <c r="B54" s="54">
        <v>531</v>
      </c>
      <c r="C54" s="55">
        <f>VLOOKUP(A54,'2013 TY O&amp;M Exp(RIS)'!$A$5:$C$181,3,FALSE)</f>
        <v>11993463.42</v>
      </c>
      <c r="D54" s="55"/>
      <c r="E54" s="55">
        <f t="shared" si="4"/>
        <v>11993463.42</v>
      </c>
      <c r="F54" s="55"/>
      <c r="G54" s="55">
        <f t="shared" si="6"/>
        <v>11993463.42</v>
      </c>
      <c r="H54" s="5"/>
      <c r="I54" s="5"/>
      <c r="J54" s="5">
        <f t="shared" si="5"/>
        <v>11993463.42</v>
      </c>
    </row>
    <row r="55" spans="1:10" ht="9.75">
      <c r="A55" s="77" t="s">
        <v>197</v>
      </c>
      <c r="B55" s="54">
        <v>532</v>
      </c>
      <c r="C55" s="55">
        <f>VLOOKUP(A55,'2013 TY O&amp;M Exp(RIS)'!$A$5:$C$181,3,FALSE)</f>
        <v>3111660.66</v>
      </c>
      <c r="D55" s="55"/>
      <c r="E55" s="55">
        <f>+C55+D55</f>
        <v>3111660.66</v>
      </c>
      <c r="F55" s="55"/>
      <c r="G55" s="55">
        <f>+E55+F55</f>
        <v>3111660.66</v>
      </c>
      <c r="H55" s="5"/>
      <c r="I55" s="5"/>
      <c r="J55" s="5">
        <f t="shared" si="5"/>
        <v>3111660.66</v>
      </c>
    </row>
    <row r="56" spans="1:10" ht="10.5" thickBot="1">
      <c r="A56" s="77" t="s">
        <v>37</v>
      </c>
      <c r="B56" s="54">
        <v>532</v>
      </c>
      <c r="C56" s="55">
        <f>VLOOKUP(A56,'2013 TY O&amp;M Exp(RIS)'!$A$5:$C$181,3,FALSE)</f>
        <v>0</v>
      </c>
      <c r="D56" s="56">
        <f>-C56</f>
        <v>0</v>
      </c>
      <c r="E56" s="56">
        <f t="shared" si="4"/>
        <v>0</v>
      </c>
      <c r="F56" s="56"/>
      <c r="G56" s="56">
        <f t="shared" si="6"/>
        <v>0</v>
      </c>
      <c r="H56" s="5"/>
      <c r="I56" s="5"/>
      <c r="J56" s="5">
        <f t="shared" si="5"/>
        <v>0</v>
      </c>
    </row>
    <row r="57" spans="1:10" ht="9.75">
      <c r="A57" s="77" t="s">
        <v>38</v>
      </c>
      <c r="B57" s="54"/>
      <c r="C57" s="55">
        <f aca="true" t="shared" si="9" ref="C57:J57">SUM(C31:C56)</f>
        <v>673819564.17</v>
      </c>
      <c r="D57" s="55">
        <f t="shared" si="9"/>
        <v>-254432165.38</v>
      </c>
      <c r="E57" s="55">
        <f t="shared" si="9"/>
        <v>419387398.7900001</v>
      </c>
      <c r="F57" s="55">
        <f t="shared" si="9"/>
        <v>-12830685</v>
      </c>
      <c r="G57" s="64">
        <f t="shared" si="9"/>
        <v>406556713.7900001</v>
      </c>
      <c r="H57" s="6">
        <f t="shared" si="9"/>
        <v>0</v>
      </c>
      <c r="I57" s="6">
        <f t="shared" si="9"/>
        <v>0</v>
      </c>
      <c r="J57" s="18">
        <f t="shared" si="9"/>
        <v>406556713.7900001</v>
      </c>
    </row>
    <row r="58" spans="1:10" ht="9.75">
      <c r="A58" s="77"/>
      <c r="B58" s="54"/>
      <c r="C58" s="55"/>
      <c r="D58" s="55"/>
      <c r="E58" s="55"/>
      <c r="F58" s="55"/>
      <c r="G58" s="55"/>
      <c r="H58" s="5"/>
      <c r="I58" s="5"/>
      <c r="J58" s="5"/>
    </row>
    <row r="59" spans="1:10" ht="10.5" thickBot="1">
      <c r="A59" s="78" t="s">
        <v>39</v>
      </c>
      <c r="B59" s="54"/>
      <c r="C59" s="55"/>
      <c r="D59" s="55"/>
      <c r="E59" s="55"/>
      <c r="F59" s="55"/>
      <c r="G59" s="55"/>
      <c r="H59" s="5"/>
      <c r="I59" s="5"/>
      <c r="J59" s="5"/>
    </row>
    <row r="60" spans="1:10" ht="9.75">
      <c r="A60" s="77" t="s">
        <v>198</v>
      </c>
      <c r="B60" s="54">
        <v>546</v>
      </c>
      <c r="C60" s="55">
        <f>VLOOKUP(A60,'2013 TY O&amp;M Exp(RIS)'!$A$5:$C$181,3,FALSE)</f>
        <v>15097339.52</v>
      </c>
      <c r="D60" s="55"/>
      <c r="E60" s="55">
        <f aca="true" t="shared" si="10" ref="E60:E77">+C60+D60</f>
        <v>15097339.52</v>
      </c>
      <c r="F60" s="55"/>
      <c r="G60" s="55">
        <f aca="true" t="shared" si="11" ref="G60:G76">+E60+F60</f>
        <v>15097339.52</v>
      </c>
      <c r="H60" s="5"/>
      <c r="I60" s="5"/>
      <c r="J60" s="5">
        <f aca="true" t="shared" si="12" ref="J60:J80">G60+H60+I60</f>
        <v>15097339.52</v>
      </c>
    </row>
    <row r="61" spans="1:10" ht="20.25">
      <c r="A61" s="77" t="s">
        <v>199</v>
      </c>
      <c r="B61" s="54">
        <v>546</v>
      </c>
      <c r="C61" s="55">
        <f>VLOOKUP(A61,'2013 TY O&amp;M Exp(RIS)'!$A$5:$C$181,3,FALSE)</f>
        <v>386329.29</v>
      </c>
      <c r="D61" s="55">
        <f>-C61</f>
        <v>-386329.29</v>
      </c>
      <c r="E61" s="55">
        <f t="shared" si="10"/>
        <v>0</v>
      </c>
      <c r="F61" s="55"/>
      <c r="G61" s="55">
        <f t="shared" si="11"/>
        <v>0</v>
      </c>
      <c r="H61" s="5"/>
      <c r="I61" s="5"/>
      <c r="J61" s="5">
        <f t="shared" si="12"/>
        <v>0</v>
      </c>
    </row>
    <row r="62" spans="1:10" ht="9.75">
      <c r="A62" s="77" t="s">
        <v>40</v>
      </c>
      <c r="B62" s="54">
        <v>547</v>
      </c>
      <c r="C62" s="55">
        <f>VLOOKUP(A62,'2013 TY O&amp;M Exp(RIS)'!$A$5:$C$181,3,FALSE)</f>
        <v>2324417979.45</v>
      </c>
      <c r="D62" s="55">
        <f>-C62</f>
        <v>-2324417979.45</v>
      </c>
      <c r="E62" s="55">
        <f t="shared" si="10"/>
        <v>0</v>
      </c>
      <c r="F62" s="55"/>
      <c r="G62" s="55">
        <f t="shared" si="11"/>
        <v>0</v>
      </c>
      <c r="H62" s="5"/>
      <c r="I62" s="5"/>
      <c r="J62" s="5">
        <f t="shared" si="12"/>
        <v>0</v>
      </c>
    </row>
    <row r="63" spans="1:10" ht="9.75">
      <c r="A63" s="77" t="s">
        <v>200</v>
      </c>
      <c r="B63" s="54">
        <v>547</v>
      </c>
      <c r="C63" s="55">
        <f>VLOOKUP(A63,'2013 TY O&amp;M Exp(RIS)'!$A$5:$C$181,3,FALSE)</f>
        <v>2177973.51</v>
      </c>
      <c r="D63" s="55"/>
      <c r="E63" s="55">
        <f t="shared" si="10"/>
        <v>2177973.51</v>
      </c>
      <c r="F63" s="55">
        <f>-E63</f>
        <v>-2177973.51</v>
      </c>
      <c r="G63" s="55">
        <f t="shared" si="11"/>
        <v>0</v>
      </c>
      <c r="H63" s="5"/>
      <c r="I63" s="5"/>
      <c r="J63" s="5">
        <f t="shared" si="12"/>
        <v>0</v>
      </c>
    </row>
    <row r="64" spans="1:10" ht="9.75">
      <c r="A64" s="77" t="s">
        <v>41</v>
      </c>
      <c r="B64" s="54">
        <v>548</v>
      </c>
      <c r="C64" s="55">
        <f>VLOOKUP(A64,'2013 TY O&amp;M Exp(RIS)'!$A$5:$C$181,3,FALSE)</f>
        <v>19989276.49</v>
      </c>
      <c r="D64" s="55"/>
      <c r="E64" s="55">
        <f t="shared" si="10"/>
        <v>19989276.49</v>
      </c>
      <c r="F64" s="55"/>
      <c r="G64" s="55">
        <f t="shared" si="11"/>
        <v>19989276.49</v>
      </c>
      <c r="H64" s="5"/>
      <c r="I64" s="5"/>
      <c r="J64" s="5">
        <f t="shared" si="12"/>
        <v>19989276.49</v>
      </c>
    </row>
    <row r="65" spans="1:10" ht="9.75">
      <c r="A65" s="77" t="s">
        <v>201</v>
      </c>
      <c r="B65" s="54">
        <v>549</v>
      </c>
      <c r="C65" s="55">
        <f>VLOOKUP(A65,'2013 TY O&amp;M Exp(RIS)'!$A$5:$C$181,3,FALSE)</f>
        <v>29988835.58</v>
      </c>
      <c r="D65" s="55"/>
      <c r="E65" s="55">
        <f t="shared" si="10"/>
        <v>29988835.58</v>
      </c>
      <c r="F65" s="55"/>
      <c r="G65" s="55">
        <f t="shared" si="11"/>
        <v>29988835.58</v>
      </c>
      <c r="H65" s="5"/>
      <c r="I65" s="5"/>
      <c r="J65" s="5">
        <f t="shared" si="12"/>
        <v>29988835.58</v>
      </c>
    </row>
    <row r="66" spans="1:10" ht="9.75">
      <c r="A66" s="77" t="s">
        <v>42</v>
      </c>
      <c r="B66" s="54">
        <v>549</v>
      </c>
      <c r="C66" s="55">
        <f>VLOOKUP(A66,'2013 TY O&amp;M Exp(RIS)'!$A$5:$C$181,3,FALSE)</f>
        <v>1707719.63</v>
      </c>
      <c r="D66" s="55">
        <f>-C66</f>
        <v>-1707719.63</v>
      </c>
      <c r="E66" s="55">
        <f t="shared" si="10"/>
        <v>0</v>
      </c>
      <c r="F66" s="55"/>
      <c r="G66" s="55">
        <f t="shared" si="11"/>
        <v>0</v>
      </c>
      <c r="H66" s="5"/>
      <c r="I66" s="5"/>
      <c r="J66" s="5">
        <f t="shared" si="12"/>
        <v>0</v>
      </c>
    </row>
    <row r="67" spans="1:10" ht="9.75">
      <c r="A67" s="77" t="s">
        <v>233</v>
      </c>
      <c r="B67" s="54">
        <v>549</v>
      </c>
      <c r="C67" s="55">
        <f>VLOOKUP(A67,'2013 TY O&amp;M Exp(RIS)'!$A$5:$C$181,3,FALSE)</f>
        <v>0</v>
      </c>
      <c r="D67" s="55"/>
      <c r="E67" s="55">
        <f>+C67+D67</f>
        <v>0</v>
      </c>
      <c r="F67" s="55"/>
      <c r="G67" s="55">
        <f>+E67+F67</f>
        <v>0</v>
      </c>
      <c r="H67" s="5"/>
      <c r="I67" s="5"/>
      <c r="J67" s="5">
        <f t="shared" si="12"/>
        <v>0</v>
      </c>
    </row>
    <row r="68" spans="1:10" ht="9.75">
      <c r="A68" s="77" t="s">
        <v>43</v>
      </c>
      <c r="B68" s="54">
        <v>549</v>
      </c>
      <c r="C68" s="55">
        <f>VLOOKUP(A68,'2013 TY O&amp;M Exp(RIS)'!$A$5:$C$181,3,FALSE)</f>
        <v>483369.94</v>
      </c>
      <c r="D68" s="55">
        <f>-C68</f>
        <v>-483369.94</v>
      </c>
      <c r="E68" s="55">
        <f t="shared" si="10"/>
        <v>0</v>
      </c>
      <c r="F68" s="55"/>
      <c r="G68" s="55">
        <f t="shared" si="11"/>
        <v>0</v>
      </c>
      <c r="H68" s="5"/>
      <c r="I68" s="5"/>
      <c r="J68" s="5">
        <f t="shared" si="12"/>
        <v>0</v>
      </c>
    </row>
    <row r="69" spans="1:10" ht="9.75">
      <c r="A69" s="77" t="s">
        <v>234</v>
      </c>
      <c r="B69" s="54">
        <v>550</v>
      </c>
      <c r="C69" s="55">
        <f>VLOOKUP(A69,'2013 TY O&amp;M Exp(RIS)'!$A$5:$C$181,3,FALSE)</f>
        <v>0</v>
      </c>
      <c r="D69" s="55"/>
      <c r="E69" s="55">
        <f>+C69+D69</f>
        <v>0</v>
      </c>
      <c r="F69" s="55"/>
      <c r="G69" s="55">
        <f>+E69+F69</f>
        <v>0</v>
      </c>
      <c r="H69" s="5"/>
      <c r="I69" s="5"/>
      <c r="J69" s="5">
        <f t="shared" si="12"/>
        <v>0</v>
      </c>
    </row>
    <row r="70" spans="1:10" ht="9.75">
      <c r="A70" s="77" t="s">
        <v>202</v>
      </c>
      <c r="B70" s="54">
        <v>551</v>
      </c>
      <c r="C70" s="55">
        <f>VLOOKUP(A70,'2013 TY O&amp;M Exp(RIS)'!$A$5:$C$181,3,FALSE)</f>
        <v>9045676</v>
      </c>
      <c r="D70" s="55"/>
      <c r="E70" s="55">
        <f t="shared" si="10"/>
        <v>9045676</v>
      </c>
      <c r="F70" s="55"/>
      <c r="G70" s="55">
        <f t="shared" si="11"/>
        <v>9045676</v>
      </c>
      <c r="H70" s="5"/>
      <c r="I70" s="5"/>
      <c r="J70" s="5">
        <f t="shared" si="12"/>
        <v>9045676</v>
      </c>
    </row>
    <row r="71" spans="1:10" ht="20.25">
      <c r="A71" s="77" t="s">
        <v>203</v>
      </c>
      <c r="B71" s="54">
        <v>551</v>
      </c>
      <c r="C71" s="55">
        <f>VLOOKUP(A71,'2013 TY O&amp;M Exp(RIS)'!$A$5:$C$181,3,FALSE)</f>
        <v>293727.96</v>
      </c>
      <c r="D71" s="55">
        <f>-C71</f>
        <v>-293727.96</v>
      </c>
      <c r="E71" s="55">
        <f t="shared" si="10"/>
        <v>0</v>
      </c>
      <c r="F71" s="55"/>
      <c r="G71" s="55">
        <f t="shared" si="11"/>
        <v>0</v>
      </c>
      <c r="H71" s="5"/>
      <c r="I71" s="5"/>
      <c r="J71" s="5">
        <f t="shared" si="12"/>
        <v>0</v>
      </c>
    </row>
    <row r="72" spans="1:10" ht="9.75">
      <c r="A72" s="77" t="s">
        <v>44</v>
      </c>
      <c r="B72" s="54">
        <v>552</v>
      </c>
      <c r="C72" s="55">
        <f>VLOOKUP(A72,'2013 TY O&amp;M Exp(RIS)'!$A$5:$C$181,3,FALSE)</f>
        <v>11292081.46</v>
      </c>
      <c r="D72" s="55"/>
      <c r="E72" s="55">
        <f t="shared" si="10"/>
        <v>11292081.46</v>
      </c>
      <c r="F72" s="55"/>
      <c r="G72" s="55">
        <f t="shared" si="11"/>
        <v>11292081.46</v>
      </c>
      <c r="H72" s="5"/>
      <c r="I72" s="5"/>
      <c r="J72" s="5">
        <f t="shared" si="12"/>
        <v>11292081.46</v>
      </c>
    </row>
    <row r="73" spans="1:10" ht="9.75">
      <c r="A73" s="77" t="s">
        <v>45</v>
      </c>
      <c r="B73" s="54">
        <v>552</v>
      </c>
      <c r="C73" s="55">
        <f>VLOOKUP(A73,'2013 TY O&amp;M Exp(RIS)'!$A$5:$C$181,3,FALSE)</f>
        <v>209269.47</v>
      </c>
      <c r="D73" s="55">
        <f>-C73</f>
        <v>-209269.47</v>
      </c>
      <c r="E73" s="55">
        <f t="shared" si="10"/>
        <v>0</v>
      </c>
      <c r="F73" s="55"/>
      <c r="G73" s="55">
        <f t="shared" si="11"/>
        <v>0</v>
      </c>
      <c r="H73" s="5"/>
      <c r="I73" s="5"/>
      <c r="J73" s="5">
        <f t="shared" si="12"/>
        <v>0</v>
      </c>
    </row>
    <row r="74" spans="1:10" ht="20.25">
      <c r="A74" s="77" t="s">
        <v>204</v>
      </c>
      <c r="B74" s="54">
        <v>553</v>
      </c>
      <c r="C74" s="55">
        <f>VLOOKUP(A74,'2013 TY O&amp;M Exp(RIS)'!$A$5:$C$181,3,FALSE)</f>
        <v>70892244.22</v>
      </c>
      <c r="D74" s="55"/>
      <c r="E74" s="55">
        <f t="shared" si="10"/>
        <v>70892244.22</v>
      </c>
      <c r="F74" s="55"/>
      <c r="G74" s="55">
        <f t="shared" si="11"/>
        <v>70892244.22</v>
      </c>
      <c r="H74" s="5"/>
      <c r="I74" s="5"/>
      <c r="J74" s="5">
        <f t="shared" si="12"/>
        <v>70892244.22</v>
      </c>
    </row>
    <row r="75" spans="1:10" ht="9.75">
      <c r="A75" s="77" t="s">
        <v>46</v>
      </c>
      <c r="B75" s="54">
        <v>553</v>
      </c>
      <c r="C75" s="55">
        <v>0</v>
      </c>
      <c r="D75" s="55"/>
      <c r="E75" s="55">
        <f>+C75+D75</f>
        <v>0</v>
      </c>
      <c r="F75" s="55"/>
      <c r="G75" s="55">
        <f>+E75+F75</f>
        <v>0</v>
      </c>
      <c r="H75" s="5"/>
      <c r="I75" s="5"/>
      <c r="J75" s="5">
        <f t="shared" si="12"/>
        <v>0</v>
      </c>
    </row>
    <row r="76" spans="1:10" ht="9.75">
      <c r="A76" s="77" t="s">
        <v>47</v>
      </c>
      <c r="B76" s="54">
        <v>553</v>
      </c>
      <c r="C76" s="55">
        <f>VLOOKUP(A76,'2013 TY O&amp;M Exp(RIS)'!$A$5:$C$181,3,FALSE)</f>
        <v>3167257.01</v>
      </c>
      <c r="D76" s="55">
        <f>-C76</f>
        <v>-3167257.01</v>
      </c>
      <c r="E76" s="55">
        <f t="shared" si="10"/>
        <v>0</v>
      </c>
      <c r="F76" s="55"/>
      <c r="G76" s="55">
        <f t="shared" si="11"/>
        <v>0</v>
      </c>
      <c r="H76" s="5"/>
      <c r="I76" s="5"/>
      <c r="J76" s="5">
        <f t="shared" si="12"/>
        <v>0</v>
      </c>
    </row>
    <row r="77" spans="1:10" ht="20.25">
      <c r="A77" s="77" t="s">
        <v>205</v>
      </c>
      <c r="B77" s="54">
        <v>554</v>
      </c>
      <c r="C77" s="55">
        <f>VLOOKUP(A77,'2013 TY O&amp;M Exp(RIS)'!$A$5:$C$181,3,FALSE)</f>
        <v>4837951.67</v>
      </c>
      <c r="D77" s="55"/>
      <c r="E77" s="55">
        <f t="shared" si="10"/>
        <v>4837951.67</v>
      </c>
      <c r="F77" s="55"/>
      <c r="G77" s="55">
        <f>+E77+F77</f>
        <v>4837951.67</v>
      </c>
      <c r="H77" s="5"/>
      <c r="I77" s="5"/>
      <c r="J77" s="5">
        <f t="shared" si="12"/>
        <v>4837951.67</v>
      </c>
    </row>
    <row r="78" spans="1:10" ht="9.75">
      <c r="A78" s="77" t="s">
        <v>48</v>
      </c>
      <c r="B78" s="54">
        <v>554</v>
      </c>
      <c r="C78" s="55">
        <f>VLOOKUP(A78,'2013 TY O&amp;M Exp(RIS)'!$A$5:$C$181,3,FALSE)</f>
        <v>33179.46</v>
      </c>
      <c r="D78" s="55">
        <f>-C78</f>
        <v>-33179.46</v>
      </c>
      <c r="E78" s="55">
        <f>+C78+D78</f>
        <v>0</v>
      </c>
      <c r="F78" s="55"/>
      <c r="G78" s="55">
        <f>+E78+F78</f>
        <v>0</v>
      </c>
      <c r="H78" s="5"/>
      <c r="I78" s="5"/>
      <c r="J78" s="5">
        <f t="shared" si="12"/>
        <v>0</v>
      </c>
    </row>
    <row r="79" spans="1:10" ht="9.75">
      <c r="A79" s="77" t="s">
        <v>208</v>
      </c>
      <c r="B79" s="54">
        <v>557</v>
      </c>
      <c r="C79" s="55">
        <f>VLOOKUP(A79,'2013 TY O&amp;M Exp(RIS)'!$A$5:$C$181,3,FALSE)</f>
        <v>39942773.55</v>
      </c>
      <c r="D79" s="55">
        <f>-C79</f>
        <v>-39942773.55</v>
      </c>
      <c r="E79" s="55">
        <f>+C79+D79</f>
        <v>0</v>
      </c>
      <c r="F79" s="55"/>
      <c r="G79" s="55">
        <f>+E79+F79</f>
        <v>0</v>
      </c>
      <c r="H79" s="5"/>
      <c r="I79" s="5"/>
      <c r="J79" s="5">
        <f t="shared" si="12"/>
        <v>0</v>
      </c>
    </row>
    <row r="80" spans="1:10" ht="10.5" thickBot="1">
      <c r="A80" s="77" t="s">
        <v>56</v>
      </c>
      <c r="B80" s="54">
        <v>557</v>
      </c>
      <c r="C80" s="55">
        <f>VLOOKUP(A80,'2013 TY O&amp;M Exp(RIS)'!$A$5:$C$181,3,FALSE)</f>
        <v>97305661.93</v>
      </c>
      <c r="D80" s="56">
        <f>-C80</f>
        <v>-97305661.93</v>
      </c>
      <c r="E80" s="56">
        <f>+C80+D80</f>
        <v>0</v>
      </c>
      <c r="F80" s="56"/>
      <c r="G80" s="56">
        <f>+E80+F80</f>
        <v>0</v>
      </c>
      <c r="H80" s="5"/>
      <c r="I80" s="5"/>
      <c r="J80" s="5">
        <f t="shared" si="12"/>
        <v>0</v>
      </c>
    </row>
    <row r="81" spans="1:10" ht="9.75">
      <c r="A81" s="77" t="s">
        <v>49</v>
      </c>
      <c r="B81" s="54"/>
      <c r="C81" s="55">
        <f aca="true" t="shared" si="13" ref="C81:J81">SUM(C60:C80)</f>
        <v>2631268646.14</v>
      </c>
      <c r="D81" s="55">
        <f t="shared" si="13"/>
        <v>-2467947267.69</v>
      </c>
      <c r="E81" s="55">
        <f t="shared" si="13"/>
        <v>163321378.45</v>
      </c>
      <c r="F81" s="55">
        <f t="shared" si="13"/>
        <v>-2177973.51</v>
      </c>
      <c r="G81" s="64">
        <f t="shared" si="13"/>
        <v>161143404.94</v>
      </c>
      <c r="H81" s="6">
        <f t="shared" si="13"/>
        <v>0</v>
      </c>
      <c r="I81" s="6">
        <f t="shared" si="13"/>
        <v>0</v>
      </c>
      <c r="J81" s="18">
        <f t="shared" si="13"/>
        <v>161143404.94</v>
      </c>
    </row>
    <row r="82" spans="1:10" ht="9.75">
      <c r="A82" s="77"/>
      <c r="B82" s="54"/>
      <c r="C82" s="55"/>
      <c r="D82" s="55"/>
      <c r="E82" s="55"/>
      <c r="F82" s="55"/>
      <c r="G82" s="55"/>
      <c r="H82" s="5"/>
      <c r="I82" s="5"/>
      <c r="J82" s="5"/>
    </row>
    <row r="83" spans="1:10" ht="10.5" thickBot="1">
      <c r="A83" s="78" t="s">
        <v>50</v>
      </c>
      <c r="B83" s="54"/>
      <c r="C83" s="55"/>
      <c r="D83" s="55"/>
      <c r="E83" s="55"/>
      <c r="F83" s="55"/>
      <c r="G83" s="55"/>
      <c r="H83" s="5"/>
      <c r="I83" s="5"/>
      <c r="J83" s="5"/>
    </row>
    <row r="84" spans="1:10" ht="9.75">
      <c r="A84" s="77" t="s">
        <v>206</v>
      </c>
      <c r="B84" s="54">
        <v>555</v>
      </c>
      <c r="C84" s="55">
        <f>VLOOKUP(A84,'2013 TY O&amp;M Exp(RIS)'!$A$5:$C$181,3,FALSE)</f>
        <v>467170233.05</v>
      </c>
      <c r="D84" s="55">
        <f>-C84</f>
        <v>-467170233.05</v>
      </c>
      <c r="E84" s="55">
        <f aca="true" t="shared" si="14" ref="E84:E92">+C84+D84</f>
        <v>0</v>
      </c>
      <c r="F84" s="55"/>
      <c r="G84" s="55">
        <f aca="true" t="shared" si="15" ref="G84:G92">+E84+F84</f>
        <v>0</v>
      </c>
      <c r="H84" s="5"/>
      <c r="I84" s="5"/>
      <c r="J84" s="5">
        <f aca="true" t="shared" si="16" ref="J84:J92">G84+H84+I84</f>
        <v>0</v>
      </c>
    </row>
    <row r="85" spans="1:10" ht="9.75">
      <c r="A85" s="77" t="s">
        <v>51</v>
      </c>
      <c r="B85" s="54">
        <v>555</v>
      </c>
      <c r="C85" s="55">
        <f>VLOOKUP(A85,'2013 TY O&amp;M Exp(RIS)'!$A$5:$C$181,3,FALSE)</f>
        <v>0</v>
      </c>
      <c r="D85" s="55"/>
      <c r="E85" s="55">
        <f>+C85+D85</f>
        <v>0</v>
      </c>
      <c r="F85" s="55"/>
      <c r="G85" s="55">
        <f>+E85+F85</f>
        <v>0</v>
      </c>
      <c r="H85" s="5"/>
      <c r="I85" s="5"/>
      <c r="J85" s="5">
        <f t="shared" si="16"/>
        <v>0</v>
      </c>
    </row>
    <row r="86" spans="1:10" ht="9.75">
      <c r="A86" s="77" t="s">
        <v>52</v>
      </c>
      <c r="B86" s="54">
        <v>555</v>
      </c>
      <c r="C86" s="55">
        <f>VLOOKUP(A86,'2013 TY O&amp;M Exp(RIS)'!$A$5:$C$181,3,FALSE)</f>
        <v>0</v>
      </c>
      <c r="D86" s="55"/>
      <c r="E86" s="55">
        <f>+C86+D86</f>
        <v>0</v>
      </c>
      <c r="F86" s="55"/>
      <c r="G86" s="55">
        <f>+E86+F86</f>
        <v>0</v>
      </c>
      <c r="H86" s="5"/>
      <c r="I86" s="5"/>
      <c r="J86" s="5">
        <f t="shared" si="16"/>
        <v>0</v>
      </c>
    </row>
    <row r="87" spans="1:10" ht="9.75">
      <c r="A87" s="77" t="s">
        <v>53</v>
      </c>
      <c r="B87" s="54">
        <v>555</v>
      </c>
      <c r="C87" s="55">
        <f>VLOOKUP(A87,'2013 TY O&amp;M Exp(RIS)'!$A$5:$C$181,3,FALSE)</f>
        <v>496239809</v>
      </c>
      <c r="D87" s="55">
        <f>-C87</f>
        <v>-496239809</v>
      </c>
      <c r="E87" s="55">
        <f>+C87+D87</f>
        <v>0</v>
      </c>
      <c r="F87" s="55"/>
      <c r="G87" s="55">
        <f>+E87+F87</f>
        <v>0</v>
      </c>
      <c r="H87" s="5"/>
      <c r="I87" s="5"/>
      <c r="J87" s="5">
        <f t="shared" si="16"/>
        <v>0</v>
      </c>
    </row>
    <row r="88" spans="1:10" ht="9.75">
      <c r="A88" s="77" t="s">
        <v>54</v>
      </c>
      <c r="B88" s="54">
        <v>555</v>
      </c>
      <c r="C88" s="55">
        <f>VLOOKUP(A88,'2013 TY O&amp;M Exp(RIS)'!$A$5:$C$181,3,FALSE)</f>
        <v>0</v>
      </c>
      <c r="D88" s="55"/>
      <c r="E88" s="55">
        <f>+C88+D88</f>
        <v>0</v>
      </c>
      <c r="F88" s="55"/>
      <c r="G88" s="55">
        <f>+E88+F88</f>
        <v>0</v>
      </c>
      <c r="H88" s="5"/>
      <c r="I88" s="5"/>
      <c r="J88" s="5">
        <f t="shared" si="16"/>
        <v>0</v>
      </c>
    </row>
    <row r="89" spans="1:10" ht="9.75">
      <c r="A89" s="77" t="s">
        <v>207</v>
      </c>
      <c r="B89" s="54">
        <v>556</v>
      </c>
      <c r="C89" s="55">
        <f>VLOOKUP(A89,'2013 TY O&amp;M Exp(RIS)'!$A$5:$C$181,3,FALSE)</f>
        <v>3338175.28</v>
      </c>
      <c r="D89" s="55"/>
      <c r="E89" s="55">
        <f t="shared" si="14"/>
        <v>3338175.28</v>
      </c>
      <c r="F89" s="55"/>
      <c r="G89" s="55">
        <f t="shared" si="15"/>
        <v>3338175.28</v>
      </c>
      <c r="H89" s="5"/>
      <c r="I89" s="5"/>
      <c r="J89" s="5">
        <f t="shared" si="16"/>
        <v>3338175.28</v>
      </c>
    </row>
    <row r="90" spans="1:10" ht="9.75">
      <c r="A90" s="77" t="s">
        <v>55</v>
      </c>
      <c r="B90" s="54">
        <v>557</v>
      </c>
      <c r="C90" s="55">
        <f>VLOOKUP(A90,'2013 TY O&amp;M Exp(RIS)'!$A$5:$C$181,3,FALSE)</f>
        <v>2961018.28</v>
      </c>
      <c r="D90" s="55"/>
      <c r="E90" s="55">
        <f t="shared" si="14"/>
        <v>2961018.28</v>
      </c>
      <c r="F90" s="55"/>
      <c r="G90" s="55">
        <f t="shared" si="15"/>
        <v>2961018.28</v>
      </c>
      <c r="H90" s="5"/>
      <c r="I90" s="5"/>
      <c r="J90" s="5">
        <f t="shared" si="16"/>
        <v>2961018.28</v>
      </c>
    </row>
    <row r="91" spans="1:10" ht="9.75">
      <c r="A91" s="77" t="s">
        <v>57</v>
      </c>
      <c r="B91" s="54">
        <v>557</v>
      </c>
      <c r="C91" s="55">
        <f>VLOOKUP(A91,'2013 TY O&amp;M Exp(RIS)'!$A$5:$C$181,3,FALSE)</f>
        <v>0</v>
      </c>
      <c r="D91" s="55">
        <f>-C91</f>
        <v>0</v>
      </c>
      <c r="E91" s="55">
        <f t="shared" si="14"/>
        <v>0</v>
      </c>
      <c r="F91" s="55"/>
      <c r="G91" s="55">
        <f t="shared" si="15"/>
        <v>0</v>
      </c>
      <c r="H91" s="5"/>
      <c r="I91" s="5"/>
      <c r="J91" s="5">
        <f t="shared" si="16"/>
        <v>0</v>
      </c>
    </row>
    <row r="92" spans="1:10" ht="10.5" thickBot="1">
      <c r="A92" s="77" t="s">
        <v>209</v>
      </c>
      <c r="B92" s="54">
        <v>557</v>
      </c>
      <c r="C92" s="55">
        <f>VLOOKUP(A92,'2013 TY O&amp;M Exp(RIS)'!$A$5:$C$181,3,FALSE)</f>
        <v>0</v>
      </c>
      <c r="D92" s="56">
        <f>-C92</f>
        <v>0</v>
      </c>
      <c r="E92" s="56">
        <f t="shared" si="14"/>
        <v>0</v>
      </c>
      <c r="F92" s="56"/>
      <c r="G92" s="56">
        <f t="shared" si="15"/>
        <v>0</v>
      </c>
      <c r="H92" s="5"/>
      <c r="I92" s="5"/>
      <c r="J92" s="5">
        <f t="shared" si="16"/>
        <v>0</v>
      </c>
    </row>
    <row r="93" spans="1:10" ht="9.75">
      <c r="A93" s="77" t="s">
        <v>58</v>
      </c>
      <c r="B93" s="54"/>
      <c r="C93" s="55">
        <f aca="true" t="shared" si="17" ref="C93:J93">SUM(C84:C92)</f>
        <v>969709235.6099999</v>
      </c>
      <c r="D93" s="55">
        <f t="shared" si="17"/>
        <v>-963410042.05</v>
      </c>
      <c r="E93" s="55">
        <f t="shared" si="17"/>
        <v>6299193.56</v>
      </c>
      <c r="F93" s="55">
        <f t="shared" si="17"/>
        <v>0</v>
      </c>
      <c r="G93" s="64">
        <f t="shared" si="17"/>
        <v>6299193.56</v>
      </c>
      <c r="H93" s="6">
        <f t="shared" si="17"/>
        <v>0</v>
      </c>
      <c r="I93" s="6">
        <f t="shared" si="17"/>
        <v>0</v>
      </c>
      <c r="J93" s="18">
        <f t="shared" si="17"/>
        <v>6299193.56</v>
      </c>
    </row>
    <row r="94" spans="1:10" ht="9.75">
      <c r="A94" s="77"/>
      <c r="B94" s="54"/>
      <c r="C94" s="55">
        <f>+C93+C81</f>
        <v>3600977881.75</v>
      </c>
      <c r="D94" s="55">
        <f>+D93+D81</f>
        <v>-3431357309.74</v>
      </c>
      <c r="E94" s="55"/>
      <c r="F94" s="55"/>
      <c r="G94" s="55"/>
      <c r="H94" s="5"/>
      <c r="I94" s="5"/>
      <c r="J94" s="5"/>
    </row>
    <row r="95" spans="1:10" ht="9.75">
      <c r="A95" s="77"/>
      <c r="B95" s="54"/>
      <c r="C95" s="55"/>
      <c r="D95" s="55"/>
      <c r="E95" s="55"/>
      <c r="F95" s="55"/>
      <c r="G95" s="55"/>
      <c r="H95" s="5"/>
      <c r="I95" s="5"/>
      <c r="J95" s="5"/>
    </row>
    <row r="96" spans="1:10" ht="10.5" thickBot="1">
      <c r="A96" s="78" t="s">
        <v>59</v>
      </c>
      <c r="B96" s="54"/>
      <c r="C96" s="55"/>
      <c r="D96" s="55"/>
      <c r="E96" s="55"/>
      <c r="F96" s="55"/>
      <c r="G96" s="55"/>
      <c r="H96" s="5"/>
      <c r="I96" s="5"/>
      <c r="J96" s="5"/>
    </row>
    <row r="97" spans="1:10" ht="9.75">
      <c r="A97" s="77" t="s">
        <v>60</v>
      </c>
      <c r="B97" s="54">
        <v>560</v>
      </c>
      <c r="C97" s="55">
        <f>VLOOKUP(A97,'2013 TY O&amp;M Exp(RIS)'!$A$5:$C$181,3,FALSE)</f>
        <v>7779252.96</v>
      </c>
      <c r="D97" s="55"/>
      <c r="E97" s="55">
        <f aca="true" t="shared" si="18" ref="E97:E116">+C97+D97</f>
        <v>7779252.96</v>
      </c>
      <c r="F97" s="55"/>
      <c r="G97" s="55">
        <f aca="true" t="shared" si="19" ref="G97:G116">+E97+F97</f>
        <v>7779252.96</v>
      </c>
      <c r="H97" s="5"/>
      <c r="I97" s="5"/>
      <c r="J97" s="5">
        <f aca="true" t="shared" si="20" ref="J97:J116">G97+H97+I97</f>
        <v>7779252.96</v>
      </c>
    </row>
    <row r="98" spans="1:10" ht="9.75">
      <c r="A98" s="77" t="s">
        <v>61</v>
      </c>
      <c r="B98" s="54">
        <v>561</v>
      </c>
      <c r="C98" s="55">
        <f>VLOOKUP(A98,'2013 TY O&amp;M Exp(RIS)'!$A$5:$C$181,3,FALSE)</f>
        <v>4866101.12</v>
      </c>
      <c r="D98" s="55"/>
      <c r="E98" s="55">
        <f t="shared" si="18"/>
        <v>4866101.12</v>
      </c>
      <c r="F98" s="55"/>
      <c r="G98" s="55">
        <f t="shared" si="19"/>
        <v>4866101.12</v>
      </c>
      <c r="H98" s="5"/>
      <c r="I98" s="5"/>
      <c r="J98" s="5">
        <f t="shared" si="20"/>
        <v>4866101.12</v>
      </c>
    </row>
    <row r="99" spans="1:10" ht="9.75">
      <c r="A99" s="77" t="s">
        <v>62</v>
      </c>
      <c r="B99" s="54">
        <v>562</v>
      </c>
      <c r="C99" s="55">
        <f>VLOOKUP(A99,'2013 TY O&amp;M Exp(RIS)'!$A$5:$C$181,3,FALSE)</f>
        <v>1675447.19</v>
      </c>
      <c r="D99" s="55"/>
      <c r="E99" s="55">
        <f t="shared" si="18"/>
        <v>1675447.19</v>
      </c>
      <c r="F99" s="55"/>
      <c r="G99" s="55">
        <f t="shared" si="19"/>
        <v>1675447.19</v>
      </c>
      <c r="H99" s="5"/>
      <c r="I99" s="5"/>
      <c r="J99" s="5">
        <f t="shared" si="20"/>
        <v>1675447.19</v>
      </c>
    </row>
    <row r="100" spans="1:10" ht="9.75">
      <c r="A100" s="77" t="s">
        <v>63</v>
      </c>
      <c r="B100" s="54">
        <v>562</v>
      </c>
      <c r="C100" s="55">
        <f>VLOOKUP(A100,'2013 TY O&amp;M Exp(RIS)'!$A$5:$C$181,3,FALSE)</f>
        <v>0</v>
      </c>
      <c r="D100" s="55"/>
      <c r="E100" s="55">
        <f>+C100+D100</f>
        <v>0</v>
      </c>
      <c r="F100" s="55"/>
      <c r="G100" s="55">
        <f>+E100+F100</f>
        <v>0</v>
      </c>
      <c r="H100" s="5"/>
      <c r="I100" s="5"/>
      <c r="J100" s="5">
        <f t="shared" si="20"/>
        <v>0</v>
      </c>
    </row>
    <row r="101" spans="1:10" ht="9.75">
      <c r="A101" s="77" t="s">
        <v>64</v>
      </c>
      <c r="B101" s="54">
        <v>563</v>
      </c>
      <c r="C101" s="55">
        <f>VLOOKUP(A101,'2013 TY O&amp;M Exp(RIS)'!$A$5:$C$181,3,FALSE)</f>
        <v>1197464.37</v>
      </c>
      <c r="D101" s="55"/>
      <c r="E101" s="55">
        <f t="shared" si="18"/>
        <v>1197464.37</v>
      </c>
      <c r="F101" s="55"/>
      <c r="G101" s="55">
        <f t="shared" si="19"/>
        <v>1197464.37</v>
      </c>
      <c r="H101" s="5"/>
      <c r="I101" s="5"/>
      <c r="J101" s="5">
        <f t="shared" si="20"/>
        <v>1197464.37</v>
      </c>
    </row>
    <row r="102" spans="1:10" ht="9.75">
      <c r="A102" s="77" t="s">
        <v>65</v>
      </c>
      <c r="B102" s="54">
        <v>564</v>
      </c>
      <c r="C102" s="55">
        <f>VLOOKUP(A102,'2013 TY O&amp;M Exp(RIS)'!$A$5:$C$181,3,FALSE)</f>
        <v>0</v>
      </c>
      <c r="D102" s="55"/>
      <c r="E102" s="55">
        <f>+C102+D102</f>
        <v>0</v>
      </c>
      <c r="F102" s="55"/>
      <c r="G102" s="55">
        <f>+E102+F102</f>
        <v>0</v>
      </c>
      <c r="H102" s="5"/>
      <c r="I102" s="5"/>
      <c r="J102" s="5">
        <f t="shared" si="20"/>
        <v>0</v>
      </c>
    </row>
    <row r="103" spans="1:10" ht="9.75">
      <c r="A103" s="77" t="s">
        <v>210</v>
      </c>
      <c r="B103" s="54">
        <v>565</v>
      </c>
      <c r="C103" s="55">
        <f>VLOOKUP(A103,'2013 TY O&amp;M Exp(RIS)'!$A$5:$C$181,3,FALSE)</f>
        <v>15038364</v>
      </c>
      <c r="D103" s="55"/>
      <c r="E103" s="55">
        <f t="shared" si="18"/>
        <v>15038364</v>
      </c>
      <c r="F103" s="55">
        <f>-E103</f>
        <v>-15038364</v>
      </c>
      <c r="G103" s="55">
        <f t="shared" si="19"/>
        <v>0</v>
      </c>
      <c r="H103" s="5"/>
      <c r="I103" s="5"/>
      <c r="J103" s="5">
        <f t="shared" si="20"/>
        <v>0</v>
      </c>
    </row>
    <row r="104" spans="1:10" ht="9.75">
      <c r="A104" s="77" t="s">
        <v>66</v>
      </c>
      <c r="B104" s="54">
        <v>565</v>
      </c>
      <c r="C104" s="55">
        <f>VLOOKUP(A104,'2013 TY O&amp;M Exp(RIS)'!$A$5:$C$181,3,FALSE)</f>
        <v>3</v>
      </c>
      <c r="D104" s="55">
        <f>-C104</f>
        <v>-3</v>
      </c>
      <c r="E104" s="55">
        <f t="shared" si="18"/>
        <v>0</v>
      </c>
      <c r="F104" s="55"/>
      <c r="G104" s="55">
        <f t="shared" si="19"/>
        <v>0</v>
      </c>
      <c r="H104" s="5"/>
      <c r="I104" s="5"/>
      <c r="J104" s="5">
        <f t="shared" si="20"/>
        <v>0</v>
      </c>
    </row>
    <row r="105" spans="1:10" ht="9.75">
      <c r="A105" s="77" t="s">
        <v>67</v>
      </c>
      <c r="B105" s="54">
        <v>565</v>
      </c>
      <c r="C105" s="55">
        <f>VLOOKUP(A105,'2013 TY O&amp;M Exp(RIS)'!$A$5:$C$181,3,FALSE)</f>
        <v>5995701.87</v>
      </c>
      <c r="D105" s="55">
        <f>-C105</f>
        <v>-5995701.87</v>
      </c>
      <c r="E105" s="55">
        <f t="shared" si="18"/>
        <v>0</v>
      </c>
      <c r="F105" s="55"/>
      <c r="G105" s="55">
        <f t="shared" si="19"/>
        <v>0</v>
      </c>
      <c r="H105" s="5"/>
      <c r="I105" s="5"/>
      <c r="J105" s="5">
        <f t="shared" si="20"/>
        <v>0</v>
      </c>
    </row>
    <row r="106" spans="1:10" ht="9.75">
      <c r="A106" s="77" t="s">
        <v>68</v>
      </c>
      <c r="B106" s="54">
        <v>565</v>
      </c>
      <c r="C106" s="55">
        <f>VLOOKUP(A106,'2013 TY O&amp;M Exp(RIS)'!$A$5:$C$181,3,FALSE)</f>
        <v>0</v>
      </c>
      <c r="D106" s="55"/>
      <c r="E106" s="55">
        <f>+C106+D106</f>
        <v>0</v>
      </c>
      <c r="F106" s="55"/>
      <c r="G106" s="55">
        <f>+E106+F106</f>
        <v>0</v>
      </c>
      <c r="H106" s="5"/>
      <c r="I106" s="5"/>
      <c r="J106" s="5">
        <f t="shared" si="20"/>
        <v>0</v>
      </c>
    </row>
    <row r="107" spans="1:10" ht="9.75">
      <c r="A107" s="77" t="s">
        <v>69</v>
      </c>
      <c r="B107" s="54">
        <v>566</v>
      </c>
      <c r="C107" s="55">
        <f>VLOOKUP(A107,'2013 TY O&amp;M Exp(RIS)'!$A$5:$C$181,3,FALSE)</f>
        <v>4658790.88</v>
      </c>
      <c r="D107" s="55"/>
      <c r="E107" s="55">
        <f t="shared" si="18"/>
        <v>4658790.88</v>
      </c>
      <c r="F107" s="55"/>
      <c r="G107" s="55">
        <f t="shared" si="19"/>
        <v>4658790.88</v>
      </c>
      <c r="H107" s="5"/>
      <c r="I107" s="5"/>
      <c r="J107" s="5">
        <f t="shared" si="20"/>
        <v>4658790.88</v>
      </c>
    </row>
    <row r="108" spans="1:10" ht="9.75">
      <c r="A108" s="77" t="s">
        <v>70</v>
      </c>
      <c r="B108" s="54">
        <v>567</v>
      </c>
      <c r="C108" s="55">
        <f>VLOOKUP(A108,'2013 TY O&amp;M Exp(RIS)'!$A$5:$C$181,3,FALSE)</f>
        <v>0</v>
      </c>
      <c r="D108" s="55"/>
      <c r="E108" s="55">
        <f t="shared" si="18"/>
        <v>0</v>
      </c>
      <c r="F108" s="55"/>
      <c r="G108" s="55">
        <f t="shared" si="19"/>
        <v>0</v>
      </c>
      <c r="H108" s="5"/>
      <c r="I108" s="5"/>
      <c r="J108" s="5">
        <f t="shared" si="20"/>
        <v>0</v>
      </c>
    </row>
    <row r="109" spans="1:10" ht="9.75">
      <c r="A109" s="77" t="s">
        <v>71</v>
      </c>
      <c r="B109" s="54">
        <v>568</v>
      </c>
      <c r="C109" s="55">
        <f>VLOOKUP(A109,'2013 TY O&amp;M Exp(RIS)'!$A$5:$C$181,3,FALSE)</f>
        <v>914794.69</v>
      </c>
      <c r="D109" s="55"/>
      <c r="E109" s="55">
        <f t="shared" si="18"/>
        <v>914794.69</v>
      </c>
      <c r="F109" s="55"/>
      <c r="G109" s="55">
        <f t="shared" si="19"/>
        <v>914794.69</v>
      </c>
      <c r="H109" s="5"/>
      <c r="I109" s="5"/>
      <c r="J109" s="5">
        <f t="shared" si="20"/>
        <v>914794.69</v>
      </c>
    </row>
    <row r="110" spans="1:10" ht="9.75">
      <c r="A110" s="77" t="s">
        <v>72</v>
      </c>
      <c r="B110" s="54">
        <v>569</v>
      </c>
      <c r="C110" s="55">
        <f>VLOOKUP(A110,'2013 TY O&amp;M Exp(RIS)'!$A$5:$C$181,3,FALSE)</f>
        <v>6283359.03</v>
      </c>
      <c r="D110" s="55"/>
      <c r="E110" s="55">
        <f t="shared" si="18"/>
        <v>6283359.03</v>
      </c>
      <c r="F110" s="55"/>
      <c r="G110" s="55">
        <f t="shared" si="19"/>
        <v>6283359.03</v>
      </c>
      <c r="H110" s="5"/>
      <c r="I110" s="5"/>
      <c r="J110" s="5">
        <f t="shared" si="20"/>
        <v>6283359.03</v>
      </c>
    </row>
    <row r="111" spans="1:10" ht="9.75">
      <c r="A111" s="77" t="s">
        <v>73</v>
      </c>
      <c r="B111" s="54">
        <v>570</v>
      </c>
      <c r="C111" s="55">
        <f>VLOOKUP(A111,'2013 TY O&amp;M Exp(RIS)'!$A$5:$C$181,3,FALSE)</f>
        <v>5770250.69</v>
      </c>
      <c r="D111" s="55"/>
      <c r="E111" s="55">
        <f t="shared" si="18"/>
        <v>5770250.69</v>
      </c>
      <c r="F111" s="55"/>
      <c r="G111" s="55">
        <f t="shared" si="19"/>
        <v>5770250.69</v>
      </c>
      <c r="H111" s="5"/>
      <c r="I111" s="5"/>
      <c r="J111" s="5">
        <f t="shared" si="20"/>
        <v>5770250.69</v>
      </c>
    </row>
    <row r="112" spans="1:10" ht="9.75">
      <c r="A112" s="77" t="s">
        <v>74</v>
      </c>
      <c r="B112" s="54">
        <v>570</v>
      </c>
      <c r="C112" s="55">
        <f>VLOOKUP(A112,'2013 TY O&amp;M Exp(RIS)'!$A$5:$C$181,3,FALSE)</f>
        <v>0</v>
      </c>
      <c r="D112" s="55"/>
      <c r="E112" s="55"/>
      <c r="F112" s="55"/>
      <c r="G112" s="55"/>
      <c r="H112" s="5"/>
      <c r="I112" s="5"/>
      <c r="J112" s="5">
        <f t="shared" si="20"/>
        <v>0</v>
      </c>
    </row>
    <row r="113" spans="1:10" ht="9.75">
      <c r="A113" s="77" t="s">
        <v>75</v>
      </c>
      <c r="B113" s="54">
        <v>570</v>
      </c>
      <c r="C113" s="55">
        <f>VLOOKUP(A113,'2013 TY O&amp;M Exp(RIS)'!$A$5:$C$181,3,FALSE)</f>
        <v>920105</v>
      </c>
      <c r="D113" s="55">
        <f>-C113</f>
        <v>-920105</v>
      </c>
      <c r="E113" s="55">
        <f t="shared" si="18"/>
        <v>0</v>
      </c>
      <c r="F113" s="55"/>
      <c r="G113" s="55">
        <f t="shared" si="19"/>
        <v>0</v>
      </c>
      <c r="H113" s="5"/>
      <c r="I113" s="5"/>
      <c r="J113" s="5">
        <f t="shared" si="20"/>
        <v>0</v>
      </c>
    </row>
    <row r="114" spans="1:10" ht="9.75">
      <c r="A114" s="77" t="s">
        <v>76</v>
      </c>
      <c r="B114" s="54">
        <v>571</v>
      </c>
      <c r="C114" s="55">
        <f>VLOOKUP(A114,'2013 TY O&amp;M Exp(RIS)'!$A$5:$C$181,3,FALSE)</f>
        <v>12247360.66</v>
      </c>
      <c r="D114" s="55"/>
      <c r="E114" s="55">
        <f t="shared" si="18"/>
        <v>12247360.66</v>
      </c>
      <c r="F114" s="55"/>
      <c r="G114" s="55">
        <f t="shared" si="19"/>
        <v>12247360.66</v>
      </c>
      <c r="H114" s="5"/>
      <c r="I114" s="5"/>
      <c r="J114" s="5">
        <f t="shared" si="20"/>
        <v>12247360.66</v>
      </c>
    </row>
    <row r="115" spans="1:10" ht="9.75">
      <c r="A115" s="77" t="s">
        <v>77</v>
      </c>
      <c r="B115" s="54">
        <v>572</v>
      </c>
      <c r="C115" s="55">
        <f>VLOOKUP(A115,'2013 TY O&amp;M Exp(RIS)'!$A$5:$C$181,3,FALSE)</f>
        <v>1254068.79</v>
      </c>
      <c r="D115" s="55"/>
      <c r="E115" s="55">
        <f>+C115+D115</f>
        <v>1254068.79</v>
      </c>
      <c r="F115" s="55"/>
      <c r="G115" s="55">
        <f>+E115+F115</f>
        <v>1254068.79</v>
      </c>
      <c r="H115" s="5"/>
      <c r="I115" s="5"/>
      <c r="J115" s="5">
        <f t="shared" si="20"/>
        <v>1254068.79</v>
      </c>
    </row>
    <row r="116" spans="1:10" ht="10.5" thickBot="1">
      <c r="A116" s="77" t="s">
        <v>78</v>
      </c>
      <c r="B116" s="54">
        <v>573</v>
      </c>
      <c r="C116" s="55">
        <f>VLOOKUP(A116,'2013 TY O&amp;M Exp(RIS)'!$A$5:$C$181,3,FALSE)</f>
        <v>542572.59</v>
      </c>
      <c r="D116" s="56"/>
      <c r="E116" s="56">
        <f t="shared" si="18"/>
        <v>542572.59</v>
      </c>
      <c r="F116" s="56"/>
      <c r="G116" s="56">
        <f t="shared" si="19"/>
        <v>542572.59</v>
      </c>
      <c r="H116" s="5"/>
      <c r="I116" s="5"/>
      <c r="J116" s="5">
        <f t="shared" si="20"/>
        <v>542572.59</v>
      </c>
    </row>
    <row r="117" spans="1:10" ht="9.75">
      <c r="A117" s="77" t="s">
        <v>79</v>
      </c>
      <c r="B117" s="54"/>
      <c r="C117" s="55">
        <f aca="true" t="shared" si="21" ref="C117:J117">SUM(C97:C116)</f>
        <v>69143636.84</v>
      </c>
      <c r="D117" s="55">
        <f t="shared" si="21"/>
        <v>-6915809.87</v>
      </c>
      <c r="E117" s="55">
        <f t="shared" si="21"/>
        <v>62227826.970000006</v>
      </c>
      <c r="F117" s="55">
        <f t="shared" si="21"/>
        <v>-15038364</v>
      </c>
      <c r="G117" s="64">
        <f t="shared" si="21"/>
        <v>47189462.970000006</v>
      </c>
      <c r="H117" s="6">
        <f t="shared" si="21"/>
        <v>0</v>
      </c>
      <c r="I117" s="6">
        <f t="shared" si="21"/>
        <v>0</v>
      </c>
      <c r="J117" s="18">
        <f t="shared" si="21"/>
        <v>47189462.970000006</v>
      </c>
    </row>
    <row r="118" spans="1:10" ht="9.75">
      <c r="A118" s="77"/>
      <c r="B118" s="54"/>
      <c r="C118" s="55"/>
      <c r="D118" s="55"/>
      <c r="E118" s="55"/>
      <c r="F118" s="55"/>
      <c r="G118" s="55"/>
      <c r="H118" s="5"/>
      <c r="I118" s="5"/>
      <c r="J118" s="5"/>
    </row>
    <row r="119" spans="1:10" ht="10.5" thickBot="1">
      <c r="A119" s="78" t="s">
        <v>80</v>
      </c>
      <c r="B119" s="54"/>
      <c r="C119" s="55"/>
      <c r="D119" s="55"/>
      <c r="E119" s="55"/>
      <c r="F119" s="55"/>
      <c r="G119" s="55"/>
      <c r="H119" s="5"/>
      <c r="I119" s="5"/>
      <c r="J119" s="5"/>
    </row>
    <row r="120" spans="1:10" ht="9.75">
      <c r="A120" s="77" t="s">
        <v>81</v>
      </c>
      <c r="B120" s="54">
        <v>580</v>
      </c>
      <c r="C120" s="55">
        <f>VLOOKUP(A120,'2013 TY O&amp;M Exp(RIS)'!$A$5:$C$181,3,FALSE)</f>
        <v>12548290.86</v>
      </c>
      <c r="D120" s="55"/>
      <c r="E120" s="55">
        <f aca="true" t="shared" si="22" ref="E120:E141">+C120+D120</f>
        <v>12548290.86</v>
      </c>
      <c r="F120" s="55"/>
      <c r="G120" s="55">
        <f aca="true" t="shared" si="23" ref="G120:G141">+E120+F120</f>
        <v>12548290.86</v>
      </c>
      <c r="H120" s="5"/>
      <c r="I120" s="5"/>
      <c r="J120" s="5">
        <f aca="true" t="shared" si="24" ref="J120:J141">G120+H120+I120</f>
        <v>12548290.86</v>
      </c>
    </row>
    <row r="121" spans="1:10" ht="9.75">
      <c r="A121" s="77" t="s">
        <v>82</v>
      </c>
      <c r="B121" s="54">
        <v>581</v>
      </c>
      <c r="C121" s="55">
        <f>VLOOKUP(A121,'2013 TY O&amp;M Exp(RIS)'!$A$5:$C$181,3,FALSE)</f>
        <v>1070808.58</v>
      </c>
      <c r="D121" s="55"/>
      <c r="E121" s="55">
        <f t="shared" si="22"/>
        <v>1070808.58</v>
      </c>
      <c r="F121" s="55"/>
      <c r="G121" s="55">
        <f t="shared" si="23"/>
        <v>1070808.58</v>
      </c>
      <c r="H121" s="5"/>
      <c r="I121" s="5"/>
      <c r="J121" s="5">
        <f t="shared" si="24"/>
        <v>1070808.58</v>
      </c>
    </row>
    <row r="122" spans="1:10" ht="9.75">
      <c r="A122" s="77" t="s">
        <v>83</v>
      </c>
      <c r="B122" s="54">
        <v>582</v>
      </c>
      <c r="C122" s="55">
        <f>VLOOKUP(A122,'2013 TY O&amp;M Exp(RIS)'!$A$5:$C$181,3,FALSE)</f>
        <v>3152833.06</v>
      </c>
      <c r="D122" s="55"/>
      <c r="E122" s="55">
        <f t="shared" si="22"/>
        <v>3152833.06</v>
      </c>
      <c r="F122" s="55"/>
      <c r="G122" s="55">
        <f t="shared" si="23"/>
        <v>3152833.06</v>
      </c>
      <c r="H122" s="5"/>
      <c r="I122" s="5"/>
      <c r="J122" s="5">
        <f t="shared" si="24"/>
        <v>3152833.06</v>
      </c>
    </row>
    <row r="123" spans="1:10" ht="9.75">
      <c r="A123" s="77" t="s">
        <v>84</v>
      </c>
      <c r="B123" s="54">
        <v>583</v>
      </c>
      <c r="C123" s="55">
        <f>VLOOKUP(A123,'2013 TY O&amp;M Exp(RIS)'!$A$5:$C$181,3,FALSE)</f>
        <v>20282992.76</v>
      </c>
      <c r="D123" s="55"/>
      <c r="E123" s="55">
        <f t="shared" si="22"/>
        <v>20282992.76</v>
      </c>
      <c r="F123" s="55"/>
      <c r="G123" s="55">
        <f t="shared" si="23"/>
        <v>20282992.76</v>
      </c>
      <c r="H123" s="5"/>
      <c r="I123" s="5"/>
      <c r="J123" s="5">
        <f t="shared" si="24"/>
        <v>20282992.76</v>
      </c>
    </row>
    <row r="124" spans="1:10" ht="9.75">
      <c r="A124" s="77" t="s">
        <v>85</v>
      </c>
      <c r="B124" s="54">
        <v>584</v>
      </c>
      <c r="C124" s="55">
        <f>VLOOKUP(A124,'2013 TY O&amp;M Exp(RIS)'!$A$5:$C$181,3,FALSE)</f>
        <v>6380810.76</v>
      </c>
      <c r="D124" s="55"/>
      <c r="E124" s="55">
        <f t="shared" si="22"/>
        <v>6380810.76</v>
      </c>
      <c r="F124" s="55"/>
      <c r="G124" s="55">
        <f t="shared" si="23"/>
        <v>6380810.76</v>
      </c>
      <c r="H124" s="5"/>
      <c r="I124" s="5"/>
      <c r="J124" s="5">
        <f t="shared" si="24"/>
        <v>6380810.76</v>
      </c>
    </row>
    <row r="125" spans="1:10" ht="9.75">
      <c r="A125" s="77" t="s">
        <v>211</v>
      </c>
      <c r="B125" s="54">
        <v>585</v>
      </c>
      <c r="C125" s="55">
        <f>VLOOKUP(A125,'2013 TY O&amp;M Exp(RIS)'!$A$5:$C$181,3,FALSE)</f>
        <v>3291160.5</v>
      </c>
      <c r="D125" s="55"/>
      <c r="E125" s="55">
        <f t="shared" si="22"/>
        <v>3291160.5</v>
      </c>
      <c r="F125" s="55"/>
      <c r="G125" s="55">
        <f t="shared" si="23"/>
        <v>3291160.5</v>
      </c>
      <c r="H125" s="5"/>
      <c r="I125" s="5"/>
      <c r="J125" s="5">
        <f t="shared" si="24"/>
        <v>3291160.5</v>
      </c>
    </row>
    <row r="126" spans="1:10" ht="9.75">
      <c r="A126" s="77" t="s">
        <v>86</v>
      </c>
      <c r="B126" s="54">
        <v>586</v>
      </c>
      <c r="C126" s="55">
        <f>VLOOKUP(A126,'2013 TY O&amp;M Exp(RIS)'!$A$5:$C$181,3,FALSE)</f>
        <v>14947671.02</v>
      </c>
      <c r="D126" s="55"/>
      <c r="E126" s="55">
        <f t="shared" si="22"/>
        <v>14947671.02</v>
      </c>
      <c r="F126" s="55"/>
      <c r="G126" s="55">
        <f t="shared" si="23"/>
        <v>14947671.02</v>
      </c>
      <c r="H126" s="5"/>
      <c r="I126" s="5"/>
      <c r="J126" s="5">
        <f t="shared" si="24"/>
        <v>14947671.02</v>
      </c>
    </row>
    <row r="127" spans="1:10" ht="9.75">
      <c r="A127" s="77" t="s">
        <v>87</v>
      </c>
      <c r="B127" s="54">
        <v>587</v>
      </c>
      <c r="C127" s="55">
        <f>VLOOKUP(A127,'2013 TY O&amp;M Exp(RIS)'!$A$5:$C$181,3,FALSE)</f>
        <v>2048409.32</v>
      </c>
      <c r="D127" s="55"/>
      <c r="E127" s="55">
        <f t="shared" si="22"/>
        <v>2048409.32</v>
      </c>
      <c r="F127" s="55"/>
      <c r="G127" s="55">
        <f t="shared" si="23"/>
        <v>2048409.32</v>
      </c>
      <c r="H127" s="5"/>
      <c r="I127" s="5"/>
      <c r="J127" s="5">
        <f t="shared" si="24"/>
        <v>2048409.32</v>
      </c>
    </row>
    <row r="128" spans="1:10" ht="9.75">
      <c r="A128" s="77" t="s">
        <v>88</v>
      </c>
      <c r="B128" s="54">
        <v>587</v>
      </c>
      <c r="C128" s="55">
        <f>VLOOKUP(A128,'2013 TY O&amp;M Exp(RIS)'!$A$5:$C$181,3,FALSE)</f>
        <v>444320.06</v>
      </c>
      <c r="D128" s="55">
        <f>-C128</f>
        <v>-444320.06</v>
      </c>
      <c r="E128" s="55">
        <f t="shared" si="22"/>
        <v>0</v>
      </c>
      <c r="F128" s="55"/>
      <c r="G128" s="55">
        <f t="shared" si="23"/>
        <v>0</v>
      </c>
      <c r="H128" s="5"/>
      <c r="I128" s="5"/>
      <c r="J128" s="5">
        <f t="shared" si="24"/>
        <v>0</v>
      </c>
    </row>
    <row r="129" spans="1:10" ht="9.75">
      <c r="A129" s="77" t="s">
        <v>89</v>
      </c>
      <c r="B129" s="54">
        <v>588</v>
      </c>
      <c r="C129" s="55">
        <f>VLOOKUP(A129,'2013 TY O&amp;M Exp(RIS)'!$A$5:$C$181,3,FALSE)</f>
        <v>26954772.36</v>
      </c>
      <c r="D129" s="55"/>
      <c r="E129" s="55">
        <f t="shared" si="22"/>
        <v>26954772.36</v>
      </c>
      <c r="F129" s="55"/>
      <c r="G129" s="55">
        <f t="shared" si="23"/>
        <v>26954772.36</v>
      </c>
      <c r="H129" s="5"/>
      <c r="I129" s="5"/>
      <c r="J129" s="5">
        <f t="shared" si="24"/>
        <v>26954772.36</v>
      </c>
    </row>
    <row r="130" spans="1:10" ht="9.75">
      <c r="A130" s="77" t="s">
        <v>90</v>
      </c>
      <c r="B130" s="54">
        <v>589</v>
      </c>
      <c r="C130" s="55">
        <f>VLOOKUP(A130,'2013 TY O&amp;M Exp(RIS)'!$A$5:$C$181,3,FALSE)</f>
        <v>8821216.13</v>
      </c>
      <c r="D130" s="55"/>
      <c r="E130" s="55">
        <f t="shared" si="22"/>
        <v>8821216.13</v>
      </c>
      <c r="F130" s="55"/>
      <c r="G130" s="55">
        <f t="shared" si="23"/>
        <v>8821216.13</v>
      </c>
      <c r="H130" s="5"/>
      <c r="I130" s="5"/>
      <c r="J130" s="5">
        <f t="shared" si="24"/>
        <v>8821216.13</v>
      </c>
    </row>
    <row r="131" spans="1:10" ht="9.75">
      <c r="A131" s="77" t="s">
        <v>212</v>
      </c>
      <c r="B131" s="54">
        <v>590</v>
      </c>
      <c r="C131" s="55">
        <f>VLOOKUP(A131,'2013 TY O&amp;M Exp(RIS)'!$A$5:$C$181,3,FALSE)</f>
        <v>13246461.43</v>
      </c>
      <c r="D131" s="55"/>
      <c r="E131" s="55">
        <f t="shared" si="22"/>
        <v>13246461.43</v>
      </c>
      <c r="F131" s="55"/>
      <c r="G131" s="55">
        <f t="shared" si="23"/>
        <v>13246461.43</v>
      </c>
      <c r="H131" s="5"/>
      <c r="I131" s="5"/>
      <c r="J131" s="5">
        <f t="shared" si="24"/>
        <v>13246461.43</v>
      </c>
    </row>
    <row r="132" spans="1:10" ht="9.75">
      <c r="A132" s="77" t="s">
        <v>213</v>
      </c>
      <c r="B132" s="54">
        <v>590</v>
      </c>
      <c r="C132" s="55">
        <f>VLOOKUP(A132,'2013 TY O&amp;M Exp(RIS)'!$A$5:$C$181,3,FALSE)</f>
        <v>1877768.91</v>
      </c>
      <c r="D132" s="55">
        <f>-C132</f>
        <v>-1877768.91</v>
      </c>
      <c r="E132" s="55">
        <f t="shared" si="22"/>
        <v>0</v>
      </c>
      <c r="F132" s="55"/>
      <c r="G132" s="55">
        <f t="shared" si="23"/>
        <v>0</v>
      </c>
      <c r="H132" s="5"/>
      <c r="I132" s="5"/>
      <c r="J132" s="5">
        <f t="shared" si="24"/>
        <v>0</v>
      </c>
    </row>
    <row r="133" spans="1:10" ht="9.75">
      <c r="A133" s="77" t="s">
        <v>91</v>
      </c>
      <c r="B133" s="54">
        <v>591</v>
      </c>
      <c r="C133" s="55">
        <f>VLOOKUP(A133,'2013 TY O&amp;M Exp(RIS)'!$A$5:$C$181,3,FALSE)</f>
        <v>0</v>
      </c>
      <c r="D133" s="55"/>
      <c r="E133" s="55">
        <f t="shared" si="22"/>
        <v>0</v>
      </c>
      <c r="F133" s="55"/>
      <c r="G133" s="55">
        <f t="shared" si="23"/>
        <v>0</v>
      </c>
      <c r="H133" s="5"/>
      <c r="I133" s="5"/>
      <c r="J133" s="5">
        <f t="shared" si="24"/>
        <v>0</v>
      </c>
    </row>
    <row r="134" spans="1:10" ht="9.75">
      <c r="A134" s="77" t="s">
        <v>92</v>
      </c>
      <c r="B134" s="54">
        <v>592</v>
      </c>
      <c r="C134" s="55">
        <f>VLOOKUP(A134,'2013 TY O&amp;M Exp(RIS)'!$A$5:$C$181,3,FALSE)</f>
        <v>7928781.11</v>
      </c>
      <c r="D134" s="55"/>
      <c r="E134" s="55">
        <f t="shared" si="22"/>
        <v>7928781.11</v>
      </c>
      <c r="F134" s="55"/>
      <c r="G134" s="55">
        <f t="shared" si="23"/>
        <v>7928781.11</v>
      </c>
      <c r="H134" s="5"/>
      <c r="I134" s="5">
        <f>'2013 Comp Adj'!E102</f>
        <v>-560232</v>
      </c>
      <c r="J134" s="5">
        <f t="shared" si="24"/>
        <v>7368549.11</v>
      </c>
    </row>
    <row r="135" spans="1:10" ht="9.75">
      <c r="A135" s="77" t="s">
        <v>93</v>
      </c>
      <c r="B135" s="54">
        <v>592</v>
      </c>
      <c r="C135" s="55">
        <f>VLOOKUP(A135,'2013 TY O&amp;M Exp(RIS)'!$A$5:$C$181,3,FALSE)</f>
        <v>5574606.04</v>
      </c>
      <c r="D135" s="55">
        <f>-C135</f>
        <v>-5574606.04</v>
      </c>
      <c r="E135" s="55">
        <f t="shared" si="22"/>
        <v>0</v>
      </c>
      <c r="F135" s="55"/>
      <c r="G135" s="55">
        <f t="shared" si="23"/>
        <v>0</v>
      </c>
      <c r="H135" s="5"/>
      <c r="I135" s="5"/>
      <c r="J135" s="5">
        <f t="shared" si="24"/>
        <v>0</v>
      </c>
    </row>
    <row r="136" spans="1:10" ht="9.75">
      <c r="A136" s="77" t="s">
        <v>94</v>
      </c>
      <c r="B136" s="54">
        <v>593</v>
      </c>
      <c r="C136" s="55">
        <f>VLOOKUP(A136,'2013 TY O&amp;M Exp(RIS)'!$A$5:$C$181,3,FALSE)</f>
        <v>116780870.01</v>
      </c>
      <c r="D136" s="55"/>
      <c r="E136" s="55">
        <f t="shared" si="22"/>
        <v>116780870.01</v>
      </c>
      <c r="F136" s="55"/>
      <c r="G136" s="55">
        <f t="shared" si="23"/>
        <v>116780870.01</v>
      </c>
      <c r="H136" s="5"/>
      <c r="I136" s="5"/>
      <c r="J136" s="5">
        <f t="shared" si="24"/>
        <v>116780870.01</v>
      </c>
    </row>
    <row r="137" spans="1:10" ht="9.75">
      <c r="A137" s="77" t="s">
        <v>95</v>
      </c>
      <c r="B137" s="54">
        <v>594</v>
      </c>
      <c r="C137" s="55">
        <f>VLOOKUP(A137,'2013 TY O&amp;M Exp(RIS)'!$A$5:$C$181,3,FALSE)</f>
        <v>34463070.25</v>
      </c>
      <c r="D137" s="55"/>
      <c r="E137" s="55">
        <f t="shared" si="22"/>
        <v>34463070.25</v>
      </c>
      <c r="F137" s="55"/>
      <c r="G137" s="55">
        <f t="shared" si="23"/>
        <v>34463070.25</v>
      </c>
      <c r="H137" s="5"/>
      <c r="I137" s="5"/>
      <c r="J137" s="5">
        <f t="shared" si="24"/>
        <v>34463070.25</v>
      </c>
    </row>
    <row r="138" spans="1:10" ht="9.75">
      <c r="A138" s="77" t="s">
        <v>96</v>
      </c>
      <c r="B138" s="54">
        <v>595</v>
      </c>
      <c r="C138" s="55">
        <f>VLOOKUP(A138,'2013 TY O&amp;M Exp(RIS)'!$A$5:$C$181,3,FALSE)</f>
        <v>25332.38</v>
      </c>
      <c r="D138" s="55"/>
      <c r="E138" s="55">
        <f t="shared" si="22"/>
        <v>25332.38</v>
      </c>
      <c r="F138" s="55"/>
      <c r="G138" s="55">
        <f t="shared" si="23"/>
        <v>25332.38</v>
      </c>
      <c r="H138" s="5"/>
      <c r="I138" s="5"/>
      <c r="J138" s="5">
        <f t="shared" si="24"/>
        <v>25332.38</v>
      </c>
    </row>
    <row r="139" spans="1:10" ht="9.75">
      <c r="A139" s="77" t="s">
        <v>214</v>
      </c>
      <c r="B139" s="54">
        <v>596</v>
      </c>
      <c r="C139" s="55">
        <f>VLOOKUP(A139,'2013 TY O&amp;M Exp(RIS)'!$A$5:$C$181,3,FALSE)</f>
        <v>6151739.71</v>
      </c>
      <c r="D139" s="55"/>
      <c r="E139" s="55">
        <f t="shared" si="22"/>
        <v>6151739.71</v>
      </c>
      <c r="F139" s="55"/>
      <c r="G139" s="55">
        <f t="shared" si="23"/>
        <v>6151739.71</v>
      </c>
      <c r="H139" s="5"/>
      <c r="I139" s="5"/>
      <c r="J139" s="5">
        <f t="shared" si="24"/>
        <v>6151739.71</v>
      </c>
    </row>
    <row r="140" spans="1:10" ht="9.75">
      <c r="A140" s="77" t="s">
        <v>97</v>
      </c>
      <c r="B140" s="54">
        <v>597</v>
      </c>
      <c r="C140" s="55">
        <f>VLOOKUP(A140,'2013 TY O&amp;M Exp(RIS)'!$A$5:$C$181,3,FALSE)</f>
        <v>2806259.28</v>
      </c>
      <c r="D140" s="55"/>
      <c r="E140" s="55">
        <f t="shared" si="22"/>
        <v>2806259.28</v>
      </c>
      <c r="F140" s="55"/>
      <c r="G140" s="55">
        <f t="shared" si="23"/>
        <v>2806259.28</v>
      </c>
      <c r="H140" s="5"/>
      <c r="I140" s="5"/>
      <c r="J140" s="5">
        <f t="shared" si="24"/>
        <v>2806259.28</v>
      </c>
    </row>
    <row r="141" spans="1:10" ht="10.5" thickBot="1">
      <c r="A141" s="77" t="s">
        <v>215</v>
      </c>
      <c r="B141" s="54">
        <v>598</v>
      </c>
      <c r="C141" s="55">
        <f>VLOOKUP(A141,'2013 TY O&amp;M Exp(RIS)'!$A$5:$C$181,3,FALSE)</f>
        <v>5761235.41</v>
      </c>
      <c r="D141" s="56"/>
      <c r="E141" s="56">
        <f t="shared" si="22"/>
        <v>5761235.41</v>
      </c>
      <c r="F141" s="56"/>
      <c r="G141" s="56">
        <f t="shared" si="23"/>
        <v>5761235.41</v>
      </c>
      <c r="H141" s="5"/>
      <c r="I141" s="5"/>
      <c r="J141" s="5">
        <f t="shared" si="24"/>
        <v>5761235.41</v>
      </c>
    </row>
    <row r="142" spans="1:10" ht="9.75">
      <c r="A142" s="77" t="s">
        <v>98</v>
      </c>
      <c r="B142" s="54"/>
      <c r="C142" s="55">
        <f aca="true" t="shared" si="25" ref="C142:J142">SUM(C120:C141)</f>
        <v>294559409.94</v>
      </c>
      <c r="D142" s="55">
        <f t="shared" si="25"/>
        <v>-7896695.01</v>
      </c>
      <c r="E142" s="55">
        <f t="shared" si="25"/>
        <v>286662714.92999995</v>
      </c>
      <c r="F142" s="55">
        <f t="shared" si="25"/>
        <v>0</v>
      </c>
      <c r="G142" s="64">
        <f t="shared" si="25"/>
        <v>286662714.92999995</v>
      </c>
      <c r="H142" s="6">
        <f t="shared" si="25"/>
        <v>0</v>
      </c>
      <c r="I142" s="6">
        <f t="shared" si="25"/>
        <v>-560232</v>
      </c>
      <c r="J142" s="18">
        <f t="shared" si="25"/>
        <v>286102482.92999995</v>
      </c>
    </row>
    <row r="143" spans="1:10" ht="9.75">
      <c r="A143" s="77"/>
      <c r="B143" s="54"/>
      <c r="C143" s="55"/>
      <c r="D143" s="55"/>
      <c r="E143" s="55"/>
      <c r="F143" s="55"/>
      <c r="G143" s="55"/>
      <c r="H143" s="5"/>
      <c r="I143" s="5"/>
      <c r="J143" s="5"/>
    </row>
    <row r="144" spans="1:10" ht="9.75">
      <c r="A144" s="77"/>
      <c r="B144" s="54"/>
      <c r="C144" s="55"/>
      <c r="D144" s="55"/>
      <c r="E144" s="55"/>
      <c r="F144" s="55"/>
      <c r="G144" s="55"/>
      <c r="H144" s="5"/>
      <c r="I144" s="5"/>
      <c r="J144" s="5"/>
    </row>
    <row r="145" spans="1:10" ht="10.5" thickBot="1">
      <c r="A145" s="78" t="s">
        <v>99</v>
      </c>
      <c r="B145" s="54"/>
      <c r="C145" s="55"/>
      <c r="D145" s="55"/>
      <c r="E145" s="55"/>
      <c r="F145" s="55"/>
      <c r="G145" s="55"/>
      <c r="H145" s="5"/>
      <c r="I145" s="5"/>
      <c r="J145" s="5">
        <f aca="true" t="shared" si="26" ref="J145:J151">G145+H145+I145</f>
        <v>0</v>
      </c>
    </row>
    <row r="146" spans="1:10" ht="9.75">
      <c r="A146" s="77" t="s">
        <v>100</v>
      </c>
      <c r="B146" s="54">
        <v>901</v>
      </c>
      <c r="C146" s="55">
        <f>VLOOKUP(A146,'2013 TY O&amp;M Exp(RIS)'!$A$5:$C$181,3,FALSE)</f>
        <v>4275593.79</v>
      </c>
      <c r="D146" s="55"/>
      <c r="E146" s="55">
        <f aca="true" t="shared" si="27" ref="E146:E151">+C146+D146</f>
        <v>4275593.79</v>
      </c>
      <c r="F146" s="55"/>
      <c r="G146" s="55">
        <f aca="true" t="shared" si="28" ref="G146:G151">+E146+F146</f>
        <v>4275593.79</v>
      </c>
      <c r="H146" s="5"/>
      <c r="I146" s="5"/>
      <c r="J146" s="5">
        <f t="shared" si="26"/>
        <v>4275593.79</v>
      </c>
    </row>
    <row r="147" spans="1:10" ht="9.75">
      <c r="A147" s="77" t="s">
        <v>101</v>
      </c>
      <c r="B147" s="54">
        <v>902</v>
      </c>
      <c r="C147" s="55">
        <f>VLOOKUP(A147,'2013 TY O&amp;M Exp(RIS)'!$A$5:$C$181,3,FALSE)</f>
        <v>33418384.02</v>
      </c>
      <c r="D147" s="55"/>
      <c r="E147" s="55">
        <f t="shared" si="27"/>
        <v>33418384.02</v>
      </c>
      <c r="F147" s="55"/>
      <c r="G147" s="55">
        <f t="shared" si="28"/>
        <v>33418384.02</v>
      </c>
      <c r="H147" s="5"/>
      <c r="I147" s="5"/>
      <c r="J147" s="5">
        <f t="shared" si="26"/>
        <v>33418384.02</v>
      </c>
    </row>
    <row r="148" spans="1:10" ht="9.75">
      <c r="A148" s="77" t="s">
        <v>216</v>
      </c>
      <c r="B148" s="54">
        <v>903</v>
      </c>
      <c r="C148" s="55">
        <f>VLOOKUP(A148,'2013 TY O&amp;M Exp(RIS)'!$A$5:$C$181,3,FALSE)</f>
        <v>94157957.79</v>
      </c>
      <c r="D148" s="55"/>
      <c r="E148" s="55">
        <f t="shared" si="27"/>
        <v>94157957.79</v>
      </c>
      <c r="F148" s="55"/>
      <c r="G148" s="55">
        <f t="shared" si="28"/>
        <v>94157957.79</v>
      </c>
      <c r="H148" s="5"/>
      <c r="I148" s="5"/>
      <c r="J148" s="5">
        <f t="shared" si="26"/>
        <v>94157957.79</v>
      </c>
    </row>
    <row r="149" spans="1:10" ht="9.75">
      <c r="A149" s="77" t="s">
        <v>102</v>
      </c>
      <c r="B149" s="54">
        <v>904</v>
      </c>
      <c r="C149" s="55">
        <f>VLOOKUP(A149,'2013 TY O&amp;M Exp(RIS)'!$A$5:$C$181,3,FALSE)</f>
        <v>18407702.71</v>
      </c>
      <c r="D149" s="55">
        <v>-305867.45</v>
      </c>
      <c r="E149" s="55">
        <f t="shared" si="27"/>
        <v>18101835.26</v>
      </c>
      <c r="F149" s="55"/>
      <c r="G149" s="55">
        <f t="shared" si="28"/>
        <v>18101835.26</v>
      </c>
      <c r="H149" s="5"/>
      <c r="I149" s="5"/>
      <c r="J149" s="5">
        <f t="shared" si="26"/>
        <v>18101835.26</v>
      </c>
    </row>
    <row r="150" spans="1:10" ht="9.75">
      <c r="A150" s="77" t="s">
        <v>235</v>
      </c>
      <c r="B150" s="54">
        <v>904</v>
      </c>
      <c r="C150" s="55">
        <f>VLOOKUP(A150,'2013 TY O&amp;M Exp(RIS)'!$A$5:$C$181,3,FALSE)</f>
        <v>0</v>
      </c>
      <c r="D150" s="55">
        <f>-C150</f>
        <v>0</v>
      </c>
      <c r="E150" s="55">
        <f t="shared" si="27"/>
        <v>0</v>
      </c>
      <c r="F150" s="55"/>
      <c r="G150" s="55">
        <f t="shared" si="28"/>
        <v>0</v>
      </c>
      <c r="H150" s="5"/>
      <c r="I150" s="5"/>
      <c r="J150" s="5">
        <f t="shared" si="26"/>
        <v>0</v>
      </c>
    </row>
    <row r="151" spans="1:10" ht="10.5" thickBot="1">
      <c r="A151" s="77" t="s">
        <v>103</v>
      </c>
      <c r="B151" s="54">
        <v>905</v>
      </c>
      <c r="C151" s="55">
        <f>VLOOKUP(A151,'2013 TY O&amp;M Exp(RIS)'!$A$5:$C$181,3,FALSE)</f>
        <v>0</v>
      </c>
      <c r="D151" s="56"/>
      <c r="E151" s="56">
        <f t="shared" si="27"/>
        <v>0</v>
      </c>
      <c r="F151" s="56"/>
      <c r="G151" s="56">
        <f t="shared" si="28"/>
        <v>0</v>
      </c>
      <c r="H151" s="5"/>
      <c r="I151" s="5"/>
      <c r="J151" s="5">
        <f t="shared" si="26"/>
        <v>0</v>
      </c>
    </row>
    <row r="152" spans="1:10" ht="9.75">
      <c r="A152" s="77" t="s">
        <v>104</v>
      </c>
      <c r="B152" s="54"/>
      <c r="C152" s="55">
        <f>SUM(C146:C151)</f>
        <v>150259638.31</v>
      </c>
      <c r="D152" s="55">
        <f>SUM(D146:D151)</f>
        <v>-305867.45</v>
      </c>
      <c r="E152" s="55">
        <f>SUM(E146:E151)</f>
        <v>149953770.86</v>
      </c>
      <c r="F152" s="55">
        <f>SUM(F146:F151)</f>
        <v>0</v>
      </c>
      <c r="G152" s="64">
        <f>SUM(G146:G151)</f>
        <v>149953770.86</v>
      </c>
      <c r="H152" s="6">
        <f>SUM(H145:H151)</f>
        <v>0</v>
      </c>
      <c r="I152" s="6">
        <f>SUM(I145:I151)</f>
        <v>0</v>
      </c>
      <c r="J152" s="18">
        <f>SUM(J145:J151)</f>
        <v>149953770.86</v>
      </c>
    </row>
    <row r="153" spans="1:10" ht="9.75">
      <c r="A153" s="77"/>
      <c r="B153" s="54"/>
      <c r="C153" s="55"/>
      <c r="D153" s="55"/>
      <c r="E153" s="55"/>
      <c r="F153" s="55"/>
      <c r="G153" s="55"/>
      <c r="H153" s="5"/>
      <c r="I153" s="5"/>
      <c r="J153" s="5"/>
    </row>
    <row r="154" spans="1:10" ht="9.75">
      <c r="A154" s="77"/>
      <c r="B154" s="54"/>
      <c r="C154" s="55"/>
      <c r="D154" s="55"/>
      <c r="E154" s="55"/>
      <c r="F154" s="55"/>
      <c r="G154" s="55"/>
      <c r="H154" s="5"/>
      <c r="I154" s="5"/>
      <c r="J154" s="5"/>
    </row>
    <row r="155" spans="1:10" ht="10.5" thickBot="1">
      <c r="A155" s="78" t="s">
        <v>105</v>
      </c>
      <c r="B155" s="54"/>
      <c r="C155" s="55"/>
      <c r="D155" s="55"/>
      <c r="E155" s="55"/>
      <c r="F155" s="55"/>
      <c r="G155" s="55"/>
      <c r="H155" s="5"/>
      <c r="I155" s="5"/>
      <c r="J155" s="5"/>
    </row>
    <row r="156" spans="1:10" ht="9.75">
      <c r="A156" s="77" t="s">
        <v>106</v>
      </c>
      <c r="B156" s="54">
        <v>907</v>
      </c>
      <c r="C156" s="55">
        <f>VLOOKUP(A156,'2013 TY O&amp;M Exp(RIS)'!$A$5:$C$181,3,FALSE)</f>
        <v>3382156.04</v>
      </c>
      <c r="D156" s="55"/>
      <c r="E156" s="55">
        <f aca="true" t="shared" si="29" ref="E156:E162">+C156+D156</f>
        <v>3382156.04</v>
      </c>
      <c r="F156" s="55"/>
      <c r="G156" s="55">
        <f aca="true" t="shared" si="30" ref="G156:G162">+E156+F156</f>
        <v>3382156.04</v>
      </c>
      <c r="H156" s="5"/>
      <c r="I156" s="5"/>
      <c r="J156" s="5">
        <f aca="true" t="shared" si="31" ref="J156:J163">G156+H156+I156</f>
        <v>3382156.04</v>
      </c>
    </row>
    <row r="157" spans="1:10" ht="9.75">
      <c r="A157" s="77" t="s">
        <v>217</v>
      </c>
      <c r="B157" s="54">
        <v>907</v>
      </c>
      <c r="C157" s="55">
        <f>VLOOKUP(A157,'2013 TY O&amp;M Exp(RIS)'!$A$5:$C$181,3,FALSE)</f>
        <v>9158231.93</v>
      </c>
      <c r="D157" s="55">
        <f>-C157</f>
        <v>-9158231.93</v>
      </c>
      <c r="E157" s="55">
        <f t="shared" si="29"/>
        <v>0</v>
      </c>
      <c r="F157" s="55"/>
      <c r="G157" s="55">
        <f t="shared" si="30"/>
        <v>0</v>
      </c>
      <c r="H157" s="5"/>
      <c r="I157" s="5"/>
      <c r="J157" s="5">
        <f t="shared" si="31"/>
        <v>0</v>
      </c>
    </row>
    <row r="158" spans="1:10" ht="9.75">
      <c r="A158" s="77" t="s">
        <v>107</v>
      </c>
      <c r="B158" s="54">
        <v>908</v>
      </c>
      <c r="C158" s="55">
        <f>VLOOKUP(A158,'2013 TY O&amp;M Exp(RIS)'!$A$5:$C$181,3,FALSE)</f>
        <v>3151402.33</v>
      </c>
      <c r="D158" s="55"/>
      <c r="E158" s="55">
        <f t="shared" si="29"/>
        <v>3151402.33</v>
      </c>
      <c r="F158" s="55"/>
      <c r="G158" s="55">
        <f t="shared" si="30"/>
        <v>3151402.33</v>
      </c>
      <c r="H158" s="5"/>
      <c r="I158" s="5"/>
      <c r="J158" s="5">
        <f t="shared" si="31"/>
        <v>3151402.33</v>
      </c>
    </row>
    <row r="159" spans="1:10" ht="9.75">
      <c r="A159" s="77" t="s">
        <v>218</v>
      </c>
      <c r="B159" s="54">
        <v>908</v>
      </c>
      <c r="C159" s="55">
        <f>VLOOKUP(A159,'2013 TY O&amp;M Exp(RIS)'!$A$5:$C$181,3,FALSE)</f>
        <v>102734636.73</v>
      </c>
      <c r="D159" s="55">
        <f>-C159</f>
        <v>-102734636.73</v>
      </c>
      <c r="E159" s="55">
        <f t="shared" si="29"/>
        <v>0</v>
      </c>
      <c r="F159" s="55"/>
      <c r="G159" s="55">
        <f t="shared" si="30"/>
        <v>0</v>
      </c>
      <c r="H159" s="5"/>
      <c r="I159" s="5"/>
      <c r="J159" s="5">
        <f t="shared" si="31"/>
        <v>0</v>
      </c>
    </row>
    <row r="160" spans="1:10" ht="9.75">
      <c r="A160" s="77" t="s">
        <v>108</v>
      </c>
      <c r="B160" s="54">
        <v>909</v>
      </c>
      <c r="C160" s="55">
        <f>VLOOKUP(A160,'2013 TY O&amp;M Exp(RIS)'!$A$5:$C$181,3,FALSE)</f>
        <v>821179.23</v>
      </c>
      <c r="D160" s="55"/>
      <c r="E160" s="55">
        <f>+C160+D160</f>
        <v>821179.23</v>
      </c>
      <c r="F160" s="55"/>
      <c r="G160" s="55">
        <f t="shared" si="30"/>
        <v>821179.23</v>
      </c>
      <c r="H160" s="5"/>
      <c r="I160" s="5"/>
      <c r="J160" s="5">
        <f t="shared" si="31"/>
        <v>821179.23</v>
      </c>
    </row>
    <row r="161" spans="1:10" ht="9.75">
      <c r="A161" s="77" t="s">
        <v>109</v>
      </c>
      <c r="B161" s="54">
        <v>909</v>
      </c>
      <c r="C161" s="55">
        <f>VLOOKUP(A161,'2013 TY O&amp;M Exp(RIS)'!$A$5:$C$181,3,FALSE)</f>
        <v>8507568.5</v>
      </c>
      <c r="D161" s="55">
        <f>-C161</f>
        <v>-8507568.5</v>
      </c>
      <c r="E161" s="55">
        <f t="shared" si="29"/>
        <v>0</v>
      </c>
      <c r="F161" s="55"/>
      <c r="G161" s="55">
        <f t="shared" si="30"/>
        <v>0</v>
      </c>
      <c r="H161" s="5"/>
      <c r="I161" s="5"/>
      <c r="J161" s="5">
        <f t="shared" si="31"/>
        <v>0</v>
      </c>
    </row>
    <row r="162" spans="1:10" ht="9.75">
      <c r="A162" s="77" t="s">
        <v>110</v>
      </c>
      <c r="B162" s="54">
        <v>910</v>
      </c>
      <c r="C162" s="55">
        <f>VLOOKUP(A162,'2013 TY O&amp;M Exp(RIS)'!$A$5:$C$181,3,FALSE)</f>
        <v>5496431.95</v>
      </c>
      <c r="D162" s="55"/>
      <c r="E162" s="55">
        <f t="shared" si="29"/>
        <v>5496431.95</v>
      </c>
      <c r="F162" s="55"/>
      <c r="G162" s="55">
        <f t="shared" si="30"/>
        <v>5496431.95</v>
      </c>
      <c r="H162" s="5"/>
      <c r="I162" s="5"/>
      <c r="J162" s="5">
        <f t="shared" si="31"/>
        <v>5496431.95</v>
      </c>
    </row>
    <row r="163" spans="1:10" ht="10.5" thickBot="1">
      <c r="A163" s="77" t="s">
        <v>219</v>
      </c>
      <c r="B163" s="54">
        <v>910</v>
      </c>
      <c r="C163" s="55">
        <f>VLOOKUP(A163,'2013 TY O&amp;M Exp(RIS)'!$A$5:$C$181,3,FALSE)</f>
        <v>4185951.5</v>
      </c>
      <c r="D163" s="56">
        <f>-C163</f>
        <v>-4185951.5</v>
      </c>
      <c r="E163" s="56">
        <f>+C163+D163</f>
        <v>0</v>
      </c>
      <c r="F163" s="56"/>
      <c r="G163" s="56">
        <f>+E163+F163</f>
        <v>0</v>
      </c>
      <c r="H163" s="5"/>
      <c r="I163" s="5"/>
      <c r="J163" s="5">
        <f t="shared" si="31"/>
        <v>0</v>
      </c>
    </row>
    <row r="164" spans="1:10" ht="9.75">
      <c r="A164" s="77" t="s">
        <v>111</v>
      </c>
      <c r="B164" s="54"/>
      <c r="C164" s="55">
        <f aca="true" t="shared" si="32" ref="C164:J164">SUM(C156:C163)</f>
        <v>137437558.21</v>
      </c>
      <c r="D164" s="55">
        <f t="shared" si="32"/>
        <v>-124586388.66</v>
      </c>
      <c r="E164" s="55">
        <f t="shared" si="32"/>
        <v>12851169.55</v>
      </c>
      <c r="F164" s="55">
        <f t="shared" si="32"/>
        <v>0</v>
      </c>
      <c r="G164" s="64">
        <f t="shared" si="32"/>
        <v>12851169.55</v>
      </c>
      <c r="H164" s="6">
        <f t="shared" si="32"/>
        <v>0</v>
      </c>
      <c r="I164" s="6">
        <f t="shared" si="32"/>
        <v>0</v>
      </c>
      <c r="J164" s="18">
        <f t="shared" si="32"/>
        <v>12851169.55</v>
      </c>
    </row>
    <row r="165" spans="1:10" ht="9.75">
      <c r="A165" s="77"/>
      <c r="B165" s="54"/>
      <c r="C165" s="55"/>
      <c r="D165" s="55"/>
      <c r="E165" s="55"/>
      <c r="F165" s="55"/>
      <c r="G165" s="55"/>
      <c r="H165" s="5"/>
      <c r="I165" s="5"/>
      <c r="J165" s="5"/>
    </row>
    <row r="166" spans="1:10" ht="10.5" thickBot="1">
      <c r="A166" s="78" t="s">
        <v>112</v>
      </c>
      <c r="B166" s="54"/>
      <c r="C166" s="55"/>
      <c r="D166" s="55"/>
      <c r="E166" s="55"/>
      <c r="F166" s="55"/>
      <c r="G166" s="55"/>
      <c r="H166" s="5"/>
      <c r="I166" s="5"/>
      <c r="J166" s="5"/>
    </row>
    <row r="167" spans="1:10" ht="9.75">
      <c r="A167" s="77" t="s">
        <v>113</v>
      </c>
      <c r="B167" s="54">
        <v>911</v>
      </c>
      <c r="C167" s="55">
        <f>VLOOKUP(A167,'2013 TY O&amp;M Exp(RIS)'!$A$5:$C$181,3,FALSE)</f>
        <v>0</v>
      </c>
      <c r="D167" s="55"/>
      <c r="E167" s="55">
        <f>+C167+D167</f>
        <v>0</v>
      </c>
      <c r="F167" s="55"/>
      <c r="G167" s="55">
        <f>+E167+F167</f>
        <v>0</v>
      </c>
      <c r="H167" s="5">
        <f>-15520589*0</f>
        <v>0</v>
      </c>
      <c r="I167" s="5"/>
      <c r="J167" s="5">
        <f>G167+H167+I167</f>
        <v>0</v>
      </c>
    </row>
    <row r="168" spans="1:10" ht="9.75">
      <c r="A168" s="77" t="s">
        <v>114</v>
      </c>
      <c r="B168" s="54">
        <v>912</v>
      </c>
      <c r="C168" s="55">
        <f>VLOOKUP(A168,'2013 TY O&amp;M Exp(RIS)'!$A$5:$C$181,3,FALSE)</f>
        <v>0</v>
      </c>
      <c r="D168" s="55"/>
      <c r="E168" s="55">
        <f>+C168+D168</f>
        <v>0</v>
      </c>
      <c r="F168" s="55"/>
      <c r="G168" s="55">
        <f>+E168+F168</f>
        <v>0</v>
      </c>
      <c r="H168" s="5"/>
      <c r="I168" s="5"/>
      <c r="J168" s="5">
        <f>G168+H168+I168</f>
        <v>0</v>
      </c>
    </row>
    <row r="169" spans="1:10" ht="10.5" thickBot="1">
      <c r="A169" s="77" t="s">
        <v>115</v>
      </c>
      <c r="B169" s="54">
        <v>916</v>
      </c>
      <c r="C169" s="55">
        <f>VLOOKUP(A169,'2013 TY O&amp;M Exp(RIS)'!$A$5:$C$181,3,FALSE)</f>
        <v>15169938.61</v>
      </c>
      <c r="D169" s="56"/>
      <c r="E169" s="56">
        <f>+C169+D169</f>
        <v>15169938.61</v>
      </c>
      <c r="F169" s="56"/>
      <c r="G169" s="56">
        <f>+E169+F169</f>
        <v>15169938.61</v>
      </c>
      <c r="H169" s="5"/>
      <c r="I169" s="5"/>
      <c r="J169" s="5">
        <f>G169+H169+I169</f>
        <v>15169938.61</v>
      </c>
    </row>
    <row r="170" spans="1:10" ht="9.75">
      <c r="A170" s="77" t="s">
        <v>116</v>
      </c>
      <c r="B170" s="54"/>
      <c r="C170" s="55">
        <f aca="true" t="shared" si="33" ref="C170:J170">SUM(C167:C169)</f>
        <v>15169938.61</v>
      </c>
      <c r="D170" s="55">
        <f t="shared" si="33"/>
        <v>0</v>
      </c>
      <c r="E170" s="55">
        <f t="shared" si="33"/>
        <v>15169938.61</v>
      </c>
      <c r="F170" s="55">
        <f t="shared" si="33"/>
        <v>0</v>
      </c>
      <c r="G170" s="64">
        <f t="shared" si="33"/>
        <v>15169938.61</v>
      </c>
      <c r="H170" s="6">
        <f t="shared" si="33"/>
        <v>0</v>
      </c>
      <c r="I170" s="6">
        <f t="shared" si="33"/>
        <v>0</v>
      </c>
      <c r="J170" s="18">
        <f t="shared" si="33"/>
        <v>15169938.61</v>
      </c>
    </row>
    <row r="171" spans="1:10" ht="9.75">
      <c r="A171" s="77"/>
      <c r="B171" s="54"/>
      <c r="C171" s="55"/>
      <c r="D171" s="55"/>
      <c r="E171" s="55"/>
      <c r="F171" s="55"/>
      <c r="G171" s="55"/>
      <c r="H171" s="5"/>
      <c r="I171" s="5"/>
      <c r="J171" s="5"/>
    </row>
    <row r="172" spans="1:10" ht="9.75">
      <c r="A172" s="77"/>
      <c r="B172" s="54"/>
      <c r="C172" s="55"/>
      <c r="D172" s="55"/>
      <c r="E172" s="55"/>
      <c r="F172" s="55"/>
      <c r="G172" s="55"/>
      <c r="H172" s="5"/>
      <c r="I172" s="5"/>
      <c r="J172" s="5"/>
    </row>
    <row r="173" spans="1:10" ht="10.5" thickBot="1">
      <c r="A173" s="78" t="s">
        <v>117</v>
      </c>
      <c r="B173" s="54"/>
      <c r="C173" s="55"/>
      <c r="D173" s="55"/>
      <c r="E173" s="55"/>
      <c r="F173" s="55"/>
      <c r="G173" s="55"/>
      <c r="H173" s="5"/>
      <c r="I173" s="5"/>
      <c r="J173" s="5"/>
    </row>
    <row r="174" spans="1:10" ht="9.75">
      <c r="A174" s="77" t="s">
        <v>118</v>
      </c>
      <c r="B174" s="54">
        <v>920</v>
      </c>
      <c r="C174" s="55">
        <f>VLOOKUP(A174,'2013 TY O&amp;M Exp(RIS)'!$A$5:$C$181,3,FALSE)</f>
        <v>202048226.98</v>
      </c>
      <c r="D174" s="76">
        <f>D225+D227</f>
        <v>-29067539.43</v>
      </c>
      <c r="E174" s="55">
        <f>+C174+D174</f>
        <v>172980687.54999998</v>
      </c>
      <c r="F174" s="80">
        <v>290102</v>
      </c>
      <c r="G174" s="55">
        <f>+E174+F174</f>
        <v>173270789.54999998</v>
      </c>
      <c r="H174" s="5">
        <f>'2013 FO Adjustments'!G32+'2013 FO Adjustments'!G23</f>
        <v>221937.57142857148</v>
      </c>
      <c r="I174" s="5"/>
      <c r="J174" s="5">
        <f aca="true" t="shared" si="34" ref="J174:J214">G174+H174+I174</f>
        <v>173492727.12142855</v>
      </c>
    </row>
    <row r="175" spans="1:10" ht="9.75">
      <c r="A175" s="77" t="s">
        <v>236</v>
      </c>
      <c r="B175" s="54">
        <v>920</v>
      </c>
      <c r="C175" s="55">
        <f>VLOOKUP(A175,'2013 TY O&amp;M Exp(RIS)'!$A$5:$C$181,3,FALSE)</f>
        <v>0</v>
      </c>
      <c r="D175" s="55"/>
      <c r="E175" s="55">
        <f aca="true" t="shared" si="35" ref="E175:E213">+C175+D175</f>
        <v>0</v>
      </c>
      <c r="F175" s="55"/>
      <c r="G175" s="55">
        <f aca="true" t="shared" si="36" ref="G175:G212">+E175+F175</f>
        <v>0</v>
      </c>
      <c r="H175" s="5"/>
      <c r="I175" s="5"/>
      <c r="J175" s="5">
        <f t="shared" si="34"/>
        <v>0</v>
      </c>
    </row>
    <row r="176" spans="1:10" ht="9.75">
      <c r="A176" s="77" t="s">
        <v>119</v>
      </c>
      <c r="B176" s="54">
        <v>921</v>
      </c>
      <c r="C176" s="55">
        <f>VLOOKUP(A176,'2013 TY O&amp;M Exp(RIS)'!$A$5:$C$181,3,FALSE)</f>
        <v>62964861.45</v>
      </c>
      <c r="D176" s="69">
        <f>D226</f>
        <v>-506957.41</v>
      </c>
      <c r="E176" s="55">
        <f t="shared" si="35"/>
        <v>62457904.04000001</v>
      </c>
      <c r="F176" s="55"/>
      <c r="G176" s="55">
        <f t="shared" si="36"/>
        <v>62457904.04000001</v>
      </c>
      <c r="H176" s="5"/>
      <c r="I176" s="5"/>
      <c r="J176" s="5">
        <f t="shared" si="34"/>
        <v>62457904.04000001</v>
      </c>
    </row>
    <row r="177" spans="1:10" ht="9.75">
      <c r="A177" s="77" t="s">
        <v>237</v>
      </c>
      <c r="B177" s="54">
        <v>921</v>
      </c>
      <c r="C177" s="55">
        <f>VLOOKUP(A177,'2013 TY O&amp;M Exp(RIS)'!$A$5:$C$181,3,FALSE)</f>
        <v>0</v>
      </c>
      <c r="D177" s="55"/>
      <c r="E177" s="55">
        <f t="shared" si="35"/>
        <v>0</v>
      </c>
      <c r="F177" s="55"/>
      <c r="G177" s="55">
        <f t="shared" si="36"/>
        <v>0</v>
      </c>
      <c r="H177" s="5"/>
      <c r="I177" s="5"/>
      <c r="J177" s="5">
        <f t="shared" si="34"/>
        <v>0</v>
      </c>
    </row>
    <row r="178" spans="1:10" ht="9.75">
      <c r="A178" s="77" t="s">
        <v>120</v>
      </c>
      <c r="B178" s="54">
        <v>921</v>
      </c>
      <c r="C178" s="55">
        <f>VLOOKUP(A178,'2013 TY O&amp;M Exp(RIS)'!$A$5:$C$181,3,FALSE)</f>
        <v>125000</v>
      </c>
      <c r="D178" s="55">
        <f>-C178</f>
        <v>-125000</v>
      </c>
      <c r="E178" s="55">
        <f>+C178+D178</f>
        <v>0</v>
      </c>
      <c r="F178" s="55"/>
      <c r="G178" s="55">
        <f t="shared" si="36"/>
        <v>0</v>
      </c>
      <c r="H178" s="5"/>
      <c r="I178" s="5"/>
      <c r="J178" s="5">
        <f t="shared" si="34"/>
        <v>0</v>
      </c>
    </row>
    <row r="179" spans="1:10" ht="9.75">
      <c r="A179" s="77" t="s">
        <v>220</v>
      </c>
      <c r="B179" s="54">
        <v>922</v>
      </c>
      <c r="C179" s="55">
        <f>VLOOKUP(A179,'2013 TY O&amp;M Exp(RIS)'!$A$5:$C$181,3,FALSE)</f>
        <v>-80944295.25</v>
      </c>
      <c r="D179" s="55"/>
      <c r="E179" s="55">
        <f t="shared" si="35"/>
        <v>-80944295.25</v>
      </c>
      <c r="F179" s="80">
        <v>-2739693</v>
      </c>
      <c r="G179" s="55">
        <f>+E179+F179</f>
        <v>-83683988.25</v>
      </c>
      <c r="H179" s="5"/>
      <c r="I179" s="5"/>
      <c r="J179" s="5">
        <f t="shared" si="34"/>
        <v>-83683988.25</v>
      </c>
    </row>
    <row r="180" spans="1:10" ht="9.75">
      <c r="A180" s="77" t="s">
        <v>121</v>
      </c>
      <c r="B180" s="54">
        <v>922</v>
      </c>
      <c r="C180" s="55">
        <f>VLOOKUP(A180,'2013 TY O&amp;M Exp(RIS)'!$A$5:$C$181,3,FALSE)</f>
        <v>0</v>
      </c>
      <c r="D180" s="55">
        <f>-C180</f>
        <v>0</v>
      </c>
      <c r="E180" s="55">
        <f t="shared" si="35"/>
        <v>0</v>
      </c>
      <c r="F180" s="55"/>
      <c r="G180" s="55">
        <f t="shared" si="36"/>
        <v>0</v>
      </c>
      <c r="H180" s="5"/>
      <c r="I180" s="5"/>
      <c r="J180" s="5">
        <f t="shared" si="34"/>
        <v>0</v>
      </c>
    </row>
    <row r="181" spans="1:10" ht="9.75">
      <c r="A181" s="77" t="s">
        <v>122</v>
      </c>
      <c r="B181" s="54">
        <v>922</v>
      </c>
      <c r="C181" s="55">
        <f>VLOOKUP(A181,'2013 TY O&amp;M Exp(RIS)'!$A$5:$C$181,3,FALSE)</f>
        <v>0</v>
      </c>
      <c r="D181" s="55"/>
      <c r="E181" s="55">
        <f t="shared" si="35"/>
        <v>0</v>
      </c>
      <c r="F181" s="55"/>
      <c r="G181" s="55">
        <f t="shared" si="36"/>
        <v>0</v>
      </c>
      <c r="H181" s="5"/>
      <c r="I181" s="5"/>
      <c r="J181" s="5">
        <f t="shared" si="34"/>
        <v>0</v>
      </c>
    </row>
    <row r="182" spans="1:10" ht="9.75">
      <c r="A182" s="77" t="s">
        <v>123</v>
      </c>
      <c r="B182" s="54">
        <v>923</v>
      </c>
      <c r="C182" s="55">
        <f>VLOOKUP(A182,'2013 TY O&amp;M Exp(RIS)'!$A$5:$C$181,3,FALSE)</f>
        <v>41412436.62</v>
      </c>
      <c r="D182" s="55"/>
      <c r="E182" s="55">
        <f t="shared" si="35"/>
        <v>41412436.62</v>
      </c>
      <c r="F182" s="55"/>
      <c r="G182" s="55">
        <f t="shared" si="36"/>
        <v>41412436.62</v>
      </c>
      <c r="H182" s="5"/>
      <c r="I182" s="5"/>
      <c r="J182" s="5">
        <f t="shared" si="34"/>
        <v>41412436.62</v>
      </c>
    </row>
    <row r="183" spans="1:10" ht="9.75">
      <c r="A183" s="77" t="s">
        <v>124</v>
      </c>
      <c r="B183" s="54">
        <v>923</v>
      </c>
      <c r="C183" s="55">
        <f>VLOOKUP(A183,'2013 TY O&amp;M Exp(RIS)'!$A$5:$C$181,3,FALSE)</f>
        <v>0</v>
      </c>
      <c r="D183" s="55"/>
      <c r="E183" s="55">
        <f t="shared" si="35"/>
        <v>0</v>
      </c>
      <c r="F183" s="55"/>
      <c r="G183" s="55">
        <f t="shared" si="36"/>
        <v>0</v>
      </c>
      <c r="H183" s="5"/>
      <c r="I183" s="5"/>
      <c r="J183" s="5">
        <f t="shared" si="34"/>
        <v>0</v>
      </c>
    </row>
    <row r="184" spans="1:10" ht="9.75">
      <c r="A184" s="77" t="s">
        <v>125</v>
      </c>
      <c r="B184" s="54">
        <v>923</v>
      </c>
      <c r="C184" s="55">
        <f>VLOOKUP(A184,'2013 TY O&amp;M Exp(RIS)'!$A$5:$C$181,3,FALSE)</f>
        <v>326000</v>
      </c>
      <c r="D184" s="55">
        <f>-C184</f>
        <v>-326000</v>
      </c>
      <c r="E184" s="55">
        <f t="shared" si="35"/>
        <v>0</v>
      </c>
      <c r="F184" s="55"/>
      <c r="G184" s="55">
        <f t="shared" si="36"/>
        <v>0</v>
      </c>
      <c r="H184" s="5"/>
      <c r="I184" s="5"/>
      <c r="J184" s="5">
        <f t="shared" si="34"/>
        <v>0</v>
      </c>
    </row>
    <row r="185" spans="1:10" ht="9.75">
      <c r="A185" s="77" t="s">
        <v>238</v>
      </c>
      <c r="B185" s="54">
        <v>923</v>
      </c>
      <c r="C185" s="55">
        <f>VLOOKUP(A185,'2013 TY O&amp;M Exp(RIS)'!$A$5:$C$181,3,FALSE)</f>
        <v>0</v>
      </c>
      <c r="D185" s="55"/>
      <c r="E185" s="55">
        <f t="shared" si="35"/>
        <v>0</v>
      </c>
      <c r="F185" s="55"/>
      <c r="G185" s="55">
        <f t="shared" si="36"/>
        <v>0</v>
      </c>
      <c r="H185" s="5"/>
      <c r="I185" s="5"/>
      <c r="J185" s="5">
        <f t="shared" si="34"/>
        <v>0</v>
      </c>
    </row>
    <row r="186" spans="1:10" ht="9.75">
      <c r="A186" s="77" t="s">
        <v>126</v>
      </c>
      <c r="B186" s="54">
        <v>924</v>
      </c>
      <c r="C186" s="55">
        <f>VLOOKUP(A186,'2013 TY O&amp;M Exp(RIS)'!$A$5:$C$181,3,FALSE)</f>
        <v>20415986</v>
      </c>
      <c r="D186" s="72">
        <f>D231</f>
        <v>-5047744.71</v>
      </c>
      <c r="E186" s="55">
        <f t="shared" si="35"/>
        <v>15368241.29</v>
      </c>
      <c r="F186" s="55"/>
      <c r="G186" s="55">
        <f t="shared" si="36"/>
        <v>15368241.29</v>
      </c>
      <c r="H186" s="5"/>
      <c r="I186" s="5"/>
      <c r="J186" s="5">
        <f t="shared" si="34"/>
        <v>15368241.29</v>
      </c>
    </row>
    <row r="187" spans="1:10" ht="9.75">
      <c r="A187" s="77" t="s">
        <v>127</v>
      </c>
      <c r="B187" s="54">
        <v>924</v>
      </c>
      <c r="C187" s="55">
        <f>VLOOKUP(A187,'2013 TY O&amp;M Exp(RIS)'!$A$5:$C$181,3,FALSE)</f>
        <v>2288623</v>
      </c>
      <c r="D187" s="55"/>
      <c r="E187" s="55">
        <f t="shared" si="35"/>
        <v>2288623</v>
      </c>
      <c r="F187" s="55"/>
      <c r="G187" s="55">
        <f t="shared" si="36"/>
        <v>2288623</v>
      </c>
      <c r="H187" s="5"/>
      <c r="I187" s="5"/>
      <c r="J187" s="5">
        <f t="shared" si="34"/>
        <v>2288623</v>
      </c>
    </row>
    <row r="188" spans="1:10" ht="9.75">
      <c r="A188" s="77" t="s">
        <v>128</v>
      </c>
      <c r="B188" s="54">
        <v>924</v>
      </c>
      <c r="C188" s="55">
        <f>VLOOKUP(A188,'2013 TY O&amp;M Exp(RIS)'!$A$5:$C$181,3,FALSE)</f>
        <v>0</v>
      </c>
      <c r="D188" s="55">
        <f>-C188</f>
        <v>0</v>
      </c>
      <c r="E188" s="55">
        <f t="shared" si="35"/>
        <v>0</v>
      </c>
      <c r="F188" s="55"/>
      <c r="G188" s="55">
        <f t="shared" si="36"/>
        <v>0</v>
      </c>
      <c r="H188" s="5"/>
      <c r="I188" s="5"/>
      <c r="J188" s="5">
        <f t="shared" si="34"/>
        <v>0</v>
      </c>
    </row>
    <row r="189" spans="1:10" ht="9.75">
      <c r="A189" s="77" t="s">
        <v>129</v>
      </c>
      <c r="B189" s="54">
        <v>924</v>
      </c>
      <c r="C189" s="55">
        <f>VLOOKUP(A189,'2013 TY O&amp;M Exp(RIS)'!$A$5:$C$181,3,FALSE)</f>
        <v>0</v>
      </c>
      <c r="D189" s="55"/>
      <c r="E189" s="55">
        <f t="shared" si="35"/>
        <v>0</v>
      </c>
      <c r="F189" s="55"/>
      <c r="G189" s="55">
        <f t="shared" si="36"/>
        <v>0</v>
      </c>
      <c r="H189" s="5"/>
      <c r="I189" s="5"/>
      <c r="J189" s="5">
        <f t="shared" si="34"/>
        <v>0</v>
      </c>
    </row>
    <row r="190" spans="1:10" ht="9.75">
      <c r="A190" s="77" t="s">
        <v>130</v>
      </c>
      <c r="B190" s="54">
        <v>925</v>
      </c>
      <c r="C190" s="55">
        <f>VLOOKUP(A190,'2013 TY O&amp;M Exp(RIS)'!$A$5:$C$181,3,FALSE)</f>
        <v>30667746.96</v>
      </c>
      <c r="D190" s="55"/>
      <c r="E190" s="55">
        <f t="shared" si="35"/>
        <v>30667746.96</v>
      </c>
      <c r="F190" s="80">
        <v>-12789</v>
      </c>
      <c r="G190" s="55">
        <f>+E190+F190</f>
        <v>30654957.96</v>
      </c>
      <c r="H190" s="5"/>
      <c r="I190" s="5"/>
      <c r="J190" s="5">
        <f t="shared" si="34"/>
        <v>30654957.96</v>
      </c>
    </row>
    <row r="191" spans="1:10" ht="9.75">
      <c r="A191" s="77" t="s">
        <v>131</v>
      </c>
      <c r="B191" s="54">
        <v>925</v>
      </c>
      <c r="C191" s="55">
        <f>VLOOKUP(A191,'2013 TY O&amp;M Exp(RIS)'!$A$5:$C$181,3,FALSE)</f>
        <v>370070.97</v>
      </c>
      <c r="D191" s="55">
        <f>-C191</f>
        <v>-370070.97</v>
      </c>
      <c r="E191" s="55">
        <f t="shared" si="35"/>
        <v>0</v>
      </c>
      <c r="F191" s="55"/>
      <c r="G191" s="55">
        <f t="shared" si="36"/>
        <v>0</v>
      </c>
      <c r="H191" s="5"/>
      <c r="I191" s="5"/>
      <c r="J191" s="5">
        <f t="shared" si="34"/>
        <v>0</v>
      </c>
    </row>
    <row r="192" spans="1:10" ht="9.75">
      <c r="A192" s="77" t="s">
        <v>239</v>
      </c>
      <c r="B192" s="54">
        <v>925</v>
      </c>
      <c r="C192" s="55">
        <f>VLOOKUP(A192,'2013 TY O&amp;M Exp(RIS)'!$A$5:$C$181,3,FALSE)</f>
        <v>0</v>
      </c>
      <c r="D192" s="55">
        <f>-C192</f>
        <v>0</v>
      </c>
      <c r="E192" s="55">
        <f t="shared" si="35"/>
        <v>0</v>
      </c>
      <c r="F192" s="55"/>
      <c r="G192" s="55">
        <f t="shared" si="36"/>
        <v>0</v>
      </c>
      <c r="H192" s="5"/>
      <c r="I192" s="5"/>
      <c r="J192" s="5">
        <f t="shared" si="34"/>
        <v>0</v>
      </c>
    </row>
    <row r="193" spans="1:10" ht="9.75">
      <c r="A193" s="77" t="s">
        <v>240</v>
      </c>
      <c r="B193" s="54">
        <v>925</v>
      </c>
      <c r="C193" s="55">
        <f>VLOOKUP(A193,'2013 TY O&amp;M Exp(RIS)'!$A$5:$C$181,3,FALSE)</f>
        <v>362273.58</v>
      </c>
      <c r="D193" s="55">
        <f>-C193</f>
        <v>-362273.58</v>
      </c>
      <c r="E193" s="55">
        <f t="shared" si="35"/>
        <v>0</v>
      </c>
      <c r="F193" s="55"/>
      <c r="G193" s="55">
        <f t="shared" si="36"/>
        <v>0</v>
      </c>
      <c r="H193" s="5"/>
      <c r="I193" s="5"/>
      <c r="J193" s="5">
        <f t="shared" si="34"/>
        <v>0</v>
      </c>
    </row>
    <row r="194" spans="1:10" ht="9.75">
      <c r="A194" s="77" t="s">
        <v>241</v>
      </c>
      <c r="B194" s="54">
        <v>925</v>
      </c>
      <c r="C194" s="55">
        <f>VLOOKUP(A194,'2013 TY O&amp;M Exp(RIS)'!$A$5:$C$181,3,FALSE)</f>
        <v>19041.47</v>
      </c>
      <c r="D194" s="55">
        <f>-C194</f>
        <v>-19041.47</v>
      </c>
      <c r="E194" s="55">
        <f t="shared" si="35"/>
        <v>0</v>
      </c>
      <c r="F194" s="55"/>
      <c r="G194" s="55">
        <f t="shared" si="36"/>
        <v>0</v>
      </c>
      <c r="H194" s="5"/>
      <c r="I194" s="5"/>
      <c r="J194" s="5">
        <f t="shared" si="34"/>
        <v>0</v>
      </c>
    </row>
    <row r="195" spans="1:10" ht="9.75">
      <c r="A195" s="77" t="s">
        <v>132</v>
      </c>
      <c r="B195" s="54">
        <v>925</v>
      </c>
      <c r="C195" s="55">
        <f>VLOOKUP(A195,'2013 TY O&amp;M Exp(RIS)'!$A$5:$C$181,3,FALSE)</f>
        <v>0</v>
      </c>
      <c r="D195" s="55"/>
      <c r="E195" s="55">
        <f t="shared" si="35"/>
        <v>0</v>
      </c>
      <c r="F195" s="55"/>
      <c r="G195" s="55">
        <f t="shared" si="36"/>
        <v>0</v>
      </c>
      <c r="H195" s="5"/>
      <c r="I195" s="5"/>
      <c r="J195" s="5">
        <f t="shared" si="34"/>
        <v>0</v>
      </c>
    </row>
    <row r="196" spans="1:10" ht="9.75">
      <c r="A196" s="77" t="s">
        <v>133</v>
      </c>
      <c r="B196" s="54">
        <v>926</v>
      </c>
      <c r="C196" s="55">
        <f>VLOOKUP(A196,'2013 TY O&amp;M Exp(RIS)'!$A$5:$C$181,3,FALSE)</f>
        <v>107783315.89</v>
      </c>
      <c r="D196" s="55"/>
      <c r="E196" s="55">
        <f t="shared" si="35"/>
        <v>107783315.89</v>
      </c>
      <c r="F196" s="80">
        <v>-1242822</v>
      </c>
      <c r="G196" s="55">
        <f>+E196+F196</f>
        <v>106540493.89</v>
      </c>
      <c r="H196" s="5">
        <f>'2013 FO Adjustments'!G7</f>
        <v>-2946638.0911</v>
      </c>
      <c r="I196" s="57">
        <f>'2013 Comp Adj'!E95+'2013 Comp Adj'!E98</f>
        <v>-2103154.62</v>
      </c>
      <c r="J196" s="5">
        <f>G196+H196+I196</f>
        <v>101490701.1789</v>
      </c>
    </row>
    <row r="197" spans="1:10" ht="9.75">
      <c r="A197" s="77" t="s">
        <v>134</v>
      </c>
      <c r="B197" s="54">
        <v>926</v>
      </c>
      <c r="C197" s="55">
        <f>VLOOKUP(A197,'2013 TY O&amp;M Exp(RIS)'!$A$5:$C$181,3,FALSE)</f>
        <v>0</v>
      </c>
      <c r="D197" s="55">
        <f>-C197</f>
        <v>0</v>
      </c>
      <c r="E197" s="55">
        <f t="shared" si="35"/>
        <v>0</v>
      </c>
      <c r="F197" s="55"/>
      <c r="G197" s="55">
        <f t="shared" si="36"/>
        <v>0</v>
      </c>
      <c r="H197" s="5"/>
      <c r="I197" s="57"/>
      <c r="J197" s="5">
        <f t="shared" si="34"/>
        <v>0</v>
      </c>
    </row>
    <row r="198" spans="1:10" ht="9.75">
      <c r="A198" s="77" t="s">
        <v>135</v>
      </c>
      <c r="B198" s="54">
        <v>926</v>
      </c>
      <c r="C198" s="55">
        <f>VLOOKUP(A198,'2013 TY O&amp;M Exp(RIS)'!$A$5:$C$181,3,FALSE)</f>
        <v>359695.26</v>
      </c>
      <c r="D198" s="55">
        <f>-C198</f>
        <v>-359695.26</v>
      </c>
      <c r="E198" s="55">
        <f t="shared" si="35"/>
        <v>0</v>
      </c>
      <c r="F198" s="55"/>
      <c r="G198" s="55">
        <f t="shared" si="36"/>
        <v>0</v>
      </c>
      <c r="H198" s="5"/>
      <c r="I198" s="57"/>
      <c r="J198" s="5">
        <f t="shared" si="34"/>
        <v>0</v>
      </c>
    </row>
    <row r="199" spans="1:10" ht="9.75">
      <c r="A199" s="77" t="s">
        <v>242</v>
      </c>
      <c r="B199" s="54">
        <v>926</v>
      </c>
      <c r="C199" s="55">
        <f>VLOOKUP(A199,'2013 TY O&amp;M Exp(RIS)'!$A$5:$C$181,3,FALSE)</f>
        <v>-1585.94</v>
      </c>
      <c r="D199" s="55">
        <f>-C199</f>
        <v>1585.94</v>
      </c>
      <c r="E199" s="55">
        <f t="shared" si="35"/>
        <v>0</v>
      </c>
      <c r="F199" s="55"/>
      <c r="G199" s="55">
        <f t="shared" si="36"/>
        <v>0</v>
      </c>
      <c r="H199" s="5"/>
      <c r="I199" s="57"/>
      <c r="J199" s="5">
        <f t="shared" si="34"/>
        <v>0</v>
      </c>
    </row>
    <row r="200" spans="1:10" ht="9.75">
      <c r="A200" s="77" t="s">
        <v>243</v>
      </c>
      <c r="B200" s="54">
        <v>926</v>
      </c>
      <c r="C200" s="55">
        <f>VLOOKUP(A200,'2013 TY O&amp;M Exp(RIS)'!$A$5:$C$181,3,FALSE)</f>
        <v>0</v>
      </c>
      <c r="D200" s="55">
        <f>-C200</f>
        <v>0</v>
      </c>
      <c r="E200" s="55">
        <f t="shared" si="35"/>
        <v>0</v>
      </c>
      <c r="F200" s="55"/>
      <c r="G200" s="55">
        <f t="shared" si="36"/>
        <v>0</v>
      </c>
      <c r="H200" s="5"/>
      <c r="I200" s="57"/>
      <c r="J200" s="5">
        <f t="shared" si="34"/>
        <v>0</v>
      </c>
    </row>
    <row r="201" spans="1:10" ht="9.75">
      <c r="A201" s="77" t="s">
        <v>136</v>
      </c>
      <c r="B201" s="54">
        <v>926</v>
      </c>
      <c r="C201" s="55">
        <f>VLOOKUP(A201,'2013 TY O&amp;M Exp(RIS)'!$A$5:$C$181,3,FALSE)</f>
        <v>3463507.15</v>
      </c>
      <c r="D201" s="55">
        <f>-C201</f>
        <v>-3463507.15</v>
      </c>
      <c r="E201" s="55">
        <f t="shared" si="35"/>
        <v>0</v>
      </c>
      <c r="F201" s="55"/>
      <c r="G201" s="55">
        <f t="shared" si="36"/>
        <v>0</v>
      </c>
      <c r="H201" s="5"/>
      <c r="I201" s="57"/>
      <c r="J201" s="5">
        <f t="shared" si="34"/>
        <v>0</v>
      </c>
    </row>
    <row r="202" spans="1:10" ht="9.75">
      <c r="A202" s="77" t="s">
        <v>244</v>
      </c>
      <c r="B202" s="54">
        <v>926</v>
      </c>
      <c r="C202" s="55">
        <f>VLOOKUP(A202,'2013 TY O&amp;M Exp(RIS)'!$A$5:$C$181,3,FALSE)</f>
        <v>0</v>
      </c>
      <c r="D202" s="55"/>
      <c r="E202" s="55">
        <f t="shared" si="35"/>
        <v>0</v>
      </c>
      <c r="F202" s="55"/>
      <c r="G202" s="55">
        <f t="shared" si="36"/>
        <v>0</v>
      </c>
      <c r="H202" s="5"/>
      <c r="I202" s="57"/>
      <c r="J202" s="5">
        <f t="shared" si="34"/>
        <v>0</v>
      </c>
    </row>
    <row r="203" spans="1:10" ht="9.75">
      <c r="A203" s="77" t="s">
        <v>137</v>
      </c>
      <c r="B203" s="54">
        <v>926</v>
      </c>
      <c r="C203" s="55">
        <f>VLOOKUP(A203,'2013 TY O&amp;M Exp(RIS)'!$A$5:$C$181,3,FALSE)</f>
        <v>0</v>
      </c>
      <c r="D203" s="55"/>
      <c r="E203" s="55">
        <f t="shared" si="35"/>
        <v>0</v>
      </c>
      <c r="F203" s="55"/>
      <c r="G203" s="55">
        <f t="shared" si="36"/>
        <v>0</v>
      </c>
      <c r="H203" s="5"/>
      <c r="I203" s="57"/>
      <c r="J203" s="5">
        <f t="shared" si="34"/>
        <v>0</v>
      </c>
    </row>
    <row r="204" spans="1:10" ht="9.75">
      <c r="A204" s="77" t="s">
        <v>138</v>
      </c>
      <c r="B204" s="54">
        <v>928</v>
      </c>
      <c r="C204" s="55">
        <f>VLOOKUP(A204,'2013 TY O&amp;M Exp(RIS)'!$A$5:$C$181,3,FALSE)</f>
        <v>2457679.5</v>
      </c>
      <c r="D204" s="55"/>
      <c r="E204" s="55">
        <f t="shared" si="35"/>
        <v>2457679.5</v>
      </c>
      <c r="F204" s="55"/>
      <c r="G204" s="55">
        <f t="shared" si="36"/>
        <v>2457679.5</v>
      </c>
      <c r="H204" s="5"/>
      <c r="I204" s="57">
        <f>'2013 Comp Adj'!E77</f>
        <v>1378749.96</v>
      </c>
      <c r="J204" s="5">
        <f>G204+H204+I204</f>
        <v>3836429.46</v>
      </c>
    </row>
    <row r="205" spans="1:10" ht="9.75">
      <c r="A205" s="77" t="s">
        <v>139</v>
      </c>
      <c r="B205" s="54">
        <v>928</v>
      </c>
      <c r="C205" s="55">
        <f>VLOOKUP(A205,'2013 TY O&amp;M Exp(RIS)'!$A$5:$C$181,3,FALSE)</f>
        <v>539580.01</v>
      </c>
      <c r="D205" s="55"/>
      <c r="E205" s="55">
        <f t="shared" si="35"/>
        <v>539580.01</v>
      </c>
      <c r="F205" s="55"/>
      <c r="G205" s="55">
        <f t="shared" si="36"/>
        <v>539580.01</v>
      </c>
      <c r="H205" s="5"/>
      <c r="I205" s="5"/>
      <c r="J205" s="5">
        <f t="shared" si="34"/>
        <v>539580.01</v>
      </c>
    </row>
    <row r="206" spans="1:10" ht="9.75">
      <c r="A206" s="77" t="s">
        <v>245</v>
      </c>
      <c r="B206" s="54">
        <v>928</v>
      </c>
      <c r="C206" s="55">
        <f>VLOOKUP(A206,'2013 TY O&amp;M Exp(RIS)'!$A$5:$C$181,3,FALSE)</f>
        <v>860000.04</v>
      </c>
      <c r="D206" s="55"/>
      <c r="E206" s="55">
        <f t="shared" si="35"/>
        <v>860000.04</v>
      </c>
      <c r="F206" s="55"/>
      <c r="G206" s="55">
        <f t="shared" si="36"/>
        <v>860000.04</v>
      </c>
      <c r="H206" s="5"/>
      <c r="I206" s="5"/>
      <c r="J206" s="5">
        <f t="shared" si="34"/>
        <v>860000.04</v>
      </c>
    </row>
    <row r="207" spans="1:10" ht="9.75">
      <c r="A207" s="77" t="s">
        <v>221</v>
      </c>
      <c r="B207" s="54">
        <v>929</v>
      </c>
      <c r="C207" s="55">
        <f>VLOOKUP(A207,'2013 TY O&amp;M Exp(RIS)'!$A$5:$C$181,3,FALSE)</f>
        <v>0.01</v>
      </c>
      <c r="D207" s="55">
        <f>-C207</f>
        <v>-0.01</v>
      </c>
      <c r="E207" s="55">
        <f t="shared" si="35"/>
        <v>0</v>
      </c>
      <c r="F207" s="55"/>
      <c r="G207" s="55">
        <f t="shared" si="36"/>
        <v>0</v>
      </c>
      <c r="H207" s="5"/>
      <c r="I207" s="5"/>
      <c r="J207" s="5">
        <f t="shared" si="34"/>
        <v>0</v>
      </c>
    </row>
    <row r="208" spans="1:10" ht="9.75">
      <c r="A208" s="77" t="s">
        <v>140</v>
      </c>
      <c r="B208" s="54">
        <v>930</v>
      </c>
      <c r="C208" s="55">
        <f>VLOOKUP(A208,'2013 TY O&amp;M Exp(RIS)'!$A$5:$C$181,3,FALSE)</f>
        <v>18315839.1</v>
      </c>
      <c r="D208" s="74">
        <f>D228+D229+D230</f>
        <v>1089562.29</v>
      </c>
      <c r="E208" s="55">
        <f t="shared" si="35"/>
        <v>19405401.39</v>
      </c>
      <c r="F208" s="55"/>
      <c r="G208" s="55">
        <f t="shared" si="36"/>
        <v>19405401.39</v>
      </c>
      <c r="H208" s="5"/>
      <c r="I208" s="5"/>
      <c r="J208" s="5">
        <f t="shared" si="34"/>
        <v>19405401.39</v>
      </c>
    </row>
    <row r="209" spans="1:10" ht="9.75">
      <c r="A209" s="77" t="s">
        <v>141</v>
      </c>
      <c r="B209" s="54">
        <v>930</v>
      </c>
      <c r="C209" s="55">
        <f>VLOOKUP(A209,'2013 TY O&amp;M Exp(RIS)'!$A$5:$C$181,3,FALSE)</f>
        <v>0</v>
      </c>
      <c r="D209" s="55"/>
      <c r="E209" s="55">
        <f t="shared" si="35"/>
        <v>0</v>
      </c>
      <c r="F209" s="55"/>
      <c r="G209" s="55">
        <f t="shared" si="36"/>
        <v>0</v>
      </c>
      <c r="H209" s="5"/>
      <c r="I209" s="5"/>
      <c r="J209" s="5">
        <f t="shared" si="34"/>
        <v>0</v>
      </c>
    </row>
    <row r="210" spans="1:10" ht="9.75">
      <c r="A210" s="77" t="s">
        <v>142</v>
      </c>
      <c r="B210" s="54">
        <v>930</v>
      </c>
      <c r="C210" s="55">
        <f>VLOOKUP(A210,'2013 TY O&amp;M Exp(RIS)'!$A$5:$C$181,3,FALSE)</f>
        <v>0</v>
      </c>
      <c r="D210" s="55"/>
      <c r="E210" s="55">
        <f t="shared" si="35"/>
        <v>0</v>
      </c>
      <c r="F210" s="55"/>
      <c r="G210" s="55">
        <f t="shared" si="36"/>
        <v>0</v>
      </c>
      <c r="H210" s="5"/>
      <c r="I210" s="5"/>
      <c r="J210" s="5">
        <f t="shared" si="34"/>
        <v>0</v>
      </c>
    </row>
    <row r="211" spans="1:10" ht="9.75">
      <c r="A211" s="1" t="s">
        <v>143</v>
      </c>
      <c r="B211" s="54">
        <v>931</v>
      </c>
      <c r="C211" s="55">
        <f>VLOOKUP(A211,'2013 TY O&amp;M Exp(RIS)'!$A$5:$C$181,3,FALSE)</f>
        <v>9261281.63</v>
      </c>
      <c r="D211" s="55"/>
      <c r="E211" s="55">
        <f t="shared" si="35"/>
        <v>9261281.63</v>
      </c>
      <c r="F211" s="55"/>
      <c r="G211" s="55">
        <f t="shared" si="36"/>
        <v>9261281.63</v>
      </c>
      <c r="H211" s="5"/>
      <c r="I211" s="5"/>
      <c r="J211" s="5">
        <f t="shared" si="34"/>
        <v>9261281.63</v>
      </c>
    </row>
    <row r="212" spans="1:10" ht="9.75">
      <c r="A212" s="1" t="s">
        <v>144</v>
      </c>
      <c r="B212" s="54">
        <v>931</v>
      </c>
      <c r="C212" s="55">
        <f>VLOOKUP(A212,'2013 TY O&amp;M Exp(RIS)'!$A$5:$C$181,3,FALSE)</f>
        <v>0</v>
      </c>
      <c r="D212" s="55">
        <f>-C212</f>
        <v>0</v>
      </c>
      <c r="E212" s="55">
        <f t="shared" si="35"/>
        <v>0</v>
      </c>
      <c r="F212" s="55"/>
      <c r="G212" s="55">
        <f t="shared" si="36"/>
        <v>0</v>
      </c>
      <c r="H212" s="5"/>
      <c r="I212" s="5"/>
      <c r="J212" s="5">
        <f t="shared" si="34"/>
        <v>0</v>
      </c>
    </row>
    <row r="213" spans="1:10" ht="9.75">
      <c r="A213" s="1" t="s">
        <v>145</v>
      </c>
      <c r="B213" s="54">
        <v>935</v>
      </c>
      <c r="C213" s="55">
        <f>VLOOKUP(A213,'2013 TY O&amp;M Exp(RIS)'!$A$5:$C$181,3,FALSE)</f>
        <v>10924837.22</v>
      </c>
      <c r="D213" s="55"/>
      <c r="E213" s="55">
        <f t="shared" si="35"/>
        <v>10924837.22</v>
      </c>
      <c r="F213" s="55"/>
      <c r="G213" s="55">
        <f>+E213+F213</f>
        <v>10924837.22</v>
      </c>
      <c r="H213" s="5"/>
      <c r="I213" s="5"/>
      <c r="J213" s="5">
        <f>G213+H213+I213</f>
        <v>10924837.22</v>
      </c>
    </row>
    <row r="214" spans="1:10" ht="10.5" thickBot="1">
      <c r="A214" s="1" t="s">
        <v>246</v>
      </c>
      <c r="B214" s="54">
        <v>935</v>
      </c>
      <c r="C214" s="55">
        <f>VLOOKUP(A214,'2013 TY O&amp;M Exp(RIS)'!$A$5:$C$181,3,FALSE)</f>
        <v>0</v>
      </c>
      <c r="D214" s="56">
        <f>-C214</f>
        <v>0</v>
      </c>
      <c r="E214" s="56">
        <f>+C214+D214</f>
        <v>0</v>
      </c>
      <c r="F214" s="56"/>
      <c r="G214" s="56">
        <f>+E214+F214</f>
        <v>0</v>
      </c>
      <c r="H214" s="5"/>
      <c r="I214" s="5"/>
      <c r="J214" s="5">
        <f t="shared" si="34"/>
        <v>0</v>
      </c>
    </row>
    <row r="215" spans="1:10" ht="9.75">
      <c r="A215" s="1"/>
      <c r="B215" s="54"/>
      <c r="C215" s="55">
        <f aca="true" t="shared" si="37" ref="C215:I215">SUM(C174:C214)</f>
        <v>434020121.65000004</v>
      </c>
      <c r="D215" s="55">
        <f t="shared" si="37"/>
        <v>-38556681.75999999</v>
      </c>
      <c r="E215" s="55">
        <f t="shared" si="37"/>
        <v>395463439.89</v>
      </c>
      <c r="F215" s="55">
        <f t="shared" si="37"/>
        <v>-3705202</v>
      </c>
      <c r="G215" s="64">
        <f t="shared" si="37"/>
        <v>391758237.89</v>
      </c>
      <c r="H215" s="6">
        <f t="shared" si="37"/>
        <v>-2724700.5196714285</v>
      </c>
      <c r="I215" s="6">
        <f t="shared" si="37"/>
        <v>-724404.6600000001</v>
      </c>
      <c r="J215" s="6">
        <f>SUM(J174:J214)</f>
        <v>388309132.7103286</v>
      </c>
    </row>
    <row r="216" spans="1:7" ht="9.75">
      <c r="A216" s="1"/>
      <c r="B216" s="54"/>
      <c r="C216" s="55"/>
      <c r="D216" s="55"/>
      <c r="E216" s="55"/>
      <c r="F216" s="55"/>
      <c r="G216" s="55"/>
    </row>
    <row r="217" spans="1:10" ht="9.75">
      <c r="A217" s="66" t="s">
        <v>222</v>
      </c>
      <c r="B217" s="54"/>
      <c r="C217" s="55">
        <f>+C215+C170+C164+C152+C142+C117+C93+C81+C57+C27</f>
        <v>6191209476.139999</v>
      </c>
      <c r="D217" s="55">
        <f>+D215+D170+D164+D152+D142+D117+D93+D81+D57+D27</f>
        <v>-4584511504.75</v>
      </c>
      <c r="E217" s="55">
        <f>+E215+E170+E164+E152+E142+E117+E93+E81+E57+E27</f>
        <v>1606697971.39</v>
      </c>
      <c r="F217" s="55">
        <f>+F215+F170+F164+F152+F142+F117+F93+F81+F57+F27</f>
        <v>-43747339.29</v>
      </c>
      <c r="G217" s="64">
        <f>+G215+G170+G164+G152+G142+G117+G93+G81+G57+G27</f>
        <v>1562950632.1</v>
      </c>
      <c r="H217" s="4">
        <f>H27+H57+H81+H93+H117+H142+H152+H164+H170+H215</f>
        <v>-2724700.5196714285</v>
      </c>
      <c r="I217" s="4">
        <f>I27+I57+I81+I93+I117+I142+I152+I164+I170+I215</f>
        <v>-1284636.6600000001</v>
      </c>
      <c r="J217" s="19">
        <f>J27+J57+J81+J93+J117+J142+J152+J164+J170+J215</f>
        <v>1558941294.9203284</v>
      </c>
    </row>
    <row r="218" spans="1:7" ht="9.75">
      <c r="A218" s="2" t="s">
        <v>146</v>
      </c>
      <c r="C218" s="209">
        <f>C217*0.005</f>
        <v>30956047.380699996</v>
      </c>
      <c r="D218" s="57"/>
      <c r="E218" s="57"/>
      <c r="F218" s="57"/>
      <c r="G218" s="57"/>
    </row>
    <row r="219" spans="1:10" ht="9.75">
      <c r="A219" s="2" t="s">
        <v>263</v>
      </c>
      <c r="D219" s="57"/>
      <c r="E219" s="57"/>
      <c r="F219" s="57"/>
      <c r="G219" s="57"/>
      <c r="H219" s="200" t="b">
        <f>H217='2013 FO Adjustments'!G35</f>
        <v>1</v>
      </c>
      <c r="I219" s="200"/>
      <c r="J219" s="200" t="b">
        <f>J217/1000='BM 2013-2017'!B28</f>
        <v>1</v>
      </c>
    </row>
    <row r="220" spans="1:10" ht="38.25" customHeight="1">
      <c r="A220" s="84" t="s">
        <v>264</v>
      </c>
      <c r="D220" s="57"/>
      <c r="E220" s="57"/>
      <c r="F220" s="81">
        <f>F215+F31</f>
        <v>-4782185</v>
      </c>
      <c r="G220" s="82"/>
      <c r="H220" s="3"/>
      <c r="I220" s="3"/>
      <c r="J220" s="3"/>
    </row>
    <row r="221" spans="4:10" ht="9.75">
      <c r="D221" s="57"/>
      <c r="E221" s="57"/>
      <c r="F221" s="57"/>
      <c r="G221" s="57"/>
      <c r="H221" s="3"/>
      <c r="I221" s="3"/>
      <c r="J221" s="3"/>
    </row>
    <row r="222" spans="4:10" ht="9.75">
      <c r="D222" s="57"/>
      <c r="E222" s="57"/>
      <c r="F222" s="57"/>
      <c r="G222" s="57"/>
      <c r="H222" s="3"/>
      <c r="I222" s="3"/>
      <c r="J222" s="3"/>
    </row>
    <row r="223" spans="4:10" ht="9.75">
      <c r="D223" s="57"/>
      <c r="E223" s="57"/>
      <c r="F223" s="57"/>
      <c r="G223" s="57"/>
      <c r="H223" s="3"/>
      <c r="I223" s="3"/>
      <c r="J223" s="3"/>
    </row>
    <row r="224" spans="1:10" ht="10.5" thickBot="1">
      <c r="A224" s="83" t="s">
        <v>249</v>
      </c>
      <c r="D224" s="57"/>
      <c r="E224" s="57"/>
      <c r="F224" s="57"/>
      <c r="G224" s="57"/>
      <c r="H224" s="3"/>
      <c r="I224" s="3"/>
      <c r="J224" s="3"/>
    </row>
    <row r="225" spans="1:10" ht="9.75">
      <c r="A225" s="2" t="s">
        <v>251</v>
      </c>
      <c r="B225" s="47" t="s">
        <v>252</v>
      </c>
      <c r="D225" s="75">
        <v>-28897940.43</v>
      </c>
      <c r="E225" s="57"/>
      <c r="F225" s="57"/>
      <c r="G225" s="57"/>
      <c r="H225" s="3"/>
      <c r="I225" s="3"/>
      <c r="J225" s="3"/>
    </row>
    <row r="226" spans="1:10" ht="9.75">
      <c r="A226" s="2" t="s">
        <v>250</v>
      </c>
      <c r="B226" s="47" t="s">
        <v>253</v>
      </c>
      <c r="D226" s="70">
        <v>-506957.41</v>
      </c>
      <c r="E226" s="57"/>
      <c r="F226" s="57"/>
      <c r="G226" s="57"/>
      <c r="H226" s="3"/>
      <c r="I226" s="3"/>
      <c r="J226" s="3"/>
    </row>
    <row r="227" spans="1:10" ht="9.75">
      <c r="A227" s="2" t="s">
        <v>254</v>
      </c>
      <c r="B227" s="47" t="s">
        <v>252</v>
      </c>
      <c r="D227" s="75">
        <f>-169599</f>
        <v>-169599</v>
      </c>
      <c r="E227" s="57"/>
      <c r="F227" s="57"/>
      <c r="G227" s="57"/>
      <c r="H227" s="3"/>
      <c r="I227" s="3"/>
      <c r="J227" s="3"/>
    </row>
    <row r="228" spans="1:10" ht="9.75">
      <c r="A228" s="2" t="s">
        <v>255</v>
      </c>
      <c r="B228" s="47" t="s">
        <v>256</v>
      </c>
      <c r="D228" s="73">
        <v>-150000</v>
      </c>
      <c r="E228" s="57"/>
      <c r="F228" s="57"/>
      <c r="G228" s="57"/>
      <c r="H228" s="3"/>
      <c r="I228" s="3"/>
      <c r="J228" s="3"/>
    </row>
    <row r="229" spans="1:10" ht="9.75">
      <c r="A229" s="2" t="s">
        <v>257</v>
      </c>
      <c r="B229" s="47" t="s">
        <v>256</v>
      </c>
      <c r="D229" s="73">
        <v>-420157.71</v>
      </c>
      <c r="E229" s="57"/>
      <c r="F229" s="57"/>
      <c r="G229" s="57"/>
      <c r="H229" s="3"/>
      <c r="I229" s="3"/>
      <c r="J229" s="3"/>
    </row>
    <row r="230" spans="1:10" ht="9.75">
      <c r="A230" s="2" t="s">
        <v>258</v>
      </c>
      <c r="B230" s="47" t="s">
        <v>256</v>
      </c>
      <c r="D230" s="73">
        <v>1659720</v>
      </c>
      <c r="E230" s="57"/>
      <c r="F230" s="57"/>
      <c r="G230" s="57"/>
      <c r="H230" s="3"/>
      <c r="I230" s="3"/>
      <c r="J230" s="3"/>
    </row>
    <row r="231" spans="1:10" ht="10.5" thickBot="1">
      <c r="A231" s="2" t="s">
        <v>261</v>
      </c>
      <c r="B231" s="47" t="s">
        <v>259</v>
      </c>
      <c r="D231" s="71">
        <v>-5047744.71</v>
      </c>
      <c r="E231" s="57"/>
      <c r="F231" s="57"/>
      <c r="G231" s="57"/>
      <c r="H231" s="3"/>
      <c r="I231" s="3"/>
      <c r="J231" s="3"/>
    </row>
    <row r="232" spans="1:10" ht="9.75">
      <c r="A232" s="2" t="s">
        <v>260</v>
      </c>
      <c r="D232" s="68">
        <f>SUM(D225:D231)</f>
        <v>-33532679.26</v>
      </c>
      <c r="E232" s="57"/>
      <c r="F232" s="57"/>
      <c r="G232" s="57"/>
      <c r="H232" s="3"/>
      <c r="I232" s="3"/>
      <c r="J232" s="3"/>
    </row>
    <row r="233" spans="4:10" ht="9.75">
      <c r="D233" s="57"/>
      <c r="E233" s="57"/>
      <c r="F233" s="57"/>
      <c r="G233" s="57"/>
      <c r="H233" s="3"/>
      <c r="I233" s="3"/>
      <c r="J233" s="3"/>
    </row>
    <row r="234" spans="1:10" ht="9.75">
      <c r="A234" s="2" t="s">
        <v>156</v>
      </c>
      <c r="D234" s="57"/>
      <c r="E234" s="57"/>
      <c r="F234" s="57"/>
      <c r="G234" s="57"/>
      <c r="H234" s="3"/>
      <c r="I234" s="3"/>
      <c r="J234" s="3"/>
    </row>
    <row r="235" spans="4:10" ht="9.75">
      <c r="D235" s="57"/>
      <c r="E235" s="57"/>
      <c r="F235" s="57"/>
      <c r="G235" s="57"/>
      <c r="H235" s="3"/>
      <c r="I235" s="3"/>
      <c r="J235" s="3"/>
    </row>
    <row r="236" spans="4:10" ht="9.75">
      <c r="D236" s="57"/>
      <c r="E236" s="57"/>
      <c r="F236" s="57"/>
      <c r="G236" s="57"/>
      <c r="H236" s="3"/>
      <c r="I236" s="3"/>
      <c r="J236" s="3"/>
    </row>
    <row r="237" spans="4:10" ht="9.75">
      <c r="D237" s="57"/>
      <c r="E237" s="57"/>
      <c r="F237" s="57"/>
      <c r="G237" s="57"/>
      <c r="H237" s="3"/>
      <c r="I237" s="3"/>
      <c r="J237" s="3"/>
    </row>
    <row r="238" spans="4:10" ht="9.75">
      <c r="D238" s="57"/>
      <c r="E238" s="57"/>
      <c r="F238" s="57"/>
      <c r="G238" s="57"/>
      <c r="H238" s="3"/>
      <c r="I238" s="3"/>
      <c r="J238" s="3"/>
    </row>
    <row r="239" spans="4:10" ht="9.75">
      <c r="D239" s="57"/>
      <c r="E239" s="57"/>
      <c r="F239" s="57"/>
      <c r="G239" s="57"/>
      <c r="H239" s="3"/>
      <c r="I239" s="3"/>
      <c r="J239" s="3"/>
    </row>
    <row r="240" spans="4:10" ht="9.75">
      <c r="D240" s="57"/>
      <c r="E240" s="57"/>
      <c r="F240" s="57"/>
      <c r="G240" s="57"/>
      <c r="H240" s="3"/>
      <c r="I240" s="3"/>
      <c r="J240" s="3"/>
    </row>
    <row r="241" spans="4:10" ht="9.75">
      <c r="D241" s="57"/>
      <c r="E241" s="57"/>
      <c r="F241" s="57"/>
      <c r="G241" s="57"/>
      <c r="H241" s="3"/>
      <c r="I241" s="3"/>
      <c r="J241" s="3"/>
    </row>
    <row r="242" spans="4:10" ht="9.75">
      <c r="D242" s="57"/>
      <c r="E242" s="57"/>
      <c r="F242" s="57"/>
      <c r="G242" s="57"/>
      <c r="H242" s="3"/>
      <c r="I242" s="3"/>
      <c r="J242" s="3"/>
    </row>
    <row r="243" spans="4:10" ht="9.75">
      <c r="D243" s="57"/>
      <c r="E243" s="57"/>
      <c r="F243" s="57"/>
      <c r="G243" s="57"/>
      <c r="H243" s="3"/>
      <c r="I243" s="3"/>
      <c r="J243" s="3"/>
    </row>
    <row r="244" spans="4:10" ht="9.75">
      <c r="D244" s="57"/>
      <c r="E244" s="57"/>
      <c r="F244" s="57"/>
      <c r="G244" s="57"/>
      <c r="H244" s="3"/>
      <c r="I244" s="3"/>
      <c r="J244" s="3"/>
    </row>
    <row r="245" spans="4:10" ht="9.75">
      <c r="D245" s="57"/>
      <c r="E245" s="57"/>
      <c r="F245" s="57"/>
      <c r="G245" s="57"/>
      <c r="H245" s="3"/>
      <c r="I245" s="3"/>
      <c r="J245" s="3"/>
    </row>
    <row r="246" spans="4:10" ht="9.75">
      <c r="D246" s="57"/>
      <c r="E246" s="57"/>
      <c r="F246" s="57"/>
      <c r="G246" s="57"/>
      <c r="H246" s="3"/>
      <c r="I246" s="3"/>
      <c r="J246" s="3"/>
    </row>
    <row r="247" spans="4:10" ht="9.75">
      <c r="D247" s="57"/>
      <c r="E247" s="57"/>
      <c r="F247" s="57"/>
      <c r="G247" s="57"/>
      <c r="H247" s="3"/>
      <c r="I247" s="3"/>
      <c r="J247" s="3"/>
    </row>
    <row r="248" spans="4:10" ht="9.75">
      <c r="D248" s="57"/>
      <c r="E248" s="57"/>
      <c r="F248" s="57"/>
      <c r="G248" s="57"/>
      <c r="H248" s="3"/>
      <c r="I248" s="3"/>
      <c r="J248" s="3"/>
    </row>
    <row r="249" spans="4:10" ht="9.75">
      <c r="D249" s="57"/>
      <c r="E249" s="57"/>
      <c r="F249" s="57"/>
      <c r="G249" s="57"/>
      <c r="H249" s="3"/>
      <c r="I249" s="3"/>
      <c r="J249" s="3"/>
    </row>
    <row r="250" spans="4:10" ht="9.75">
      <c r="D250" s="57"/>
      <c r="E250" s="57"/>
      <c r="F250" s="57"/>
      <c r="G250" s="57"/>
      <c r="H250" s="3"/>
      <c r="I250" s="3"/>
      <c r="J250" s="3"/>
    </row>
    <row r="251" spans="4:10" ht="9.75">
      <c r="D251" s="57"/>
      <c r="E251" s="57"/>
      <c r="F251" s="57"/>
      <c r="G251" s="57"/>
      <c r="H251" s="3"/>
      <c r="I251" s="3"/>
      <c r="J251" s="3"/>
    </row>
    <row r="252" spans="4:10" ht="9.75">
      <c r="D252" s="57"/>
      <c r="E252" s="57"/>
      <c r="F252" s="57"/>
      <c r="G252" s="57"/>
      <c r="H252" s="3"/>
      <c r="I252" s="3"/>
      <c r="J252" s="3"/>
    </row>
    <row r="253" spans="4:10" ht="9.75">
      <c r="D253" s="57"/>
      <c r="E253" s="57"/>
      <c r="F253" s="57"/>
      <c r="G253" s="57"/>
      <c r="H253" s="3"/>
      <c r="I253" s="3"/>
      <c r="J253" s="3"/>
    </row>
    <row r="254" spans="4:10" ht="9.75">
      <c r="D254" s="57"/>
      <c r="E254" s="57"/>
      <c r="F254" s="57"/>
      <c r="G254" s="57"/>
      <c r="H254" s="3"/>
      <c r="I254" s="3"/>
      <c r="J254" s="3"/>
    </row>
    <row r="255" spans="4:10" ht="9.75">
      <c r="D255" s="57"/>
      <c r="E255" s="57"/>
      <c r="F255" s="57"/>
      <c r="G255" s="57"/>
      <c r="H255" s="3"/>
      <c r="I255" s="3"/>
      <c r="J255" s="3"/>
    </row>
    <row r="256" spans="4:10" ht="9.75">
      <c r="D256" s="57"/>
      <c r="E256" s="57"/>
      <c r="F256" s="57"/>
      <c r="G256" s="57"/>
      <c r="H256" s="3"/>
      <c r="I256" s="3"/>
      <c r="J256" s="3"/>
    </row>
    <row r="257" spans="4:10" ht="9.75">
      <c r="D257" s="57"/>
      <c r="E257" s="57"/>
      <c r="F257" s="57"/>
      <c r="G257" s="57"/>
      <c r="H257" s="3"/>
      <c r="I257" s="3"/>
      <c r="J257" s="3"/>
    </row>
    <row r="258" spans="4:10" ht="9.75">
      <c r="D258" s="57"/>
      <c r="E258" s="57"/>
      <c r="F258" s="57"/>
      <c r="G258" s="57"/>
      <c r="H258" s="3"/>
      <c r="I258" s="3"/>
      <c r="J258" s="3"/>
    </row>
    <row r="259" spans="4:10" ht="9.75">
      <c r="D259" s="57"/>
      <c r="E259" s="57"/>
      <c r="F259" s="57"/>
      <c r="G259" s="57"/>
      <c r="H259" s="3"/>
      <c r="I259" s="3"/>
      <c r="J259" s="3"/>
    </row>
    <row r="260" spans="4:10" ht="9.75">
      <c r="D260" s="57"/>
      <c r="E260" s="57"/>
      <c r="F260" s="57"/>
      <c r="G260" s="57"/>
      <c r="H260" s="3"/>
      <c r="I260" s="3"/>
      <c r="J260" s="3"/>
    </row>
    <row r="261" spans="4:10" ht="9.75">
      <c r="D261" s="57"/>
      <c r="E261" s="57"/>
      <c r="F261" s="57"/>
      <c r="G261" s="57"/>
      <c r="H261" s="3"/>
      <c r="I261" s="3"/>
      <c r="J261" s="3"/>
    </row>
    <row r="262" spans="4:10" ht="9.75">
      <c r="D262" s="57"/>
      <c r="E262" s="57"/>
      <c r="F262" s="57"/>
      <c r="G262" s="57"/>
      <c r="H262" s="3"/>
      <c r="I262" s="3"/>
      <c r="J262" s="3"/>
    </row>
    <row r="263" spans="4:10" ht="9.75">
      <c r="D263" s="57"/>
      <c r="E263" s="57"/>
      <c r="F263" s="57"/>
      <c r="G263" s="57"/>
      <c r="H263" s="3"/>
      <c r="I263" s="3"/>
      <c r="J263" s="3"/>
    </row>
    <row r="264" spans="4:10" ht="9.75">
      <c r="D264" s="57"/>
      <c r="E264" s="57"/>
      <c r="F264" s="57"/>
      <c r="G264" s="57"/>
      <c r="H264" s="3"/>
      <c r="I264" s="3"/>
      <c r="J264" s="3"/>
    </row>
    <row r="265" spans="4:10" ht="9.75">
      <c r="D265" s="57"/>
      <c r="E265" s="57"/>
      <c r="F265" s="57"/>
      <c r="G265" s="57"/>
      <c r="H265" s="3"/>
      <c r="I265" s="3"/>
      <c r="J265" s="3"/>
    </row>
    <row r="266" spans="4:10" ht="9.75">
      <c r="D266" s="57"/>
      <c r="E266" s="57"/>
      <c r="F266" s="57"/>
      <c r="G266" s="57"/>
      <c r="H266" s="3"/>
      <c r="I266" s="3"/>
      <c r="J266" s="3"/>
    </row>
    <row r="267" spans="4:10" ht="9.75">
      <c r="D267" s="57"/>
      <c r="E267" s="57"/>
      <c r="F267" s="57"/>
      <c r="G267" s="57"/>
      <c r="H267" s="3"/>
      <c r="I267" s="3"/>
      <c r="J267" s="3"/>
    </row>
    <row r="268" spans="4:10" ht="9.75">
      <c r="D268" s="57"/>
      <c r="E268" s="57"/>
      <c r="F268" s="57"/>
      <c r="G268" s="57"/>
      <c r="H268" s="3"/>
      <c r="I268" s="3"/>
      <c r="J268" s="3"/>
    </row>
    <row r="269" spans="4:10" ht="9.75">
      <c r="D269" s="57"/>
      <c r="E269" s="57"/>
      <c r="F269" s="57"/>
      <c r="G269" s="57"/>
      <c r="H269" s="3"/>
      <c r="I269" s="3"/>
      <c r="J269" s="3"/>
    </row>
    <row r="270" spans="4:10" ht="9.75">
      <c r="D270" s="57"/>
      <c r="E270" s="57"/>
      <c r="F270" s="57"/>
      <c r="G270" s="57"/>
      <c r="H270" s="3"/>
      <c r="I270" s="3"/>
      <c r="J270" s="3"/>
    </row>
    <row r="271" spans="4:10" ht="9.75">
      <c r="D271" s="57"/>
      <c r="E271" s="57"/>
      <c r="F271" s="57"/>
      <c r="G271" s="57"/>
      <c r="H271" s="3"/>
      <c r="I271" s="3"/>
      <c r="J271" s="3"/>
    </row>
    <row r="272" spans="4:10" ht="9.75">
      <c r="D272" s="57"/>
      <c r="E272" s="57"/>
      <c r="F272" s="57"/>
      <c r="G272" s="57"/>
      <c r="H272" s="3"/>
      <c r="I272" s="3"/>
      <c r="J272" s="3"/>
    </row>
    <row r="273" spans="4:10" ht="9.75">
      <c r="D273" s="57"/>
      <c r="E273" s="57"/>
      <c r="F273" s="57"/>
      <c r="G273" s="57"/>
      <c r="H273" s="3"/>
      <c r="I273" s="3"/>
      <c r="J273" s="3"/>
    </row>
    <row r="274" spans="4:10" ht="9.75">
      <c r="D274" s="57"/>
      <c r="E274" s="57"/>
      <c r="F274" s="57"/>
      <c r="G274" s="57"/>
      <c r="H274" s="3"/>
      <c r="I274" s="3"/>
      <c r="J274" s="3"/>
    </row>
    <row r="275" spans="4:10" ht="9.75">
      <c r="D275" s="57"/>
      <c r="E275" s="57"/>
      <c r="F275" s="57"/>
      <c r="G275" s="57"/>
      <c r="H275" s="3"/>
      <c r="I275" s="3"/>
      <c r="J275" s="3"/>
    </row>
    <row r="276" spans="4:10" ht="9.75">
      <c r="D276" s="57"/>
      <c r="E276" s="57"/>
      <c r="F276" s="57"/>
      <c r="G276" s="57"/>
      <c r="H276" s="3"/>
      <c r="I276" s="3"/>
      <c r="J276" s="3"/>
    </row>
    <row r="277" spans="4:10" ht="9.75">
      <c r="D277" s="57"/>
      <c r="E277" s="57"/>
      <c r="F277" s="57"/>
      <c r="G277" s="57"/>
      <c r="H277" s="3"/>
      <c r="I277" s="3"/>
      <c r="J277" s="3"/>
    </row>
    <row r="278" spans="4:10" ht="9.75">
      <c r="D278" s="57"/>
      <c r="E278" s="57"/>
      <c r="F278" s="57"/>
      <c r="G278" s="57"/>
      <c r="H278" s="3"/>
      <c r="I278" s="3"/>
      <c r="J278" s="3"/>
    </row>
    <row r="279" spans="4:10" ht="9.75">
      <c r="D279" s="57"/>
      <c r="E279" s="57"/>
      <c r="F279" s="57"/>
      <c r="G279" s="57"/>
      <c r="H279" s="3"/>
      <c r="I279" s="3"/>
      <c r="J279" s="3"/>
    </row>
    <row r="280" spans="4:10" ht="9.75">
      <c r="D280" s="57"/>
      <c r="E280" s="57"/>
      <c r="F280" s="57"/>
      <c r="G280" s="57"/>
      <c r="H280" s="3"/>
      <c r="I280" s="3"/>
      <c r="J280" s="3"/>
    </row>
    <row r="281" spans="4:10" ht="9.75">
      <c r="D281" s="57"/>
      <c r="E281" s="57"/>
      <c r="F281" s="57"/>
      <c r="G281" s="57"/>
      <c r="H281" s="3"/>
      <c r="I281" s="3"/>
      <c r="J281" s="3"/>
    </row>
    <row r="282" spans="4:10" ht="9.75">
      <c r="D282" s="57"/>
      <c r="E282" s="57"/>
      <c r="F282" s="57"/>
      <c r="G282" s="57"/>
      <c r="H282" s="3"/>
      <c r="I282" s="3"/>
      <c r="J282" s="3"/>
    </row>
    <row r="283" spans="4:10" ht="9.75">
      <c r="D283" s="57"/>
      <c r="E283" s="57"/>
      <c r="F283" s="57"/>
      <c r="G283" s="57"/>
      <c r="H283" s="3"/>
      <c r="I283" s="3"/>
      <c r="J283" s="3"/>
    </row>
    <row r="284" spans="4:10" ht="9.75">
      <c r="D284" s="57"/>
      <c r="E284" s="57"/>
      <c r="F284" s="57"/>
      <c r="G284" s="57"/>
      <c r="H284" s="3"/>
      <c r="I284" s="3"/>
      <c r="J284" s="3"/>
    </row>
    <row r="285" spans="4:10" ht="9.75">
      <c r="D285" s="57"/>
      <c r="E285" s="57"/>
      <c r="F285" s="57"/>
      <c r="G285" s="57"/>
      <c r="H285" s="3"/>
      <c r="I285" s="3"/>
      <c r="J285" s="3"/>
    </row>
    <row r="286" spans="4:10" ht="9.75">
      <c r="D286" s="57"/>
      <c r="E286" s="57"/>
      <c r="F286" s="57"/>
      <c r="G286" s="57"/>
      <c r="H286" s="3"/>
      <c r="I286" s="3"/>
      <c r="J286" s="3"/>
    </row>
    <row r="287" spans="4:10" ht="9.75">
      <c r="D287" s="57"/>
      <c r="E287" s="57"/>
      <c r="F287" s="57"/>
      <c r="G287" s="57"/>
      <c r="H287" s="3"/>
      <c r="I287" s="3"/>
      <c r="J287" s="3"/>
    </row>
    <row r="288" spans="4:10" ht="9.75">
      <c r="D288" s="57"/>
      <c r="E288" s="57"/>
      <c r="F288" s="57"/>
      <c r="G288" s="57"/>
      <c r="H288" s="3"/>
      <c r="I288" s="3"/>
      <c r="J288" s="3"/>
    </row>
    <row r="289" spans="4:10" ht="9.75">
      <c r="D289" s="57"/>
      <c r="E289" s="57"/>
      <c r="F289" s="57"/>
      <c r="G289" s="57"/>
      <c r="H289" s="3"/>
      <c r="I289" s="3"/>
      <c r="J289" s="3"/>
    </row>
    <row r="290" spans="4:10" ht="9.75">
      <c r="D290" s="57"/>
      <c r="E290" s="57"/>
      <c r="F290" s="57"/>
      <c r="G290" s="57"/>
      <c r="H290" s="3"/>
      <c r="I290" s="3"/>
      <c r="J290" s="3"/>
    </row>
    <row r="291" spans="4:10" ht="9.75">
      <c r="D291" s="57"/>
      <c r="E291" s="57"/>
      <c r="F291" s="57"/>
      <c r="G291" s="57"/>
      <c r="H291" s="3"/>
      <c r="I291" s="3"/>
      <c r="J291" s="3"/>
    </row>
    <row r="292" spans="4:10" ht="9.75">
      <c r="D292" s="57"/>
      <c r="E292" s="57"/>
      <c r="F292" s="57"/>
      <c r="G292" s="57"/>
      <c r="H292" s="3"/>
      <c r="I292" s="3"/>
      <c r="J292" s="3"/>
    </row>
    <row r="293" spans="4:10" ht="9.75">
      <c r="D293" s="57"/>
      <c r="E293" s="57"/>
      <c r="F293" s="57"/>
      <c r="G293" s="57"/>
      <c r="H293" s="3"/>
      <c r="I293" s="3"/>
      <c r="J293" s="3"/>
    </row>
    <row r="294" spans="4:10" ht="9.75">
      <c r="D294" s="57"/>
      <c r="E294" s="57"/>
      <c r="F294" s="57"/>
      <c r="G294" s="57"/>
      <c r="H294" s="3"/>
      <c r="I294" s="3"/>
      <c r="J294" s="3"/>
    </row>
    <row r="295" spans="4:10" ht="9.75">
      <c r="D295" s="57"/>
      <c r="E295" s="57"/>
      <c r="F295" s="57"/>
      <c r="G295" s="57"/>
      <c r="H295" s="3"/>
      <c r="I295" s="3"/>
      <c r="J295" s="3"/>
    </row>
    <row r="296" spans="4:10" ht="9.75">
      <c r="D296" s="57"/>
      <c r="E296" s="57"/>
      <c r="F296" s="57"/>
      <c r="G296" s="57"/>
      <c r="H296" s="3"/>
      <c r="I296" s="3"/>
      <c r="J296" s="3"/>
    </row>
    <row r="297" spans="4:10" ht="9.75">
      <c r="D297" s="57"/>
      <c r="E297" s="57"/>
      <c r="F297" s="57"/>
      <c r="G297" s="57"/>
      <c r="H297" s="3"/>
      <c r="I297" s="3"/>
      <c r="J297" s="3"/>
    </row>
    <row r="298" spans="4:10" ht="9.75">
      <c r="D298" s="57"/>
      <c r="E298" s="57"/>
      <c r="F298" s="57"/>
      <c r="G298" s="57"/>
      <c r="H298" s="3"/>
      <c r="I298" s="3"/>
      <c r="J298" s="3"/>
    </row>
    <row r="299" spans="4:10" ht="9.75">
      <c r="D299" s="57"/>
      <c r="E299" s="57"/>
      <c r="F299" s="57"/>
      <c r="G299" s="57"/>
      <c r="H299" s="3"/>
      <c r="I299" s="3"/>
      <c r="J299" s="3"/>
    </row>
    <row r="300" spans="4:10" ht="9.75">
      <c r="D300" s="57"/>
      <c r="E300" s="57"/>
      <c r="F300" s="57"/>
      <c r="G300" s="57"/>
      <c r="H300" s="3"/>
      <c r="I300" s="3"/>
      <c r="J300" s="3"/>
    </row>
    <row r="301" spans="4:10" ht="9.75">
      <c r="D301" s="57"/>
      <c r="E301" s="57"/>
      <c r="F301" s="57"/>
      <c r="G301" s="57"/>
      <c r="H301" s="3"/>
      <c r="I301" s="3"/>
      <c r="J301" s="3"/>
    </row>
    <row r="302" spans="4:10" ht="9.75">
      <c r="D302" s="57"/>
      <c r="E302" s="57"/>
      <c r="F302" s="57"/>
      <c r="G302" s="57"/>
      <c r="H302" s="3"/>
      <c r="I302" s="3"/>
      <c r="J302" s="3"/>
    </row>
    <row r="303" spans="4:10" ht="9.75">
      <c r="D303" s="57"/>
      <c r="E303" s="57"/>
      <c r="F303" s="57"/>
      <c r="G303" s="57"/>
      <c r="H303" s="3"/>
      <c r="I303" s="3"/>
      <c r="J303" s="3"/>
    </row>
    <row r="304" spans="4:10" ht="9.75">
      <c r="D304" s="57"/>
      <c r="E304" s="57"/>
      <c r="F304" s="57"/>
      <c r="G304" s="57"/>
      <c r="H304" s="3"/>
      <c r="I304" s="3"/>
      <c r="J304" s="3"/>
    </row>
    <row r="305" spans="4:10" ht="9.75">
      <c r="D305" s="57"/>
      <c r="E305" s="57"/>
      <c r="F305" s="57"/>
      <c r="G305" s="57"/>
      <c r="H305" s="3"/>
      <c r="I305" s="3"/>
      <c r="J305" s="3"/>
    </row>
    <row r="306" spans="4:10" ht="9.75">
      <c r="D306" s="57"/>
      <c r="E306" s="57"/>
      <c r="F306" s="57"/>
      <c r="G306" s="57"/>
      <c r="H306" s="3"/>
      <c r="I306" s="3"/>
      <c r="J306" s="3"/>
    </row>
    <row r="307" spans="4:10" ht="9.75">
      <c r="D307" s="57"/>
      <c r="E307" s="57"/>
      <c r="F307" s="57"/>
      <c r="G307" s="57"/>
      <c r="H307" s="3"/>
      <c r="I307" s="3"/>
      <c r="J307" s="3"/>
    </row>
    <row r="308" spans="4:10" ht="9.75">
      <c r="D308" s="57"/>
      <c r="E308" s="57"/>
      <c r="F308" s="57"/>
      <c r="G308" s="57"/>
      <c r="H308" s="3"/>
      <c r="I308" s="3"/>
      <c r="J308" s="3"/>
    </row>
    <row r="309" spans="4:10" ht="9.75">
      <c r="D309" s="57"/>
      <c r="E309" s="57"/>
      <c r="F309" s="57"/>
      <c r="G309" s="57"/>
      <c r="H309" s="3"/>
      <c r="I309" s="3"/>
      <c r="J309" s="3"/>
    </row>
    <row r="310" spans="4:10" ht="9.75">
      <c r="D310" s="57"/>
      <c r="E310" s="57"/>
      <c r="F310" s="57"/>
      <c r="G310" s="57"/>
      <c r="H310" s="3"/>
      <c r="I310" s="3"/>
      <c r="J310" s="3"/>
    </row>
    <row r="311" spans="4:10" ht="9.75">
      <c r="D311" s="57"/>
      <c r="E311" s="57"/>
      <c r="F311" s="57"/>
      <c r="G311" s="57"/>
      <c r="H311" s="3"/>
      <c r="I311" s="3"/>
      <c r="J311" s="3"/>
    </row>
    <row r="312" spans="4:10" ht="9.75">
      <c r="D312" s="57"/>
      <c r="E312" s="57"/>
      <c r="F312" s="57"/>
      <c r="G312" s="57"/>
      <c r="H312" s="3"/>
      <c r="I312" s="3"/>
      <c r="J312" s="3"/>
    </row>
    <row r="313" spans="4:10" ht="9.75">
      <c r="D313" s="57"/>
      <c r="E313" s="57"/>
      <c r="F313" s="57"/>
      <c r="G313" s="57"/>
      <c r="H313" s="3"/>
      <c r="I313" s="3"/>
      <c r="J313" s="3"/>
    </row>
    <row r="314" spans="4:10" ht="9.75">
      <c r="D314" s="57"/>
      <c r="E314" s="57"/>
      <c r="F314" s="57"/>
      <c r="G314" s="57"/>
      <c r="H314" s="3"/>
      <c r="I314" s="3"/>
      <c r="J314" s="3"/>
    </row>
    <row r="315" spans="4:10" ht="9.75">
      <c r="D315" s="57"/>
      <c r="E315" s="57"/>
      <c r="F315" s="57"/>
      <c r="G315" s="57"/>
      <c r="H315" s="3"/>
      <c r="I315" s="3"/>
      <c r="J315" s="3"/>
    </row>
    <row r="316" spans="4:10" ht="9.75">
      <c r="D316" s="57"/>
      <c r="E316" s="57"/>
      <c r="F316" s="57"/>
      <c r="G316" s="57"/>
      <c r="H316" s="3"/>
      <c r="I316" s="3"/>
      <c r="J316" s="3"/>
    </row>
    <row r="317" spans="8:10" ht="9.75">
      <c r="H317" s="3"/>
      <c r="I317" s="3"/>
      <c r="J317" s="3"/>
    </row>
    <row r="318" spans="8:10" ht="9.75">
      <c r="H318" s="3"/>
      <c r="I318" s="3"/>
      <c r="J318" s="3"/>
    </row>
    <row r="319" spans="8:10" ht="9.75">
      <c r="H319" s="3"/>
      <c r="I319" s="3"/>
      <c r="J319" s="3"/>
    </row>
    <row r="320" spans="8:10" ht="9.75">
      <c r="H320" s="3"/>
      <c r="I320" s="3"/>
      <c r="J320" s="3"/>
    </row>
    <row r="321" spans="8:10" ht="9.75">
      <c r="H321" s="3"/>
      <c r="I321" s="3"/>
      <c r="J321" s="3"/>
    </row>
    <row r="322" spans="8:10" ht="9.75">
      <c r="H322" s="3"/>
      <c r="I322" s="3"/>
      <c r="J322" s="3"/>
    </row>
    <row r="323" spans="8:10" ht="9.75">
      <c r="H323" s="3"/>
      <c r="I323" s="3"/>
      <c r="J323" s="3"/>
    </row>
    <row r="324" spans="8:10" ht="9.75">
      <c r="H324" s="3"/>
      <c r="I324" s="3"/>
      <c r="J324" s="3"/>
    </row>
    <row r="325" spans="8:10" ht="9.75">
      <c r="H325" s="3"/>
      <c r="I325" s="3"/>
      <c r="J325" s="3"/>
    </row>
    <row r="326" spans="8:10" ht="9.75">
      <c r="H326" s="3"/>
      <c r="I326" s="3"/>
      <c r="J326" s="3"/>
    </row>
    <row r="327" spans="8:10" ht="9.75">
      <c r="H327" s="3"/>
      <c r="I327" s="3"/>
      <c r="J327" s="3"/>
    </row>
    <row r="328" spans="8:10" ht="9.75">
      <c r="H328" s="3"/>
      <c r="I328" s="3"/>
      <c r="J328" s="3"/>
    </row>
    <row r="329" spans="8:10" ht="9.75">
      <c r="H329" s="3"/>
      <c r="I329" s="3"/>
      <c r="J329" s="3"/>
    </row>
    <row r="330" spans="8:10" ht="9.75">
      <c r="H330" s="3"/>
      <c r="I330" s="3"/>
      <c r="J330" s="3"/>
    </row>
    <row r="331" spans="8:10" ht="9.75">
      <c r="H331" s="3"/>
      <c r="I331" s="3"/>
      <c r="J331" s="3"/>
    </row>
    <row r="332" spans="8:10" ht="9.75">
      <c r="H332" s="3"/>
      <c r="I332" s="3"/>
      <c r="J332" s="3"/>
    </row>
    <row r="333" spans="8:10" ht="9.75">
      <c r="H333" s="3"/>
      <c r="I333" s="3"/>
      <c r="J333" s="3"/>
    </row>
    <row r="334" spans="8:10" ht="9.75">
      <c r="H334" s="3"/>
      <c r="I334" s="3"/>
      <c r="J334" s="3"/>
    </row>
    <row r="335" spans="8:10" ht="9.75">
      <c r="H335" s="3"/>
      <c r="I335" s="3"/>
      <c r="J335" s="3"/>
    </row>
    <row r="336" spans="8:10" ht="9.75">
      <c r="H336" s="3"/>
      <c r="I336" s="3"/>
      <c r="J336" s="3"/>
    </row>
    <row r="337" spans="8:10" ht="9.75">
      <c r="H337" s="3"/>
      <c r="I337" s="3"/>
      <c r="J337" s="3"/>
    </row>
    <row r="338" spans="8:10" ht="9.75">
      <c r="H338" s="3"/>
      <c r="I338" s="3"/>
      <c r="J338" s="3"/>
    </row>
    <row r="339" spans="8:10" ht="9.75">
      <c r="H339" s="3"/>
      <c r="I339" s="3"/>
      <c r="J339" s="3"/>
    </row>
    <row r="340" spans="8:10" ht="9.75">
      <c r="H340" s="3"/>
      <c r="I340" s="3"/>
      <c r="J340" s="3"/>
    </row>
    <row r="341" spans="8:10" ht="9.75">
      <c r="H341" s="3"/>
      <c r="I341" s="3"/>
      <c r="J341" s="3"/>
    </row>
    <row r="342" spans="8:10" ht="9.75">
      <c r="H342" s="3"/>
      <c r="I342" s="3"/>
      <c r="J342" s="3"/>
    </row>
    <row r="343" spans="8:10" ht="9.75">
      <c r="H343" s="3"/>
      <c r="I343" s="3"/>
      <c r="J343" s="3"/>
    </row>
    <row r="344" spans="8:10" ht="9.75">
      <c r="H344" s="3"/>
      <c r="I344" s="3"/>
      <c r="J344" s="3"/>
    </row>
    <row r="345" spans="8:10" ht="9.75">
      <c r="H345" s="3"/>
      <c r="I345" s="3"/>
      <c r="J345" s="3"/>
    </row>
    <row r="346" spans="8:10" ht="9.75">
      <c r="H346" s="3"/>
      <c r="I346" s="3"/>
      <c r="J346" s="3"/>
    </row>
    <row r="347" spans="8:10" ht="9.75">
      <c r="H347" s="3"/>
      <c r="I347" s="3"/>
      <c r="J347" s="3"/>
    </row>
    <row r="348" spans="8:10" ht="9.75">
      <c r="H348" s="3"/>
      <c r="I348" s="3"/>
      <c r="J348" s="3"/>
    </row>
    <row r="349" spans="8:10" ht="9.75">
      <c r="H349" s="3"/>
      <c r="I349" s="3"/>
      <c r="J349" s="3"/>
    </row>
    <row r="350" spans="8:10" ht="9.75">
      <c r="H350" s="3"/>
      <c r="I350" s="3"/>
      <c r="J350" s="3"/>
    </row>
    <row r="351" spans="8:10" ht="9.75">
      <c r="H351" s="3"/>
      <c r="I351" s="3"/>
      <c r="J351" s="3"/>
    </row>
    <row r="352" spans="8:10" ht="9.75">
      <c r="H352" s="3"/>
      <c r="I352" s="3"/>
      <c r="J352" s="3"/>
    </row>
    <row r="353" spans="8:10" ht="9.75">
      <c r="H353" s="3"/>
      <c r="I353" s="3"/>
      <c r="J353" s="3"/>
    </row>
    <row r="354" spans="8:10" ht="9.75">
      <c r="H354" s="3"/>
      <c r="I354" s="3"/>
      <c r="J354" s="3"/>
    </row>
    <row r="355" spans="8:10" ht="9.75">
      <c r="H355" s="3"/>
      <c r="I355" s="3"/>
      <c r="J355" s="3"/>
    </row>
    <row r="356" spans="8:10" ht="9.75">
      <c r="H356" s="3"/>
      <c r="I356" s="3"/>
      <c r="J356" s="3"/>
    </row>
    <row r="357" spans="8:10" ht="9.75">
      <c r="H357" s="3"/>
      <c r="I357" s="3"/>
      <c r="J357" s="3"/>
    </row>
    <row r="358" spans="8:10" ht="9.75">
      <c r="H358" s="3"/>
      <c r="I358" s="3"/>
      <c r="J358" s="3"/>
    </row>
    <row r="359" spans="8:10" ht="9.75">
      <c r="H359" s="3"/>
      <c r="I359" s="3"/>
      <c r="J359" s="3"/>
    </row>
    <row r="360" spans="8:10" ht="9.75">
      <c r="H360" s="3"/>
      <c r="I360" s="3"/>
      <c r="J360" s="3"/>
    </row>
    <row r="361" spans="8:10" ht="9.75">
      <c r="H361" s="3"/>
      <c r="I361" s="3"/>
      <c r="J361" s="3"/>
    </row>
    <row r="362" spans="8:10" ht="9.75">
      <c r="H362" s="3"/>
      <c r="I362" s="3"/>
      <c r="J362" s="3"/>
    </row>
    <row r="363" spans="8:10" ht="9.75">
      <c r="H363" s="3"/>
      <c r="I363" s="3"/>
      <c r="J363" s="3"/>
    </row>
    <row r="364" spans="8:10" ht="9.75">
      <c r="H364" s="3"/>
      <c r="I364" s="3"/>
      <c r="J364" s="3"/>
    </row>
    <row r="365" spans="8:10" ht="9.75">
      <c r="H365" s="3"/>
      <c r="I365" s="3"/>
      <c r="J365" s="3"/>
    </row>
    <row r="366" spans="8:10" ht="9.75">
      <c r="H366" s="3"/>
      <c r="I366" s="3"/>
      <c r="J366" s="3"/>
    </row>
    <row r="367" spans="8:10" ht="9.75">
      <c r="H367" s="3"/>
      <c r="I367" s="3"/>
      <c r="J367" s="3"/>
    </row>
    <row r="368" spans="8:10" ht="9.75">
      <c r="H368" s="3"/>
      <c r="I368" s="3"/>
      <c r="J368" s="3"/>
    </row>
    <row r="369" spans="8:10" ht="9.75">
      <c r="H369" s="3"/>
      <c r="I369" s="3"/>
      <c r="J369" s="3"/>
    </row>
    <row r="370" spans="8:10" ht="9.75">
      <c r="H370" s="3"/>
      <c r="I370" s="3"/>
      <c r="J370" s="3"/>
    </row>
    <row r="371" spans="8:10" ht="9.75">
      <c r="H371" s="3"/>
      <c r="I371" s="3"/>
      <c r="J371" s="3"/>
    </row>
    <row r="372" spans="8:10" ht="9.75">
      <c r="H372" s="3"/>
      <c r="I372" s="3"/>
      <c r="J372" s="3"/>
    </row>
    <row r="373" spans="8:10" ht="9.75">
      <c r="H373" s="3"/>
      <c r="I373" s="3"/>
      <c r="J373" s="3"/>
    </row>
    <row r="374" spans="8:10" ht="9.75">
      <c r="H374" s="3"/>
      <c r="I374" s="3"/>
      <c r="J374" s="3"/>
    </row>
    <row r="375" spans="8:10" ht="9.75">
      <c r="H375" s="3"/>
      <c r="I375" s="3"/>
      <c r="J375" s="3"/>
    </row>
    <row r="376" spans="8:10" ht="9.75">
      <c r="H376" s="3"/>
      <c r="I376" s="3"/>
      <c r="J376" s="3"/>
    </row>
    <row r="377" spans="8:10" ht="9.75">
      <c r="H377" s="3"/>
      <c r="I377" s="3"/>
      <c r="J377" s="3"/>
    </row>
    <row r="378" spans="8:10" ht="9.75">
      <c r="H378" s="3"/>
      <c r="I378" s="3"/>
      <c r="J378" s="3"/>
    </row>
    <row r="379" spans="8:10" ht="9.75">
      <c r="H379" s="3"/>
      <c r="I379" s="3"/>
      <c r="J379" s="3"/>
    </row>
    <row r="380" spans="8:10" ht="9.75">
      <c r="H380" s="3"/>
      <c r="I380" s="3"/>
      <c r="J380" s="3"/>
    </row>
    <row r="381" spans="8:10" ht="9.75">
      <c r="H381" s="3"/>
      <c r="I381" s="3"/>
      <c r="J381" s="3"/>
    </row>
    <row r="382" spans="8:10" ht="9.75">
      <c r="H382" s="3"/>
      <c r="I382" s="3"/>
      <c r="J382" s="3"/>
    </row>
    <row r="383" spans="8:10" ht="9.75">
      <c r="H383" s="3"/>
      <c r="I383" s="3"/>
      <c r="J383" s="3"/>
    </row>
    <row r="384" spans="8:10" ht="9.75">
      <c r="H384" s="3"/>
      <c r="I384" s="3"/>
      <c r="J384" s="3"/>
    </row>
    <row r="385" spans="8:10" ht="9.75">
      <c r="H385" s="3"/>
      <c r="I385" s="3"/>
      <c r="J385" s="3"/>
    </row>
    <row r="386" spans="8:10" ht="9.75">
      <c r="H386" s="3"/>
      <c r="I386" s="3"/>
      <c r="J386" s="3"/>
    </row>
    <row r="387" spans="8:10" ht="9.75">
      <c r="H387" s="3"/>
      <c r="I387" s="3"/>
      <c r="J387" s="3"/>
    </row>
    <row r="388" spans="8:10" ht="9.75">
      <c r="H388" s="3"/>
      <c r="I388" s="3"/>
      <c r="J388" s="3"/>
    </row>
    <row r="389" spans="8:10" ht="9.75">
      <c r="H389" s="3"/>
      <c r="I389" s="3"/>
      <c r="J389" s="3"/>
    </row>
    <row r="390" spans="8:10" ht="9.75">
      <c r="H390" s="3"/>
      <c r="I390" s="3"/>
      <c r="J390" s="3"/>
    </row>
    <row r="391" spans="8:10" ht="9.75">
      <c r="H391" s="3"/>
      <c r="I391" s="3"/>
      <c r="J391" s="3"/>
    </row>
    <row r="392" spans="8:10" ht="9.75">
      <c r="H392" s="3"/>
      <c r="I392" s="3"/>
      <c r="J392" s="3"/>
    </row>
    <row r="393" spans="8:10" ht="9.75">
      <c r="H393" s="3"/>
      <c r="I393" s="3"/>
      <c r="J393" s="3"/>
    </row>
    <row r="394" spans="8:10" ht="9.75">
      <c r="H394" s="3"/>
      <c r="I394" s="3"/>
      <c r="J394" s="3"/>
    </row>
    <row r="395" spans="8:10" ht="9.75">
      <c r="H395" s="3"/>
      <c r="I395" s="3"/>
      <c r="J395" s="3"/>
    </row>
    <row r="396" spans="8:10" ht="9.75">
      <c r="H396" s="3"/>
      <c r="I396" s="3"/>
      <c r="J396" s="3"/>
    </row>
    <row r="397" spans="8:10" ht="9.75">
      <c r="H397" s="3"/>
      <c r="I397" s="3"/>
      <c r="J397" s="3"/>
    </row>
    <row r="398" spans="8:10" ht="9.75">
      <c r="H398" s="3"/>
      <c r="I398" s="3"/>
      <c r="J398" s="3"/>
    </row>
    <row r="399" spans="8:10" ht="9.75">
      <c r="H399" s="3"/>
      <c r="I399" s="3"/>
      <c r="J399" s="3"/>
    </row>
    <row r="400" spans="8:10" ht="9.75">
      <c r="H400" s="3"/>
      <c r="I400" s="3"/>
      <c r="J400" s="3"/>
    </row>
    <row r="401" spans="8:10" ht="9.75">
      <c r="H401" s="3"/>
      <c r="I401" s="3"/>
      <c r="J401" s="3"/>
    </row>
    <row r="402" spans="8:10" ht="9.75">
      <c r="H402" s="3"/>
      <c r="I402" s="3"/>
      <c r="J402" s="3"/>
    </row>
    <row r="403" spans="8:10" ht="9.75">
      <c r="H403" s="3"/>
      <c r="I403" s="3"/>
      <c r="J403" s="3"/>
    </row>
    <row r="404" spans="8:10" ht="9.75">
      <c r="H404" s="3"/>
      <c r="I404" s="3"/>
      <c r="J404" s="3"/>
    </row>
    <row r="405" spans="8:10" ht="9.75">
      <c r="H405" s="3"/>
      <c r="I405" s="3"/>
      <c r="J405" s="3"/>
    </row>
    <row r="406" spans="8:10" ht="9.75">
      <c r="H406" s="3"/>
      <c r="I406" s="3"/>
      <c r="J406" s="3"/>
    </row>
    <row r="407" spans="8:10" ht="9.75">
      <c r="H407" s="3"/>
      <c r="I407" s="3"/>
      <c r="J407" s="3"/>
    </row>
    <row r="408" spans="8:10" ht="9.75">
      <c r="H408" s="3"/>
      <c r="I408" s="3"/>
      <c r="J408" s="3"/>
    </row>
    <row r="409" spans="8:10" ht="9.75">
      <c r="H409" s="3"/>
      <c r="I409" s="3"/>
      <c r="J409" s="3"/>
    </row>
    <row r="410" spans="8:10" ht="9.75">
      <c r="H410" s="3"/>
      <c r="I410" s="3"/>
      <c r="J410" s="3"/>
    </row>
    <row r="411" spans="8:10" ht="9.75">
      <c r="H411" s="3"/>
      <c r="I411" s="3"/>
      <c r="J411" s="3"/>
    </row>
    <row r="412" spans="8:10" ht="9.75">
      <c r="H412" s="3"/>
      <c r="I412" s="3"/>
      <c r="J412" s="3"/>
    </row>
    <row r="413" spans="8:10" ht="9.75">
      <c r="H413" s="3"/>
      <c r="I413" s="3"/>
      <c r="J413" s="3"/>
    </row>
    <row r="414" spans="8:10" ht="9.75">
      <c r="H414" s="3"/>
      <c r="I414" s="3"/>
      <c r="J414" s="3"/>
    </row>
    <row r="415" spans="8:10" ht="9.75">
      <c r="H415" s="3"/>
      <c r="I415" s="3"/>
      <c r="J415" s="3"/>
    </row>
  </sheetData>
  <sheetProtection/>
  <printOptions/>
  <pageMargins left="0.17" right="0.17" top="0.71" bottom="0.34" header="0.17" footer="0.17"/>
  <pageSetup horizontalDpi="600" verticalDpi="600" orientation="landscape" scale="81" r:id="rId1"/>
  <rowBreaks count="2" manualBreakCount="2">
    <brk id="108" max="9" man="1"/>
    <brk id="1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="60" zoomScalePageLayoutView="0" workbookViewId="0" topLeftCell="A1">
      <selection activeCell="A2" sqref="A1:A2"/>
    </sheetView>
  </sheetViews>
  <sheetFormatPr defaultColWidth="9.140625" defaultRowHeight="12.75"/>
  <cols>
    <col min="1" max="1" width="22.7109375" style="20" customWidth="1"/>
    <col min="2" max="5" width="14.7109375" style="24" customWidth="1"/>
  </cols>
  <sheetData>
    <row r="1" ht="15">
      <c r="A1" s="264" t="s">
        <v>1157</v>
      </c>
    </row>
    <row r="2" spans="1:5" ht="15">
      <c r="A2" s="264" t="s">
        <v>1155</v>
      </c>
      <c r="B2" s="22"/>
      <c r="C2" s="22"/>
      <c r="D2" s="22"/>
      <c r="E2" s="22"/>
    </row>
    <row r="3" spans="1:5" ht="31.5" thickBot="1">
      <c r="A3" s="21" t="s">
        <v>161</v>
      </c>
      <c r="B3" s="21" t="s">
        <v>413</v>
      </c>
      <c r="C3" s="21" t="s">
        <v>162</v>
      </c>
      <c r="D3" s="21" t="s">
        <v>262</v>
      </c>
      <c r="E3" s="21" t="s">
        <v>415</v>
      </c>
    </row>
    <row r="4" spans="2:5" ht="12.75">
      <c r="B4" s="23"/>
      <c r="C4" s="23"/>
      <c r="D4" s="23"/>
      <c r="E4" s="23"/>
    </row>
    <row r="5" spans="1:5" ht="12.75">
      <c r="A5" s="20" t="s">
        <v>163</v>
      </c>
      <c r="B5" s="24">
        <f>'2013 BM Detail'!G27/1000</f>
        <v>85366.025</v>
      </c>
      <c r="C5" s="24">
        <f>'2013 BM Detail'!H27</f>
        <v>0</v>
      </c>
      <c r="D5" s="24">
        <v>0</v>
      </c>
      <c r="E5" s="24">
        <f>B5+C5+D5</f>
        <v>85366.025</v>
      </c>
    </row>
    <row r="7" spans="1:5" ht="12.75">
      <c r="A7" s="20" t="s">
        <v>164</v>
      </c>
      <c r="B7" s="24">
        <f>'2013 BM Detail'!G57/1000</f>
        <v>406556.71379000007</v>
      </c>
      <c r="C7" s="24">
        <f>'2013 BM Detail'!H57</f>
        <v>0</v>
      </c>
      <c r="D7" s="24">
        <v>0</v>
      </c>
      <c r="E7" s="24">
        <f>B7+C7+D7</f>
        <v>406556.71379000007</v>
      </c>
    </row>
    <row r="9" spans="1:5" ht="12.75">
      <c r="A9" s="20" t="s">
        <v>39</v>
      </c>
      <c r="B9" s="24">
        <f>'2013 BM Detail'!G81/1000</f>
        <v>161143.40494</v>
      </c>
      <c r="C9" s="24">
        <f>'2013 BM Detail'!H81</f>
        <v>0</v>
      </c>
      <c r="D9" s="24">
        <v>0</v>
      </c>
      <c r="E9" s="24">
        <f>B9+C9+D9</f>
        <v>161143.40494</v>
      </c>
    </row>
    <row r="11" spans="1:5" ht="12.75">
      <c r="A11" s="20" t="s">
        <v>50</v>
      </c>
      <c r="B11" s="24">
        <f>'2013 BM Detail'!G93/1000</f>
        <v>6299.19356</v>
      </c>
      <c r="C11" s="24">
        <f>'2013 BM Detail'!H93</f>
        <v>0</v>
      </c>
      <c r="D11" s="24">
        <v>0</v>
      </c>
      <c r="E11" s="24">
        <f>B11+C11+D11</f>
        <v>6299.19356</v>
      </c>
    </row>
    <row r="13" spans="1:5" ht="12.75">
      <c r="A13" s="20" t="s">
        <v>59</v>
      </c>
      <c r="B13" s="24">
        <f>'2013 BM Detail'!G117/1000</f>
        <v>47189.46297000001</v>
      </c>
      <c r="C13" s="24">
        <f>'2013 BM Detail'!H117</f>
        <v>0</v>
      </c>
      <c r="D13" s="24">
        <v>0</v>
      </c>
      <c r="E13" s="24">
        <f>B13+C13+D13</f>
        <v>47189.46297000001</v>
      </c>
    </row>
    <row r="15" spans="1:5" ht="12.75">
      <c r="A15" s="20" t="s">
        <v>80</v>
      </c>
      <c r="B15" s="24">
        <f>'2013 BM Detail'!G142/1000</f>
        <v>286662.71492999996</v>
      </c>
      <c r="C15" s="24">
        <f>'2013 BM Detail'!H142</f>
        <v>0</v>
      </c>
      <c r="D15" s="24">
        <f>'2013 BM Detail'!I142/1000</f>
        <v>-560.232</v>
      </c>
      <c r="E15" s="24">
        <f>B15+C15+D15</f>
        <v>286102.48292999994</v>
      </c>
    </row>
    <row r="17" spans="1:5" ht="12.75">
      <c r="A17" s="20" t="s">
        <v>99</v>
      </c>
      <c r="B17" s="24">
        <f>'2013 BM Detail'!G152/1000</f>
        <v>149953.77086000002</v>
      </c>
      <c r="C17" s="24">
        <f>'2013 BM Detail'!H152</f>
        <v>0</v>
      </c>
      <c r="D17" s="24">
        <v>0</v>
      </c>
      <c r="E17" s="24">
        <f>B17+C17+D17</f>
        <v>149953.77086000002</v>
      </c>
    </row>
    <row r="19" spans="1:5" ht="12.75">
      <c r="A19" s="20" t="s">
        <v>105</v>
      </c>
      <c r="B19" s="24">
        <f>'2013 BM Detail'!G164/1000</f>
        <v>12851.16955</v>
      </c>
      <c r="C19" s="24">
        <f>'2013 BM Detail'!H164</f>
        <v>0</v>
      </c>
      <c r="D19" s="24">
        <v>0</v>
      </c>
      <c r="E19" s="24">
        <f>B19+C19+D19</f>
        <v>12851.16955</v>
      </c>
    </row>
    <row r="21" spans="1:5" ht="12.75">
      <c r="A21" s="20" t="s">
        <v>112</v>
      </c>
      <c r="B21" s="24">
        <f>'2013 BM Detail'!G170/1000</f>
        <v>15169.93861</v>
      </c>
      <c r="C21" s="24">
        <f>'2013 BM Detail'!H170</f>
        <v>0</v>
      </c>
      <c r="D21" s="24">
        <v>0</v>
      </c>
      <c r="E21" s="24">
        <f>B21+C21+D21</f>
        <v>15169.93861</v>
      </c>
    </row>
    <row r="23" spans="1:5" ht="13.5" thickBot="1">
      <c r="A23" s="20" t="s">
        <v>165</v>
      </c>
      <c r="B23" s="25">
        <f>'2013 BM Detail'!G215/1000</f>
        <v>391758.23789</v>
      </c>
      <c r="C23" s="25">
        <f>'2013 BM Detail'!H215/1000</f>
        <v>-2724.7005196714285</v>
      </c>
      <c r="D23" s="25">
        <f>'2013 BM Detail'!I215/1000</f>
        <v>-724.4046600000001</v>
      </c>
      <c r="E23" s="25">
        <f>B23+C23+D23</f>
        <v>388309.13271032856</v>
      </c>
    </row>
    <row r="24" spans="2:5" ht="12.75">
      <c r="B24" s="26"/>
      <c r="C24" s="26"/>
      <c r="D24" s="26"/>
      <c r="E24" s="26"/>
    </row>
    <row r="25" spans="1:5" ht="12.75">
      <c r="A25" s="20" t="s">
        <v>166</v>
      </c>
      <c r="B25" s="26">
        <f>SUM(B5:B24)</f>
        <v>1562950.6321000003</v>
      </c>
      <c r="C25" s="26">
        <f>SUM(C5:C24)</f>
        <v>-2724.7005196714285</v>
      </c>
      <c r="D25" s="26">
        <f>SUM(D5:D24)</f>
        <v>-1284.6366600000001</v>
      </c>
      <c r="E25" s="26">
        <f>SUM(E5:E24)</f>
        <v>1558941.2949203288</v>
      </c>
    </row>
    <row r="26" ht="12.75">
      <c r="A26" s="20" t="s">
        <v>156</v>
      </c>
    </row>
    <row r="28" spans="3:4" ht="12.75">
      <c r="C28" s="203" t="b">
        <f>(B25+C25+D25)=('2013 BM Detail'!J217/1000)</f>
        <v>1</v>
      </c>
      <c r="D28" s="4" t="s">
        <v>414</v>
      </c>
    </row>
    <row r="32" spans="2:5" ht="12.75">
      <c r="B32" s="22"/>
      <c r="C32" s="22"/>
      <c r="D32" s="22"/>
      <c r="E32" s="22"/>
    </row>
    <row r="33" spans="2:5" ht="12.75">
      <c r="B33" s="22"/>
      <c r="C33" s="22"/>
      <c r="D33" s="22"/>
      <c r="E33" s="22"/>
    </row>
    <row r="34" spans="2:5" ht="12.75">
      <c r="B34" s="23"/>
      <c r="C34" s="23"/>
      <c r="D34" s="23"/>
      <c r="E34" s="23"/>
    </row>
    <row r="35" spans="2:5" ht="12.75">
      <c r="B35" s="27"/>
      <c r="C35" s="27"/>
      <c r="D35" s="27"/>
      <c r="E35" s="27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62" spans="2:5" ht="12.75">
      <c r="B62" s="28"/>
      <c r="C62" s="28"/>
      <c r="D62" s="28"/>
      <c r="E62" s="28"/>
    </row>
    <row r="63" spans="2:5" ht="12.75">
      <c r="B63" s="28"/>
      <c r="C63" s="28"/>
      <c r="D63" s="28"/>
      <c r="E63" s="28"/>
    </row>
    <row r="64" spans="2:5" ht="12.75">
      <c r="B64" s="28"/>
      <c r="C64" s="28"/>
      <c r="D64" s="28"/>
      <c r="E64" s="28"/>
    </row>
    <row r="65" spans="2:5" ht="12.75">
      <c r="B65" s="28"/>
      <c r="C65" s="28"/>
      <c r="D65" s="28"/>
      <c r="E65" s="28"/>
    </row>
    <row r="66" spans="2:5" ht="12.75">
      <c r="B66" s="28"/>
      <c r="C66" s="28"/>
      <c r="D66" s="28"/>
      <c r="E66" s="28"/>
    </row>
    <row r="67" spans="2:5" ht="12.75">
      <c r="B67" s="28"/>
      <c r="C67" s="28"/>
      <c r="D67" s="28"/>
      <c r="E67" s="28"/>
    </row>
    <row r="68" spans="2:5" ht="12.75">
      <c r="B68" s="28"/>
      <c r="C68" s="28"/>
      <c r="D68" s="28"/>
      <c r="E68" s="28"/>
    </row>
    <row r="69" spans="2:5" ht="12.75">
      <c r="B69" s="28"/>
      <c r="C69" s="28"/>
      <c r="D69" s="28"/>
      <c r="E69" s="28"/>
    </row>
    <row r="70" spans="2:5" ht="12.75">
      <c r="B70" s="28"/>
      <c r="C70" s="28"/>
      <c r="D70" s="28"/>
      <c r="E70" s="28"/>
    </row>
    <row r="71" spans="2:5" ht="12.75">
      <c r="B71" s="28"/>
      <c r="C71" s="28"/>
      <c r="D71" s="28"/>
      <c r="E71" s="28"/>
    </row>
    <row r="73" spans="2:5" ht="12.75">
      <c r="B73" s="29"/>
      <c r="C73" s="29"/>
      <c r="D73" s="29"/>
      <c r="E73" s="29"/>
    </row>
    <row r="74" spans="2:5" ht="12.75">
      <c r="B74" s="29"/>
      <c r="C74" s="29"/>
      <c r="D74" s="29"/>
      <c r="E74" s="29"/>
    </row>
    <row r="75" spans="2:5" ht="12.75">
      <c r="B75" s="29"/>
      <c r="C75" s="29"/>
      <c r="D75" s="29"/>
      <c r="E75" s="2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selection activeCell="B2" sqref="B1:B2"/>
    </sheetView>
  </sheetViews>
  <sheetFormatPr defaultColWidth="9.140625" defaultRowHeight="12.75"/>
  <cols>
    <col min="1" max="1" width="3.7109375" style="11" customWidth="1"/>
    <col min="2" max="2" width="32.7109375" style="3" bestFit="1" customWidth="1"/>
    <col min="3" max="3" width="5.7109375" style="11" bestFit="1" customWidth="1"/>
    <col min="4" max="4" width="9.7109375" style="4" customWidth="1"/>
    <col min="5" max="5" width="9.00390625" style="4" customWidth="1"/>
    <col min="6" max="6" width="7.57421875" style="13" customWidth="1"/>
    <col min="7" max="7" width="10.7109375" style="4" customWidth="1"/>
    <col min="8" max="8" width="8.00390625" style="11" customWidth="1"/>
    <col min="9" max="9" width="40.421875" style="3" customWidth="1"/>
    <col min="10" max="10" width="2.7109375" style="3" customWidth="1"/>
    <col min="11" max="16384" width="9.140625" style="3" customWidth="1"/>
  </cols>
  <sheetData>
    <row r="1" ht="15">
      <c r="B1" s="264" t="s">
        <v>1158</v>
      </c>
    </row>
    <row r="2" ht="15">
      <c r="B2" s="264" t="s">
        <v>1155</v>
      </c>
    </row>
    <row r="3" ht="12" customHeight="1"/>
    <row r="4" spans="1:9" ht="20.25">
      <c r="A4" s="9" t="s">
        <v>150</v>
      </c>
      <c r="B4" s="9" t="s">
        <v>149</v>
      </c>
      <c r="C4" s="43" t="s">
        <v>183</v>
      </c>
      <c r="D4" s="10" t="s">
        <v>151</v>
      </c>
      <c r="E4" s="10" t="s">
        <v>152</v>
      </c>
      <c r="F4" s="12" t="s">
        <v>153</v>
      </c>
      <c r="G4" s="10" t="s">
        <v>154</v>
      </c>
      <c r="H4" s="9" t="s">
        <v>158</v>
      </c>
      <c r="I4" s="8" t="s">
        <v>155</v>
      </c>
    </row>
    <row r="6" spans="1:4" ht="9.75">
      <c r="A6" s="9">
        <f>'KO 16 adj 2013 TY'!D53</f>
        <v>2</v>
      </c>
      <c r="B6" s="8" t="s">
        <v>396</v>
      </c>
      <c r="C6" s="9"/>
      <c r="D6" s="4" t="s">
        <v>156</v>
      </c>
    </row>
    <row r="7" spans="2:11" ht="9.75">
      <c r="B7" s="3" t="s">
        <v>393</v>
      </c>
      <c r="C7" s="11">
        <v>926</v>
      </c>
      <c r="D7" s="4">
        <f>'KO 16 adj 2013 TY'!G53*1000</f>
        <v>-2901841.7960536713</v>
      </c>
      <c r="E7" s="4">
        <f>'KO 16 adj 2013 TY'!E53*1000</f>
        <v>-2946638.0911</v>
      </c>
      <c r="F7" s="13">
        <f>'KO 16 adj 2013 TY'!F53</f>
        <v>0.98479749</v>
      </c>
      <c r="G7" s="4">
        <f>E7</f>
        <v>-2946638.0911</v>
      </c>
      <c r="H7" s="11" t="s">
        <v>159</v>
      </c>
      <c r="I7" s="3" t="s">
        <v>401</v>
      </c>
      <c r="K7" s="63" t="str">
        <f>'KO 16 adj 2013 TY'!I53</f>
        <v>INC526100</v>
      </c>
    </row>
    <row r="8" ht="9.75">
      <c r="I8" s="3" t="s">
        <v>394</v>
      </c>
    </row>
    <row r="9" ht="9.75">
      <c r="I9" s="3" t="s">
        <v>425</v>
      </c>
    </row>
    <row r="10" spans="1:3" ht="9.75">
      <c r="A10" s="9">
        <f>'KO 16 adj 2013 TY'!D56</f>
        <v>4</v>
      </c>
      <c r="B10" s="8" t="s">
        <v>397</v>
      </c>
      <c r="C10" s="9"/>
    </row>
    <row r="11" spans="2:9" ht="9.75">
      <c r="B11" s="3" t="s">
        <v>391</v>
      </c>
      <c r="C11" s="11" t="s">
        <v>395</v>
      </c>
      <c r="D11" s="4">
        <f>'KO 16 adj 2013 TY'!G20*1000</f>
        <v>91889.3100001812</v>
      </c>
      <c r="E11" s="4">
        <v>0</v>
      </c>
      <c r="G11" s="4">
        <v>0</v>
      </c>
      <c r="H11" s="11" t="s">
        <v>159</v>
      </c>
      <c r="I11" s="3" t="s">
        <v>174</v>
      </c>
    </row>
    <row r="12" ht="9.75">
      <c r="I12" s="3" t="s">
        <v>398</v>
      </c>
    </row>
    <row r="13" ht="9.75">
      <c r="I13" s="3" t="s">
        <v>392</v>
      </c>
    </row>
    <row r="15" spans="1:9" s="65" customFormat="1" ht="9.75">
      <c r="A15" s="160">
        <f>'KO 16 adj 2013 TY'!D65</f>
        <v>10</v>
      </c>
      <c r="B15" s="161" t="s">
        <v>409</v>
      </c>
      <c r="C15" s="162"/>
      <c r="D15" s="53"/>
      <c r="E15" s="53"/>
      <c r="F15" s="163"/>
      <c r="G15" s="53"/>
      <c r="H15" s="47"/>
      <c r="I15" s="65" t="s">
        <v>156</v>
      </c>
    </row>
    <row r="16" spans="1:9" s="65" customFormat="1" ht="9.75">
      <c r="A16" s="47"/>
      <c r="B16" s="65" t="s">
        <v>391</v>
      </c>
      <c r="C16" s="47" t="s">
        <v>395</v>
      </c>
      <c r="D16" s="53">
        <f>'KO 16 adj 2013 TY'!G65*1000</f>
        <v>6081439.063788961</v>
      </c>
      <c r="E16" s="53">
        <v>0</v>
      </c>
      <c r="F16" s="163"/>
      <c r="G16" s="53">
        <v>0</v>
      </c>
      <c r="H16" s="47" t="s">
        <v>159</v>
      </c>
      <c r="I16" s="3" t="s">
        <v>174</v>
      </c>
    </row>
    <row r="17" spans="1:9" s="65" customFormat="1" ht="9.75">
      <c r="A17" s="47"/>
      <c r="B17" s="65" t="s">
        <v>157</v>
      </c>
      <c r="C17" s="85"/>
      <c r="D17" s="63"/>
      <c r="E17" s="63"/>
      <c r="F17" s="164"/>
      <c r="G17" s="63"/>
      <c r="H17" s="85"/>
      <c r="I17" s="65" t="s">
        <v>410</v>
      </c>
    </row>
    <row r="18" spans="1:9" s="65" customFormat="1" ht="9.75">
      <c r="A18" s="47"/>
      <c r="C18" s="85"/>
      <c r="D18" s="63"/>
      <c r="E18" s="63"/>
      <c r="F18" s="164"/>
      <c r="G18" s="63"/>
      <c r="H18" s="85"/>
      <c r="I18" s="65" t="s">
        <v>411</v>
      </c>
    </row>
    <row r="19" spans="1:9" s="65" customFormat="1" ht="9.75">
      <c r="A19" s="47"/>
      <c r="C19" s="85"/>
      <c r="D19" s="63"/>
      <c r="E19" s="63"/>
      <c r="F19" s="164"/>
      <c r="G19" s="63"/>
      <c r="H19" s="85"/>
      <c r="I19" s="65" t="s">
        <v>412</v>
      </c>
    </row>
    <row r="20" spans="1:9" s="65" customFormat="1" ht="9.75">
      <c r="A20" s="47"/>
      <c r="C20" s="47"/>
      <c r="D20" s="53"/>
      <c r="E20" s="53"/>
      <c r="F20" s="163"/>
      <c r="G20" s="53"/>
      <c r="H20" s="47"/>
      <c r="I20" s="65" t="s">
        <v>392</v>
      </c>
    </row>
    <row r="21" spans="1:8" s="65" customFormat="1" ht="9.75">
      <c r="A21" s="47"/>
      <c r="C21" s="47"/>
      <c r="D21" s="53"/>
      <c r="E21" s="53"/>
      <c r="F21" s="163"/>
      <c r="G21" s="53"/>
      <c r="H21" s="47"/>
    </row>
    <row r="22" spans="1:3" ht="9.75">
      <c r="A22" s="9">
        <f>'KO 16 adj 2013 TY'!D63</f>
        <v>14</v>
      </c>
      <c r="B22" s="161" t="s">
        <v>404</v>
      </c>
      <c r="C22" s="9"/>
    </row>
    <row r="23" spans="2:9" ht="9.75">
      <c r="B23" s="3" t="s">
        <v>400</v>
      </c>
      <c r="C23" s="11">
        <v>920</v>
      </c>
      <c r="D23" s="4">
        <f>'KO 16 adj 2013 TY'!G63*1000</f>
        <v>949471.8192362101</v>
      </c>
      <c r="E23" s="4">
        <f>'KO 16 adj 2013 TY'!E63*1000</f>
        <v>964129</v>
      </c>
      <c r="F23" s="13">
        <f>'KO 16 adj 2013 TY'!F63</f>
        <v>0.98479749</v>
      </c>
      <c r="G23" s="4">
        <f>E23</f>
        <v>964129</v>
      </c>
      <c r="H23" s="11" t="s">
        <v>159</v>
      </c>
      <c r="I23" s="3" t="s">
        <v>174</v>
      </c>
    </row>
    <row r="24" spans="9:11" ht="9.75">
      <c r="I24" s="3" t="s">
        <v>405</v>
      </c>
      <c r="K24" s="4" t="str">
        <f>'KO 16 adj 2013 TY'!I63</f>
        <v>INC520010</v>
      </c>
    </row>
    <row r="25" ht="9.75">
      <c r="I25" s="3" t="s">
        <v>406</v>
      </c>
    </row>
    <row r="26" ht="9.75">
      <c r="I26" s="3" t="s">
        <v>407</v>
      </c>
    </row>
    <row r="27" ht="9.75">
      <c r="I27" s="3" t="s">
        <v>408</v>
      </c>
    </row>
    <row r="28" ht="9.75">
      <c r="I28" s="3" t="s">
        <v>426</v>
      </c>
    </row>
    <row r="29" ht="9.75">
      <c r="I29" s="3" t="s">
        <v>427</v>
      </c>
    </row>
    <row r="30" spans="1:3" ht="9.75">
      <c r="A30" s="9">
        <f>'KO 16 adj 2013 TY'!D60</f>
        <v>15</v>
      </c>
      <c r="B30" s="8" t="s">
        <v>399</v>
      </c>
      <c r="C30" s="9"/>
    </row>
    <row r="31" spans="1:9" ht="9.75">
      <c r="A31" s="9"/>
      <c r="B31" s="8"/>
      <c r="C31" s="9"/>
      <c r="I31" s="3" t="s">
        <v>174</v>
      </c>
    </row>
    <row r="32" spans="2:11" ht="9.75">
      <c r="B32" s="3" t="s">
        <v>400</v>
      </c>
      <c r="C32" s="11">
        <v>920</v>
      </c>
      <c r="D32" s="4">
        <f>'KO 16 adj 2013 TY'!G60*1000</f>
        <v>-730908.2559566571</v>
      </c>
      <c r="E32" s="4">
        <f>'KO 16 adj 2013 TY'!E60*1000</f>
        <v>-742191.4285714285</v>
      </c>
      <c r="F32" s="13">
        <f>'KO 16 adj 2013 TY'!F60</f>
        <v>0.98479749</v>
      </c>
      <c r="G32" s="4">
        <f>E32</f>
        <v>-742191.4285714285</v>
      </c>
      <c r="H32" s="11" t="s">
        <v>159</v>
      </c>
      <c r="I32" s="3" t="s">
        <v>402</v>
      </c>
      <c r="K32" s="4" t="str">
        <f>'KO 16 adj 2013 TY'!I60</f>
        <v>INC520010</v>
      </c>
    </row>
    <row r="33" ht="9.75">
      <c r="I33" s="3" t="s">
        <v>403</v>
      </c>
    </row>
    <row r="34" ht="9.75">
      <c r="I34" s="3" t="s">
        <v>424</v>
      </c>
    </row>
    <row r="35" spans="2:8" ht="9.75">
      <c r="B35" s="8" t="s">
        <v>160</v>
      </c>
      <c r="C35" s="9"/>
      <c r="D35" s="165">
        <f>D7+D11+D32+D23+D16</f>
        <v>3490050.1410150235</v>
      </c>
      <c r="E35" s="166"/>
      <c r="F35" s="167"/>
      <c r="G35" s="165">
        <f>G7+G11+G32+G23+G16</f>
        <v>-2724700.5196714285</v>
      </c>
      <c r="H35" s="168"/>
    </row>
    <row r="39" spans="4:7" ht="9.75">
      <c r="D39" s="203" t="b">
        <f>D35='KO 16 adj 2013 TY'!V24*1000</f>
        <v>1</v>
      </c>
      <c r="G39" s="203" t="b">
        <f>G35=(('KO 16 adj 2013 TY'!E53+'KO 16 adj 2013 TY'!E60+'KO 16 adj 2013 TY'!E63)*1000)</f>
        <v>1</v>
      </c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6"/>
  <sheetViews>
    <sheetView view="pageBreakPreview" zoomScale="77" zoomScaleSheetLayoutView="77" zoomScalePageLayoutView="0" workbookViewId="0" topLeftCell="A1">
      <selection activeCell="B2" sqref="B1:B2"/>
    </sheetView>
  </sheetViews>
  <sheetFormatPr defaultColWidth="10.8515625" defaultRowHeight="12.75"/>
  <cols>
    <col min="1" max="1" width="6.28125" style="85" customWidth="1"/>
    <col min="2" max="2" width="42.140625" style="67" customWidth="1"/>
    <col min="3" max="3" width="7.140625" style="67" customWidth="1"/>
    <col min="4" max="4" width="3.8515625" style="67" customWidth="1"/>
    <col min="5" max="5" width="12.8515625" style="67" customWidth="1"/>
    <col min="6" max="6" width="11.7109375" style="67" customWidth="1"/>
    <col min="7" max="7" width="13.28125" style="67" customWidth="1"/>
    <col min="8" max="8" width="12.7109375" style="67" customWidth="1"/>
    <col min="9" max="9" width="11.8515625" style="67" customWidth="1"/>
    <col min="10" max="10" width="10.28125" style="67" customWidth="1"/>
    <col min="11" max="11" width="11.28125" style="67" customWidth="1"/>
    <col min="12" max="12" width="12.00390625" style="67" customWidth="1"/>
    <col min="13" max="13" width="10.421875" style="67" customWidth="1"/>
    <col min="14" max="14" width="11.7109375" style="67" customWidth="1"/>
    <col min="15" max="15" width="13.7109375" style="67" customWidth="1"/>
    <col min="16" max="16" width="14.421875" style="67" customWidth="1"/>
    <col min="17" max="17" width="17.28125" style="67" customWidth="1"/>
    <col min="18" max="18" width="19.7109375" style="67" bestFit="1" customWidth="1"/>
    <col min="19" max="19" width="10.57421875" style="67" customWidth="1"/>
    <col min="20" max="20" width="8.421875" style="67" customWidth="1"/>
    <col min="21" max="21" width="9.140625" style="67" customWidth="1"/>
    <col min="22" max="22" width="11.421875" style="67" customWidth="1"/>
    <col min="23" max="24" width="13.28125" style="67" customWidth="1"/>
    <col min="25" max="16384" width="10.8515625" style="67" customWidth="1"/>
  </cols>
  <sheetData>
    <row r="1" ht="15" customHeight="1">
      <c r="B1" s="264" t="s">
        <v>1160</v>
      </c>
    </row>
    <row r="2" ht="15" customHeight="1">
      <c r="B2" s="264" t="s">
        <v>1155</v>
      </c>
    </row>
    <row r="4" spans="2:3" ht="9.75">
      <c r="B4" s="86" t="s">
        <v>265</v>
      </c>
      <c r="C4" s="86"/>
    </row>
    <row r="5" spans="2:3" ht="9.75">
      <c r="B5" s="86" t="s">
        <v>266</v>
      </c>
      <c r="C5" s="86"/>
    </row>
    <row r="6" spans="2:3" ht="9.75">
      <c r="B6" s="86" t="s">
        <v>267</v>
      </c>
      <c r="C6" s="86"/>
    </row>
    <row r="7" spans="5:22" s="87" customFormat="1" ht="12">
      <c r="E7" s="88" t="s">
        <v>268</v>
      </c>
      <c r="F7" s="87" t="s">
        <v>269</v>
      </c>
      <c r="G7" s="87" t="s">
        <v>270</v>
      </c>
      <c r="H7" s="87" t="s">
        <v>271</v>
      </c>
      <c r="I7" s="87" t="s">
        <v>272</v>
      </c>
      <c r="J7" s="87" t="s">
        <v>273</v>
      </c>
      <c r="K7" s="87" t="s">
        <v>274</v>
      </c>
      <c r="L7" s="87" t="s">
        <v>275</v>
      </c>
      <c r="M7" s="87" t="s">
        <v>276</v>
      </c>
      <c r="N7" s="87" t="s">
        <v>277</v>
      </c>
      <c r="O7" s="87" t="s">
        <v>278</v>
      </c>
      <c r="P7" s="87" t="s">
        <v>279</v>
      </c>
      <c r="Q7" s="87" t="s">
        <v>280</v>
      </c>
      <c r="S7" s="88" t="s">
        <v>281</v>
      </c>
      <c r="T7" s="88"/>
      <c r="U7" s="88"/>
      <c r="V7" s="87" t="s">
        <v>282</v>
      </c>
    </row>
    <row r="8" spans="6:16" ht="9.75">
      <c r="F8" s="85" t="s">
        <v>283</v>
      </c>
      <c r="G8" s="89" t="s">
        <v>166</v>
      </c>
      <c r="I8" s="90" t="s">
        <v>284</v>
      </c>
      <c r="J8" s="85" t="s">
        <v>285</v>
      </c>
      <c r="K8" s="85" t="s">
        <v>286</v>
      </c>
      <c r="L8" s="85" t="s">
        <v>287</v>
      </c>
      <c r="M8" s="89" t="s">
        <v>288</v>
      </c>
      <c r="N8" s="89" t="s">
        <v>289</v>
      </c>
      <c r="O8" s="89" t="s">
        <v>290</v>
      </c>
      <c r="P8" s="89" t="s">
        <v>291</v>
      </c>
    </row>
    <row r="9" spans="5:22" ht="9.75">
      <c r="E9" s="91" t="s">
        <v>292</v>
      </c>
      <c r="F9" s="91" t="s">
        <v>293</v>
      </c>
      <c r="G9" s="89" t="s">
        <v>294</v>
      </c>
      <c r="H9" s="89" t="s">
        <v>295</v>
      </c>
      <c r="I9" s="92" t="s">
        <v>296</v>
      </c>
      <c r="J9" s="91" t="s">
        <v>297</v>
      </c>
      <c r="K9" s="89" t="s">
        <v>298</v>
      </c>
      <c r="L9" s="89" t="s">
        <v>299</v>
      </c>
      <c r="M9" s="89" t="s">
        <v>300</v>
      </c>
      <c r="N9" s="89" t="s">
        <v>301</v>
      </c>
      <c r="O9" s="89" t="s">
        <v>302</v>
      </c>
      <c r="P9" s="89" t="s">
        <v>303</v>
      </c>
      <c r="Q9" s="93" t="s">
        <v>166</v>
      </c>
      <c r="R9" s="94" t="s">
        <v>304</v>
      </c>
      <c r="S9" s="95" t="s">
        <v>305</v>
      </c>
      <c r="T9" s="95" t="s">
        <v>306</v>
      </c>
      <c r="U9" s="95" t="s">
        <v>307</v>
      </c>
      <c r="V9" s="95" t="s">
        <v>166</v>
      </c>
    </row>
    <row r="10" spans="5:22" ht="9.75">
      <c r="E10" s="91" t="s">
        <v>308</v>
      </c>
      <c r="F10" s="91" t="s">
        <v>309</v>
      </c>
      <c r="G10" s="89" t="s">
        <v>310</v>
      </c>
      <c r="H10" s="89" t="s">
        <v>311</v>
      </c>
      <c r="I10" s="92" t="s">
        <v>312</v>
      </c>
      <c r="J10" s="91" t="s">
        <v>313</v>
      </c>
      <c r="K10" s="89" t="s">
        <v>314</v>
      </c>
      <c r="L10" s="89" t="s">
        <v>315</v>
      </c>
      <c r="M10" s="85" t="s">
        <v>316</v>
      </c>
      <c r="N10" s="89" t="s">
        <v>317</v>
      </c>
      <c r="O10" s="89" t="s">
        <v>318</v>
      </c>
      <c r="P10" s="89" t="s">
        <v>319</v>
      </c>
      <c r="Q10" s="96" t="s">
        <v>320</v>
      </c>
      <c r="R10" s="97" t="s">
        <v>320</v>
      </c>
      <c r="S10" s="98" t="s">
        <v>321</v>
      </c>
      <c r="T10" s="98" t="s">
        <v>322</v>
      </c>
      <c r="U10" s="98" t="s">
        <v>323</v>
      </c>
      <c r="V10" s="98" t="s">
        <v>312</v>
      </c>
    </row>
    <row r="11" spans="1:22" ht="12.75">
      <c r="A11" s="85" t="s">
        <v>324</v>
      </c>
      <c r="B11" s="99" t="s">
        <v>325</v>
      </c>
      <c r="C11" s="100"/>
      <c r="E11" s="101" t="s">
        <v>326</v>
      </c>
      <c r="F11" s="101" t="s">
        <v>326</v>
      </c>
      <c r="G11" s="101" t="s">
        <v>326</v>
      </c>
      <c r="H11" s="102" t="s">
        <v>326</v>
      </c>
      <c r="I11" s="103" t="s">
        <v>326</v>
      </c>
      <c r="J11" s="101" t="s">
        <v>326</v>
      </c>
      <c r="K11" s="102" t="s">
        <v>326</v>
      </c>
      <c r="L11" s="101" t="s">
        <v>326</v>
      </c>
      <c r="M11" s="101" t="s">
        <v>326</v>
      </c>
      <c r="N11" s="101" t="s">
        <v>326</v>
      </c>
      <c r="O11" s="101" t="s">
        <v>326</v>
      </c>
      <c r="P11" s="101" t="s">
        <v>326</v>
      </c>
      <c r="Q11" s="104" t="s">
        <v>326</v>
      </c>
      <c r="R11" s="105" t="s">
        <v>327</v>
      </c>
      <c r="S11" s="106" t="s">
        <v>326</v>
      </c>
      <c r="T11" s="106" t="s">
        <v>326</v>
      </c>
      <c r="U11" s="106" t="s">
        <v>326</v>
      </c>
      <c r="V11" s="106" t="s">
        <v>326</v>
      </c>
    </row>
    <row r="12" spans="5:22" ht="9.75">
      <c r="E12" s="91"/>
      <c r="F12" s="91"/>
      <c r="G12" s="91"/>
      <c r="H12" s="91"/>
      <c r="I12" s="107"/>
      <c r="J12" s="91"/>
      <c r="K12" s="91"/>
      <c r="L12" s="91"/>
      <c r="M12" s="91"/>
      <c r="N12" s="91"/>
      <c r="O12" s="91"/>
      <c r="P12" s="91"/>
      <c r="Q12" s="108"/>
      <c r="R12" s="108"/>
      <c r="S12" s="91"/>
      <c r="T12" s="91"/>
      <c r="U12" s="91"/>
      <c r="V12" s="96"/>
    </row>
    <row r="13" spans="1:22" ht="12" customHeight="1">
      <c r="A13" s="85">
        <v>1</v>
      </c>
      <c r="B13" s="109" t="s">
        <v>328</v>
      </c>
      <c r="C13" s="109"/>
      <c r="E13" s="62"/>
      <c r="F13" s="62"/>
      <c r="G13" s="62"/>
      <c r="H13" s="62"/>
      <c r="I13" s="110"/>
      <c r="J13" s="62"/>
      <c r="K13" s="62"/>
      <c r="L13" s="62">
        <f>G62</f>
        <v>1672.3498174098495</v>
      </c>
      <c r="M13" s="62">
        <v>0</v>
      </c>
      <c r="N13" s="62">
        <f>I62</f>
        <v>0</v>
      </c>
      <c r="O13" s="62">
        <v>0</v>
      </c>
      <c r="P13" s="62">
        <v>0</v>
      </c>
      <c r="Q13" s="111">
        <f>SUM(E13:P13)</f>
        <v>1672.3498174098495</v>
      </c>
      <c r="R13" s="111">
        <f>Q13-I13</f>
        <v>1672.3498174098495</v>
      </c>
      <c r="S13" s="62"/>
      <c r="T13" s="62"/>
      <c r="U13" s="62"/>
      <c r="V13" s="112">
        <f>SUM(R13:U13)</f>
        <v>1672.3498174098495</v>
      </c>
    </row>
    <row r="14" spans="1:22" ht="12" customHeight="1">
      <c r="A14" s="85">
        <v>2</v>
      </c>
      <c r="B14" s="109"/>
      <c r="C14" s="109"/>
      <c r="E14" s="62"/>
      <c r="F14" s="62"/>
      <c r="G14" s="62"/>
      <c r="H14" s="62"/>
      <c r="I14" s="110"/>
      <c r="J14" s="62"/>
      <c r="K14" s="62"/>
      <c r="L14" s="62"/>
      <c r="M14" s="62"/>
      <c r="N14" s="62"/>
      <c r="O14" s="62"/>
      <c r="P14" s="62"/>
      <c r="Q14" s="111"/>
      <c r="R14" s="111"/>
      <c r="S14" s="62"/>
      <c r="T14" s="62"/>
      <c r="U14" s="62"/>
      <c r="V14" s="112"/>
    </row>
    <row r="15" spans="1:22" ht="9.75">
      <c r="A15" s="85">
        <v>3</v>
      </c>
      <c r="B15" s="113" t="s">
        <v>329</v>
      </c>
      <c r="C15" s="113"/>
      <c r="E15" s="62"/>
      <c r="F15" s="62">
        <v>0</v>
      </c>
      <c r="G15" s="62">
        <v>1.8134000000059605</v>
      </c>
      <c r="H15" s="62">
        <v>0</v>
      </c>
      <c r="I15" s="110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111">
        <f>SUM(E15:P15)</f>
        <v>1.8134000000059605</v>
      </c>
      <c r="R15" s="111">
        <f>Q15-I15</f>
        <v>1.8134000000059605</v>
      </c>
      <c r="S15" s="62"/>
      <c r="T15" s="62"/>
      <c r="U15" s="62"/>
      <c r="V15" s="112">
        <f>SUM(R15:U15)</f>
        <v>1.8134000000059605</v>
      </c>
    </row>
    <row r="16" spans="1:22" ht="9.75">
      <c r="A16" s="85">
        <v>4</v>
      </c>
      <c r="B16" s="113"/>
      <c r="C16" s="113"/>
      <c r="E16" s="114"/>
      <c r="F16" s="114"/>
      <c r="G16" s="114"/>
      <c r="H16" s="114"/>
      <c r="I16" s="115"/>
      <c r="J16" s="114"/>
      <c r="K16" s="114"/>
      <c r="L16" s="114"/>
      <c r="M16" s="114"/>
      <c r="N16" s="114"/>
      <c r="O16" s="114"/>
      <c r="P16" s="114"/>
      <c r="Q16" s="116"/>
      <c r="R16" s="116"/>
      <c r="S16" s="114"/>
      <c r="T16" s="114"/>
      <c r="U16" s="114"/>
      <c r="V16" s="117"/>
    </row>
    <row r="17" spans="1:22" ht="9.75">
      <c r="A17" s="85">
        <v>5</v>
      </c>
      <c r="B17" s="113" t="s">
        <v>330</v>
      </c>
      <c r="C17" s="113"/>
      <c r="E17" s="62">
        <f>E13+E15</f>
        <v>0</v>
      </c>
      <c r="F17" s="62">
        <f>F13+F15</f>
        <v>0</v>
      </c>
      <c r="G17" s="62">
        <f>G13+G15</f>
        <v>1.8134000000059605</v>
      </c>
      <c r="H17" s="62">
        <f aca="true" t="shared" si="0" ref="H17:P17">H13+H15</f>
        <v>0</v>
      </c>
      <c r="I17" s="110">
        <f t="shared" si="0"/>
        <v>0</v>
      </c>
      <c r="J17" s="62">
        <f t="shared" si="0"/>
        <v>0</v>
      </c>
      <c r="K17" s="62">
        <f t="shared" si="0"/>
        <v>0</v>
      </c>
      <c r="L17" s="62">
        <f t="shared" si="0"/>
        <v>1672.3498174098495</v>
      </c>
      <c r="M17" s="62">
        <f t="shared" si="0"/>
        <v>0</v>
      </c>
      <c r="N17" s="62">
        <f t="shared" si="0"/>
        <v>0</v>
      </c>
      <c r="O17" s="62">
        <f t="shared" si="0"/>
        <v>0</v>
      </c>
      <c r="P17" s="62">
        <f t="shared" si="0"/>
        <v>0</v>
      </c>
      <c r="Q17" s="111">
        <f>Q13+Q15</f>
        <v>1674.1632174098554</v>
      </c>
      <c r="R17" s="111">
        <f>Q17-I17</f>
        <v>1674.1632174098554</v>
      </c>
      <c r="S17" s="62"/>
      <c r="T17" s="62"/>
      <c r="U17" s="62"/>
      <c r="V17" s="112">
        <f>V13+V15</f>
        <v>1674.1632174098554</v>
      </c>
    </row>
    <row r="18" spans="1:22" ht="9.75">
      <c r="A18" s="85">
        <v>6</v>
      </c>
      <c r="B18" s="113"/>
      <c r="C18" s="113"/>
      <c r="E18" s="62"/>
      <c r="F18" s="62"/>
      <c r="G18" s="62"/>
      <c r="H18" s="62"/>
      <c r="I18" s="110"/>
      <c r="J18" s="62"/>
      <c r="K18" s="62"/>
      <c r="L18" s="62"/>
      <c r="M18" s="62"/>
      <c r="N18" s="62"/>
      <c r="O18" s="62"/>
      <c r="P18" s="62"/>
      <c r="Q18" s="111"/>
      <c r="R18" s="111"/>
      <c r="S18" s="62"/>
      <c r="T18" s="62"/>
      <c r="U18" s="62"/>
      <c r="V18" s="112"/>
    </row>
    <row r="19" spans="1:22" ht="9.75">
      <c r="A19" s="85">
        <v>7</v>
      </c>
      <c r="B19" s="118" t="s">
        <v>331</v>
      </c>
      <c r="C19" s="118"/>
      <c r="E19" s="62"/>
      <c r="F19" s="62"/>
      <c r="G19" s="62"/>
      <c r="H19" s="62"/>
      <c r="I19" s="110"/>
      <c r="J19" s="62"/>
      <c r="K19" s="62"/>
      <c r="L19" s="62"/>
      <c r="M19" s="62"/>
      <c r="N19" s="62"/>
      <c r="O19" s="62"/>
      <c r="P19" s="62"/>
      <c r="Q19" s="111"/>
      <c r="R19" s="111"/>
      <c r="S19" s="62"/>
      <c r="T19" s="62"/>
      <c r="U19" s="62"/>
      <c r="V19" s="112"/>
    </row>
    <row r="20" spans="1:22" s="147" customFormat="1" ht="9.75">
      <c r="A20" s="145">
        <v>8</v>
      </c>
      <c r="B20" s="146" t="s">
        <v>332</v>
      </c>
      <c r="C20" s="146"/>
      <c r="E20" s="148"/>
      <c r="F20" s="157">
        <f>G53</f>
        <v>-2901.8417960536713</v>
      </c>
      <c r="G20" s="148">
        <v>91.8893100001812</v>
      </c>
      <c r="H20" s="148">
        <f>J57</f>
        <v>0</v>
      </c>
      <c r="I20" s="149">
        <f>K57</f>
        <v>0</v>
      </c>
      <c r="J20" s="157">
        <f>G60</f>
        <v>-730.9082559566572</v>
      </c>
      <c r="K20" s="148">
        <v>0</v>
      </c>
      <c r="L20" s="148">
        <v>0</v>
      </c>
      <c r="M20" s="157">
        <f>G63</f>
        <v>949.4718192362101</v>
      </c>
      <c r="N20" s="148">
        <v>0</v>
      </c>
      <c r="O20" s="148">
        <f>G65</f>
        <v>6081.439063788961</v>
      </c>
      <c r="P20" s="148">
        <f>J63</f>
        <v>0</v>
      </c>
      <c r="Q20" s="150">
        <f>SUM(E20:P20)</f>
        <v>3490.0501410150237</v>
      </c>
      <c r="R20" s="150">
        <f>Q20-I20</f>
        <v>3490.0501410150237</v>
      </c>
      <c r="S20" s="148"/>
      <c r="T20" s="148"/>
      <c r="U20" s="148"/>
      <c r="V20" s="151">
        <f>SUM(R20:U20)</f>
        <v>3490.0501410150237</v>
      </c>
    </row>
    <row r="21" spans="1:22" s="147" customFormat="1" ht="9.75">
      <c r="A21" s="145">
        <v>9</v>
      </c>
      <c r="B21" s="146" t="s">
        <v>333</v>
      </c>
      <c r="C21" s="146"/>
      <c r="E21" s="148"/>
      <c r="F21" s="148"/>
      <c r="G21" s="148"/>
      <c r="H21" s="148"/>
      <c r="I21" s="149"/>
      <c r="J21" s="148"/>
      <c r="K21" s="148"/>
      <c r="L21" s="148"/>
      <c r="M21" s="148"/>
      <c r="N21" s="148"/>
      <c r="O21" s="148"/>
      <c r="P21" s="148"/>
      <c r="Q21" s="150">
        <f>SUM(E21:P21)</f>
        <v>0</v>
      </c>
      <c r="R21" s="150"/>
      <c r="S21" s="148"/>
      <c r="T21" s="148"/>
      <c r="U21" s="148"/>
      <c r="V21" s="151">
        <f>SUM(R21:U21)</f>
        <v>0</v>
      </c>
    </row>
    <row r="22" spans="1:22" s="147" customFormat="1" ht="9.75">
      <c r="A22" s="145">
        <v>10</v>
      </c>
      <c r="B22" s="152" t="s">
        <v>334</v>
      </c>
      <c r="C22" s="152"/>
      <c r="E22" s="148"/>
      <c r="F22" s="148"/>
      <c r="G22" s="148"/>
      <c r="H22" s="148"/>
      <c r="I22" s="149"/>
      <c r="J22" s="148"/>
      <c r="K22" s="148"/>
      <c r="L22" s="148"/>
      <c r="M22" s="148"/>
      <c r="N22" s="148"/>
      <c r="O22" s="148"/>
      <c r="P22" s="148"/>
      <c r="Q22" s="150">
        <f>SUM(E22:P22)</f>
        <v>0</v>
      </c>
      <c r="R22" s="150"/>
      <c r="S22" s="148"/>
      <c r="T22" s="148"/>
      <c r="U22" s="148"/>
      <c r="V22" s="151">
        <f>SUM(R22:U22)</f>
        <v>0</v>
      </c>
    </row>
    <row r="23" spans="1:22" s="147" customFormat="1" ht="9.75">
      <c r="A23" s="145">
        <v>11</v>
      </c>
      <c r="B23" s="152" t="s">
        <v>335</v>
      </c>
      <c r="C23" s="152"/>
      <c r="E23" s="148"/>
      <c r="F23" s="148"/>
      <c r="G23" s="148"/>
      <c r="H23" s="148"/>
      <c r="I23" s="149"/>
      <c r="J23" s="148"/>
      <c r="K23" s="148"/>
      <c r="L23" s="148"/>
      <c r="M23" s="148"/>
      <c r="N23" s="148"/>
      <c r="O23" s="148"/>
      <c r="P23" s="148"/>
      <c r="Q23" s="150">
        <f>SUM(E23:P23)</f>
        <v>0</v>
      </c>
      <c r="R23" s="150"/>
      <c r="S23" s="148"/>
      <c r="T23" s="148"/>
      <c r="U23" s="148"/>
      <c r="V23" s="151">
        <f>SUM(R23:U23)</f>
        <v>0</v>
      </c>
    </row>
    <row r="24" spans="1:22" s="147" customFormat="1" ht="9.75">
      <c r="A24" s="145">
        <v>12</v>
      </c>
      <c r="B24" s="152" t="s">
        <v>336</v>
      </c>
      <c r="C24" s="152"/>
      <c r="E24" s="153">
        <f>E20+E21+E22+E23</f>
        <v>0</v>
      </c>
      <c r="F24" s="153">
        <f>F20+F21+F22+F23</f>
        <v>-2901.8417960536713</v>
      </c>
      <c r="G24" s="153">
        <f>G20+G21+G22+G23</f>
        <v>91.8893100001812</v>
      </c>
      <c r="H24" s="153">
        <f>H20+H21+H22+H23</f>
        <v>0</v>
      </c>
      <c r="I24" s="154">
        <f>I20+I21+I22+I23</f>
        <v>0</v>
      </c>
      <c r="J24" s="153">
        <f aca="true" t="shared" si="1" ref="J24:P24">J20+J21+J22+J23</f>
        <v>-730.9082559566572</v>
      </c>
      <c r="K24" s="153">
        <f t="shared" si="1"/>
        <v>0</v>
      </c>
      <c r="L24" s="153">
        <f t="shared" si="1"/>
        <v>0</v>
      </c>
      <c r="M24" s="153">
        <f t="shared" si="1"/>
        <v>949.4718192362101</v>
      </c>
      <c r="N24" s="153">
        <f t="shared" si="1"/>
        <v>0</v>
      </c>
      <c r="O24" s="153">
        <f t="shared" si="1"/>
        <v>6081.439063788961</v>
      </c>
      <c r="P24" s="153">
        <f t="shared" si="1"/>
        <v>0</v>
      </c>
      <c r="Q24" s="155">
        <f>Q20+Q21+Q22+Q23</f>
        <v>3490.0501410150237</v>
      </c>
      <c r="R24" s="155">
        <f>Q24-I24</f>
        <v>3490.0501410150237</v>
      </c>
      <c r="S24" s="153"/>
      <c r="T24" s="153"/>
      <c r="U24" s="153"/>
      <c r="V24" s="156">
        <f>V20+V21+V22+V23</f>
        <v>3490.0501410150237</v>
      </c>
    </row>
    <row r="25" spans="1:22" ht="9.75">
      <c r="A25" s="85">
        <v>13</v>
      </c>
      <c r="B25" s="109"/>
      <c r="C25" s="109"/>
      <c r="E25" s="62"/>
      <c r="F25" s="62"/>
      <c r="G25" s="62"/>
      <c r="H25" s="62"/>
      <c r="I25" s="110"/>
      <c r="J25" s="62"/>
      <c r="K25" s="62"/>
      <c r="L25" s="62"/>
      <c r="M25" s="62"/>
      <c r="N25" s="62"/>
      <c r="O25" s="62"/>
      <c r="P25" s="62"/>
      <c r="Q25" s="111"/>
      <c r="R25" s="111"/>
      <c r="S25" s="62"/>
      <c r="T25" s="62"/>
      <c r="U25" s="62"/>
      <c r="V25" s="112"/>
    </row>
    <row r="26" spans="1:22" ht="9.75">
      <c r="A26" s="85">
        <v>14</v>
      </c>
      <c r="B26" s="109" t="s">
        <v>337</v>
      </c>
      <c r="C26" s="109"/>
      <c r="E26" s="62">
        <f>G52</f>
        <v>-645.134329911453</v>
      </c>
      <c r="F26" s="62">
        <v>0</v>
      </c>
      <c r="G26" s="62">
        <v>83.78782000008574</v>
      </c>
      <c r="H26" s="62"/>
      <c r="I26" s="110">
        <f>G58</f>
        <v>-331.3415638530714</v>
      </c>
      <c r="J26" s="62">
        <v>0</v>
      </c>
      <c r="K26" s="62">
        <f>G61</f>
        <v>7638.904970477661</v>
      </c>
      <c r="L26" s="62">
        <v>0</v>
      </c>
      <c r="M26" s="62">
        <v>0</v>
      </c>
      <c r="N26" s="62">
        <f>G64</f>
        <v>-92.5490827926375</v>
      </c>
      <c r="O26" s="62">
        <v>0</v>
      </c>
      <c r="P26" s="62">
        <f>G66</f>
        <v>63.04644670265999</v>
      </c>
      <c r="Q26" s="111">
        <f>SUM(E26:P26)</f>
        <v>6716.714260623245</v>
      </c>
      <c r="R26" s="111">
        <f>Q26-I26</f>
        <v>7048.055824476316</v>
      </c>
      <c r="S26" s="62"/>
      <c r="T26" s="62"/>
      <c r="U26" s="62"/>
      <c r="V26" s="112">
        <f>SUM(R26:U26)</f>
        <v>7048.055824476316</v>
      </c>
    </row>
    <row r="27" spans="1:22" ht="9.75">
      <c r="A27" s="85">
        <v>15</v>
      </c>
      <c r="B27" s="109"/>
      <c r="C27" s="109"/>
      <c r="E27" s="62"/>
      <c r="F27" s="62"/>
      <c r="G27" s="62"/>
      <c r="H27" s="62"/>
      <c r="I27" s="110"/>
      <c r="J27" s="62"/>
      <c r="K27" s="62"/>
      <c r="L27" s="62"/>
      <c r="M27" s="62"/>
      <c r="N27" s="62"/>
      <c r="O27" s="62"/>
      <c r="P27" s="62"/>
      <c r="Q27" s="111"/>
      <c r="R27" s="111"/>
      <c r="S27" s="62"/>
      <c r="T27" s="62"/>
      <c r="U27" s="62"/>
      <c r="V27" s="112"/>
    </row>
    <row r="28" spans="1:22" ht="9.75">
      <c r="A28" s="85">
        <v>16</v>
      </c>
      <c r="B28" s="109" t="s">
        <v>338</v>
      </c>
      <c r="C28" s="109"/>
      <c r="E28" s="62">
        <v>0</v>
      </c>
      <c r="F28" s="62"/>
      <c r="G28" s="62">
        <v>-15.563539999961852</v>
      </c>
      <c r="H28" s="62">
        <f>J60</f>
        <v>0</v>
      </c>
      <c r="I28" s="110">
        <f>G59</f>
        <v>-211.73586426129623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111">
        <f>SUM(E28:P28)</f>
        <v>-227.29940426125808</v>
      </c>
      <c r="R28" s="111">
        <f>Q28-I28</f>
        <v>-15.563539999961847</v>
      </c>
      <c r="S28" s="62"/>
      <c r="T28" s="62"/>
      <c r="U28" s="62"/>
      <c r="V28" s="112">
        <f>SUM(R28:U28)</f>
        <v>-15.563539999961847</v>
      </c>
    </row>
    <row r="29" spans="1:22" ht="9.75">
      <c r="A29" s="85">
        <v>17</v>
      </c>
      <c r="B29" s="109"/>
      <c r="C29" s="109"/>
      <c r="E29" s="62"/>
      <c r="F29" s="62"/>
      <c r="G29" s="62"/>
      <c r="H29" s="62"/>
      <c r="I29" s="110"/>
      <c r="J29" s="62"/>
      <c r="K29" s="62"/>
      <c r="L29" s="62"/>
      <c r="M29" s="62"/>
      <c r="N29" s="62"/>
      <c r="O29" s="62"/>
      <c r="P29" s="62"/>
      <c r="Q29" s="111"/>
      <c r="R29" s="111"/>
      <c r="S29" s="62"/>
      <c r="T29" s="62"/>
      <c r="U29" s="62"/>
      <c r="V29" s="112"/>
    </row>
    <row r="30" spans="1:24" ht="9.75">
      <c r="A30" s="85">
        <v>18</v>
      </c>
      <c r="B30" s="109" t="s">
        <v>339</v>
      </c>
      <c r="C30" s="109"/>
      <c r="E30" s="62">
        <f>(E17-E24-E26-E28-E32)*0.38575</f>
        <v>248.860567763343</v>
      </c>
      <c r="F30" s="62">
        <f>(F17-F24-F26-F28-F32)*0.38575</f>
        <v>1119.3854728277036</v>
      </c>
      <c r="G30" s="62">
        <f>((G17-G24-G26-G28-G32)*0.38575)</f>
        <v>-61.0642982926154</v>
      </c>
      <c r="H30" s="62">
        <f>(H17-H24-H26-H28-H32)*0.38575</f>
        <v>-765.8555560396875</v>
      </c>
      <c r="I30" s="110">
        <f>(I17-I24-I26-I28-I32)*0.38575+37.2</f>
        <v>246.6921178951173</v>
      </c>
      <c r="J30" s="62">
        <f aca="true" t="shared" si="2" ref="J30:P30">(J17-J24-J26-J28-J32)*0.38575</f>
        <v>281.9478597352805</v>
      </c>
      <c r="K30" s="62">
        <f t="shared" si="2"/>
        <v>-2946.7075923617576</v>
      </c>
      <c r="L30" s="62">
        <f t="shared" si="2"/>
        <v>645.1089420658494</v>
      </c>
      <c r="M30" s="62">
        <f t="shared" si="2"/>
        <v>-366.258754270368</v>
      </c>
      <c r="N30" s="62">
        <f t="shared" si="2"/>
        <v>35.700808687259915</v>
      </c>
      <c r="O30" s="62">
        <f t="shared" si="2"/>
        <v>-2345.9151188565916</v>
      </c>
      <c r="P30" s="62">
        <f t="shared" si="2"/>
        <v>-24.32016681555109</v>
      </c>
      <c r="Q30" s="111">
        <f>SUM(E30:P30)</f>
        <v>-3932.4257176620176</v>
      </c>
      <c r="R30" s="111">
        <f>Q30-I30</f>
        <v>-4179.117835557135</v>
      </c>
      <c r="S30" s="62">
        <v>-1056.1778176212438</v>
      </c>
      <c r="T30" s="62">
        <v>6574.4907158986025</v>
      </c>
      <c r="U30" s="62">
        <v>1581.218070311793</v>
      </c>
      <c r="V30" s="112">
        <f>SUM(R30:U30)</f>
        <v>2920.413133032017</v>
      </c>
      <c r="X30" s="67" t="s">
        <v>156</v>
      </c>
    </row>
    <row r="31" spans="1:22" ht="9.75">
      <c r="A31" s="85">
        <v>19</v>
      </c>
      <c r="B31" s="109"/>
      <c r="C31" s="109"/>
      <c r="E31" s="62"/>
      <c r="F31" s="62"/>
      <c r="G31" s="62"/>
      <c r="H31" s="62"/>
      <c r="I31" s="110"/>
      <c r="J31" s="62"/>
      <c r="K31" s="62"/>
      <c r="L31" s="62"/>
      <c r="M31" s="62"/>
      <c r="N31" s="62"/>
      <c r="O31" s="62"/>
      <c r="P31" s="62"/>
      <c r="Q31" s="111"/>
      <c r="R31" s="111"/>
      <c r="S31" s="62"/>
      <c r="T31" s="62"/>
      <c r="U31" s="62"/>
      <c r="V31" s="112"/>
    </row>
    <row r="32" spans="1:22" ht="12" customHeight="1">
      <c r="A32" s="85">
        <v>20</v>
      </c>
      <c r="B32" s="109" t="s">
        <v>340</v>
      </c>
      <c r="C32" s="109"/>
      <c r="E32" s="62"/>
      <c r="F32" s="62"/>
      <c r="G32" s="62">
        <v>0</v>
      </c>
      <c r="H32" s="62">
        <f>G57</f>
        <v>1985.36761125</v>
      </c>
      <c r="I32" s="110"/>
      <c r="J32" s="62"/>
      <c r="K32" s="62"/>
      <c r="L32" s="62"/>
      <c r="M32" s="62"/>
      <c r="N32" s="62"/>
      <c r="O32" s="62"/>
      <c r="P32" s="62"/>
      <c r="Q32" s="111">
        <f>SUM(E32:P32)</f>
        <v>1985.36761125</v>
      </c>
      <c r="R32" s="111">
        <f>Q32-I32</f>
        <v>1985.36761125</v>
      </c>
      <c r="S32" s="62"/>
      <c r="T32" s="62"/>
      <c r="U32" s="62"/>
      <c r="V32" s="112">
        <f>SUM(R32:U32)</f>
        <v>1985.36761125</v>
      </c>
    </row>
    <row r="33" spans="1:22" ht="9.75">
      <c r="A33" s="85">
        <v>21</v>
      </c>
      <c r="B33" s="109"/>
      <c r="C33" s="109"/>
      <c r="E33" s="114"/>
      <c r="F33" s="114"/>
      <c r="G33" s="114"/>
      <c r="H33" s="114"/>
      <c r="I33" s="115"/>
      <c r="J33" s="114"/>
      <c r="K33" s="114"/>
      <c r="L33" s="114"/>
      <c r="M33" s="114"/>
      <c r="N33" s="114"/>
      <c r="O33" s="114"/>
      <c r="P33" s="114"/>
      <c r="Q33" s="116"/>
      <c r="R33" s="116"/>
      <c r="S33" s="114"/>
      <c r="T33" s="114"/>
      <c r="U33" s="114"/>
      <c r="V33" s="117"/>
    </row>
    <row r="34" spans="1:22" ht="9.75">
      <c r="A34" s="85">
        <v>22</v>
      </c>
      <c r="B34" s="109" t="s">
        <v>341</v>
      </c>
      <c r="C34" s="109"/>
      <c r="E34" s="62">
        <f>E24+E26+E28+E30+E32</f>
        <v>-396.27376214811005</v>
      </c>
      <c r="F34" s="62">
        <f>F24+F26+F28+F30+F32</f>
        <v>-1782.4563232259677</v>
      </c>
      <c r="G34" s="62">
        <f>G24+G26+G28+G30+G32</f>
        <v>99.04929170768969</v>
      </c>
      <c r="H34" s="62">
        <f aca="true" t="shared" si="3" ref="H34:Q34">H24+H26+H28+H30+H32</f>
        <v>1219.5120552103126</v>
      </c>
      <c r="I34" s="110">
        <f t="shared" si="3"/>
        <v>-296.38531021925036</v>
      </c>
      <c r="J34" s="62">
        <f t="shared" si="3"/>
        <v>-448.9603962213767</v>
      </c>
      <c r="K34" s="62">
        <f t="shared" si="3"/>
        <v>4692.197378115903</v>
      </c>
      <c r="L34" s="62">
        <f t="shared" si="3"/>
        <v>645.1089420658494</v>
      </c>
      <c r="M34" s="62">
        <f t="shared" si="3"/>
        <v>583.213064965842</v>
      </c>
      <c r="N34" s="62">
        <f t="shared" si="3"/>
        <v>-56.84827410537759</v>
      </c>
      <c r="O34" s="62">
        <f>O24+O26+O28+O30+O32</f>
        <v>3735.5239449323694</v>
      </c>
      <c r="P34" s="62">
        <f>P24+P26+P28+P30+P32</f>
        <v>38.7262798871089</v>
      </c>
      <c r="Q34" s="111">
        <f t="shared" si="3"/>
        <v>8032.406890964994</v>
      </c>
      <c r="R34" s="111">
        <f>Q34-I34</f>
        <v>8328.792201184244</v>
      </c>
      <c r="S34" s="62">
        <f>S24+S26+S28+S30+S32</f>
        <v>-1056.1778176212438</v>
      </c>
      <c r="T34" s="62">
        <f>T24+T26+T28+T30+T32</f>
        <v>6574.4907158986025</v>
      </c>
      <c r="U34" s="62">
        <f>U24+U26+U28+U30+U32</f>
        <v>1581.218070311793</v>
      </c>
      <c r="V34" s="112">
        <f>V24+V26+V28+V30+V32</f>
        <v>15428.323169773397</v>
      </c>
    </row>
    <row r="35" spans="1:22" ht="9.75">
      <c r="A35" s="85">
        <v>23</v>
      </c>
      <c r="B35" s="109"/>
      <c r="C35" s="109"/>
      <c r="E35" s="114"/>
      <c r="F35" s="114"/>
      <c r="G35" s="114"/>
      <c r="H35" s="114"/>
      <c r="I35" s="115"/>
      <c r="J35" s="114"/>
      <c r="K35" s="114"/>
      <c r="L35" s="114"/>
      <c r="M35" s="114"/>
      <c r="N35" s="114"/>
      <c r="O35" s="114"/>
      <c r="P35" s="114"/>
      <c r="Q35" s="116"/>
      <c r="R35" s="116"/>
      <c r="S35" s="114"/>
      <c r="T35" s="114"/>
      <c r="U35" s="114"/>
      <c r="V35" s="117"/>
    </row>
    <row r="36" spans="1:23" ht="9.75">
      <c r="A36" s="85">
        <v>24</v>
      </c>
      <c r="B36" s="113" t="s">
        <v>342</v>
      </c>
      <c r="C36" s="113"/>
      <c r="E36" s="62">
        <f aca="true" t="shared" si="4" ref="E36:Q36">E17-E34</f>
        <v>396.27376214811005</v>
      </c>
      <c r="F36" s="62">
        <f t="shared" si="4"/>
        <v>1782.4563232259677</v>
      </c>
      <c r="G36" s="62">
        <f t="shared" si="4"/>
        <v>-97.23589170768373</v>
      </c>
      <c r="H36" s="62">
        <f t="shared" si="4"/>
        <v>-1219.5120552103126</v>
      </c>
      <c r="I36" s="119">
        <f t="shared" si="4"/>
        <v>296.38531021925036</v>
      </c>
      <c r="J36" s="62">
        <f t="shared" si="4"/>
        <v>448.9603962213767</v>
      </c>
      <c r="K36" s="62">
        <f t="shared" si="4"/>
        <v>-4692.197378115903</v>
      </c>
      <c r="L36" s="62">
        <f t="shared" si="4"/>
        <v>1027.240875344</v>
      </c>
      <c r="M36" s="62">
        <f t="shared" si="4"/>
        <v>-583.213064965842</v>
      </c>
      <c r="N36" s="62">
        <f t="shared" si="4"/>
        <v>56.84827410537759</v>
      </c>
      <c r="O36" s="62">
        <f>O17-O34</f>
        <v>-3735.5239449323694</v>
      </c>
      <c r="P36" s="62">
        <f>P17-P34</f>
        <v>-38.7262798871089</v>
      </c>
      <c r="Q36" s="111">
        <f t="shared" si="4"/>
        <v>-6358.243673555138</v>
      </c>
      <c r="R36" s="111">
        <f>Q36-I36</f>
        <v>-6654.628983774389</v>
      </c>
      <c r="S36" s="62">
        <f>S17-S34</f>
        <v>1056.1778176212438</v>
      </c>
      <c r="T36" s="62">
        <f>T17-T34</f>
        <v>-6574.4907158986025</v>
      </c>
      <c r="U36" s="62">
        <f>U17-U34</f>
        <v>-1581.218070311793</v>
      </c>
      <c r="V36" s="120">
        <f>V17-V34</f>
        <v>-13754.159952363541</v>
      </c>
      <c r="W36" s="63"/>
    </row>
    <row r="37" spans="1:22" ht="9.75">
      <c r="A37" s="85">
        <v>25</v>
      </c>
      <c r="E37" s="62"/>
      <c r="F37" s="62"/>
      <c r="G37" s="62"/>
      <c r="H37" s="62"/>
      <c r="I37" s="110"/>
      <c r="J37" s="62"/>
      <c r="K37" s="62"/>
      <c r="L37" s="62"/>
      <c r="M37" s="62"/>
      <c r="N37" s="62"/>
      <c r="O37" s="62"/>
      <c r="P37" s="62"/>
      <c r="Q37" s="111"/>
      <c r="R37" s="111"/>
      <c r="S37" s="62"/>
      <c r="T37" s="62"/>
      <c r="U37" s="62"/>
      <c r="V37" s="112"/>
    </row>
    <row r="38" spans="1:22" ht="9.75">
      <c r="A38" s="85">
        <v>26</v>
      </c>
      <c r="E38" s="85"/>
      <c r="F38" s="85"/>
      <c r="G38" s="85"/>
      <c r="H38" s="85"/>
      <c r="I38" s="90"/>
      <c r="J38" s="85"/>
      <c r="K38" s="85"/>
      <c r="L38" s="85"/>
      <c r="M38" s="85"/>
      <c r="N38" s="85"/>
      <c r="O38" s="85"/>
      <c r="P38" s="85"/>
      <c r="Q38" s="121"/>
      <c r="R38" s="121"/>
      <c r="S38" s="85"/>
      <c r="T38" s="85"/>
      <c r="U38" s="85"/>
      <c r="V38" s="122"/>
    </row>
    <row r="39" spans="1:22" ht="9.75">
      <c r="A39" s="85">
        <v>27</v>
      </c>
      <c r="B39" s="100" t="s">
        <v>343</v>
      </c>
      <c r="C39" s="100"/>
      <c r="E39" s="85"/>
      <c r="F39" s="85"/>
      <c r="G39" s="85"/>
      <c r="H39" s="85"/>
      <c r="I39" s="90"/>
      <c r="J39" s="85"/>
      <c r="K39" s="85"/>
      <c r="L39" s="85"/>
      <c r="M39" s="85"/>
      <c r="N39" s="85"/>
      <c r="O39" s="85"/>
      <c r="P39" s="85"/>
      <c r="Q39" s="121"/>
      <c r="R39" s="121"/>
      <c r="S39" s="85"/>
      <c r="T39" s="85"/>
      <c r="U39" s="85"/>
      <c r="V39" s="122"/>
    </row>
    <row r="40" spans="1:22" ht="9.75">
      <c r="A40" s="85">
        <v>28</v>
      </c>
      <c r="E40" s="85"/>
      <c r="F40" s="85"/>
      <c r="G40" s="85"/>
      <c r="H40" s="85"/>
      <c r="I40" s="90"/>
      <c r="J40" s="85"/>
      <c r="K40" s="85"/>
      <c r="L40" s="85"/>
      <c r="M40" s="85"/>
      <c r="N40" s="85"/>
      <c r="O40" s="85"/>
      <c r="P40" s="85"/>
      <c r="Q40" s="121"/>
      <c r="R40" s="121"/>
      <c r="S40" s="85"/>
      <c r="T40" s="85"/>
      <c r="U40" s="85"/>
      <c r="V40" s="122"/>
    </row>
    <row r="41" spans="1:22" ht="9.75">
      <c r="A41" s="85">
        <v>29</v>
      </c>
      <c r="B41" s="67" t="s">
        <v>344</v>
      </c>
      <c r="E41" s="89">
        <v>1.63188</v>
      </c>
      <c r="F41" s="85">
        <v>1.63188</v>
      </c>
      <c r="G41" s="85">
        <v>1.63188</v>
      </c>
      <c r="H41" s="85">
        <v>1.63188</v>
      </c>
      <c r="I41" s="123">
        <v>1.6318755155285858</v>
      </c>
      <c r="J41" s="85">
        <v>1.63188</v>
      </c>
      <c r="K41" s="85">
        <v>1.63188</v>
      </c>
      <c r="L41" s="85">
        <v>1.63188</v>
      </c>
      <c r="M41" s="85">
        <v>1.63188</v>
      </c>
      <c r="N41" s="85">
        <v>1.63188</v>
      </c>
      <c r="O41" s="85">
        <v>1.63188</v>
      </c>
      <c r="P41" s="85">
        <v>1.63188</v>
      </c>
      <c r="Q41" s="121">
        <v>1.63188</v>
      </c>
      <c r="R41" s="85">
        <v>1.63188</v>
      </c>
      <c r="S41" s="124">
        <v>1.63188</v>
      </c>
      <c r="T41" s="85">
        <v>1.63188</v>
      </c>
      <c r="U41" s="85">
        <v>1.63188</v>
      </c>
      <c r="V41" s="121">
        <v>1.63188</v>
      </c>
    </row>
    <row r="42" spans="1:25" ht="15">
      <c r="A42" s="85">
        <v>30</v>
      </c>
      <c r="E42" s="85"/>
      <c r="F42" s="85"/>
      <c r="G42" s="85"/>
      <c r="H42" s="85"/>
      <c r="I42" s="90"/>
      <c r="J42" s="85"/>
      <c r="K42" s="85"/>
      <c r="L42" s="85"/>
      <c r="M42" s="85"/>
      <c r="N42" s="85"/>
      <c r="O42" s="85"/>
      <c r="P42" s="85"/>
      <c r="Q42" s="121"/>
      <c r="R42" s="121"/>
      <c r="S42" s="85"/>
      <c r="T42" s="85"/>
      <c r="U42" s="85"/>
      <c r="V42" s="122"/>
      <c r="W42" s="125"/>
      <c r="X42" s="125"/>
      <c r="Y42" s="125"/>
    </row>
    <row r="43" spans="1:25" ht="15" thickBot="1">
      <c r="A43" s="85">
        <v>31</v>
      </c>
      <c r="B43" s="67" t="s">
        <v>343</v>
      </c>
      <c r="E43" s="126">
        <f>-E36*E41</f>
        <v>-646.6712269742578</v>
      </c>
      <c r="F43" s="126">
        <f aca="true" t="shared" si="5" ref="F43:L43">-F36*F41</f>
        <v>-2908.754824745992</v>
      </c>
      <c r="G43" s="126">
        <f t="shared" si="5"/>
        <v>158.67730695993492</v>
      </c>
      <c r="H43" s="126">
        <f t="shared" si="5"/>
        <v>1990.097332656605</v>
      </c>
      <c r="I43" s="127">
        <f t="shared" si="5"/>
        <v>-483.663930909139</v>
      </c>
      <c r="J43" s="126">
        <f t="shared" si="5"/>
        <v>-732.6494913857402</v>
      </c>
      <c r="K43" s="126">
        <f t="shared" si="5"/>
        <v>7657.10305739978</v>
      </c>
      <c r="L43" s="126">
        <f t="shared" si="5"/>
        <v>-1676.3338396563668</v>
      </c>
      <c r="M43" s="126">
        <f>-M36*M41</f>
        <v>951.7337364564582</v>
      </c>
      <c r="N43" s="126">
        <f>-N36*N41</f>
        <v>-92.76956154708358</v>
      </c>
      <c r="O43" s="126">
        <f>-O36*O41</f>
        <v>6095.926815256235</v>
      </c>
      <c r="P43" s="126">
        <f>-P36*P41</f>
        <v>63.19664162217528</v>
      </c>
      <c r="Q43" s="128">
        <f>SUM(E43:P43)</f>
        <v>10375.892015132607</v>
      </c>
      <c r="R43" s="128">
        <f>Q43-I43</f>
        <v>10859.555946041746</v>
      </c>
      <c r="S43" s="126">
        <f>-S36*S41</f>
        <v>-1723.5554570197553</v>
      </c>
      <c r="T43" s="126">
        <f>-T36*T41</f>
        <v>10728.77990946061</v>
      </c>
      <c r="U43" s="126">
        <f>-U36*U41</f>
        <v>2580.358144580409</v>
      </c>
      <c r="V43" s="129"/>
      <c r="W43" s="125"/>
      <c r="X43" s="125"/>
      <c r="Y43" s="125"/>
    </row>
    <row r="44" spans="1:27" ht="15" customHeight="1" thickTop="1">
      <c r="A44" s="85">
        <v>32</v>
      </c>
      <c r="D44" s="130" t="s">
        <v>345</v>
      </c>
      <c r="E44" s="85" t="s">
        <v>346</v>
      </c>
      <c r="F44" s="85" t="s">
        <v>347</v>
      </c>
      <c r="G44" s="85" t="s">
        <v>348</v>
      </c>
      <c r="H44" s="85" t="s">
        <v>349</v>
      </c>
      <c r="I44" s="92" t="s">
        <v>350</v>
      </c>
      <c r="J44" s="85" t="s">
        <v>351</v>
      </c>
      <c r="K44" s="85" t="s">
        <v>352</v>
      </c>
      <c r="L44" s="85" t="s">
        <v>353</v>
      </c>
      <c r="M44" s="85" t="s">
        <v>354</v>
      </c>
      <c r="N44" s="85" t="s">
        <v>355</v>
      </c>
      <c r="O44" s="85" t="s">
        <v>356</v>
      </c>
      <c r="P44" s="85" t="s">
        <v>357</v>
      </c>
      <c r="Q44" s="85"/>
      <c r="R44" s="85"/>
      <c r="S44" s="85"/>
      <c r="T44" s="85"/>
      <c r="U44" s="85"/>
      <c r="V44" s="85"/>
      <c r="Y44" s="125"/>
      <c r="Z44" s="125"/>
      <c r="AA44" s="125"/>
    </row>
    <row r="45" spans="1:27" ht="15" customHeight="1">
      <c r="A45" s="85">
        <v>33</v>
      </c>
      <c r="B45" s="67" t="s">
        <v>358</v>
      </c>
      <c r="I45" s="92" t="s">
        <v>359</v>
      </c>
      <c r="Q45" s="63"/>
      <c r="R45" s="63"/>
      <c r="Y45" s="125"/>
      <c r="Z45" s="125"/>
      <c r="AA45" s="125"/>
    </row>
    <row r="46" spans="1:25" ht="15" customHeight="1">
      <c r="A46" s="85">
        <v>34</v>
      </c>
      <c r="B46" s="67" t="s">
        <v>360</v>
      </c>
      <c r="I46" s="90" t="s">
        <v>361</v>
      </c>
      <c r="Y46" s="131"/>
    </row>
    <row r="47" spans="1:25" ht="15" customHeight="1">
      <c r="A47" s="85">
        <v>35</v>
      </c>
      <c r="B47" s="132" t="s">
        <v>362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Y47" s="125"/>
    </row>
    <row r="48" spans="1:24" ht="9" customHeight="1">
      <c r="A48" s="85">
        <v>36</v>
      </c>
      <c r="C48" s="253" t="s">
        <v>363</v>
      </c>
      <c r="S48" s="125"/>
      <c r="T48" s="125"/>
      <c r="U48" s="125"/>
      <c r="V48" s="125"/>
      <c r="W48" s="125"/>
      <c r="X48" s="125"/>
    </row>
    <row r="49" spans="1:24" ht="11.25" customHeight="1">
      <c r="A49" s="85">
        <v>37</v>
      </c>
      <c r="B49" s="67" t="s">
        <v>156</v>
      </c>
      <c r="C49" s="253"/>
      <c r="D49" s="133" t="s">
        <v>159</v>
      </c>
      <c r="E49" s="85" t="s">
        <v>364</v>
      </c>
      <c r="F49" s="134" t="s">
        <v>365</v>
      </c>
      <c r="G49" s="134" t="s">
        <v>365</v>
      </c>
      <c r="H49" s="254" t="s">
        <v>366</v>
      </c>
      <c r="I49" s="85"/>
      <c r="S49" s="125"/>
      <c r="T49" s="125"/>
      <c r="U49" s="125"/>
      <c r="V49" s="125"/>
      <c r="W49" s="125"/>
      <c r="X49" s="125"/>
    </row>
    <row r="50" spans="1:24" ht="11.25" customHeight="1">
      <c r="A50" s="85">
        <v>38</v>
      </c>
      <c r="B50" s="135" t="s">
        <v>367</v>
      </c>
      <c r="C50" s="253"/>
      <c r="D50" s="135" t="s">
        <v>368</v>
      </c>
      <c r="E50" s="136" t="s">
        <v>369</v>
      </c>
      <c r="F50" s="136" t="s">
        <v>370</v>
      </c>
      <c r="G50" s="136" t="s">
        <v>371</v>
      </c>
      <c r="H50" s="25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25"/>
      <c r="T50" s="125"/>
      <c r="U50" s="125"/>
      <c r="V50" s="125"/>
      <c r="W50" s="125"/>
      <c r="X50" s="125"/>
    </row>
    <row r="51" spans="1:24" ht="11.25" customHeight="1">
      <c r="A51" s="85">
        <v>39</v>
      </c>
      <c r="B51" s="67" t="s">
        <v>156</v>
      </c>
      <c r="C51" s="253"/>
      <c r="S51" s="125"/>
      <c r="T51" s="125"/>
      <c r="U51" s="125"/>
      <c r="V51" s="125"/>
      <c r="W51" s="125"/>
      <c r="X51" s="125"/>
    </row>
    <row r="52" spans="1:9" ht="15" customHeight="1">
      <c r="A52" s="85">
        <v>40</v>
      </c>
      <c r="B52" s="67" t="s">
        <v>372</v>
      </c>
      <c r="C52" s="85">
        <v>1</v>
      </c>
      <c r="D52" s="85">
        <v>1</v>
      </c>
      <c r="E52" s="62">
        <v>-646.767119375</v>
      </c>
      <c r="F52" s="137">
        <v>0.99747546</v>
      </c>
      <c r="G52" s="62">
        <f>E52*F52</f>
        <v>-645.134329911453</v>
      </c>
      <c r="H52" s="138" t="s">
        <v>268</v>
      </c>
      <c r="I52" s="63"/>
    </row>
    <row r="53" spans="1:9" ht="15" customHeight="1">
      <c r="A53" s="85">
        <v>41</v>
      </c>
      <c r="B53" s="159" t="s">
        <v>373</v>
      </c>
      <c r="C53" s="85">
        <v>2</v>
      </c>
      <c r="D53" s="85">
        <v>2</v>
      </c>
      <c r="E53" s="62">
        <v>-2946.6380910999997</v>
      </c>
      <c r="F53" s="137">
        <v>0.98479749</v>
      </c>
      <c r="G53" s="62">
        <f>E53*F53</f>
        <v>-2901.8417960536713</v>
      </c>
      <c r="H53" s="138" t="s">
        <v>269</v>
      </c>
      <c r="I53" s="158" t="s">
        <v>390</v>
      </c>
    </row>
    <row r="54" spans="1:9" ht="12">
      <c r="A54" s="85">
        <v>42</v>
      </c>
      <c r="B54" s="139" t="s">
        <v>374</v>
      </c>
      <c r="C54" s="89"/>
      <c r="D54" s="85">
        <v>4</v>
      </c>
      <c r="E54" s="140" t="s">
        <v>375</v>
      </c>
      <c r="F54" s="141" t="s">
        <v>375</v>
      </c>
      <c r="G54" s="62">
        <v>-50.148638427354264</v>
      </c>
      <c r="H54" s="138"/>
      <c r="I54" s="63"/>
    </row>
    <row r="55" spans="1:9" ht="12">
      <c r="A55" s="85">
        <v>43</v>
      </c>
      <c r="B55" s="139" t="s">
        <v>376</v>
      </c>
      <c r="C55" s="89"/>
      <c r="D55" s="89">
        <v>4</v>
      </c>
      <c r="E55" s="140" t="s">
        <v>375</v>
      </c>
      <c r="F55" s="141" t="s">
        <v>375</v>
      </c>
      <c r="G55" s="140">
        <f>G56-G54</f>
        <v>132.32145842764862</v>
      </c>
      <c r="H55" s="138"/>
      <c r="I55" s="63"/>
    </row>
    <row r="56" spans="1:9" ht="13.5" customHeight="1">
      <c r="A56" s="85">
        <v>44</v>
      </c>
      <c r="B56" s="139" t="s">
        <v>377</v>
      </c>
      <c r="C56" s="89">
        <v>4</v>
      </c>
      <c r="D56" s="89">
        <v>4</v>
      </c>
      <c r="E56" s="140" t="s">
        <v>375</v>
      </c>
      <c r="F56" s="141" t="s">
        <v>375</v>
      </c>
      <c r="G56" s="140">
        <v>82.17282000029437</v>
      </c>
      <c r="H56" s="138" t="s">
        <v>270</v>
      </c>
      <c r="I56" s="63"/>
    </row>
    <row r="57" spans="1:9" ht="15" customHeight="1">
      <c r="A57" s="85">
        <v>45</v>
      </c>
      <c r="B57" s="67" t="s">
        <v>378</v>
      </c>
      <c r="C57" s="85">
        <v>5</v>
      </c>
      <c r="D57" s="85">
        <v>5</v>
      </c>
      <c r="E57" s="62">
        <v>2025</v>
      </c>
      <c r="F57" s="137">
        <v>0.98042845</v>
      </c>
      <c r="G57" s="62">
        <f aca="true" t="shared" si="6" ref="G57:G66">E57*F57</f>
        <v>1985.36761125</v>
      </c>
      <c r="H57" s="138" t="s">
        <v>271</v>
      </c>
      <c r="I57" s="63"/>
    </row>
    <row r="58" spans="1:12" ht="15" customHeight="1">
      <c r="A58" s="85">
        <v>46</v>
      </c>
      <c r="B58" s="139" t="s">
        <v>379</v>
      </c>
      <c r="C58" s="89">
        <v>18</v>
      </c>
      <c r="D58" s="85">
        <v>18</v>
      </c>
      <c r="E58" s="142"/>
      <c r="F58" s="143"/>
      <c r="G58" s="62">
        <v>-331.3415638530714</v>
      </c>
      <c r="H58" s="256" t="s">
        <v>389</v>
      </c>
      <c r="I58" s="256"/>
      <c r="J58" s="256"/>
      <c r="K58" s="256"/>
      <c r="L58" s="256"/>
    </row>
    <row r="59" spans="1:12" ht="13.5" customHeight="1">
      <c r="A59" s="85">
        <v>47</v>
      </c>
      <c r="B59" s="67" t="s">
        <v>380</v>
      </c>
      <c r="C59" s="85">
        <v>18</v>
      </c>
      <c r="D59" s="85">
        <v>18</v>
      </c>
      <c r="E59" s="142"/>
      <c r="F59" s="143"/>
      <c r="G59" s="62">
        <v>-211.73586426129623</v>
      </c>
      <c r="H59" s="256"/>
      <c r="I59" s="256"/>
      <c r="J59" s="256"/>
      <c r="K59" s="256"/>
      <c r="L59" s="256"/>
    </row>
    <row r="60" spans="1:9" ht="15" customHeight="1">
      <c r="A60" s="85">
        <v>48</v>
      </c>
      <c r="B60" s="67" t="s">
        <v>381</v>
      </c>
      <c r="C60" s="85">
        <v>15</v>
      </c>
      <c r="D60" s="85">
        <v>15</v>
      </c>
      <c r="E60" s="62">
        <v>-742.1914285714286</v>
      </c>
      <c r="F60" s="137">
        <v>0.98479749</v>
      </c>
      <c r="G60" s="62">
        <f t="shared" si="6"/>
        <v>-730.9082559566572</v>
      </c>
      <c r="H60" s="138" t="s">
        <v>273</v>
      </c>
      <c r="I60" s="158" t="s">
        <v>252</v>
      </c>
    </row>
    <row r="61" spans="1:18" ht="15">
      <c r="A61" s="85">
        <v>49</v>
      </c>
      <c r="B61" s="139" t="s">
        <v>382</v>
      </c>
      <c r="C61" s="89">
        <v>7</v>
      </c>
      <c r="D61" s="85">
        <v>7</v>
      </c>
      <c r="E61" s="142"/>
      <c r="F61" s="143"/>
      <c r="G61" s="62">
        <v>7638.904970477661</v>
      </c>
      <c r="H61" s="144" t="s">
        <v>274</v>
      </c>
      <c r="I61" s="125"/>
      <c r="J61" s="125"/>
      <c r="K61" s="125"/>
      <c r="L61" s="125"/>
      <c r="M61" s="125"/>
      <c r="N61" s="125"/>
      <c r="O61" s="125"/>
      <c r="P61" s="125"/>
      <c r="Q61" s="125"/>
      <c r="R61" s="125"/>
    </row>
    <row r="62" spans="1:18" ht="15">
      <c r="A62" s="85">
        <v>50</v>
      </c>
      <c r="B62" s="67" t="s">
        <v>383</v>
      </c>
      <c r="C62" s="85" t="s">
        <v>384</v>
      </c>
      <c r="D62" s="85">
        <v>9</v>
      </c>
      <c r="E62" s="62">
        <v>1672.3498174098495</v>
      </c>
      <c r="F62" s="137">
        <v>1</v>
      </c>
      <c r="G62" s="62">
        <f t="shared" si="6"/>
        <v>1672.3498174098495</v>
      </c>
      <c r="H62" s="144" t="s">
        <v>275</v>
      </c>
      <c r="I62" s="125"/>
      <c r="J62" s="125"/>
      <c r="K62" s="125"/>
      <c r="L62" s="125"/>
      <c r="M62" s="125"/>
      <c r="N62" s="125"/>
      <c r="O62" s="125"/>
      <c r="P62" s="125"/>
      <c r="Q62" s="125"/>
      <c r="R62" s="125"/>
    </row>
    <row r="63" spans="1:9" ht="15" customHeight="1">
      <c r="A63" s="85">
        <v>51</v>
      </c>
      <c r="B63" s="67" t="s">
        <v>385</v>
      </c>
      <c r="C63" s="85">
        <v>14</v>
      </c>
      <c r="D63" s="85">
        <v>14</v>
      </c>
      <c r="E63" s="62">
        <v>964.129</v>
      </c>
      <c r="F63" s="137">
        <f>F60</f>
        <v>0.98479749</v>
      </c>
      <c r="G63" s="62">
        <f>E63*F63</f>
        <v>949.4718192362101</v>
      </c>
      <c r="H63" s="144" t="s">
        <v>276</v>
      </c>
      <c r="I63" s="158" t="s">
        <v>252</v>
      </c>
    </row>
    <row r="64" spans="1:18" ht="15">
      <c r="A64" s="85">
        <v>52</v>
      </c>
      <c r="B64" s="139" t="s">
        <v>386</v>
      </c>
      <c r="C64" s="89">
        <v>17</v>
      </c>
      <c r="D64" s="89">
        <v>17</v>
      </c>
      <c r="E64" s="62">
        <v>-94.25125</v>
      </c>
      <c r="F64" s="137">
        <v>0.98194011</v>
      </c>
      <c r="G64" s="62">
        <f t="shared" si="6"/>
        <v>-92.5490827926375</v>
      </c>
      <c r="H64" s="144" t="s">
        <v>277</v>
      </c>
      <c r="I64" s="125"/>
      <c r="J64" s="125"/>
      <c r="K64" s="125"/>
      <c r="L64" s="125"/>
      <c r="M64" s="125"/>
      <c r="N64" s="125"/>
      <c r="O64" s="125"/>
      <c r="P64" s="125"/>
      <c r="Q64" s="125"/>
      <c r="R64" s="125"/>
    </row>
    <row r="65" spans="1:18" ht="15">
      <c r="A65" s="85">
        <v>53</v>
      </c>
      <c r="B65" s="139" t="s">
        <v>387</v>
      </c>
      <c r="C65" s="89">
        <v>10</v>
      </c>
      <c r="D65" s="89">
        <v>10</v>
      </c>
      <c r="E65" s="142"/>
      <c r="F65" s="143"/>
      <c r="G65" s="62">
        <v>6081.439063788961</v>
      </c>
      <c r="H65" s="144" t="s">
        <v>278</v>
      </c>
      <c r="I65" s="125"/>
      <c r="J65" s="125"/>
      <c r="K65" s="125"/>
      <c r="L65" s="125"/>
      <c r="M65" s="125"/>
      <c r="N65" s="125"/>
      <c r="O65" s="125"/>
      <c r="P65" s="125"/>
      <c r="Q65" s="125"/>
      <c r="R65" s="125"/>
    </row>
    <row r="66" spans="1:18" ht="15">
      <c r="A66" s="85">
        <v>54</v>
      </c>
      <c r="B66" s="139" t="s">
        <v>388</v>
      </c>
      <c r="C66" s="89">
        <v>11</v>
      </c>
      <c r="D66" s="89">
        <v>11</v>
      </c>
      <c r="E66" s="62">
        <v>64.20599999999999</v>
      </c>
      <c r="F66" s="137">
        <v>0.98194011</v>
      </c>
      <c r="G66" s="62">
        <f t="shared" si="6"/>
        <v>63.04644670265999</v>
      </c>
      <c r="H66" s="144" t="s">
        <v>279</v>
      </c>
      <c r="I66" s="125"/>
      <c r="J66" s="125"/>
      <c r="K66" s="125"/>
      <c r="L66" s="125"/>
      <c r="M66" s="125"/>
      <c r="N66" s="125"/>
      <c r="O66" s="125"/>
      <c r="P66" s="125"/>
      <c r="Q66" s="125"/>
      <c r="R66" s="125"/>
    </row>
  </sheetData>
  <sheetProtection/>
  <mergeCells count="3">
    <mergeCell ref="C48:C51"/>
    <mergeCell ref="H49:H50"/>
    <mergeCell ref="H58:L59"/>
  </mergeCells>
  <printOptions/>
  <pageMargins left="0.45" right="0.45" top="0.75" bottom="0.75" header="0.3" footer="0.3"/>
  <pageSetup horizontalDpi="600" verticalDpi="600" orientation="landscape" scale="65" r:id="rId1"/>
  <colBreaks count="1" manualBreakCount="1">
    <brk id="14" min="2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51"/>
  <sheetViews>
    <sheetView view="pageBreakPreview" zoomScale="91" zoomScaleSheetLayoutView="91" zoomScalePageLayoutView="0" workbookViewId="0" topLeftCell="A1">
      <selection activeCell="B2" sqref="B2"/>
    </sheetView>
  </sheetViews>
  <sheetFormatPr defaultColWidth="9.140625" defaultRowHeight="12.75"/>
  <cols>
    <col min="1" max="1" width="3.7109375" style="9" customWidth="1"/>
    <col min="2" max="2" width="10.7109375" style="11" customWidth="1"/>
    <col min="3" max="3" width="49.140625" style="3" bestFit="1" customWidth="1"/>
    <col min="4" max="4" width="14.7109375" style="4" customWidth="1"/>
    <col min="5" max="5" width="14.28125" style="4" bestFit="1" customWidth="1"/>
    <col min="6" max="6" width="2.7109375" style="11" customWidth="1"/>
    <col min="7" max="7" width="8.7109375" style="11" customWidth="1"/>
    <col min="8" max="8" width="4.7109375" style="11" customWidth="1"/>
    <col min="9" max="9" width="10.7109375" style="11" customWidth="1"/>
    <col min="10" max="10" width="30.7109375" style="3" customWidth="1"/>
    <col min="11" max="12" width="9.140625" style="210" customWidth="1"/>
    <col min="13" max="14" width="25.7109375" style="3" customWidth="1"/>
    <col min="15" max="15" width="4.421875" style="3" customWidth="1"/>
    <col min="16" max="16" width="3.7109375" style="3" customWidth="1"/>
    <col min="17" max="16384" width="9.140625" style="3" customWidth="1"/>
  </cols>
  <sheetData>
    <row r="1" ht="15.75" customHeight="1">
      <c r="B1" s="264" t="s">
        <v>1159</v>
      </c>
    </row>
    <row r="2" ht="15">
      <c r="B2" s="264" t="s">
        <v>1155</v>
      </c>
    </row>
    <row r="4" spans="1:9" s="65" customFormat="1" ht="9.75">
      <c r="A4" s="9"/>
      <c r="B4" s="11"/>
      <c r="C4" s="3"/>
      <c r="D4" s="4"/>
      <c r="E4" s="4"/>
      <c r="F4" s="11"/>
      <c r="G4" s="11"/>
      <c r="H4" s="11"/>
      <c r="I4" s="11"/>
    </row>
    <row r="5" spans="1:9" s="65" customFormat="1" ht="10.5" thickBot="1">
      <c r="A5" s="211" t="s">
        <v>789</v>
      </c>
      <c r="B5" s="211" t="s">
        <v>790</v>
      </c>
      <c r="C5" s="211" t="s">
        <v>791</v>
      </c>
      <c r="D5" s="58" t="s">
        <v>792</v>
      </c>
      <c r="E5" s="58" t="s">
        <v>304</v>
      </c>
      <c r="F5" s="11"/>
      <c r="G5" s="58" t="s">
        <v>793</v>
      </c>
      <c r="H5" s="58" t="s">
        <v>794</v>
      </c>
      <c r="I5" s="58" t="s">
        <v>795</v>
      </c>
    </row>
    <row r="6" spans="1:9" s="65" customFormat="1" ht="9.75">
      <c r="A6" s="9"/>
      <c r="B6" s="11"/>
      <c r="C6" s="3"/>
      <c r="D6" s="4"/>
      <c r="E6" s="4"/>
      <c r="F6" s="11"/>
      <c r="G6" s="11"/>
      <c r="H6" s="11"/>
      <c r="I6" s="11"/>
    </row>
    <row r="7" spans="1:9" s="65" customFormat="1" ht="9.75">
      <c r="A7" s="9"/>
      <c r="B7" s="11"/>
      <c r="C7" s="212" t="s">
        <v>796</v>
      </c>
      <c r="D7" s="4"/>
      <c r="E7" s="4"/>
      <c r="F7" s="11"/>
      <c r="G7" s="11"/>
      <c r="H7" s="11"/>
      <c r="I7" s="11"/>
    </row>
    <row r="8" spans="1:9" s="65" customFormat="1" ht="9.75">
      <c r="A8" s="9">
        <v>1</v>
      </c>
      <c r="B8" s="9" t="s">
        <v>797</v>
      </c>
      <c r="C8" s="8" t="s">
        <v>798</v>
      </c>
      <c r="D8" s="213">
        <v>-660417207.4161538</v>
      </c>
      <c r="E8" s="213">
        <v>-1846081398.8046155</v>
      </c>
      <c r="F8" s="11"/>
      <c r="G8" s="11" t="s">
        <v>799</v>
      </c>
      <c r="H8" s="11">
        <v>-1</v>
      </c>
      <c r="I8" s="11" t="s">
        <v>800</v>
      </c>
    </row>
    <row r="9" spans="1:9" s="65" customFormat="1" ht="9.75">
      <c r="A9" s="9">
        <v>2</v>
      </c>
      <c r="B9" s="9" t="s">
        <v>801</v>
      </c>
      <c r="C9" s="8" t="s">
        <v>802</v>
      </c>
      <c r="D9" s="213">
        <v>-5049615.199230769</v>
      </c>
      <c r="E9" s="213">
        <v>-15811856.770000001</v>
      </c>
      <c r="F9" s="11"/>
      <c r="G9" s="11" t="s">
        <v>799</v>
      </c>
      <c r="H9" s="11">
        <v>-1</v>
      </c>
      <c r="I9" s="11" t="s">
        <v>800</v>
      </c>
    </row>
    <row r="10" spans="1:9" s="65" customFormat="1" ht="9.75">
      <c r="A10" s="9">
        <v>3</v>
      </c>
      <c r="B10" s="9" t="s">
        <v>803</v>
      </c>
      <c r="C10" s="8" t="s">
        <v>804</v>
      </c>
      <c r="D10" s="213">
        <v>174444020</v>
      </c>
      <c r="E10" s="213">
        <v>168239300</v>
      </c>
      <c r="F10" s="11"/>
      <c r="G10" s="11" t="s">
        <v>805</v>
      </c>
      <c r="H10" s="11">
        <v>1</v>
      </c>
      <c r="I10" s="11" t="s">
        <v>806</v>
      </c>
    </row>
    <row r="11" spans="1:13" s="65" customFormat="1" ht="9.75">
      <c r="A11" s="9">
        <v>4</v>
      </c>
      <c r="B11" s="9" t="s">
        <v>807</v>
      </c>
      <c r="C11" s="8" t="s">
        <v>808</v>
      </c>
      <c r="D11" s="213">
        <v>-151812378.35999998</v>
      </c>
      <c r="E11" s="213">
        <v>0</v>
      </c>
      <c r="F11" s="11"/>
      <c r="G11" s="11" t="s">
        <v>799</v>
      </c>
      <c r="H11" s="11">
        <v>-1</v>
      </c>
      <c r="I11" s="11" t="s">
        <v>800</v>
      </c>
      <c r="L11" s="213" t="s">
        <v>156</v>
      </c>
      <c r="M11" s="213" t="s">
        <v>156</v>
      </c>
    </row>
    <row r="12" spans="1:9" s="65" customFormat="1" ht="9.75">
      <c r="A12" s="9">
        <v>5</v>
      </c>
      <c r="B12" s="214" t="s">
        <v>809</v>
      </c>
      <c r="C12" s="8" t="s">
        <v>810</v>
      </c>
      <c r="D12" s="213">
        <v>-45647003.6807702</v>
      </c>
      <c r="E12" s="213">
        <v>-45766267.029377975</v>
      </c>
      <c r="F12" s="11"/>
      <c r="G12" s="11" t="s">
        <v>799</v>
      </c>
      <c r="H12" s="11">
        <v>-1</v>
      </c>
      <c r="I12" s="11" t="s">
        <v>800</v>
      </c>
    </row>
    <row r="13" spans="1:9" s="65" customFormat="1" ht="9.75">
      <c r="A13" s="9">
        <v>6</v>
      </c>
      <c r="B13" s="214" t="s">
        <v>811</v>
      </c>
      <c r="C13" s="8" t="s">
        <v>812</v>
      </c>
      <c r="D13" s="213">
        <v>-86091332.58574684</v>
      </c>
      <c r="E13" s="213">
        <v>-15364859.385208623</v>
      </c>
      <c r="F13" s="11"/>
      <c r="G13" s="11" t="s">
        <v>799</v>
      </c>
      <c r="H13" s="11">
        <v>-1</v>
      </c>
      <c r="I13" s="11" t="s">
        <v>800</v>
      </c>
    </row>
    <row r="14" spans="1:9" s="65" customFormat="1" ht="9.75">
      <c r="A14" s="9">
        <v>7</v>
      </c>
      <c r="B14" s="160" t="s">
        <v>813</v>
      </c>
      <c r="C14" s="161" t="s">
        <v>814</v>
      </c>
      <c r="D14" s="213">
        <v>-1049349078.8030769</v>
      </c>
      <c r="E14" s="213">
        <v>-338311011.7599994</v>
      </c>
      <c r="F14" s="11"/>
      <c r="G14" s="11" t="s">
        <v>799</v>
      </c>
      <c r="H14" s="11">
        <v>-1</v>
      </c>
      <c r="I14" s="11" t="s">
        <v>800</v>
      </c>
    </row>
    <row r="15" spans="1:9" s="65" customFormat="1" ht="9.75">
      <c r="A15" s="9">
        <v>8</v>
      </c>
      <c r="B15" s="9" t="s">
        <v>815</v>
      </c>
      <c r="C15" s="8" t="s">
        <v>816</v>
      </c>
      <c r="D15" s="213">
        <v>0</v>
      </c>
      <c r="E15" s="213">
        <v>0</v>
      </c>
      <c r="F15" s="11"/>
      <c r="G15" s="11" t="s">
        <v>799</v>
      </c>
      <c r="H15" s="11">
        <v>-1</v>
      </c>
      <c r="I15" s="11" t="s">
        <v>800</v>
      </c>
    </row>
    <row r="16" spans="1:9" s="65" customFormat="1" ht="9.75">
      <c r="A16" s="9">
        <v>9</v>
      </c>
      <c r="B16" s="160" t="s">
        <v>817</v>
      </c>
      <c r="C16" s="161" t="s">
        <v>818</v>
      </c>
      <c r="D16" s="213">
        <v>-1121262913.0105104</v>
      </c>
      <c r="E16" s="213">
        <v>-1451404657.8005595</v>
      </c>
      <c r="F16" s="11"/>
      <c r="G16" s="11" t="s">
        <v>799</v>
      </c>
      <c r="H16" s="11">
        <v>-1</v>
      </c>
      <c r="I16" s="11" t="s">
        <v>800</v>
      </c>
    </row>
    <row r="17" spans="1:9" s="65" customFormat="1" ht="9.75">
      <c r="A17" s="9">
        <v>10</v>
      </c>
      <c r="B17" s="9" t="s">
        <v>819</v>
      </c>
      <c r="C17" s="8" t="s">
        <v>820</v>
      </c>
      <c r="D17" s="213">
        <v>0</v>
      </c>
      <c r="E17" s="213">
        <v>0</v>
      </c>
      <c r="F17" s="11"/>
      <c r="G17" s="11" t="s">
        <v>799</v>
      </c>
      <c r="H17" s="11">
        <v>-1</v>
      </c>
      <c r="I17" s="11" t="s">
        <v>800</v>
      </c>
    </row>
    <row r="18" spans="1:9" s="65" customFormat="1" ht="9.75">
      <c r="A18" s="9">
        <v>11</v>
      </c>
      <c r="B18" s="160" t="s">
        <v>821</v>
      </c>
      <c r="C18" s="161" t="s">
        <v>822</v>
      </c>
      <c r="D18" s="213">
        <v>-31740375.389229007</v>
      </c>
      <c r="E18" s="213">
        <v>-61804472.980745584</v>
      </c>
      <c r="F18" s="11"/>
      <c r="G18" s="11" t="s">
        <v>799</v>
      </c>
      <c r="H18" s="11">
        <v>-1</v>
      </c>
      <c r="I18" s="11" t="s">
        <v>800</v>
      </c>
    </row>
    <row r="19" spans="1:9" s="65" customFormat="1" ht="9.75">
      <c r="A19" s="9">
        <v>12</v>
      </c>
      <c r="B19" s="160" t="s">
        <v>823</v>
      </c>
      <c r="C19" s="161" t="s">
        <v>824</v>
      </c>
      <c r="D19" s="213">
        <v>-8600193.543076921</v>
      </c>
      <c r="E19" s="213">
        <v>0</v>
      </c>
      <c r="F19" s="11"/>
      <c r="G19" s="11" t="s">
        <v>799</v>
      </c>
      <c r="H19" s="11">
        <v>-1</v>
      </c>
      <c r="I19" s="11" t="s">
        <v>800</v>
      </c>
    </row>
    <row r="20" spans="1:9" s="65" customFormat="1" ht="9.75">
      <c r="A20" s="9">
        <v>13</v>
      </c>
      <c r="B20" s="9" t="s">
        <v>825</v>
      </c>
      <c r="C20" s="8" t="s">
        <v>826</v>
      </c>
      <c r="D20" s="213">
        <v>0</v>
      </c>
      <c r="E20" s="213">
        <v>0</v>
      </c>
      <c r="F20" s="11"/>
      <c r="G20" s="11" t="s">
        <v>799</v>
      </c>
      <c r="H20" s="11">
        <v>-1</v>
      </c>
      <c r="I20" s="11" t="s">
        <v>800</v>
      </c>
    </row>
    <row r="21" spans="1:9" s="65" customFormat="1" ht="9.75">
      <c r="A21" s="160">
        <v>14</v>
      </c>
      <c r="B21" s="160" t="s">
        <v>827</v>
      </c>
      <c r="C21" s="161" t="s">
        <v>828</v>
      </c>
      <c r="D21" s="215">
        <v>4087409.621538461</v>
      </c>
      <c r="E21" s="215">
        <v>31008673.870769236</v>
      </c>
      <c r="F21" s="47"/>
      <c r="G21" s="47" t="s">
        <v>799</v>
      </c>
      <c r="H21" s="47">
        <v>-1</v>
      </c>
      <c r="I21" s="47" t="s">
        <v>800</v>
      </c>
    </row>
    <row r="22" spans="1:9" s="65" customFormat="1" ht="9.75">
      <c r="A22" s="160">
        <v>15</v>
      </c>
      <c r="B22" s="160" t="s">
        <v>829</v>
      </c>
      <c r="C22" s="161" t="s">
        <v>830</v>
      </c>
      <c r="D22" s="215">
        <v>34650.16692307692</v>
      </c>
      <c r="E22" s="215">
        <v>333517.33</v>
      </c>
      <c r="F22" s="47"/>
      <c r="G22" s="47" t="s">
        <v>799</v>
      </c>
      <c r="H22" s="47">
        <v>-1</v>
      </c>
      <c r="I22" s="47" t="s">
        <v>800</v>
      </c>
    </row>
    <row r="23" spans="1:9" s="65" customFormat="1" ht="9.75">
      <c r="A23" s="9">
        <v>16</v>
      </c>
      <c r="B23" s="9" t="s">
        <v>831</v>
      </c>
      <c r="C23" s="8" t="s">
        <v>832</v>
      </c>
      <c r="D23" s="213">
        <v>-360</v>
      </c>
      <c r="E23" s="213">
        <v>-360</v>
      </c>
      <c r="F23" s="11"/>
      <c r="G23" s="11" t="s">
        <v>805</v>
      </c>
      <c r="H23" s="11">
        <v>-1</v>
      </c>
      <c r="I23" s="11" t="s">
        <v>806</v>
      </c>
    </row>
    <row r="24" spans="1:9" s="65" customFormat="1" ht="9.75">
      <c r="A24" s="9">
        <v>17</v>
      </c>
      <c r="B24" s="9" t="s">
        <v>833</v>
      </c>
      <c r="C24" s="8" t="s">
        <v>834</v>
      </c>
      <c r="D24" s="213">
        <v>-22182436.403076924</v>
      </c>
      <c r="E24" s="213">
        <v>-24052999.230769232</v>
      </c>
      <c r="F24" s="11"/>
      <c r="G24" s="11" t="s">
        <v>805</v>
      </c>
      <c r="H24" s="11">
        <v>-1</v>
      </c>
      <c r="I24" s="11" t="s">
        <v>806</v>
      </c>
    </row>
    <row r="25" spans="1:9" s="65" customFormat="1" ht="9.75">
      <c r="A25" s="9">
        <v>18</v>
      </c>
      <c r="B25" s="9" t="s">
        <v>835</v>
      </c>
      <c r="C25" s="8" t="s">
        <v>836</v>
      </c>
      <c r="D25" s="213">
        <v>-10691905.554615386</v>
      </c>
      <c r="E25" s="213">
        <v>-10927728.610769233</v>
      </c>
      <c r="F25" s="11"/>
      <c r="G25" s="11" t="s">
        <v>805</v>
      </c>
      <c r="H25" s="11">
        <v>-1</v>
      </c>
      <c r="I25" s="11" t="s">
        <v>806</v>
      </c>
    </row>
    <row r="26" spans="1:9" s="65" customFormat="1" ht="9.75">
      <c r="A26" s="9">
        <v>19</v>
      </c>
      <c r="B26" s="214" t="s">
        <v>837</v>
      </c>
      <c r="C26" s="8" t="s">
        <v>838</v>
      </c>
      <c r="D26" s="213">
        <v>-4305975.3846153775</v>
      </c>
      <c r="E26" s="213">
        <v>-6049759.999999999</v>
      </c>
      <c r="F26" s="11"/>
      <c r="G26" s="11" t="s">
        <v>799</v>
      </c>
      <c r="H26" s="11">
        <v>-1</v>
      </c>
      <c r="I26" s="11" t="s">
        <v>839</v>
      </c>
    </row>
    <row r="27" spans="1:9" s="65" customFormat="1" ht="9.75">
      <c r="A27" s="9">
        <v>20</v>
      </c>
      <c r="B27" s="9" t="s">
        <v>840</v>
      </c>
      <c r="C27" s="8" t="s">
        <v>841</v>
      </c>
      <c r="D27" s="213">
        <v>-78477637.68238536</v>
      </c>
      <c r="E27" s="213">
        <v>-79635249.21114288</v>
      </c>
      <c r="F27" s="11"/>
      <c r="G27" s="11" t="s">
        <v>805</v>
      </c>
      <c r="H27" s="11">
        <v>-1</v>
      </c>
      <c r="I27" s="11" t="s">
        <v>806</v>
      </c>
    </row>
    <row r="28" spans="1:9" s="65" customFormat="1" ht="9.75">
      <c r="A28" s="9">
        <v>21</v>
      </c>
      <c r="B28" s="9" t="s">
        <v>842</v>
      </c>
      <c r="C28" s="8" t="s">
        <v>843</v>
      </c>
      <c r="D28" s="213">
        <v>140978.76538461537</v>
      </c>
      <c r="E28" s="213">
        <v>142837.27615384615</v>
      </c>
      <c r="F28" s="11"/>
      <c r="G28" s="11" t="s">
        <v>805</v>
      </c>
      <c r="H28" s="11">
        <v>1</v>
      </c>
      <c r="I28" s="11" t="s">
        <v>806</v>
      </c>
    </row>
    <row r="29" spans="1:9" s="65" customFormat="1" ht="9.75">
      <c r="A29" s="9">
        <v>22</v>
      </c>
      <c r="B29" s="9" t="s">
        <v>844</v>
      </c>
      <c r="C29" s="8" t="s">
        <v>845</v>
      </c>
      <c r="D29" s="213">
        <v>493174.8253846154</v>
      </c>
      <c r="E29" s="213">
        <v>0</v>
      </c>
      <c r="F29" s="11"/>
      <c r="G29" s="11" t="s">
        <v>805</v>
      </c>
      <c r="H29" s="11">
        <v>-1</v>
      </c>
      <c r="I29" s="11" t="s">
        <v>806</v>
      </c>
    </row>
    <row r="30" spans="1:9" s="65" customFormat="1" ht="9.75">
      <c r="A30" s="9">
        <v>23</v>
      </c>
      <c r="B30" s="9" t="s">
        <v>846</v>
      </c>
      <c r="C30" s="8" t="s">
        <v>847</v>
      </c>
      <c r="D30" s="213">
        <v>56289580</v>
      </c>
      <c r="E30" s="213">
        <v>57926620</v>
      </c>
      <c r="F30" s="11"/>
      <c r="G30" s="11" t="s">
        <v>805</v>
      </c>
      <c r="H30" s="11">
        <v>-1</v>
      </c>
      <c r="I30" s="11" t="s">
        <v>806</v>
      </c>
    </row>
    <row r="31" spans="1:9" s="65" customFormat="1" ht="9.75">
      <c r="A31" s="9">
        <v>24</v>
      </c>
      <c r="B31" s="214" t="s">
        <v>848</v>
      </c>
      <c r="C31" s="8" t="s">
        <v>849</v>
      </c>
      <c r="D31" s="213">
        <v>-20449956.061567847</v>
      </c>
      <c r="E31" s="213">
        <v>-78822762.74735402</v>
      </c>
      <c r="F31" s="11"/>
      <c r="G31" s="11" t="s">
        <v>799</v>
      </c>
      <c r="H31" s="11">
        <v>-1</v>
      </c>
      <c r="I31" s="11" t="s">
        <v>800</v>
      </c>
    </row>
    <row r="32" spans="1:9" s="65" customFormat="1" ht="9.75">
      <c r="A32" s="9">
        <v>25</v>
      </c>
      <c r="B32" s="214" t="s">
        <v>850</v>
      </c>
      <c r="C32" s="8" t="s">
        <v>851</v>
      </c>
      <c r="D32" s="213">
        <v>85208.1502565324</v>
      </c>
      <c r="E32" s="213">
        <v>1354027.0869204013</v>
      </c>
      <c r="F32" s="11"/>
      <c r="G32" s="11" t="s">
        <v>799</v>
      </c>
      <c r="H32" s="11">
        <v>-1</v>
      </c>
      <c r="I32" s="11" t="s">
        <v>800</v>
      </c>
    </row>
    <row r="33" spans="1:9" s="65" customFormat="1" ht="9.75">
      <c r="A33" s="9"/>
      <c r="B33" s="11"/>
      <c r="C33" s="3"/>
      <c r="D33" s="4"/>
      <c r="E33" s="4"/>
      <c r="F33" s="11"/>
      <c r="G33" s="11"/>
      <c r="H33" s="11"/>
      <c r="I33" s="11"/>
    </row>
    <row r="34" spans="1:9" s="65" customFormat="1" ht="9.75">
      <c r="A34" s="9"/>
      <c r="B34" s="11"/>
      <c r="C34" s="3"/>
      <c r="D34" s="4"/>
      <c r="E34" s="4"/>
      <c r="F34" s="11"/>
      <c r="G34" s="11"/>
      <c r="H34" s="11"/>
      <c r="I34" s="11"/>
    </row>
    <row r="35" spans="1:9" s="65" customFormat="1" ht="10.5" thickBot="1">
      <c r="A35" s="9"/>
      <c r="B35" s="160"/>
      <c r="C35" s="212" t="s">
        <v>852</v>
      </c>
      <c r="D35" s="58" t="s">
        <v>792</v>
      </c>
      <c r="E35" s="58" t="s">
        <v>304</v>
      </c>
      <c r="F35" s="11"/>
      <c r="G35" s="11"/>
      <c r="H35" s="11"/>
      <c r="I35" s="11"/>
    </row>
    <row r="36" spans="1:9" s="65" customFormat="1" ht="9.75">
      <c r="A36" s="9">
        <v>1</v>
      </c>
      <c r="B36" s="160" t="s">
        <v>853</v>
      </c>
      <c r="C36" s="161" t="s">
        <v>854</v>
      </c>
      <c r="D36" s="213">
        <v>0</v>
      </c>
      <c r="E36" s="213">
        <v>184257497.4374161</v>
      </c>
      <c r="F36" s="11"/>
      <c r="G36" s="11" t="s">
        <v>799</v>
      </c>
      <c r="H36" s="11">
        <v>1</v>
      </c>
      <c r="I36" s="11" t="s">
        <v>800</v>
      </c>
    </row>
    <row r="37" spans="1:9" s="65" customFormat="1" ht="9.75">
      <c r="A37" s="9">
        <v>2</v>
      </c>
      <c r="B37" s="160" t="s">
        <v>855</v>
      </c>
      <c r="C37" s="161" t="s">
        <v>856</v>
      </c>
      <c r="D37" s="213">
        <v>0</v>
      </c>
      <c r="E37" s="213">
        <v>0</v>
      </c>
      <c r="F37" s="11"/>
      <c r="G37" s="11" t="s">
        <v>799</v>
      </c>
      <c r="H37" s="11">
        <v>-1</v>
      </c>
      <c r="I37" s="11" t="s">
        <v>800</v>
      </c>
    </row>
    <row r="38" spans="1:9" s="65" customFormat="1" ht="9.75">
      <c r="A38" s="9">
        <v>3</v>
      </c>
      <c r="B38" s="160" t="s">
        <v>857</v>
      </c>
      <c r="C38" s="161" t="s">
        <v>858</v>
      </c>
      <c r="D38" s="213">
        <v>0</v>
      </c>
      <c r="E38" s="213">
        <v>-305867.44574611075</v>
      </c>
      <c r="F38" s="11"/>
      <c r="G38" s="11" t="s">
        <v>799</v>
      </c>
      <c r="H38" s="11">
        <v>-1</v>
      </c>
      <c r="I38" s="11" t="s">
        <v>800</v>
      </c>
    </row>
    <row r="39" spans="1:9" s="65" customFormat="1" ht="9.75">
      <c r="A39" s="9">
        <v>4</v>
      </c>
      <c r="B39" s="160" t="s">
        <v>859</v>
      </c>
      <c r="C39" s="161" t="s">
        <v>860</v>
      </c>
      <c r="D39" s="213">
        <v>0</v>
      </c>
      <c r="E39" s="213">
        <v>-5047744.713456194</v>
      </c>
      <c r="F39" s="11"/>
      <c r="G39" s="11" t="s">
        <v>799</v>
      </c>
      <c r="H39" s="11">
        <v>-1</v>
      </c>
      <c r="I39" s="11" t="s">
        <v>800</v>
      </c>
    </row>
    <row r="40" spans="1:9" s="65" customFormat="1" ht="9.75">
      <c r="A40" s="9">
        <v>5</v>
      </c>
      <c r="B40" s="160" t="s">
        <v>861</v>
      </c>
      <c r="C40" s="161" t="s">
        <v>862</v>
      </c>
      <c r="D40" s="213">
        <v>-13772892.09</v>
      </c>
      <c r="E40" s="213">
        <v>-36191032.620000005</v>
      </c>
      <c r="F40" s="11"/>
      <c r="G40" s="11" t="s">
        <v>799</v>
      </c>
      <c r="H40" s="11">
        <v>-1</v>
      </c>
      <c r="I40" s="11" t="s">
        <v>800</v>
      </c>
    </row>
    <row r="41" spans="1:9" s="65" customFormat="1" ht="9.75">
      <c r="A41" s="9">
        <v>6</v>
      </c>
      <c r="B41" s="160" t="s">
        <v>863</v>
      </c>
      <c r="C41" s="161" t="s">
        <v>864</v>
      </c>
      <c r="D41" s="213">
        <v>-10447.620769230769</v>
      </c>
      <c r="E41" s="213">
        <v>-30415.11692307693</v>
      </c>
      <c r="F41" s="11"/>
      <c r="G41" s="11" t="s">
        <v>799</v>
      </c>
      <c r="H41" s="11">
        <v>-1</v>
      </c>
      <c r="I41" s="11" t="s">
        <v>800</v>
      </c>
    </row>
    <row r="42" spans="1:9" s="65" customFormat="1" ht="9.75">
      <c r="A42" s="9">
        <v>7</v>
      </c>
      <c r="B42" s="160" t="s">
        <v>865</v>
      </c>
      <c r="C42" s="161" t="s">
        <v>866</v>
      </c>
      <c r="D42" s="213">
        <v>0</v>
      </c>
      <c r="E42" s="213">
        <v>-26085641.58888911</v>
      </c>
      <c r="F42" s="11"/>
      <c r="G42" s="11" t="s">
        <v>799</v>
      </c>
      <c r="H42" s="11">
        <v>-1</v>
      </c>
      <c r="I42" s="11" t="s">
        <v>800</v>
      </c>
    </row>
    <row r="43" spans="1:9" s="65" customFormat="1" ht="9.75">
      <c r="A43" s="9">
        <v>8</v>
      </c>
      <c r="B43" s="160" t="s">
        <v>867</v>
      </c>
      <c r="C43" s="161" t="s">
        <v>868</v>
      </c>
      <c r="D43" s="213">
        <v>0</v>
      </c>
      <c r="E43" s="213">
        <v>-132665.3981549396</v>
      </c>
      <c r="F43" s="11"/>
      <c r="G43" s="11" t="s">
        <v>799</v>
      </c>
      <c r="H43" s="11">
        <v>-1</v>
      </c>
      <c r="I43" s="11" t="s">
        <v>800</v>
      </c>
    </row>
    <row r="44" spans="1:9" s="65" customFormat="1" ht="9.75">
      <c r="A44" s="9">
        <v>9</v>
      </c>
      <c r="B44" s="160" t="s">
        <v>869</v>
      </c>
      <c r="C44" s="161" t="s">
        <v>870</v>
      </c>
      <c r="D44" s="213">
        <v>-4600306.21617</v>
      </c>
      <c r="E44" s="213">
        <v>-83284209.6577403</v>
      </c>
      <c r="F44" s="11"/>
      <c r="G44" s="11" t="s">
        <v>871</v>
      </c>
      <c r="H44" s="11">
        <v>-1</v>
      </c>
      <c r="I44" s="11" t="s">
        <v>806</v>
      </c>
    </row>
    <row r="45" spans="1:9" s="65" customFormat="1" ht="9.75">
      <c r="A45" s="9">
        <v>10</v>
      </c>
      <c r="B45" s="160" t="s">
        <v>872</v>
      </c>
      <c r="C45" s="161" t="s">
        <v>873</v>
      </c>
      <c r="D45" s="213">
        <v>-764979.1137999999</v>
      </c>
      <c r="E45" s="213">
        <v>-13849226.095769363</v>
      </c>
      <c r="F45" s="11"/>
      <c r="G45" s="11" t="s">
        <v>871</v>
      </c>
      <c r="H45" s="11">
        <v>-1</v>
      </c>
      <c r="I45" s="11" t="s">
        <v>806</v>
      </c>
    </row>
    <row r="46" spans="1:9" s="65" customFormat="1" ht="9.75">
      <c r="A46" s="9">
        <v>11</v>
      </c>
      <c r="B46" s="160" t="s">
        <v>693</v>
      </c>
      <c r="C46" s="161" t="s">
        <v>874</v>
      </c>
      <c r="D46" s="213">
        <v>-506957.40999999986</v>
      </c>
      <c r="E46" s="213">
        <v>-506957.40999999986</v>
      </c>
      <c r="F46" s="11"/>
      <c r="G46" s="11" t="s">
        <v>875</v>
      </c>
      <c r="H46" s="11">
        <v>-1</v>
      </c>
      <c r="I46" s="11" t="s">
        <v>806</v>
      </c>
    </row>
    <row r="47" spans="1:9" s="65" customFormat="1" ht="9.75">
      <c r="A47" s="9">
        <v>12</v>
      </c>
      <c r="B47" s="160" t="s">
        <v>696</v>
      </c>
      <c r="C47" s="161" t="s">
        <v>876</v>
      </c>
      <c r="D47" s="213">
        <v>-420157.71000000014</v>
      </c>
      <c r="E47" s="213">
        <v>-420157.71000000014</v>
      </c>
      <c r="F47" s="11"/>
      <c r="G47" s="11" t="s">
        <v>875</v>
      </c>
      <c r="H47" s="11">
        <v>-1</v>
      </c>
      <c r="I47" s="11" t="s">
        <v>806</v>
      </c>
    </row>
    <row r="48" spans="1:9" s="65" customFormat="1" ht="9.75">
      <c r="A48" s="9">
        <v>13</v>
      </c>
      <c r="B48" s="160" t="s">
        <v>695</v>
      </c>
      <c r="C48" s="161" t="s">
        <v>877</v>
      </c>
      <c r="D48" s="213">
        <v>-150000</v>
      </c>
      <c r="E48" s="213">
        <v>-150000</v>
      </c>
      <c r="F48" s="11"/>
      <c r="G48" s="11" t="s">
        <v>875</v>
      </c>
      <c r="H48" s="11">
        <v>-1</v>
      </c>
      <c r="I48" s="11" t="s">
        <v>806</v>
      </c>
    </row>
    <row r="49" spans="1:9" s="65" customFormat="1" ht="9.75">
      <c r="A49" s="160">
        <v>14</v>
      </c>
      <c r="B49" s="160" t="s">
        <v>697</v>
      </c>
      <c r="C49" s="161" t="s">
        <v>878</v>
      </c>
      <c r="D49" s="215">
        <v>-1659720</v>
      </c>
      <c r="E49" s="215">
        <v>-1659720</v>
      </c>
      <c r="F49" s="47"/>
      <c r="G49" s="47" t="s">
        <v>879</v>
      </c>
      <c r="H49" s="47">
        <v>-1</v>
      </c>
      <c r="I49" s="47" t="s">
        <v>806</v>
      </c>
    </row>
    <row r="50" spans="1:9" s="65" customFormat="1" ht="9.75">
      <c r="A50" s="9">
        <v>15</v>
      </c>
      <c r="B50" s="9" t="s">
        <v>880</v>
      </c>
      <c r="C50" s="8" t="s">
        <v>881</v>
      </c>
      <c r="D50" s="213">
        <v>-7232863.265550246</v>
      </c>
      <c r="E50" s="213">
        <v>-7980294.392539663</v>
      </c>
      <c r="F50" s="11"/>
      <c r="G50" s="11" t="s">
        <v>799</v>
      </c>
      <c r="H50" s="11">
        <v>-1</v>
      </c>
      <c r="I50" s="11" t="s">
        <v>882</v>
      </c>
    </row>
    <row r="51" spans="1:9" s="65" customFormat="1" ht="9.75">
      <c r="A51" s="9">
        <v>16</v>
      </c>
      <c r="B51" s="9" t="s">
        <v>883</v>
      </c>
      <c r="C51" s="8" t="s">
        <v>884</v>
      </c>
      <c r="D51" s="213">
        <v>-1202743.702510245</v>
      </c>
      <c r="E51" s="213">
        <v>-1327033.0811479413</v>
      </c>
      <c r="F51" s="11"/>
      <c r="G51" s="11" t="s">
        <v>799</v>
      </c>
      <c r="H51" s="11">
        <v>-1</v>
      </c>
      <c r="I51" s="11" t="s">
        <v>882</v>
      </c>
    </row>
    <row r="52" spans="1:9" s="65" customFormat="1" ht="9.75">
      <c r="A52" s="9">
        <v>17</v>
      </c>
      <c r="B52" s="160" t="s">
        <v>692</v>
      </c>
      <c r="C52" s="161" t="s">
        <v>885</v>
      </c>
      <c r="D52" s="213">
        <v>-36742514.15865</v>
      </c>
      <c r="E52" s="213">
        <v>-28897940.427649997</v>
      </c>
      <c r="F52" s="11"/>
      <c r="G52" s="11" t="s">
        <v>799</v>
      </c>
      <c r="H52" s="11">
        <v>-1</v>
      </c>
      <c r="I52" s="11" t="s">
        <v>886</v>
      </c>
    </row>
    <row r="53" spans="1:9" s="65" customFormat="1" ht="9.75">
      <c r="A53" s="9">
        <v>18</v>
      </c>
      <c r="B53" s="160" t="s">
        <v>694</v>
      </c>
      <c r="C53" s="161" t="s">
        <v>887</v>
      </c>
      <c r="D53" s="213">
        <v>-169599</v>
      </c>
      <c r="E53" s="213">
        <v>-169599</v>
      </c>
      <c r="F53" s="11"/>
      <c r="G53" s="11" t="s">
        <v>799</v>
      </c>
      <c r="H53" s="11">
        <v>-1</v>
      </c>
      <c r="I53" s="11" t="s">
        <v>888</v>
      </c>
    </row>
    <row r="54" spans="1:9" s="65" customFormat="1" ht="9.75">
      <c r="A54" s="9">
        <v>19</v>
      </c>
      <c r="B54" s="214" t="s">
        <v>889</v>
      </c>
      <c r="C54" s="8" t="s">
        <v>890</v>
      </c>
      <c r="D54" s="213">
        <v>-484621.3545840278</v>
      </c>
      <c r="E54" s="213">
        <v>-1940526.4163120398</v>
      </c>
      <c r="F54" s="11"/>
      <c r="G54" s="11" t="s">
        <v>799</v>
      </c>
      <c r="H54" s="11">
        <v>-1</v>
      </c>
      <c r="I54" s="11" t="s">
        <v>800</v>
      </c>
    </row>
    <row r="55" spans="1:9" s="65" customFormat="1" ht="9.75">
      <c r="A55" s="9">
        <v>20</v>
      </c>
      <c r="B55" s="214" t="s">
        <v>891</v>
      </c>
      <c r="C55" s="161" t="s">
        <v>892</v>
      </c>
      <c r="D55" s="213">
        <v>160288.51302866716</v>
      </c>
      <c r="E55" s="213">
        <v>641829.112195207</v>
      </c>
      <c r="F55" s="11"/>
      <c r="G55" s="11" t="s">
        <v>799</v>
      </c>
      <c r="H55" s="11">
        <v>-1</v>
      </c>
      <c r="I55" s="11" t="s">
        <v>893</v>
      </c>
    </row>
    <row r="56" spans="1:9" s="65" customFormat="1" ht="9.75">
      <c r="A56" s="9">
        <v>21</v>
      </c>
      <c r="B56" s="214" t="s">
        <v>894</v>
      </c>
      <c r="C56" s="161" t="s">
        <v>895</v>
      </c>
      <c r="D56" s="213">
        <v>26654.174502121525</v>
      </c>
      <c r="E56" s="213">
        <v>106728.95289716219</v>
      </c>
      <c r="F56" s="11"/>
      <c r="G56" s="11" t="s">
        <v>799</v>
      </c>
      <c r="H56" s="11">
        <v>-1</v>
      </c>
      <c r="I56" s="11" t="s">
        <v>893</v>
      </c>
    </row>
    <row r="57" spans="1:9" s="65" customFormat="1" ht="9.75">
      <c r="A57" s="9"/>
      <c r="B57" s="160"/>
      <c r="C57" s="161"/>
      <c r="D57" s="4"/>
      <c r="E57" s="4"/>
      <c r="F57" s="11"/>
      <c r="G57" s="11"/>
      <c r="H57" s="11"/>
      <c r="I57" s="11"/>
    </row>
    <row r="58" spans="1:9" s="65" customFormat="1" ht="9.75">
      <c r="A58" s="9"/>
      <c r="B58" s="160"/>
      <c r="C58" s="161"/>
      <c r="D58" s="4"/>
      <c r="E58" s="4"/>
      <c r="F58" s="11"/>
      <c r="G58" s="11"/>
      <c r="H58" s="11"/>
      <c r="I58" s="11"/>
    </row>
    <row r="59" spans="1:9" s="65" customFormat="1" ht="10.5" thickBot="1">
      <c r="A59" s="9"/>
      <c r="B59" s="160"/>
      <c r="C59" s="212" t="s">
        <v>896</v>
      </c>
      <c r="D59" s="58" t="s">
        <v>792</v>
      </c>
      <c r="E59" s="58" t="s">
        <v>304</v>
      </c>
      <c r="F59" s="11"/>
      <c r="G59" s="11"/>
      <c r="H59" s="11"/>
      <c r="I59" s="11"/>
    </row>
    <row r="60" spans="1:9" s="221" customFormat="1" ht="9.75">
      <c r="A60" s="216">
        <v>1</v>
      </c>
      <c r="B60" s="217" t="s">
        <v>897</v>
      </c>
      <c r="C60" s="218" t="s">
        <v>898</v>
      </c>
      <c r="D60" s="219">
        <v>0</v>
      </c>
      <c r="E60" s="219">
        <v>0</v>
      </c>
      <c r="F60" s="220"/>
      <c r="G60" s="220"/>
      <c r="H60" s="220">
        <v>-1</v>
      </c>
      <c r="I60" s="220" t="s">
        <v>882</v>
      </c>
    </row>
    <row r="61" spans="1:9" s="221" customFormat="1" ht="9.75">
      <c r="A61" s="216">
        <v>2</v>
      </c>
      <c r="B61" s="217" t="s">
        <v>899</v>
      </c>
      <c r="C61" s="218" t="s">
        <v>900</v>
      </c>
      <c r="D61" s="219">
        <v>0</v>
      </c>
      <c r="E61" s="219">
        <v>0</v>
      </c>
      <c r="F61" s="220"/>
      <c r="G61" s="220"/>
      <c r="H61" s="220">
        <v>-1</v>
      </c>
      <c r="I61" s="220" t="s">
        <v>882</v>
      </c>
    </row>
    <row r="62" spans="1:9" s="221" customFormat="1" ht="9.75">
      <c r="A62" s="216">
        <v>3</v>
      </c>
      <c r="B62" s="217" t="s">
        <v>901</v>
      </c>
      <c r="C62" s="218" t="s">
        <v>902</v>
      </c>
      <c r="D62" s="219">
        <v>0</v>
      </c>
      <c r="E62" s="219">
        <v>0</v>
      </c>
      <c r="F62" s="220"/>
      <c r="G62" s="220"/>
      <c r="H62" s="220">
        <v>-1</v>
      </c>
      <c r="I62" s="220" t="s">
        <v>882</v>
      </c>
    </row>
    <row r="63" spans="1:9" s="221" customFormat="1" ht="9.75">
      <c r="A63" s="216">
        <v>4</v>
      </c>
      <c r="B63" s="217" t="s">
        <v>903</v>
      </c>
      <c r="C63" s="218" t="s">
        <v>904</v>
      </c>
      <c r="D63" s="219">
        <v>0</v>
      </c>
      <c r="E63" s="219">
        <v>0</v>
      </c>
      <c r="F63" s="220"/>
      <c r="G63" s="220"/>
      <c r="H63" s="220">
        <v>-1</v>
      </c>
      <c r="I63" s="220" t="s">
        <v>882</v>
      </c>
    </row>
    <row r="64" spans="1:9" s="65" customFormat="1" ht="9.75">
      <c r="A64" s="9">
        <v>5</v>
      </c>
      <c r="B64" s="160" t="s">
        <v>905</v>
      </c>
      <c r="C64" s="161" t="s">
        <v>906</v>
      </c>
      <c r="D64" s="222">
        <v>0.055</v>
      </c>
      <c r="E64" s="222">
        <v>0.055</v>
      </c>
      <c r="F64" s="11"/>
      <c r="G64" s="11"/>
      <c r="H64" s="11"/>
      <c r="I64" s="11" t="s">
        <v>806</v>
      </c>
    </row>
    <row r="65" spans="1:9" s="65" customFormat="1" ht="9.75">
      <c r="A65" s="9">
        <v>6</v>
      </c>
      <c r="B65" s="160" t="s">
        <v>907</v>
      </c>
      <c r="C65" s="161" t="s">
        <v>908</v>
      </c>
      <c r="D65" s="222">
        <v>0.35</v>
      </c>
      <c r="E65" s="222">
        <v>0.35</v>
      </c>
      <c r="F65" s="11"/>
      <c r="G65" s="11"/>
      <c r="H65" s="11"/>
      <c r="I65" s="11" t="s">
        <v>806</v>
      </c>
    </row>
    <row r="66" spans="1:9" s="65" customFormat="1" ht="9.75">
      <c r="A66" s="9">
        <v>7</v>
      </c>
      <c r="B66" s="160" t="s">
        <v>909</v>
      </c>
      <c r="C66" s="161" t="s">
        <v>910</v>
      </c>
      <c r="D66" s="222">
        <v>0.38575</v>
      </c>
      <c r="E66" s="222">
        <v>0.38575</v>
      </c>
      <c r="F66" s="11"/>
      <c r="G66" s="11"/>
      <c r="H66" s="11"/>
      <c r="I66" s="11" t="s">
        <v>806</v>
      </c>
    </row>
    <row r="67" spans="1:9" s="65" customFormat="1" ht="9.75">
      <c r="A67" s="9">
        <v>8</v>
      </c>
      <c r="B67" s="160" t="s">
        <v>911</v>
      </c>
      <c r="C67" s="161" t="s">
        <v>912</v>
      </c>
      <c r="D67" s="222">
        <v>0.33075</v>
      </c>
      <c r="E67" s="222">
        <v>0.33075</v>
      </c>
      <c r="F67" s="11"/>
      <c r="G67" s="11"/>
      <c r="H67" s="11"/>
      <c r="I67" s="11" t="s">
        <v>806</v>
      </c>
    </row>
    <row r="68" spans="1:9" s="65" customFormat="1" ht="9.75">
      <c r="A68" s="9">
        <v>9</v>
      </c>
      <c r="B68" s="160" t="s">
        <v>913</v>
      </c>
      <c r="C68" s="161" t="s">
        <v>914</v>
      </c>
      <c r="D68" s="222">
        <v>0.025</v>
      </c>
      <c r="E68" s="222">
        <v>0.025</v>
      </c>
      <c r="F68" s="11"/>
      <c r="G68" s="11"/>
      <c r="H68" s="11"/>
      <c r="I68" s="11" t="s">
        <v>806</v>
      </c>
    </row>
    <row r="69" spans="1:9" s="65" customFormat="1" ht="9.75">
      <c r="A69" s="9">
        <v>10</v>
      </c>
      <c r="B69" s="160" t="s">
        <v>915</v>
      </c>
      <c r="C69" s="161" t="s">
        <v>916</v>
      </c>
      <c r="D69" s="222">
        <v>0.00072</v>
      </c>
      <c r="E69" s="222">
        <v>0.00072</v>
      </c>
      <c r="F69" s="11"/>
      <c r="G69" s="11"/>
      <c r="H69" s="11"/>
      <c r="I69" s="11" t="s">
        <v>806</v>
      </c>
    </row>
    <row r="70" spans="1:9" s="65" customFormat="1" ht="9.75">
      <c r="A70" s="9"/>
      <c r="B70" s="160"/>
      <c r="C70" s="161"/>
      <c r="D70" s="4"/>
      <c r="E70" s="4"/>
      <c r="F70" s="11"/>
      <c r="G70" s="11"/>
      <c r="H70" s="11"/>
      <c r="I70" s="11"/>
    </row>
    <row r="71" spans="1:9" s="65" customFormat="1" ht="9.75">
      <c r="A71" s="9"/>
      <c r="B71" s="160"/>
      <c r="C71" s="161"/>
      <c r="D71" s="4"/>
      <c r="E71" s="4"/>
      <c r="F71" s="11"/>
      <c r="G71" s="11"/>
      <c r="H71" s="11"/>
      <c r="I71" s="11"/>
    </row>
    <row r="72" spans="1:9" s="65" customFormat="1" ht="9.75">
      <c r="A72" s="9"/>
      <c r="B72" s="223"/>
      <c r="C72" s="8"/>
      <c r="D72" s="213"/>
      <c r="E72" s="213"/>
      <c r="F72" s="11"/>
      <c r="G72" s="11"/>
      <c r="H72" s="11"/>
      <c r="I72" s="11"/>
    </row>
    <row r="73" spans="1:9" s="65" customFormat="1" ht="9.75">
      <c r="A73" s="9"/>
      <c r="B73" s="11"/>
      <c r="C73" s="3"/>
      <c r="D73" s="4"/>
      <c r="E73" s="4"/>
      <c r="F73" s="11"/>
      <c r="G73" s="11"/>
      <c r="H73" s="11"/>
      <c r="I73" s="11"/>
    </row>
    <row r="74" spans="1:9" s="65" customFormat="1" ht="9.75">
      <c r="A74" s="9"/>
      <c r="B74" s="11"/>
      <c r="C74" s="3"/>
      <c r="D74" s="4"/>
      <c r="E74" s="4"/>
      <c r="F74" s="11"/>
      <c r="G74" s="11"/>
      <c r="H74" s="11"/>
      <c r="I74" s="11"/>
    </row>
    <row r="75" spans="1:9" s="65" customFormat="1" ht="9.75">
      <c r="A75" s="9"/>
      <c r="B75" s="11"/>
      <c r="C75" s="224" t="s">
        <v>917</v>
      </c>
      <c r="D75" s="46"/>
      <c r="E75" s="46"/>
      <c r="F75" s="11"/>
      <c r="G75" s="11"/>
      <c r="H75" s="11"/>
      <c r="I75" s="11"/>
    </row>
    <row r="76" spans="1:9" s="65" customFormat="1" ht="9.75">
      <c r="A76" s="9"/>
      <c r="B76" s="11"/>
      <c r="C76" s="8"/>
      <c r="D76" s="213"/>
      <c r="E76" s="213"/>
      <c r="F76" s="11"/>
      <c r="G76" s="11"/>
      <c r="H76" s="11"/>
      <c r="I76" s="11"/>
    </row>
    <row r="77" spans="1:9" s="65" customFormat="1" ht="9.75">
      <c r="A77" s="9">
        <v>1</v>
      </c>
      <c r="B77" s="9" t="s">
        <v>918</v>
      </c>
      <c r="C77" s="225" t="s">
        <v>919</v>
      </c>
      <c r="D77" s="226">
        <v>0</v>
      </c>
      <c r="E77" s="235">
        <v>1378749.96</v>
      </c>
      <c r="F77" s="227"/>
      <c r="G77" s="227" t="s">
        <v>799</v>
      </c>
      <c r="H77" s="227">
        <v>-1</v>
      </c>
      <c r="I77" s="227" t="s">
        <v>893</v>
      </c>
    </row>
    <row r="78" spans="1:9" s="65" customFormat="1" ht="9.75">
      <c r="A78" s="9">
        <v>2</v>
      </c>
      <c r="B78" s="9" t="s">
        <v>920</v>
      </c>
      <c r="C78" s="8" t="s">
        <v>921</v>
      </c>
      <c r="D78" s="213">
        <v>0</v>
      </c>
      <c r="E78" s="213">
        <v>0</v>
      </c>
      <c r="F78" s="11"/>
      <c r="G78" s="11" t="s">
        <v>799</v>
      </c>
      <c r="H78" s="11">
        <v>-1</v>
      </c>
      <c r="I78" s="11" t="s">
        <v>893</v>
      </c>
    </row>
    <row r="79" spans="1:9" s="65" customFormat="1" ht="9.75">
      <c r="A79" s="9">
        <v>3</v>
      </c>
      <c r="B79" s="9" t="s">
        <v>922</v>
      </c>
      <c r="C79" s="8" t="s">
        <v>923</v>
      </c>
      <c r="D79" s="213">
        <v>0</v>
      </c>
      <c r="E79" s="213">
        <v>-456021.5492699999</v>
      </c>
      <c r="F79" s="11"/>
      <c r="G79" s="11" t="s">
        <v>799</v>
      </c>
      <c r="H79" s="11">
        <v>-1</v>
      </c>
      <c r="I79" s="11" t="s">
        <v>893</v>
      </c>
    </row>
    <row r="80" spans="1:9" s="65" customFormat="1" ht="9.75">
      <c r="A80" s="9">
        <v>4</v>
      </c>
      <c r="B80" s="9" t="s">
        <v>924</v>
      </c>
      <c r="C80" s="8" t="s">
        <v>925</v>
      </c>
      <c r="D80" s="213">
        <v>0</v>
      </c>
      <c r="E80" s="213">
        <v>-75831.2478</v>
      </c>
      <c r="F80" s="11"/>
      <c r="G80" s="11" t="s">
        <v>799</v>
      </c>
      <c r="H80" s="11">
        <v>-1</v>
      </c>
      <c r="I80" s="11" t="s">
        <v>893</v>
      </c>
    </row>
    <row r="81" spans="1:9" s="65" customFormat="1" ht="9.75">
      <c r="A81" s="9">
        <v>5</v>
      </c>
      <c r="B81" s="160" t="s">
        <v>926</v>
      </c>
      <c r="C81" s="161" t="s">
        <v>927</v>
      </c>
      <c r="D81" s="213">
        <v>0</v>
      </c>
      <c r="E81" s="213">
        <v>-7328624.26</v>
      </c>
      <c r="F81" s="11"/>
      <c r="G81" s="11" t="s">
        <v>799</v>
      </c>
      <c r="H81" s="11">
        <v>-1</v>
      </c>
      <c r="I81" s="11" t="s">
        <v>800</v>
      </c>
    </row>
    <row r="82" spans="1:9" s="65" customFormat="1" ht="9.75">
      <c r="A82" s="9">
        <v>6</v>
      </c>
      <c r="B82" s="160" t="s">
        <v>928</v>
      </c>
      <c r="C82" s="161" t="s">
        <v>929</v>
      </c>
      <c r="D82" s="213">
        <v>0</v>
      </c>
      <c r="E82" s="213">
        <v>-743750</v>
      </c>
      <c r="F82" s="11"/>
      <c r="G82" s="11" t="s">
        <v>799</v>
      </c>
      <c r="H82" s="11">
        <v>-1</v>
      </c>
      <c r="I82" s="11" t="s">
        <v>800</v>
      </c>
    </row>
    <row r="83" spans="1:9" s="65" customFormat="1" ht="9.75">
      <c r="A83" s="9">
        <v>7</v>
      </c>
      <c r="B83" s="160" t="s">
        <v>930</v>
      </c>
      <c r="C83" s="161" t="s">
        <v>931</v>
      </c>
      <c r="D83" s="213">
        <v>0</v>
      </c>
      <c r="E83" s="213">
        <v>-18574773.33709518</v>
      </c>
      <c r="F83" s="11"/>
      <c r="G83" s="11" t="s">
        <v>799</v>
      </c>
      <c r="H83" s="11">
        <v>-1</v>
      </c>
      <c r="I83" s="11" t="s">
        <v>800</v>
      </c>
    </row>
    <row r="84" spans="1:9" s="65" customFormat="1" ht="9.75">
      <c r="A84" s="9">
        <v>8</v>
      </c>
      <c r="B84" s="160" t="s">
        <v>932</v>
      </c>
      <c r="C84" s="225" t="s">
        <v>933</v>
      </c>
      <c r="D84" s="226">
        <v>0</v>
      </c>
      <c r="E84" s="226">
        <v>-10513511.329999998</v>
      </c>
      <c r="F84" s="227"/>
      <c r="G84" s="227" t="s">
        <v>799</v>
      </c>
      <c r="H84" s="227">
        <v>-1</v>
      </c>
      <c r="I84" s="227" t="s">
        <v>800</v>
      </c>
    </row>
    <row r="85" spans="1:9" s="65" customFormat="1" ht="9.75">
      <c r="A85" s="9">
        <v>9</v>
      </c>
      <c r="B85" s="214" t="s">
        <v>934</v>
      </c>
      <c r="C85" s="161" t="s">
        <v>935</v>
      </c>
      <c r="D85" s="213">
        <v>0</v>
      </c>
      <c r="E85" s="213">
        <v>-177238</v>
      </c>
      <c r="F85" s="11"/>
      <c r="G85" s="11"/>
      <c r="H85" s="11"/>
      <c r="I85" s="11"/>
    </row>
    <row r="86" spans="1:9" s="65" customFormat="1" ht="9.75">
      <c r="A86" s="9">
        <v>10</v>
      </c>
      <c r="B86" s="160" t="s">
        <v>936</v>
      </c>
      <c r="C86" s="161" t="s">
        <v>937</v>
      </c>
      <c r="D86" s="213">
        <v>0</v>
      </c>
      <c r="E86" s="213">
        <v>-152974.56558106322</v>
      </c>
      <c r="F86" s="11"/>
      <c r="G86" s="11" t="s">
        <v>799</v>
      </c>
      <c r="H86" s="11">
        <v>-1</v>
      </c>
      <c r="I86" s="11" t="s">
        <v>800</v>
      </c>
    </row>
    <row r="87" spans="1:9" s="65" customFormat="1" ht="9.75" customHeight="1">
      <c r="A87" s="9">
        <v>11</v>
      </c>
      <c r="B87" s="214" t="s">
        <v>938</v>
      </c>
      <c r="C87" s="161" t="s">
        <v>939</v>
      </c>
      <c r="D87" s="213">
        <v>0</v>
      </c>
      <c r="E87" s="213">
        <v>12400105.746202668</v>
      </c>
      <c r="F87" s="11"/>
      <c r="G87" s="11" t="s">
        <v>799</v>
      </c>
      <c r="H87" s="11">
        <v>-1</v>
      </c>
      <c r="I87" s="11" t="s">
        <v>893</v>
      </c>
    </row>
    <row r="88" spans="1:9" s="65" customFormat="1" ht="9.75">
      <c r="A88" s="9">
        <v>12</v>
      </c>
      <c r="B88" s="214" t="s">
        <v>940</v>
      </c>
      <c r="C88" s="161" t="s">
        <v>941</v>
      </c>
      <c r="D88" s="213">
        <v>0</v>
      </c>
      <c r="E88" s="213">
        <v>2061997.9320971933</v>
      </c>
      <c r="F88" s="11"/>
      <c r="G88" s="11" t="s">
        <v>799</v>
      </c>
      <c r="H88" s="11">
        <v>-1</v>
      </c>
      <c r="I88" s="11" t="s">
        <v>893</v>
      </c>
    </row>
    <row r="89" spans="1:9" s="65" customFormat="1" ht="9.75">
      <c r="A89" s="9">
        <v>13</v>
      </c>
      <c r="B89" s="214" t="s">
        <v>942</v>
      </c>
      <c r="C89" s="225" t="s">
        <v>943</v>
      </c>
      <c r="D89" s="226">
        <v>0</v>
      </c>
      <c r="E89" s="226">
        <v>-1359798.8400000005</v>
      </c>
      <c r="F89" s="227"/>
      <c r="G89" s="227" t="s">
        <v>799</v>
      </c>
      <c r="H89" s="227">
        <v>-1</v>
      </c>
      <c r="I89" s="228" t="s">
        <v>944</v>
      </c>
    </row>
    <row r="90" spans="1:9" s="65" customFormat="1" ht="9.75">
      <c r="A90" s="9">
        <v>14</v>
      </c>
      <c r="B90" s="214" t="s">
        <v>945</v>
      </c>
      <c r="C90" s="161" t="s">
        <v>946</v>
      </c>
      <c r="D90" s="213">
        <v>0</v>
      </c>
      <c r="E90" s="213">
        <v>449753.46633000014</v>
      </c>
      <c r="F90" s="11"/>
      <c r="G90" s="11" t="s">
        <v>799</v>
      </c>
      <c r="H90" s="11">
        <v>-1</v>
      </c>
      <c r="I90" s="11" t="s">
        <v>893</v>
      </c>
    </row>
    <row r="91" spans="1:9" s="65" customFormat="1" ht="9.75">
      <c r="A91" s="9">
        <v>15</v>
      </c>
      <c r="B91" s="214" t="s">
        <v>947</v>
      </c>
      <c r="C91" s="161" t="s">
        <v>948</v>
      </c>
      <c r="D91" s="213">
        <v>0</v>
      </c>
      <c r="E91" s="213">
        <v>74788.93620000001</v>
      </c>
      <c r="F91" s="11"/>
      <c r="G91" s="11" t="s">
        <v>799</v>
      </c>
      <c r="H91" s="11">
        <v>-1</v>
      </c>
      <c r="I91" s="11" t="s">
        <v>893</v>
      </c>
    </row>
    <row r="92" spans="1:9" s="65" customFormat="1" ht="9.75">
      <c r="A92" s="9">
        <v>16</v>
      </c>
      <c r="B92" s="160" t="s">
        <v>949</v>
      </c>
      <c r="C92" s="225" t="s">
        <v>950</v>
      </c>
      <c r="D92" s="226">
        <v>0</v>
      </c>
      <c r="E92" s="226">
        <v>-14765910.110000001</v>
      </c>
      <c r="F92" s="227"/>
      <c r="G92" s="227" t="s">
        <v>799</v>
      </c>
      <c r="H92" s="227">
        <v>-1</v>
      </c>
      <c r="I92" s="228" t="s">
        <v>944</v>
      </c>
    </row>
    <row r="93" spans="1:9" s="65" customFormat="1" ht="9.75">
      <c r="A93" s="9">
        <v>17</v>
      </c>
      <c r="B93" s="160" t="s">
        <v>951</v>
      </c>
      <c r="C93" s="161" t="s">
        <v>952</v>
      </c>
      <c r="D93" s="213">
        <v>0</v>
      </c>
      <c r="E93" s="213">
        <v>4883824.7688825</v>
      </c>
      <c r="F93" s="11"/>
      <c r="G93" s="11" t="s">
        <v>799</v>
      </c>
      <c r="H93" s="11">
        <v>-1</v>
      </c>
      <c r="I93" s="11" t="s">
        <v>893</v>
      </c>
    </row>
    <row r="94" spans="1:9" s="65" customFormat="1" ht="9.75">
      <c r="A94" s="9">
        <v>18</v>
      </c>
      <c r="B94" s="160" t="s">
        <v>953</v>
      </c>
      <c r="C94" s="161" t="s">
        <v>954</v>
      </c>
      <c r="D94" s="213">
        <v>0</v>
      </c>
      <c r="E94" s="213">
        <v>812125.0560500001</v>
      </c>
      <c r="F94" s="11"/>
      <c r="G94" s="11" t="s">
        <v>799</v>
      </c>
      <c r="H94" s="11">
        <v>-1</v>
      </c>
      <c r="I94" s="11" t="s">
        <v>893</v>
      </c>
    </row>
    <row r="95" spans="1:9" s="65" customFormat="1" ht="9.75">
      <c r="A95" s="9">
        <v>19</v>
      </c>
      <c r="B95" s="160" t="s">
        <v>955</v>
      </c>
      <c r="C95" s="161" t="s">
        <v>956</v>
      </c>
      <c r="D95" s="213">
        <v>0</v>
      </c>
      <c r="E95" s="235">
        <v>-1815206.6400000001</v>
      </c>
      <c r="F95" s="11"/>
      <c r="G95" s="11" t="s">
        <v>799</v>
      </c>
      <c r="H95" s="11">
        <v>-1</v>
      </c>
      <c r="I95" s="11" t="s">
        <v>839</v>
      </c>
    </row>
    <row r="96" spans="1:9" s="65" customFormat="1" ht="9.75">
      <c r="A96" s="9">
        <v>20</v>
      </c>
      <c r="B96" s="160" t="s">
        <v>957</v>
      </c>
      <c r="C96" s="161" t="s">
        <v>958</v>
      </c>
      <c r="D96" s="213">
        <v>0</v>
      </c>
      <c r="E96" s="213">
        <v>600379.59618</v>
      </c>
      <c r="F96" s="11"/>
      <c r="G96" s="11" t="s">
        <v>799</v>
      </c>
      <c r="H96" s="11">
        <v>-1</v>
      </c>
      <c r="I96" s="11" t="s">
        <v>893</v>
      </c>
    </row>
    <row r="97" spans="1:9" s="65" customFormat="1" ht="9.75">
      <c r="A97" s="9">
        <v>21</v>
      </c>
      <c r="B97" s="160" t="s">
        <v>959</v>
      </c>
      <c r="C97" s="161" t="s">
        <v>960</v>
      </c>
      <c r="D97" s="213">
        <v>0</v>
      </c>
      <c r="E97" s="213">
        <v>99836.3652</v>
      </c>
      <c r="F97" s="11"/>
      <c r="G97" s="11" t="s">
        <v>799</v>
      </c>
      <c r="H97" s="11">
        <v>-1</v>
      </c>
      <c r="I97" s="11" t="s">
        <v>893</v>
      </c>
    </row>
    <row r="98" spans="1:9" s="65" customFormat="1" ht="9.75">
      <c r="A98" s="9">
        <v>22</v>
      </c>
      <c r="B98" s="160" t="s">
        <v>961</v>
      </c>
      <c r="C98" s="161" t="s">
        <v>962</v>
      </c>
      <c r="D98" s="213">
        <v>0</v>
      </c>
      <c r="E98" s="235">
        <v>-287947.98000000004</v>
      </c>
      <c r="F98" s="11"/>
      <c r="G98" s="11" t="s">
        <v>799</v>
      </c>
      <c r="H98" s="11">
        <v>-1</v>
      </c>
      <c r="I98" s="11" t="s">
        <v>800</v>
      </c>
    </row>
    <row r="99" spans="1:9" s="65" customFormat="1" ht="9.75">
      <c r="A99" s="9">
        <v>23</v>
      </c>
      <c r="B99" s="160" t="s">
        <v>963</v>
      </c>
      <c r="C99" s="161" t="s">
        <v>964</v>
      </c>
      <c r="D99" s="213">
        <v>0</v>
      </c>
      <c r="E99" s="213">
        <v>-155822.49</v>
      </c>
      <c r="F99" s="11"/>
      <c r="G99" s="11" t="s">
        <v>799</v>
      </c>
      <c r="H99" s="11">
        <v>-1</v>
      </c>
      <c r="I99" s="11" t="s">
        <v>800</v>
      </c>
    </row>
    <row r="100" spans="1:9" s="65" customFormat="1" ht="9.75">
      <c r="A100" s="9">
        <v>24</v>
      </c>
      <c r="B100" s="160" t="s">
        <v>965</v>
      </c>
      <c r="C100" s="161" t="s">
        <v>966</v>
      </c>
      <c r="D100" s="213">
        <v>0</v>
      </c>
      <c r="E100" s="213">
        <v>146777.08295249997</v>
      </c>
      <c r="F100" s="11"/>
      <c r="G100" s="11" t="s">
        <v>799</v>
      </c>
      <c r="H100" s="11">
        <v>-1</v>
      </c>
      <c r="I100" s="11" t="s">
        <v>893</v>
      </c>
    </row>
    <row r="101" spans="1:9" s="65" customFormat="1" ht="9.75">
      <c r="A101" s="9">
        <v>25</v>
      </c>
      <c r="B101" s="160" t="s">
        <v>967</v>
      </c>
      <c r="C101" s="161" t="s">
        <v>968</v>
      </c>
      <c r="D101" s="213">
        <v>0</v>
      </c>
      <c r="E101" s="213">
        <v>24407.37585</v>
      </c>
      <c r="F101" s="11"/>
      <c r="G101" s="11" t="s">
        <v>799</v>
      </c>
      <c r="H101" s="11">
        <v>-1</v>
      </c>
      <c r="I101" s="11" t="s">
        <v>893</v>
      </c>
    </row>
    <row r="102" spans="1:9" s="65" customFormat="1" ht="9.75">
      <c r="A102" s="9">
        <v>30</v>
      </c>
      <c r="B102" s="214" t="s">
        <v>969</v>
      </c>
      <c r="C102" s="161" t="s">
        <v>970</v>
      </c>
      <c r="D102" s="213">
        <v>0</v>
      </c>
      <c r="E102" s="235">
        <v>-560232</v>
      </c>
      <c r="F102" s="11"/>
      <c r="G102" s="11" t="s">
        <v>799</v>
      </c>
      <c r="H102" s="11">
        <v>-1</v>
      </c>
      <c r="I102" s="11" t="s">
        <v>839</v>
      </c>
    </row>
    <row r="103" spans="1:9" s="65" customFormat="1" ht="9.75">
      <c r="A103" s="9">
        <v>31</v>
      </c>
      <c r="B103" s="214" t="s">
        <v>971</v>
      </c>
      <c r="C103" s="161" t="s">
        <v>972</v>
      </c>
      <c r="D103" s="213">
        <v>0</v>
      </c>
      <c r="E103" s="213">
        <v>185296.73399999997</v>
      </c>
      <c r="F103" s="11"/>
      <c r="G103" s="11" t="s">
        <v>799</v>
      </c>
      <c r="H103" s="11">
        <v>-1</v>
      </c>
      <c r="I103" s="11" t="s">
        <v>893</v>
      </c>
    </row>
    <row r="104" spans="1:9" s="65" customFormat="1" ht="9.75">
      <c r="A104" s="9">
        <v>32</v>
      </c>
      <c r="B104" s="214" t="s">
        <v>973</v>
      </c>
      <c r="C104" s="161" t="s">
        <v>974</v>
      </c>
      <c r="D104" s="213">
        <v>0</v>
      </c>
      <c r="E104" s="213">
        <v>30812.76</v>
      </c>
      <c r="F104" s="11"/>
      <c r="G104" s="11" t="s">
        <v>799</v>
      </c>
      <c r="H104" s="11">
        <v>-1</v>
      </c>
      <c r="I104" s="11" t="s">
        <v>893</v>
      </c>
    </row>
    <row r="105" spans="1:9" s="65" customFormat="1" ht="9.75">
      <c r="A105" s="9"/>
      <c r="B105" s="214"/>
      <c r="C105" s="161"/>
      <c r="D105" s="213"/>
      <c r="E105" s="213"/>
      <c r="F105" s="11"/>
      <c r="G105" s="11"/>
      <c r="H105" s="11"/>
      <c r="I105" s="11"/>
    </row>
    <row r="106" spans="1:9" s="65" customFormat="1" ht="9.75">
      <c r="A106" s="9"/>
      <c r="B106" s="214"/>
      <c r="C106" s="161"/>
      <c r="D106" s="213"/>
      <c r="E106" s="213"/>
      <c r="F106" s="11"/>
      <c r="G106" s="11"/>
      <c r="H106" s="11"/>
      <c r="I106" s="11"/>
    </row>
    <row r="107" spans="1:9" s="65" customFormat="1" ht="10.5" thickBot="1">
      <c r="A107" s="9"/>
      <c r="B107" s="11"/>
      <c r="C107" s="212" t="s">
        <v>975</v>
      </c>
      <c r="D107" s="58" t="s">
        <v>792</v>
      </c>
      <c r="E107" s="58" t="s">
        <v>304</v>
      </c>
      <c r="F107" s="11"/>
      <c r="G107" s="11"/>
      <c r="H107" s="11"/>
      <c r="I107" s="11"/>
    </row>
    <row r="108" spans="1:9" s="65" customFormat="1" ht="9.75">
      <c r="A108" s="9">
        <v>1</v>
      </c>
      <c r="B108" s="160" t="s">
        <v>976</v>
      </c>
      <c r="C108" s="225" t="s">
        <v>977</v>
      </c>
      <c r="D108" s="229">
        <v>0</v>
      </c>
      <c r="E108" s="229">
        <v>-592969924.5116723</v>
      </c>
      <c r="F108" s="227"/>
      <c r="G108" s="227" t="s">
        <v>799</v>
      </c>
      <c r="H108" s="227">
        <v>-1</v>
      </c>
      <c r="I108" s="227" t="s">
        <v>800</v>
      </c>
    </row>
    <row r="109" spans="1:9" s="65" customFormat="1" ht="9.75">
      <c r="A109" s="9">
        <v>2</v>
      </c>
      <c r="B109" s="160" t="s">
        <v>978</v>
      </c>
      <c r="C109" s="225" t="s">
        <v>979</v>
      </c>
      <c r="D109" s="229">
        <v>0</v>
      </c>
      <c r="E109" s="229">
        <v>-6951743.571967829</v>
      </c>
      <c r="F109" s="227"/>
      <c r="G109" s="227" t="s">
        <v>799</v>
      </c>
      <c r="H109" s="227">
        <v>-1</v>
      </c>
      <c r="I109" s="227" t="s">
        <v>800</v>
      </c>
    </row>
    <row r="110" spans="1:9" s="65" customFormat="1" ht="9.75">
      <c r="A110" s="9">
        <v>3</v>
      </c>
      <c r="B110" s="160" t="s">
        <v>980</v>
      </c>
      <c r="C110" s="161" t="s">
        <v>981</v>
      </c>
      <c r="D110" s="4">
        <v>0</v>
      </c>
      <c r="E110" s="4">
        <v>5717170.929498398</v>
      </c>
      <c r="F110" s="11"/>
      <c r="G110" s="11" t="s">
        <v>799</v>
      </c>
      <c r="H110" s="11">
        <v>-1</v>
      </c>
      <c r="I110" s="11" t="s">
        <v>800</v>
      </c>
    </row>
    <row r="111" spans="1:9" s="65" customFormat="1" ht="9.75">
      <c r="A111" s="9">
        <v>4</v>
      </c>
      <c r="B111" s="160" t="s">
        <v>982</v>
      </c>
      <c r="C111" s="161" t="s">
        <v>983</v>
      </c>
      <c r="D111" s="4">
        <v>0</v>
      </c>
      <c r="E111" s="4">
        <v>44353.572269065575</v>
      </c>
      <c r="F111" s="11"/>
      <c r="G111" s="11" t="s">
        <v>799</v>
      </c>
      <c r="H111" s="11">
        <v>-1</v>
      </c>
      <c r="I111" s="11" t="s">
        <v>800</v>
      </c>
    </row>
    <row r="112" spans="1:9" s="65" customFormat="1" ht="9.75">
      <c r="A112" s="9">
        <v>5</v>
      </c>
      <c r="B112" s="160" t="s">
        <v>984</v>
      </c>
      <c r="C112" s="225" t="s">
        <v>985</v>
      </c>
      <c r="D112" s="229">
        <v>0</v>
      </c>
      <c r="E112" s="229">
        <v>0</v>
      </c>
      <c r="F112" s="227"/>
      <c r="G112" s="227" t="s">
        <v>799</v>
      </c>
      <c r="H112" s="227">
        <v>-1</v>
      </c>
      <c r="I112" s="227" t="s">
        <v>800</v>
      </c>
    </row>
    <row r="113" spans="1:9" s="65" customFormat="1" ht="9.75">
      <c r="A113" s="9">
        <v>6</v>
      </c>
      <c r="B113" s="160" t="s">
        <v>986</v>
      </c>
      <c r="C113" s="225" t="s">
        <v>987</v>
      </c>
      <c r="D113" s="229">
        <v>0</v>
      </c>
      <c r="E113" s="229">
        <v>0</v>
      </c>
      <c r="F113" s="227"/>
      <c r="G113" s="227" t="s">
        <v>799</v>
      </c>
      <c r="H113" s="227">
        <v>-1</v>
      </c>
      <c r="I113" s="227" t="s">
        <v>800</v>
      </c>
    </row>
    <row r="114" spans="1:9" s="65" customFormat="1" ht="9.75">
      <c r="A114" s="9">
        <v>7</v>
      </c>
      <c r="B114" s="160" t="s">
        <v>988</v>
      </c>
      <c r="C114" s="225" t="s">
        <v>989</v>
      </c>
      <c r="D114" s="229">
        <v>0</v>
      </c>
      <c r="E114" s="229">
        <v>7478491.811538462</v>
      </c>
      <c r="F114" s="227"/>
      <c r="G114" s="227" t="s">
        <v>799</v>
      </c>
      <c r="H114" s="227">
        <v>-1</v>
      </c>
      <c r="I114" s="228" t="s">
        <v>944</v>
      </c>
    </row>
    <row r="115" spans="1:9" s="65" customFormat="1" ht="9.75">
      <c r="A115" s="9">
        <v>9</v>
      </c>
      <c r="B115" s="214" t="s">
        <v>990</v>
      </c>
      <c r="C115" s="161" t="s">
        <v>991</v>
      </c>
      <c r="D115" s="4">
        <v>0</v>
      </c>
      <c r="E115" s="4">
        <v>-1534723.3734240981</v>
      </c>
      <c r="F115" s="11"/>
      <c r="G115" s="11" t="s">
        <v>799</v>
      </c>
      <c r="H115" s="11">
        <v>-1</v>
      </c>
      <c r="I115" s="11" t="s">
        <v>800</v>
      </c>
    </row>
    <row r="116" spans="1:9" s="65" customFormat="1" ht="9.75">
      <c r="A116" s="9">
        <v>10</v>
      </c>
      <c r="B116" s="160" t="s">
        <v>992</v>
      </c>
      <c r="C116" s="225" t="s">
        <v>993</v>
      </c>
      <c r="D116" s="229">
        <v>0</v>
      </c>
      <c r="E116" s="229">
        <v>679898.4</v>
      </c>
      <c r="F116" s="227"/>
      <c r="G116" s="227" t="s">
        <v>799</v>
      </c>
      <c r="H116" s="227">
        <v>-1</v>
      </c>
      <c r="I116" s="228" t="s">
        <v>944</v>
      </c>
    </row>
    <row r="117" spans="1:9" s="65" customFormat="1" ht="9.75">
      <c r="A117" s="9">
        <v>11</v>
      </c>
      <c r="B117" s="214" t="s">
        <v>994</v>
      </c>
      <c r="C117" s="230" t="s">
        <v>995</v>
      </c>
      <c r="D117" s="231">
        <v>0</v>
      </c>
      <c r="E117" s="231">
        <v>4825625</v>
      </c>
      <c r="F117" s="228"/>
      <c r="G117" s="228" t="s">
        <v>799</v>
      </c>
      <c r="H117" s="228">
        <v>-1</v>
      </c>
      <c r="I117" s="228" t="s">
        <v>944</v>
      </c>
    </row>
    <row r="118" spans="11:12" ht="9.75">
      <c r="K118" s="3"/>
      <c r="L118" s="3"/>
    </row>
    <row r="119" spans="3:12" ht="9.75">
      <c r="C119" s="212" t="s">
        <v>996</v>
      </c>
      <c r="K119" s="3"/>
      <c r="L119" s="3"/>
    </row>
    <row r="120" spans="1:12" ht="9.75">
      <c r="A120" s="9">
        <v>1</v>
      </c>
      <c r="B120" s="160" t="s">
        <v>997</v>
      </c>
      <c r="C120" s="161" t="s">
        <v>998</v>
      </c>
      <c r="D120" s="232">
        <v>0.9801395</v>
      </c>
      <c r="E120" s="232">
        <v>0.9801395</v>
      </c>
      <c r="G120" s="11" t="s">
        <v>799</v>
      </c>
      <c r="I120" s="11" t="s">
        <v>806</v>
      </c>
      <c r="K120" s="3"/>
      <c r="L120" s="3"/>
    </row>
    <row r="121" spans="1:12" ht="9.75">
      <c r="A121" s="9">
        <v>2</v>
      </c>
      <c r="B121" s="160" t="s">
        <v>999</v>
      </c>
      <c r="C121" s="161" t="s">
        <v>1000</v>
      </c>
      <c r="D121" s="232">
        <v>1</v>
      </c>
      <c r="E121" s="232">
        <v>1</v>
      </c>
      <c r="G121" s="11" t="s">
        <v>799</v>
      </c>
      <c r="I121" s="11" t="s">
        <v>806</v>
      </c>
      <c r="K121" s="3"/>
      <c r="L121" s="3"/>
    </row>
    <row r="122" spans="1:12" ht="9.75">
      <c r="A122" s="9">
        <v>3</v>
      </c>
      <c r="B122" s="160" t="s">
        <v>1001</v>
      </c>
      <c r="C122" s="161" t="s">
        <v>1002</v>
      </c>
      <c r="D122" s="232">
        <v>0.9801395</v>
      </c>
      <c r="E122" s="232">
        <v>0.9801395</v>
      </c>
      <c r="G122" s="11" t="s">
        <v>799</v>
      </c>
      <c r="I122" s="11" t="s">
        <v>806</v>
      </c>
      <c r="K122" s="3"/>
      <c r="L122" s="3"/>
    </row>
    <row r="123" spans="1:12" ht="9.75">
      <c r="A123" s="9">
        <v>4</v>
      </c>
      <c r="B123" s="160" t="s">
        <v>1003</v>
      </c>
      <c r="C123" s="161" t="s">
        <v>1004</v>
      </c>
      <c r="D123" s="232">
        <v>0.979022</v>
      </c>
      <c r="E123" s="232">
        <v>0.979022</v>
      </c>
      <c r="G123" s="11" t="s">
        <v>799</v>
      </c>
      <c r="I123" s="11" t="s">
        <v>806</v>
      </c>
      <c r="K123" s="3"/>
      <c r="L123" s="3"/>
    </row>
    <row r="124" spans="1:12" ht="9.75">
      <c r="A124" s="9">
        <v>5</v>
      </c>
      <c r="B124" s="160" t="s">
        <v>1005</v>
      </c>
      <c r="C124" s="161" t="s">
        <v>1006</v>
      </c>
      <c r="D124" s="4">
        <v>101686600</v>
      </c>
      <c r="E124" s="4">
        <v>103200444</v>
      </c>
      <c r="G124" s="11" t="s">
        <v>799</v>
      </c>
      <c r="I124" s="11" t="s">
        <v>806</v>
      </c>
      <c r="K124" s="3"/>
      <c r="L124" s="3"/>
    </row>
    <row r="125" spans="1:12" ht="9.75">
      <c r="A125" s="9">
        <v>6</v>
      </c>
      <c r="B125" s="160" t="s">
        <v>1007</v>
      </c>
      <c r="C125" s="161" t="s">
        <v>1008</v>
      </c>
      <c r="D125" s="4">
        <v>2313144</v>
      </c>
      <c r="E125" s="4">
        <v>2210124</v>
      </c>
      <c r="G125" s="11" t="s">
        <v>799</v>
      </c>
      <c r="I125" s="11" t="s">
        <v>806</v>
      </c>
      <c r="K125" s="3"/>
      <c r="L125" s="3"/>
    </row>
    <row r="126" spans="1:12" ht="9.75">
      <c r="A126" s="9">
        <v>7</v>
      </c>
      <c r="B126" s="160" t="s">
        <v>1009</v>
      </c>
      <c r="C126" s="161" t="s">
        <v>1010</v>
      </c>
      <c r="D126" s="4">
        <v>4579174</v>
      </c>
      <c r="E126" s="4">
        <v>4625149</v>
      </c>
      <c r="G126" s="11" t="s">
        <v>799</v>
      </c>
      <c r="I126" s="11" t="s">
        <v>806</v>
      </c>
      <c r="K126" s="3"/>
      <c r="L126" s="3"/>
    </row>
    <row r="127" spans="11:12" ht="9.75">
      <c r="K127" s="3"/>
      <c r="L127" s="3"/>
    </row>
    <row r="128" spans="3:12" ht="9.75">
      <c r="C128" s="212" t="s">
        <v>332</v>
      </c>
      <c r="K128" s="3"/>
      <c r="L128" s="3"/>
    </row>
    <row r="129" spans="1:12" ht="9.75">
      <c r="A129" s="9">
        <v>8</v>
      </c>
      <c r="B129" s="160" t="s">
        <v>1011</v>
      </c>
      <c r="C129" s="161" t="s">
        <v>1012</v>
      </c>
      <c r="D129" s="4">
        <v>0</v>
      </c>
      <c r="E129" s="4">
        <v>0</v>
      </c>
      <c r="I129" s="11" t="s">
        <v>806</v>
      </c>
      <c r="K129" s="3"/>
      <c r="L129" s="3"/>
    </row>
    <row r="130" spans="1:12" ht="9.75">
      <c r="A130" s="9">
        <v>9</v>
      </c>
      <c r="B130" s="160" t="s">
        <v>1013</v>
      </c>
      <c r="C130" s="161" t="s">
        <v>1014</v>
      </c>
      <c r="D130" s="233">
        <v>1</v>
      </c>
      <c r="E130" s="233">
        <v>1</v>
      </c>
      <c r="I130" s="11" t="s">
        <v>806</v>
      </c>
      <c r="K130" s="3"/>
      <c r="L130" s="3"/>
    </row>
    <row r="131" spans="1:12" ht="9.75">
      <c r="A131" s="9">
        <v>10</v>
      </c>
      <c r="B131" s="9" t="s">
        <v>1015</v>
      </c>
      <c r="C131" s="8" t="s">
        <v>1016</v>
      </c>
      <c r="D131" s="234">
        <v>0.115</v>
      </c>
      <c r="E131" s="234">
        <v>0.115</v>
      </c>
      <c r="I131" s="11" t="s">
        <v>806</v>
      </c>
      <c r="K131" s="3"/>
      <c r="L131" s="3"/>
    </row>
    <row r="132" spans="11:12" ht="9.75">
      <c r="K132" s="3"/>
      <c r="L132" s="3"/>
    </row>
    <row r="133" spans="11:12" ht="9.75">
      <c r="K133" s="3"/>
      <c r="L133" s="3"/>
    </row>
    <row r="134" spans="3:12" ht="9.75">
      <c r="C134" s="212" t="s">
        <v>1017</v>
      </c>
      <c r="K134" s="3"/>
      <c r="L134" s="3"/>
    </row>
    <row r="135" spans="1:12" ht="9.75">
      <c r="A135" s="9">
        <v>1</v>
      </c>
      <c r="B135" s="9" t="s">
        <v>1018</v>
      </c>
      <c r="C135" s="8" t="s">
        <v>1019</v>
      </c>
      <c r="I135" s="11" t="s">
        <v>800</v>
      </c>
      <c r="K135" s="3"/>
      <c r="L135" s="3"/>
    </row>
    <row r="136" spans="1:12" ht="9.75">
      <c r="A136" s="9">
        <v>2</v>
      </c>
      <c r="B136" s="9" t="s">
        <v>1020</v>
      </c>
      <c r="C136" s="8" t="s">
        <v>1021</v>
      </c>
      <c r="I136" s="11" t="s">
        <v>800</v>
      </c>
      <c r="K136" s="3"/>
      <c r="L136" s="3"/>
    </row>
    <row r="137" spans="1:12" ht="9.75">
      <c r="A137" s="9">
        <v>3</v>
      </c>
      <c r="B137" s="9" t="s">
        <v>1022</v>
      </c>
      <c r="C137" s="8" t="s">
        <v>1023</v>
      </c>
      <c r="I137" s="11" t="s">
        <v>800</v>
      </c>
      <c r="K137" s="3"/>
      <c r="L137" s="3"/>
    </row>
    <row r="138" spans="1:12" ht="9.75">
      <c r="A138" s="9">
        <v>4</v>
      </c>
      <c r="B138" s="9" t="s">
        <v>1024</v>
      </c>
      <c r="C138" s="8" t="s">
        <v>1025</v>
      </c>
      <c r="I138" s="11" t="s">
        <v>800</v>
      </c>
      <c r="K138" s="3"/>
      <c r="L138" s="3"/>
    </row>
    <row r="139" spans="1:12" ht="9.75">
      <c r="A139" s="9">
        <v>5</v>
      </c>
      <c r="B139" s="9" t="s">
        <v>1026</v>
      </c>
      <c r="C139" s="8" t="s">
        <v>1027</v>
      </c>
      <c r="I139" s="11" t="s">
        <v>800</v>
      </c>
      <c r="K139" s="3"/>
      <c r="L139" s="3"/>
    </row>
    <row r="140" spans="1:12" ht="9.75">
      <c r="A140" s="9">
        <v>6</v>
      </c>
      <c r="B140" s="9" t="s">
        <v>1028</v>
      </c>
      <c r="C140" s="8" t="s">
        <v>1029</v>
      </c>
      <c r="I140" s="11" t="s">
        <v>800</v>
      </c>
      <c r="K140" s="3"/>
      <c r="L140" s="3"/>
    </row>
    <row r="141" spans="1:12" ht="9.75">
      <c r="A141" s="9">
        <v>7</v>
      </c>
      <c r="B141" s="9" t="s">
        <v>1030</v>
      </c>
      <c r="C141" s="8" t="s">
        <v>1031</v>
      </c>
      <c r="I141" s="11" t="s">
        <v>800</v>
      </c>
      <c r="K141" s="3"/>
      <c r="L141" s="3"/>
    </row>
    <row r="142" spans="1:12" ht="9.75">
      <c r="A142" s="9">
        <v>8</v>
      </c>
      <c r="B142" s="9" t="s">
        <v>1032</v>
      </c>
      <c r="C142" s="8" t="s">
        <v>1033</v>
      </c>
      <c r="I142" s="11" t="s">
        <v>800</v>
      </c>
      <c r="K142" s="3"/>
      <c r="L142" s="3"/>
    </row>
    <row r="143" spans="1:12" ht="9.75">
      <c r="A143" s="9">
        <v>9</v>
      </c>
      <c r="B143" s="9" t="s">
        <v>1034</v>
      </c>
      <c r="C143" s="8" t="s">
        <v>1035</v>
      </c>
      <c r="I143" s="11" t="s">
        <v>800</v>
      </c>
      <c r="K143" s="3"/>
      <c r="L143" s="3"/>
    </row>
    <row r="144" spans="1:12" ht="9.75">
      <c r="A144" s="9">
        <v>10</v>
      </c>
      <c r="B144" s="9" t="s">
        <v>1036</v>
      </c>
      <c r="C144" s="8" t="s">
        <v>1037</v>
      </c>
      <c r="I144" s="11" t="s">
        <v>800</v>
      </c>
      <c r="K144" s="3"/>
      <c r="L144" s="3"/>
    </row>
    <row r="145" spans="1:12" ht="9.75">
      <c r="A145" s="9">
        <v>11</v>
      </c>
      <c r="B145" s="9" t="s">
        <v>1038</v>
      </c>
      <c r="C145" s="8" t="s">
        <v>1039</v>
      </c>
      <c r="I145" s="11" t="s">
        <v>800</v>
      </c>
      <c r="K145" s="3"/>
      <c r="L145" s="3"/>
    </row>
    <row r="146" spans="1:12" ht="9.75">
      <c r="A146" s="9">
        <v>12</v>
      </c>
      <c r="B146" s="9" t="s">
        <v>1040</v>
      </c>
      <c r="C146" s="8" t="s">
        <v>1041</v>
      </c>
      <c r="I146" s="11" t="s">
        <v>800</v>
      </c>
      <c r="K146" s="3"/>
      <c r="L146" s="3"/>
    </row>
    <row r="147" spans="1:12" ht="9.75">
      <c r="A147" s="9">
        <v>13</v>
      </c>
      <c r="B147" s="9" t="s">
        <v>1042</v>
      </c>
      <c r="C147" s="8" t="s">
        <v>1043</v>
      </c>
      <c r="I147" s="11" t="s">
        <v>1044</v>
      </c>
      <c r="K147" s="3"/>
      <c r="L147" s="3"/>
    </row>
    <row r="148" spans="1:12" ht="9.75">
      <c r="A148" s="9">
        <v>14</v>
      </c>
      <c r="B148" s="9" t="s">
        <v>1045</v>
      </c>
      <c r="C148" s="8" t="s">
        <v>1046</v>
      </c>
      <c r="I148" s="11" t="s">
        <v>1044</v>
      </c>
      <c r="K148" s="3"/>
      <c r="L148" s="3"/>
    </row>
    <row r="149" spans="1:12" ht="9.75">
      <c r="A149" s="9">
        <v>15</v>
      </c>
      <c r="B149" s="9" t="s">
        <v>1047</v>
      </c>
      <c r="C149" s="8" t="s">
        <v>1048</v>
      </c>
      <c r="I149" s="11" t="s">
        <v>1049</v>
      </c>
      <c r="K149" s="3"/>
      <c r="L149" s="3"/>
    </row>
    <row r="150" spans="1:12" ht="9.75">
      <c r="A150" s="9">
        <v>16</v>
      </c>
      <c r="B150" s="9" t="s">
        <v>1050</v>
      </c>
      <c r="C150" s="8" t="s">
        <v>1051</v>
      </c>
      <c r="I150" s="11" t="s">
        <v>1049</v>
      </c>
      <c r="K150" s="3"/>
      <c r="L150" s="3"/>
    </row>
    <row r="151" spans="1:12" ht="9.75">
      <c r="A151" s="9">
        <v>17</v>
      </c>
      <c r="B151" s="9" t="s">
        <v>256</v>
      </c>
      <c r="C151" s="8" t="s">
        <v>1052</v>
      </c>
      <c r="I151" s="11" t="s">
        <v>1049</v>
      </c>
      <c r="K151" s="3"/>
      <c r="L151" s="3"/>
    </row>
  </sheetData>
  <sheetProtection/>
  <printOptions/>
  <pageMargins left="0.25" right="0" top="1" bottom="1" header="0.5" footer="0.5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4"/>
  <sheetViews>
    <sheetView view="pageBreakPreview" zoomScale="60" zoomScalePageLayoutView="0" workbookViewId="0" topLeftCell="A1">
      <selection activeCell="A1" sqref="A1:A2"/>
    </sheetView>
  </sheetViews>
  <sheetFormatPr defaultColWidth="9.140625" defaultRowHeight="12.75"/>
  <cols>
    <col min="1" max="1" width="60.421875" style="0" bestFit="1" customWidth="1"/>
    <col min="2" max="2" width="9.57421875" style="0" bestFit="1" customWidth="1"/>
    <col min="3" max="3" width="12.7109375" style="0" bestFit="1" customWidth="1"/>
  </cols>
  <sheetData>
    <row r="1" ht="15">
      <c r="A1" s="264" t="s">
        <v>1161</v>
      </c>
    </row>
    <row r="2" ht="15">
      <c r="A2" s="264" t="s">
        <v>1155</v>
      </c>
    </row>
    <row r="4" spans="1:3" ht="18.75" customHeight="1">
      <c r="A4" s="8" t="s">
        <v>226</v>
      </c>
      <c r="B4" s="9" t="s">
        <v>227</v>
      </c>
      <c r="C4" s="59" t="s">
        <v>228</v>
      </c>
    </row>
    <row r="5" spans="1:3" ht="12.75">
      <c r="A5" s="3" t="s">
        <v>187</v>
      </c>
      <c r="B5" s="11">
        <v>500</v>
      </c>
      <c r="C5" s="60">
        <v>7794020.98</v>
      </c>
    </row>
    <row r="6" spans="1:3" ht="12.75">
      <c r="A6" s="3" t="s">
        <v>5</v>
      </c>
      <c r="B6" s="11">
        <v>501</v>
      </c>
      <c r="C6" s="60">
        <v>700540892.63</v>
      </c>
    </row>
    <row r="7" spans="1:3" ht="12.75">
      <c r="A7" s="3" t="s">
        <v>6</v>
      </c>
      <c r="B7" s="11">
        <v>501</v>
      </c>
      <c r="C7" s="60">
        <v>9995114.78</v>
      </c>
    </row>
    <row r="8" spans="1:3" ht="12.75">
      <c r="A8" s="3" t="s">
        <v>7</v>
      </c>
      <c r="B8" s="11">
        <v>502</v>
      </c>
      <c r="C8" s="60">
        <v>5964287.99</v>
      </c>
    </row>
    <row r="9" spans="1:3" ht="12.75">
      <c r="A9" s="3" t="s">
        <v>8</v>
      </c>
      <c r="B9" s="11">
        <v>505</v>
      </c>
      <c r="C9" s="60">
        <v>2263814.77</v>
      </c>
    </row>
    <row r="10" spans="1:3" ht="12.75">
      <c r="A10" s="3" t="s">
        <v>188</v>
      </c>
      <c r="B10" s="11">
        <v>506</v>
      </c>
      <c r="C10" s="60">
        <v>21079312.06</v>
      </c>
    </row>
    <row r="11" spans="1:3" ht="12.75">
      <c r="A11" s="3" t="s">
        <v>9</v>
      </c>
      <c r="B11" s="11">
        <v>506</v>
      </c>
      <c r="C11" s="60">
        <v>6688174.47</v>
      </c>
    </row>
    <row r="12" spans="1:3" ht="12.75">
      <c r="A12" s="3" t="s">
        <v>10</v>
      </c>
      <c r="B12" s="11">
        <v>506</v>
      </c>
      <c r="C12" s="60">
        <v>1337939.58</v>
      </c>
    </row>
    <row r="13" spans="1:3" ht="12.75">
      <c r="A13" s="3" t="s">
        <v>11</v>
      </c>
      <c r="B13" s="11">
        <v>507</v>
      </c>
      <c r="C13" s="60">
        <v>3483.31</v>
      </c>
    </row>
    <row r="14" spans="1:3" ht="12.75">
      <c r="A14" s="3" t="s">
        <v>12</v>
      </c>
      <c r="B14" s="11">
        <v>509</v>
      </c>
      <c r="C14" s="60">
        <v>0</v>
      </c>
    </row>
    <row r="15" spans="1:3" ht="12.75">
      <c r="A15" s="3" t="s">
        <v>189</v>
      </c>
      <c r="B15" s="11">
        <v>511</v>
      </c>
      <c r="C15" s="60">
        <v>8749318.33</v>
      </c>
    </row>
    <row r="16" spans="1:3" ht="12.75">
      <c r="A16" s="3" t="s">
        <v>13</v>
      </c>
      <c r="B16" s="11">
        <v>511</v>
      </c>
      <c r="C16" s="60">
        <v>6135305.77</v>
      </c>
    </row>
    <row r="17" spans="1:3" ht="12.75">
      <c r="A17" s="3" t="s">
        <v>14</v>
      </c>
      <c r="B17" s="11">
        <v>511</v>
      </c>
      <c r="C17" s="60">
        <v>1721542</v>
      </c>
    </row>
    <row r="18" spans="1:3" ht="12.75">
      <c r="A18" s="3" t="s">
        <v>15</v>
      </c>
      <c r="B18" s="11">
        <v>511</v>
      </c>
      <c r="C18" s="60">
        <v>0</v>
      </c>
    </row>
    <row r="19" spans="1:3" ht="12.75">
      <c r="A19" s="3" t="s">
        <v>16</v>
      </c>
      <c r="B19" s="11">
        <v>512</v>
      </c>
      <c r="C19" s="60">
        <v>19993880.57</v>
      </c>
    </row>
    <row r="20" spans="1:3" ht="12.75">
      <c r="A20" s="3" t="s">
        <v>17</v>
      </c>
      <c r="B20" s="11">
        <v>512</v>
      </c>
      <c r="C20" s="60">
        <v>8594280</v>
      </c>
    </row>
    <row r="21" spans="1:3" ht="12.75">
      <c r="A21" s="3" t="s">
        <v>18</v>
      </c>
      <c r="B21" s="11">
        <v>513</v>
      </c>
      <c r="C21" s="60">
        <v>10599552.66</v>
      </c>
    </row>
    <row r="22" spans="1:3" ht="12.75">
      <c r="A22" s="3" t="s">
        <v>190</v>
      </c>
      <c r="B22" s="11">
        <v>513</v>
      </c>
      <c r="C22" s="60">
        <v>1335073</v>
      </c>
    </row>
    <row r="23" spans="1:3" ht="12.75">
      <c r="A23" s="3" t="s">
        <v>191</v>
      </c>
      <c r="B23" s="11">
        <v>514</v>
      </c>
      <c r="C23" s="60">
        <v>2783048.56</v>
      </c>
    </row>
    <row r="24" spans="1:3" ht="12.75">
      <c r="A24" s="3" t="s">
        <v>19</v>
      </c>
      <c r="B24" s="11">
        <v>514</v>
      </c>
      <c r="C24" s="60">
        <v>242685.2</v>
      </c>
    </row>
    <row r="25" spans="1:3" ht="12.75">
      <c r="A25" s="3" t="s">
        <v>192</v>
      </c>
      <c r="B25" s="11">
        <v>517</v>
      </c>
      <c r="C25" s="60">
        <v>105717145.91</v>
      </c>
    </row>
    <row r="26" spans="1:3" ht="12.75">
      <c r="A26" s="3" t="s">
        <v>229</v>
      </c>
      <c r="B26" s="11">
        <v>518</v>
      </c>
      <c r="C26" s="60">
        <v>189576565.21</v>
      </c>
    </row>
    <row r="27" spans="1:3" ht="12.75">
      <c r="A27" s="3" t="s">
        <v>230</v>
      </c>
      <c r="B27" s="11">
        <v>518</v>
      </c>
      <c r="C27" s="60">
        <v>21490238.79</v>
      </c>
    </row>
    <row r="28" spans="1:3" ht="12.75">
      <c r="A28" s="3" t="s">
        <v>22</v>
      </c>
      <c r="B28" s="11">
        <v>518</v>
      </c>
      <c r="C28" s="60">
        <v>35346332.38</v>
      </c>
    </row>
    <row r="29" spans="1:3" ht="12.75">
      <c r="A29" s="3" t="s">
        <v>23</v>
      </c>
      <c r="B29" s="11">
        <v>518</v>
      </c>
      <c r="C29" s="60">
        <v>0</v>
      </c>
    </row>
    <row r="30" spans="1:3" ht="12.75">
      <c r="A30" s="3" t="s">
        <v>24</v>
      </c>
      <c r="B30" s="11">
        <v>518</v>
      </c>
      <c r="C30" s="60">
        <v>0</v>
      </c>
    </row>
    <row r="31" spans="1:3" ht="12.75">
      <c r="A31" s="3" t="s">
        <v>25</v>
      </c>
      <c r="B31" s="11">
        <v>518</v>
      </c>
      <c r="C31" s="60">
        <v>0</v>
      </c>
    </row>
    <row r="32" spans="1:3" ht="12.75">
      <c r="A32" s="3" t="s">
        <v>26</v>
      </c>
      <c r="B32" s="11">
        <v>518</v>
      </c>
      <c r="C32" s="60">
        <v>0</v>
      </c>
    </row>
    <row r="33" spans="1:3" ht="12.75">
      <c r="A33" s="3" t="s">
        <v>231</v>
      </c>
      <c r="B33" s="11">
        <v>518</v>
      </c>
      <c r="C33" s="60">
        <v>0</v>
      </c>
    </row>
    <row r="34" spans="1:3" ht="12.75">
      <c r="A34" s="3" t="s">
        <v>193</v>
      </c>
      <c r="B34" s="11">
        <v>518</v>
      </c>
      <c r="C34" s="60">
        <v>11753702</v>
      </c>
    </row>
    <row r="35" spans="1:3" ht="12.75">
      <c r="A35" s="3" t="s">
        <v>27</v>
      </c>
      <c r="B35" s="11">
        <v>519</v>
      </c>
      <c r="C35" s="60">
        <v>8984825.6</v>
      </c>
    </row>
    <row r="36" spans="1:3" ht="12.75">
      <c r="A36" s="3" t="s">
        <v>28</v>
      </c>
      <c r="B36" s="11">
        <v>520</v>
      </c>
      <c r="C36" s="60">
        <v>64486955.4</v>
      </c>
    </row>
    <row r="37" spans="1:3" ht="12.75">
      <c r="A37" s="3" t="s">
        <v>29</v>
      </c>
      <c r="B37" s="11">
        <v>520</v>
      </c>
      <c r="C37" s="60">
        <v>0</v>
      </c>
    </row>
    <row r="38" spans="1:3" ht="12.75">
      <c r="A38" s="3" t="s">
        <v>30</v>
      </c>
      <c r="B38" s="11">
        <v>523</v>
      </c>
      <c r="C38" s="60">
        <v>66333.12</v>
      </c>
    </row>
    <row r="39" spans="1:3" ht="12.75">
      <c r="A39" s="3" t="s">
        <v>194</v>
      </c>
      <c r="B39" s="11">
        <v>524</v>
      </c>
      <c r="C39" s="60">
        <v>66368877.34</v>
      </c>
    </row>
    <row r="40" spans="1:3" ht="12.75">
      <c r="A40" s="3" t="s">
        <v>31</v>
      </c>
      <c r="B40" s="11">
        <v>524</v>
      </c>
      <c r="C40" s="60">
        <v>11553</v>
      </c>
    </row>
    <row r="41" spans="1:3" ht="12.75">
      <c r="A41" s="3" t="s">
        <v>195</v>
      </c>
      <c r="B41" s="11">
        <v>524</v>
      </c>
      <c r="C41" s="60">
        <v>6707476</v>
      </c>
    </row>
    <row r="42" spans="1:3" ht="12.75">
      <c r="A42" s="3" t="s">
        <v>232</v>
      </c>
      <c r="B42" s="11">
        <v>524</v>
      </c>
      <c r="C42" s="60">
        <v>0</v>
      </c>
    </row>
    <row r="43" spans="1:3" ht="12.75">
      <c r="A43" s="3" t="s">
        <v>32</v>
      </c>
      <c r="B43" s="11">
        <v>525</v>
      </c>
      <c r="C43" s="60">
        <v>0</v>
      </c>
    </row>
    <row r="44" spans="1:3" ht="12.75">
      <c r="A44" s="3" t="s">
        <v>196</v>
      </c>
      <c r="B44" s="11">
        <v>528</v>
      </c>
      <c r="C44" s="60">
        <v>110908125.49</v>
      </c>
    </row>
    <row r="45" spans="1:3" ht="12.75">
      <c r="A45" s="3" t="s">
        <v>33</v>
      </c>
      <c r="B45" s="11">
        <v>529</v>
      </c>
      <c r="C45" s="60">
        <v>5708158.48</v>
      </c>
    </row>
    <row r="46" spans="1:3" ht="12.75">
      <c r="A46" s="3" t="s">
        <v>34</v>
      </c>
      <c r="B46" s="11">
        <v>529</v>
      </c>
      <c r="C46" s="60">
        <v>1300000</v>
      </c>
    </row>
    <row r="47" spans="1:3" ht="12.75">
      <c r="A47" s="3" t="s">
        <v>35</v>
      </c>
      <c r="B47" s="11">
        <v>530</v>
      </c>
      <c r="C47" s="60">
        <v>30288151.37</v>
      </c>
    </row>
    <row r="48" spans="1:3" ht="12.75">
      <c r="A48" s="3" t="s">
        <v>36</v>
      </c>
      <c r="B48" s="11">
        <v>531</v>
      </c>
      <c r="C48" s="60">
        <v>11993463.42</v>
      </c>
    </row>
    <row r="49" spans="1:3" ht="12.75">
      <c r="A49" s="3" t="s">
        <v>197</v>
      </c>
      <c r="B49" s="11">
        <v>532</v>
      </c>
      <c r="C49" s="60">
        <v>3111660.66</v>
      </c>
    </row>
    <row r="50" spans="1:3" ht="12.75">
      <c r="A50" s="3" t="s">
        <v>37</v>
      </c>
      <c r="B50" s="11">
        <v>532</v>
      </c>
      <c r="C50" s="60">
        <v>0</v>
      </c>
    </row>
    <row r="51" spans="1:3" ht="12.75">
      <c r="A51" s="3" t="s">
        <v>198</v>
      </c>
      <c r="B51" s="11">
        <v>546</v>
      </c>
      <c r="C51" s="60">
        <v>15097339.52</v>
      </c>
    </row>
    <row r="52" spans="1:3" ht="12.75">
      <c r="A52" s="3" t="s">
        <v>199</v>
      </c>
      <c r="B52" s="11">
        <v>552</v>
      </c>
      <c r="C52" s="60">
        <v>386329.29</v>
      </c>
    </row>
    <row r="53" spans="1:3" ht="12.75">
      <c r="A53" s="3" t="s">
        <v>40</v>
      </c>
      <c r="B53" s="11">
        <v>547</v>
      </c>
      <c r="C53" s="60">
        <v>2324417979.45</v>
      </c>
    </row>
    <row r="54" spans="1:3" ht="12.75">
      <c r="A54" s="3" t="s">
        <v>200</v>
      </c>
      <c r="B54" s="11">
        <v>547</v>
      </c>
      <c r="C54" s="60">
        <v>2177973.51</v>
      </c>
    </row>
    <row r="55" spans="1:3" ht="12.75">
      <c r="A55" s="3" t="s">
        <v>41</v>
      </c>
      <c r="B55" s="11">
        <v>548</v>
      </c>
      <c r="C55" s="60">
        <v>19989276.49</v>
      </c>
    </row>
    <row r="56" spans="1:3" ht="12.75">
      <c r="A56" s="3" t="s">
        <v>201</v>
      </c>
      <c r="B56" s="11">
        <v>549</v>
      </c>
      <c r="C56" s="60">
        <v>29988835.58</v>
      </c>
    </row>
    <row r="57" spans="1:3" ht="12.75">
      <c r="A57" s="3" t="s">
        <v>42</v>
      </c>
      <c r="B57" s="11">
        <v>549</v>
      </c>
      <c r="C57" s="60">
        <v>1707719.63</v>
      </c>
    </row>
    <row r="58" spans="1:3" ht="12.75">
      <c r="A58" s="3" t="s">
        <v>233</v>
      </c>
      <c r="B58" s="11">
        <v>549</v>
      </c>
      <c r="C58" s="60">
        <v>0</v>
      </c>
    </row>
    <row r="59" spans="1:3" ht="12.75">
      <c r="A59" s="3" t="s">
        <v>43</v>
      </c>
      <c r="B59" s="11">
        <v>549</v>
      </c>
      <c r="C59" s="60">
        <v>483369.94</v>
      </c>
    </row>
    <row r="60" spans="1:3" ht="12.75">
      <c r="A60" s="3" t="s">
        <v>234</v>
      </c>
      <c r="B60" s="11">
        <v>550</v>
      </c>
      <c r="C60" s="60">
        <v>0</v>
      </c>
    </row>
    <row r="61" spans="1:3" ht="12.75">
      <c r="A61" s="3" t="s">
        <v>202</v>
      </c>
      <c r="B61" s="11">
        <v>551</v>
      </c>
      <c r="C61" s="60">
        <v>9045676</v>
      </c>
    </row>
    <row r="62" spans="1:3" ht="12.75">
      <c r="A62" s="3" t="s">
        <v>203</v>
      </c>
      <c r="B62" s="11">
        <v>552</v>
      </c>
      <c r="C62" s="60">
        <v>293727.96</v>
      </c>
    </row>
    <row r="63" spans="1:3" ht="12.75">
      <c r="A63" s="3" t="s">
        <v>44</v>
      </c>
      <c r="B63" s="11">
        <v>552</v>
      </c>
      <c r="C63" s="60">
        <v>11292081.46</v>
      </c>
    </row>
    <row r="64" spans="1:3" ht="12.75">
      <c r="A64" s="3" t="s">
        <v>45</v>
      </c>
      <c r="B64" s="11">
        <v>552</v>
      </c>
      <c r="C64" s="60">
        <v>209269.47</v>
      </c>
    </row>
    <row r="65" spans="1:3" ht="12.75">
      <c r="A65" s="3" t="s">
        <v>204</v>
      </c>
      <c r="B65" s="11">
        <v>553</v>
      </c>
      <c r="C65" s="60">
        <v>70892244.22</v>
      </c>
    </row>
    <row r="66" spans="1:3" ht="12.75">
      <c r="A66" s="3" t="s">
        <v>46</v>
      </c>
      <c r="B66" s="11">
        <v>553</v>
      </c>
      <c r="C66" s="60">
        <v>0</v>
      </c>
    </row>
    <row r="67" spans="1:3" ht="12.75">
      <c r="A67" s="3" t="s">
        <v>47</v>
      </c>
      <c r="B67" s="11">
        <v>553</v>
      </c>
      <c r="C67" s="60">
        <v>3167257.01</v>
      </c>
    </row>
    <row r="68" spans="1:3" ht="12.75">
      <c r="A68" s="3" t="s">
        <v>205</v>
      </c>
      <c r="B68" s="11">
        <v>554</v>
      </c>
      <c r="C68" s="60">
        <v>4837951.67</v>
      </c>
    </row>
    <row r="69" spans="1:3" ht="12.75">
      <c r="A69" s="3" t="s">
        <v>48</v>
      </c>
      <c r="B69" s="11">
        <v>554</v>
      </c>
      <c r="C69" s="60">
        <v>33179.46</v>
      </c>
    </row>
    <row r="70" spans="1:3" ht="12.75">
      <c r="A70" s="3" t="s">
        <v>206</v>
      </c>
      <c r="B70" s="11">
        <v>555</v>
      </c>
      <c r="C70" s="60">
        <v>467170233.05</v>
      </c>
    </row>
    <row r="71" spans="1:3" ht="12.75">
      <c r="A71" s="3" t="s">
        <v>51</v>
      </c>
      <c r="B71" s="11">
        <v>555</v>
      </c>
      <c r="C71" s="60">
        <v>0</v>
      </c>
    </row>
    <row r="72" spans="1:3" ht="12.75">
      <c r="A72" s="3" t="s">
        <v>52</v>
      </c>
      <c r="B72" s="11">
        <v>555</v>
      </c>
      <c r="C72" s="60">
        <v>0</v>
      </c>
    </row>
    <row r="73" spans="1:3" ht="12.75">
      <c r="A73" s="3" t="s">
        <v>53</v>
      </c>
      <c r="B73" s="11">
        <v>555</v>
      </c>
      <c r="C73" s="60">
        <v>496239809</v>
      </c>
    </row>
    <row r="74" spans="1:3" ht="12.75">
      <c r="A74" s="3" t="s">
        <v>54</v>
      </c>
      <c r="B74" s="11">
        <v>555</v>
      </c>
      <c r="C74" s="60">
        <v>0</v>
      </c>
    </row>
    <row r="75" spans="1:3" ht="12.75">
      <c r="A75" s="3" t="s">
        <v>207</v>
      </c>
      <c r="B75" s="11">
        <v>556</v>
      </c>
      <c r="C75" s="60">
        <v>3338175.28</v>
      </c>
    </row>
    <row r="76" spans="1:3" ht="12.75">
      <c r="A76" s="3" t="s">
        <v>55</v>
      </c>
      <c r="B76" s="11">
        <v>557</v>
      </c>
      <c r="C76" s="60">
        <v>2961018.28</v>
      </c>
    </row>
    <row r="77" spans="1:3" ht="12.75">
      <c r="A77" s="3" t="s">
        <v>208</v>
      </c>
      <c r="B77" s="11">
        <v>557</v>
      </c>
      <c r="C77" s="60">
        <v>39942773.55</v>
      </c>
    </row>
    <row r="78" spans="1:3" ht="12.75">
      <c r="A78" s="3" t="s">
        <v>56</v>
      </c>
      <c r="B78" s="11">
        <v>557</v>
      </c>
      <c r="C78" s="60">
        <v>97305661.93</v>
      </c>
    </row>
    <row r="79" spans="1:3" ht="12.75">
      <c r="A79" s="3" t="s">
        <v>57</v>
      </c>
      <c r="B79" s="11">
        <v>557</v>
      </c>
      <c r="C79" s="60">
        <v>0</v>
      </c>
    </row>
    <row r="80" spans="1:3" ht="12.75">
      <c r="A80" s="3" t="s">
        <v>209</v>
      </c>
      <c r="B80" s="11">
        <v>557</v>
      </c>
      <c r="C80" s="60">
        <v>0</v>
      </c>
    </row>
    <row r="81" spans="1:3" ht="12.75">
      <c r="A81" s="3" t="s">
        <v>60</v>
      </c>
      <c r="B81" s="11">
        <v>560</v>
      </c>
      <c r="C81" s="60">
        <v>7779252.96</v>
      </c>
    </row>
    <row r="82" spans="1:3" ht="12.75">
      <c r="A82" s="3" t="s">
        <v>61</v>
      </c>
      <c r="B82" s="11">
        <v>561</v>
      </c>
      <c r="C82" s="60">
        <v>4866101.12</v>
      </c>
    </row>
    <row r="83" spans="1:3" ht="12.75">
      <c r="A83" s="3" t="s">
        <v>62</v>
      </c>
      <c r="B83" s="11">
        <v>562</v>
      </c>
      <c r="C83" s="60">
        <v>1675447.19</v>
      </c>
    </row>
    <row r="84" spans="1:3" ht="12.75">
      <c r="A84" s="3" t="s">
        <v>63</v>
      </c>
      <c r="B84" s="11">
        <v>562</v>
      </c>
      <c r="C84" s="60">
        <v>0</v>
      </c>
    </row>
    <row r="85" spans="1:3" ht="12.75">
      <c r="A85" s="3" t="s">
        <v>64</v>
      </c>
      <c r="B85" s="11">
        <v>563</v>
      </c>
      <c r="C85" s="60">
        <v>1197464.37</v>
      </c>
    </row>
    <row r="86" spans="1:3" ht="12.75">
      <c r="A86" s="3" t="s">
        <v>65</v>
      </c>
      <c r="B86" s="11">
        <v>564</v>
      </c>
      <c r="C86" s="60">
        <v>0</v>
      </c>
    </row>
    <row r="87" spans="1:3" ht="12.75">
      <c r="A87" s="3" t="s">
        <v>210</v>
      </c>
      <c r="B87" s="11">
        <v>565</v>
      </c>
      <c r="C87" s="60">
        <v>15038364</v>
      </c>
    </row>
    <row r="88" spans="1:3" ht="12.75">
      <c r="A88" s="3" t="s">
        <v>66</v>
      </c>
      <c r="B88" s="11">
        <v>565</v>
      </c>
      <c r="C88" s="60">
        <v>3</v>
      </c>
    </row>
    <row r="89" spans="1:3" ht="12.75">
      <c r="A89" s="3" t="s">
        <v>67</v>
      </c>
      <c r="B89" s="11">
        <v>565</v>
      </c>
      <c r="C89" s="60">
        <v>5995701.87</v>
      </c>
    </row>
    <row r="90" spans="1:3" ht="12.75">
      <c r="A90" s="3" t="s">
        <v>68</v>
      </c>
      <c r="B90" s="11">
        <v>565</v>
      </c>
      <c r="C90" s="60">
        <v>0</v>
      </c>
    </row>
    <row r="91" spans="1:3" ht="12.75">
      <c r="A91" s="3" t="s">
        <v>69</v>
      </c>
      <c r="B91" s="11">
        <v>566</v>
      </c>
      <c r="C91" s="60">
        <v>4658790.88</v>
      </c>
    </row>
    <row r="92" spans="1:3" ht="12.75">
      <c r="A92" s="3" t="s">
        <v>70</v>
      </c>
      <c r="B92" s="11">
        <v>567</v>
      </c>
      <c r="C92" s="60">
        <v>0</v>
      </c>
    </row>
    <row r="93" spans="1:3" ht="12.75">
      <c r="A93" s="3" t="s">
        <v>71</v>
      </c>
      <c r="B93" s="11">
        <v>568</v>
      </c>
      <c r="C93" s="60">
        <v>914794.69</v>
      </c>
    </row>
    <row r="94" spans="1:3" ht="12.75">
      <c r="A94" s="3" t="s">
        <v>72</v>
      </c>
      <c r="B94" s="11">
        <v>569</v>
      </c>
      <c r="C94" s="60">
        <v>6283359.03</v>
      </c>
    </row>
    <row r="95" spans="1:3" ht="12.75">
      <c r="A95" s="3" t="s">
        <v>73</v>
      </c>
      <c r="B95" s="11">
        <v>570</v>
      </c>
      <c r="C95" s="60">
        <v>5770250.69</v>
      </c>
    </row>
    <row r="96" spans="1:3" ht="12.75">
      <c r="A96" s="3" t="s">
        <v>74</v>
      </c>
      <c r="B96" s="11">
        <v>570</v>
      </c>
      <c r="C96" s="60">
        <v>0</v>
      </c>
    </row>
    <row r="97" spans="1:3" ht="12.75">
      <c r="A97" s="3" t="s">
        <v>75</v>
      </c>
      <c r="B97" s="11">
        <v>570</v>
      </c>
      <c r="C97" s="60">
        <v>920105</v>
      </c>
    </row>
    <row r="98" spans="1:3" ht="12.75">
      <c r="A98" s="3" t="s">
        <v>76</v>
      </c>
      <c r="B98" s="11">
        <v>571</v>
      </c>
      <c r="C98" s="60">
        <v>12247360.66</v>
      </c>
    </row>
    <row r="99" spans="1:3" ht="12.75">
      <c r="A99" s="3" t="s">
        <v>77</v>
      </c>
      <c r="B99" s="11">
        <v>572</v>
      </c>
      <c r="C99" s="60">
        <v>1254068.79</v>
      </c>
    </row>
    <row r="100" spans="1:3" ht="12.75">
      <c r="A100" s="3" t="s">
        <v>78</v>
      </c>
      <c r="B100" s="11">
        <v>573</v>
      </c>
      <c r="C100" s="60">
        <v>542572.59</v>
      </c>
    </row>
    <row r="101" spans="1:3" ht="12.75">
      <c r="A101" s="3" t="s">
        <v>81</v>
      </c>
      <c r="B101" s="11">
        <v>580</v>
      </c>
      <c r="C101" s="60">
        <v>12548290.86</v>
      </c>
    </row>
    <row r="102" spans="1:3" ht="12.75">
      <c r="A102" s="3" t="s">
        <v>82</v>
      </c>
      <c r="B102" s="11">
        <v>581</v>
      </c>
      <c r="C102" s="60">
        <v>1070808.58</v>
      </c>
    </row>
    <row r="103" spans="1:3" ht="12.75">
      <c r="A103" s="3" t="s">
        <v>83</v>
      </c>
      <c r="B103" s="11">
        <v>582</v>
      </c>
      <c r="C103" s="60">
        <v>3152833.06</v>
      </c>
    </row>
    <row r="104" spans="1:3" ht="12.75">
      <c r="A104" s="3" t="s">
        <v>84</v>
      </c>
      <c r="B104" s="11">
        <v>583</v>
      </c>
      <c r="C104" s="60">
        <v>20282992.76</v>
      </c>
    </row>
    <row r="105" spans="1:3" ht="12.75">
      <c r="A105" s="3" t="s">
        <v>85</v>
      </c>
      <c r="B105" s="11">
        <v>584</v>
      </c>
      <c r="C105" s="60">
        <v>6380810.76</v>
      </c>
    </row>
    <row r="106" spans="1:3" ht="12.75">
      <c r="A106" s="3" t="s">
        <v>211</v>
      </c>
      <c r="B106" s="11">
        <v>585</v>
      </c>
      <c r="C106" s="60">
        <v>3291160.5</v>
      </c>
    </row>
    <row r="107" spans="1:3" ht="12.75">
      <c r="A107" s="3" t="s">
        <v>86</v>
      </c>
      <c r="B107" s="11">
        <v>586</v>
      </c>
      <c r="C107" s="60">
        <v>14947671.02</v>
      </c>
    </row>
    <row r="108" spans="1:3" ht="12.75">
      <c r="A108" s="3" t="s">
        <v>87</v>
      </c>
      <c r="B108" s="11">
        <v>587</v>
      </c>
      <c r="C108" s="60">
        <v>2048409.32</v>
      </c>
    </row>
    <row r="109" spans="1:3" ht="12.75">
      <c r="A109" s="3" t="s">
        <v>88</v>
      </c>
      <c r="B109" s="11">
        <v>587</v>
      </c>
      <c r="C109" s="60">
        <v>444320.06</v>
      </c>
    </row>
    <row r="110" spans="1:3" ht="12.75">
      <c r="A110" s="3" t="s">
        <v>89</v>
      </c>
      <c r="B110" s="11">
        <v>588</v>
      </c>
      <c r="C110" s="60">
        <v>26954772.36</v>
      </c>
    </row>
    <row r="111" spans="1:3" ht="12.75">
      <c r="A111" s="3" t="s">
        <v>90</v>
      </c>
      <c r="B111" s="11">
        <v>589</v>
      </c>
      <c r="C111" s="60">
        <v>8821216.13</v>
      </c>
    </row>
    <row r="112" spans="1:3" ht="12.75">
      <c r="A112" s="3" t="s">
        <v>212</v>
      </c>
      <c r="B112" s="11">
        <v>590</v>
      </c>
      <c r="C112" s="60">
        <v>13246461.43</v>
      </c>
    </row>
    <row r="113" spans="1:3" ht="12.75">
      <c r="A113" s="3" t="s">
        <v>213</v>
      </c>
      <c r="B113" s="11">
        <v>590</v>
      </c>
      <c r="C113" s="60">
        <v>1877768.91</v>
      </c>
    </row>
    <row r="114" spans="1:3" ht="12.75">
      <c r="A114" s="3" t="s">
        <v>91</v>
      </c>
      <c r="B114" s="11">
        <v>591</v>
      </c>
      <c r="C114" s="60">
        <v>0</v>
      </c>
    </row>
    <row r="115" spans="1:3" ht="12.75">
      <c r="A115" s="3" t="s">
        <v>92</v>
      </c>
      <c r="B115" s="11">
        <v>592</v>
      </c>
      <c r="C115" s="60">
        <v>7928781.11</v>
      </c>
    </row>
    <row r="116" spans="1:3" ht="12.75">
      <c r="A116" s="3" t="s">
        <v>93</v>
      </c>
      <c r="B116" s="11">
        <v>592</v>
      </c>
      <c r="C116" s="60">
        <v>5574606.04</v>
      </c>
    </row>
    <row r="117" spans="1:3" ht="12.75">
      <c r="A117" s="3" t="s">
        <v>94</v>
      </c>
      <c r="B117" s="11">
        <v>593</v>
      </c>
      <c r="C117" s="60">
        <v>116780870.01</v>
      </c>
    </row>
    <row r="118" spans="1:3" ht="12.75">
      <c r="A118" s="3" t="s">
        <v>95</v>
      </c>
      <c r="B118" s="11">
        <v>594</v>
      </c>
      <c r="C118" s="60">
        <v>34463070.25</v>
      </c>
    </row>
    <row r="119" spans="1:3" ht="12.75">
      <c r="A119" s="3" t="s">
        <v>96</v>
      </c>
      <c r="B119" s="11">
        <v>595</v>
      </c>
      <c r="C119" s="60">
        <v>25332.38</v>
      </c>
    </row>
    <row r="120" spans="1:3" ht="12.75">
      <c r="A120" s="3" t="s">
        <v>214</v>
      </c>
      <c r="B120" s="11">
        <v>596</v>
      </c>
      <c r="C120" s="60">
        <v>6151739.71</v>
      </c>
    </row>
    <row r="121" spans="1:3" ht="12.75">
      <c r="A121" s="3" t="s">
        <v>97</v>
      </c>
      <c r="B121" s="11">
        <v>597</v>
      </c>
      <c r="C121" s="60">
        <v>2806259.28</v>
      </c>
    </row>
    <row r="122" spans="1:3" ht="12.75">
      <c r="A122" s="3" t="s">
        <v>215</v>
      </c>
      <c r="B122" s="11">
        <v>598</v>
      </c>
      <c r="C122" s="60">
        <v>5761235.41</v>
      </c>
    </row>
    <row r="123" spans="1:3" ht="12.75">
      <c r="A123" s="3" t="s">
        <v>100</v>
      </c>
      <c r="B123" s="11">
        <v>901</v>
      </c>
      <c r="C123" s="60">
        <v>4275593.79</v>
      </c>
    </row>
    <row r="124" spans="1:3" ht="12.75">
      <c r="A124" s="3" t="s">
        <v>101</v>
      </c>
      <c r="B124" s="11">
        <v>902</v>
      </c>
      <c r="C124" s="60">
        <v>33418384.02</v>
      </c>
    </row>
    <row r="125" spans="1:3" ht="12.75">
      <c r="A125" s="3" t="s">
        <v>216</v>
      </c>
      <c r="B125" s="11">
        <v>903</v>
      </c>
      <c r="C125" s="60">
        <v>94157957.79</v>
      </c>
    </row>
    <row r="126" spans="1:3" ht="12.75">
      <c r="A126" s="3" t="s">
        <v>102</v>
      </c>
      <c r="B126" s="11">
        <v>904</v>
      </c>
      <c r="C126" s="60">
        <v>18407702.71</v>
      </c>
    </row>
    <row r="127" spans="1:3" ht="12.75">
      <c r="A127" s="3" t="s">
        <v>235</v>
      </c>
      <c r="B127" s="11">
        <v>904</v>
      </c>
      <c r="C127" s="60">
        <v>0</v>
      </c>
    </row>
    <row r="128" spans="1:3" ht="12.75">
      <c r="A128" s="3" t="s">
        <v>103</v>
      </c>
      <c r="B128" s="11">
        <v>905</v>
      </c>
      <c r="C128" s="60">
        <v>0</v>
      </c>
    </row>
    <row r="129" spans="1:3" ht="12.75">
      <c r="A129" s="3" t="s">
        <v>106</v>
      </c>
      <c r="B129" s="11">
        <v>907</v>
      </c>
      <c r="C129" s="60">
        <v>3382156.04</v>
      </c>
    </row>
    <row r="130" spans="1:3" ht="12.75">
      <c r="A130" s="3" t="s">
        <v>217</v>
      </c>
      <c r="B130" s="11">
        <v>907</v>
      </c>
      <c r="C130" s="60">
        <v>9158231.93</v>
      </c>
    </row>
    <row r="131" spans="1:3" ht="12.75">
      <c r="A131" s="3" t="s">
        <v>107</v>
      </c>
      <c r="B131" s="11">
        <v>908</v>
      </c>
      <c r="C131" s="60">
        <v>3151402.33</v>
      </c>
    </row>
    <row r="132" spans="1:3" ht="12.75">
      <c r="A132" s="3" t="s">
        <v>218</v>
      </c>
      <c r="B132" s="11">
        <v>908</v>
      </c>
      <c r="C132" s="60">
        <v>102734636.73</v>
      </c>
    </row>
    <row r="133" spans="1:3" ht="12.75">
      <c r="A133" s="3" t="s">
        <v>108</v>
      </c>
      <c r="B133" s="11">
        <v>909</v>
      </c>
      <c r="C133" s="60">
        <v>821179.23</v>
      </c>
    </row>
    <row r="134" spans="1:3" ht="12.75">
      <c r="A134" s="3" t="s">
        <v>109</v>
      </c>
      <c r="B134" s="11">
        <v>909</v>
      </c>
      <c r="C134" s="60">
        <v>8507568.5</v>
      </c>
    </row>
    <row r="135" spans="1:3" ht="12.75">
      <c r="A135" s="3" t="s">
        <v>110</v>
      </c>
      <c r="B135" s="11">
        <v>910</v>
      </c>
      <c r="C135" s="60">
        <v>5496431.95</v>
      </c>
    </row>
    <row r="136" spans="1:3" ht="12.75">
      <c r="A136" s="3" t="s">
        <v>219</v>
      </c>
      <c r="B136" s="11">
        <v>910</v>
      </c>
      <c r="C136" s="60">
        <v>4185951.5</v>
      </c>
    </row>
    <row r="137" spans="1:3" ht="12.75">
      <c r="A137" s="3" t="s">
        <v>113</v>
      </c>
      <c r="B137" s="11">
        <v>911</v>
      </c>
      <c r="C137" s="60">
        <v>0</v>
      </c>
    </row>
    <row r="138" spans="1:3" ht="12.75">
      <c r="A138" s="3" t="s">
        <v>114</v>
      </c>
      <c r="B138" s="11">
        <v>912</v>
      </c>
      <c r="C138" s="60">
        <v>0</v>
      </c>
    </row>
    <row r="139" spans="1:3" ht="12.75">
      <c r="A139" s="3" t="s">
        <v>115</v>
      </c>
      <c r="B139" s="11">
        <v>916</v>
      </c>
      <c r="C139" s="60">
        <v>15169938.61</v>
      </c>
    </row>
    <row r="140" spans="1:3" ht="12.75">
      <c r="A140" s="3" t="s">
        <v>118</v>
      </c>
      <c r="B140" s="11">
        <v>920</v>
      </c>
      <c r="C140" s="60">
        <v>202048226.98</v>
      </c>
    </row>
    <row r="141" spans="1:3" ht="12.75">
      <c r="A141" s="3" t="s">
        <v>236</v>
      </c>
      <c r="B141" s="11">
        <v>920</v>
      </c>
      <c r="C141" s="60">
        <v>0</v>
      </c>
    </row>
    <row r="142" spans="1:3" ht="12.75">
      <c r="A142" s="3" t="s">
        <v>119</v>
      </c>
      <c r="B142" s="11">
        <v>921</v>
      </c>
      <c r="C142" s="60">
        <v>62964861.45</v>
      </c>
    </row>
    <row r="143" spans="1:3" ht="12.75">
      <c r="A143" s="3" t="s">
        <v>237</v>
      </c>
      <c r="B143" s="11">
        <v>921</v>
      </c>
      <c r="C143" s="60">
        <v>0</v>
      </c>
    </row>
    <row r="144" spans="1:3" ht="12.75">
      <c r="A144" s="3" t="s">
        <v>120</v>
      </c>
      <c r="B144" s="11">
        <v>921</v>
      </c>
      <c r="C144" s="60">
        <v>125000</v>
      </c>
    </row>
    <row r="145" spans="1:3" ht="12.75">
      <c r="A145" s="3" t="s">
        <v>220</v>
      </c>
      <c r="B145" s="11">
        <v>922</v>
      </c>
      <c r="C145" s="60">
        <v>-80944295.25</v>
      </c>
    </row>
    <row r="146" spans="1:3" ht="12.75">
      <c r="A146" s="3" t="s">
        <v>121</v>
      </c>
      <c r="B146" s="11">
        <v>922</v>
      </c>
      <c r="C146" s="60">
        <v>0</v>
      </c>
    </row>
    <row r="147" spans="1:3" ht="12.75">
      <c r="A147" s="3" t="s">
        <v>122</v>
      </c>
      <c r="B147" s="11">
        <v>922</v>
      </c>
      <c r="C147" s="60">
        <v>0</v>
      </c>
    </row>
    <row r="148" spans="1:3" ht="12.75">
      <c r="A148" s="3" t="s">
        <v>123</v>
      </c>
      <c r="B148" s="11">
        <v>923</v>
      </c>
      <c r="C148" s="60">
        <v>41412436.62</v>
      </c>
    </row>
    <row r="149" spans="1:3" ht="12.75">
      <c r="A149" s="3" t="s">
        <v>124</v>
      </c>
      <c r="B149" s="11">
        <v>923</v>
      </c>
      <c r="C149" s="60">
        <v>0</v>
      </c>
    </row>
    <row r="150" spans="1:3" ht="12.75">
      <c r="A150" s="3" t="s">
        <v>125</v>
      </c>
      <c r="B150" s="11">
        <v>923</v>
      </c>
      <c r="C150" s="60">
        <v>326000</v>
      </c>
    </row>
    <row r="151" spans="1:3" ht="12.75">
      <c r="A151" s="3" t="s">
        <v>238</v>
      </c>
      <c r="B151" s="11">
        <v>923</v>
      </c>
      <c r="C151" s="60">
        <v>0</v>
      </c>
    </row>
    <row r="152" spans="1:3" ht="12.75">
      <c r="A152" s="3" t="s">
        <v>126</v>
      </c>
      <c r="B152" s="11">
        <v>924</v>
      </c>
      <c r="C152" s="60">
        <v>20415986</v>
      </c>
    </row>
    <row r="153" spans="1:3" ht="12.75">
      <c r="A153" s="3" t="s">
        <v>127</v>
      </c>
      <c r="B153" s="11">
        <v>924</v>
      </c>
      <c r="C153" s="60">
        <v>2288623</v>
      </c>
    </row>
    <row r="154" spans="1:3" ht="12.75">
      <c r="A154" s="3" t="s">
        <v>128</v>
      </c>
      <c r="B154" s="11">
        <v>924</v>
      </c>
      <c r="C154" s="60">
        <v>0</v>
      </c>
    </row>
    <row r="155" spans="1:3" ht="12.75">
      <c r="A155" s="3" t="s">
        <v>129</v>
      </c>
      <c r="B155" s="11">
        <v>924</v>
      </c>
      <c r="C155" s="60">
        <v>0</v>
      </c>
    </row>
    <row r="156" spans="1:3" ht="12.75">
      <c r="A156" s="3" t="s">
        <v>130</v>
      </c>
      <c r="B156" s="11">
        <v>925</v>
      </c>
      <c r="C156" s="60">
        <v>30667746.96</v>
      </c>
    </row>
    <row r="157" spans="1:3" ht="12.75">
      <c r="A157" s="3" t="s">
        <v>131</v>
      </c>
      <c r="B157" s="11">
        <v>925</v>
      </c>
      <c r="C157" s="60">
        <v>370070.97</v>
      </c>
    </row>
    <row r="158" spans="1:3" ht="12.75">
      <c r="A158" s="3" t="s">
        <v>239</v>
      </c>
      <c r="B158" s="11">
        <v>925</v>
      </c>
      <c r="C158" s="60">
        <v>0</v>
      </c>
    </row>
    <row r="159" spans="1:3" ht="12.75">
      <c r="A159" s="3" t="s">
        <v>240</v>
      </c>
      <c r="B159" s="11">
        <v>925</v>
      </c>
      <c r="C159" s="60">
        <v>362273.58</v>
      </c>
    </row>
    <row r="160" spans="1:3" ht="12.75">
      <c r="A160" s="3" t="s">
        <v>241</v>
      </c>
      <c r="B160" s="11">
        <v>925</v>
      </c>
      <c r="C160" s="60">
        <v>19041.47</v>
      </c>
    </row>
    <row r="161" spans="1:3" ht="12.75">
      <c r="A161" s="3" t="s">
        <v>132</v>
      </c>
      <c r="B161" s="11">
        <v>925</v>
      </c>
      <c r="C161" s="60">
        <v>0</v>
      </c>
    </row>
    <row r="162" spans="1:3" ht="12.75">
      <c r="A162" s="3" t="s">
        <v>133</v>
      </c>
      <c r="B162" s="11">
        <v>926</v>
      </c>
      <c r="C162" s="60">
        <v>107783315.89</v>
      </c>
    </row>
    <row r="163" spans="1:3" ht="12.75">
      <c r="A163" s="3" t="s">
        <v>134</v>
      </c>
      <c r="B163" s="11">
        <v>926</v>
      </c>
      <c r="C163" s="60">
        <v>0</v>
      </c>
    </row>
    <row r="164" spans="1:3" ht="12.75">
      <c r="A164" s="3" t="s">
        <v>135</v>
      </c>
      <c r="B164" s="11">
        <v>926</v>
      </c>
      <c r="C164" s="60">
        <v>359695.26</v>
      </c>
    </row>
    <row r="165" spans="1:3" ht="12.75">
      <c r="A165" s="3" t="s">
        <v>242</v>
      </c>
      <c r="B165" s="11">
        <v>926</v>
      </c>
      <c r="C165" s="60">
        <v>-1585.94</v>
      </c>
    </row>
    <row r="166" spans="1:3" ht="12.75">
      <c r="A166" s="3" t="s">
        <v>243</v>
      </c>
      <c r="B166" s="11">
        <v>926</v>
      </c>
      <c r="C166" s="60">
        <v>0</v>
      </c>
    </row>
    <row r="167" spans="1:3" ht="12.75">
      <c r="A167" s="3" t="s">
        <v>136</v>
      </c>
      <c r="B167" s="11">
        <v>926</v>
      </c>
      <c r="C167" s="60">
        <v>3463507.15</v>
      </c>
    </row>
    <row r="168" spans="1:3" ht="12.75">
      <c r="A168" s="3" t="s">
        <v>244</v>
      </c>
      <c r="B168" s="11">
        <v>926</v>
      </c>
      <c r="C168" s="60">
        <v>0</v>
      </c>
    </row>
    <row r="169" spans="1:3" ht="12.75">
      <c r="A169" s="3" t="s">
        <v>137</v>
      </c>
      <c r="B169" s="11">
        <v>926</v>
      </c>
      <c r="C169" s="60">
        <v>0</v>
      </c>
    </row>
    <row r="170" spans="1:3" ht="12.75">
      <c r="A170" s="3" t="s">
        <v>138</v>
      </c>
      <c r="B170" s="11">
        <v>928</v>
      </c>
      <c r="C170" s="60">
        <v>2457679.5</v>
      </c>
    </row>
    <row r="171" spans="1:3" ht="12.75">
      <c r="A171" s="3" t="s">
        <v>139</v>
      </c>
      <c r="B171" s="11">
        <v>928</v>
      </c>
      <c r="C171" s="60">
        <v>539580.01</v>
      </c>
    </row>
    <row r="172" spans="1:3" ht="12.75">
      <c r="A172" s="3" t="s">
        <v>245</v>
      </c>
      <c r="B172" s="11">
        <v>928</v>
      </c>
      <c r="C172" s="60">
        <v>860000.04</v>
      </c>
    </row>
    <row r="173" spans="1:3" ht="12.75">
      <c r="A173" s="3" t="s">
        <v>221</v>
      </c>
      <c r="B173" s="11">
        <v>929</v>
      </c>
      <c r="C173" s="60">
        <v>0.01</v>
      </c>
    </row>
    <row r="174" spans="1:3" ht="12.75">
      <c r="A174" s="3" t="s">
        <v>140</v>
      </c>
      <c r="B174" s="11">
        <v>930</v>
      </c>
      <c r="C174" s="60">
        <v>18315839.1</v>
      </c>
    </row>
    <row r="175" spans="1:3" ht="12.75">
      <c r="A175" s="3" t="s">
        <v>141</v>
      </c>
      <c r="B175" s="11">
        <v>930</v>
      </c>
      <c r="C175" s="60">
        <v>0</v>
      </c>
    </row>
    <row r="176" spans="1:3" ht="12.75">
      <c r="A176" s="3" t="s">
        <v>142</v>
      </c>
      <c r="B176" s="11">
        <v>930</v>
      </c>
      <c r="C176" s="60">
        <v>0</v>
      </c>
    </row>
    <row r="177" spans="1:3" ht="12.75">
      <c r="A177" s="3" t="s">
        <v>143</v>
      </c>
      <c r="B177" s="11">
        <v>931</v>
      </c>
      <c r="C177" s="60">
        <v>9261281.63</v>
      </c>
    </row>
    <row r="178" spans="1:3" ht="12.75">
      <c r="A178" s="3" t="s">
        <v>144</v>
      </c>
      <c r="B178" s="11">
        <v>931</v>
      </c>
      <c r="C178" s="60">
        <v>0</v>
      </c>
    </row>
    <row r="179" spans="1:3" ht="12.75">
      <c r="A179" s="3" t="s">
        <v>145</v>
      </c>
      <c r="B179" s="11">
        <v>935</v>
      </c>
      <c r="C179" s="60">
        <v>10924837.22</v>
      </c>
    </row>
    <row r="180" spans="1:3" ht="12.75">
      <c r="A180" s="3" t="s">
        <v>246</v>
      </c>
      <c r="B180" s="11">
        <v>935</v>
      </c>
      <c r="C180" s="60">
        <v>0</v>
      </c>
    </row>
    <row r="181" spans="1:3" ht="12.75">
      <c r="A181" s="3"/>
      <c r="B181" s="11"/>
      <c r="C181" s="60"/>
    </row>
    <row r="182" ht="12.75">
      <c r="C182" s="61">
        <f>SUM(C5:C181)</f>
        <v>6191209476.139999</v>
      </c>
    </row>
    <row r="183" spans="1:3" ht="12.75">
      <c r="A183" s="3" t="s">
        <v>248</v>
      </c>
      <c r="C183">
        <f>'2013 BM Detail'!C217</f>
        <v>6191209476.139999</v>
      </c>
    </row>
    <row r="184" spans="1:3" ht="12.75">
      <c r="A184" s="3" t="s">
        <v>247</v>
      </c>
      <c r="C184" s="61">
        <f>C182-C183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zoomScalePageLayoutView="0" workbookViewId="0" topLeftCell="A1">
      <selection activeCell="A1" sqref="A1:A2"/>
    </sheetView>
  </sheetViews>
  <sheetFormatPr defaultColWidth="9.140625" defaultRowHeight="12.75"/>
  <cols>
    <col min="1" max="1" width="9.140625" style="3" customWidth="1"/>
    <col min="2" max="2" width="12.7109375" style="3" customWidth="1"/>
    <col min="3" max="3" width="9.7109375" style="11" customWidth="1"/>
    <col min="4" max="4" width="9.7109375" style="3" customWidth="1"/>
    <col min="5" max="5" width="10.7109375" style="39" customWidth="1"/>
    <col min="6" max="9" width="9.7109375" style="3" customWidth="1"/>
    <col min="10" max="11" width="9.140625" style="3" customWidth="1"/>
    <col min="12" max="12" width="16.140625" style="3" bestFit="1" customWidth="1"/>
    <col min="13" max="16384" width="9.140625" style="3" customWidth="1"/>
  </cols>
  <sheetData>
    <row r="1" spans="1:9" ht="15">
      <c r="A1" s="264" t="s">
        <v>1162</v>
      </c>
      <c r="B1"/>
      <c r="C1" s="34"/>
      <c r="D1"/>
      <c r="E1" s="36"/>
      <c r="F1"/>
      <c r="G1"/>
      <c r="H1"/>
      <c r="I1"/>
    </row>
    <row r="2" spans="1:9" ht="15">
      <c r="A2" s="264" t="s">
        <v>1155</v>
      </c>
      <c r="B2"/>
      <c r="C2" s="34"/>
      <c r="D2"/>
      <c r="E2" s="36"/>
      <c r="F2"/>
      <c r="G2"/>
      <c r="H2"/>
      <c r="I2"/>
    </row>
    <row r="3" spans="2:9" ht="9.75">
      <c r="B3" s="9" t="s">
        <v>156</v>
      </c>
      <c r="C3" s="9"/>
      <c r="D3" s="9"/>
      <c r="E3" s="37" t="s">
        <v>156</v>
      </c>
      <c r="F3" s="8"/>
      <c r="G3" s="9" t="s">
        <v>156</v>
      </c>
      <c r="H3" s="9" t="s">
        <v>156</v>
      </c>
      <c r="I3" s="9"/>
    </row>
    <row r="4" spans="2:9" ht="30.75" thickBot="1">
      <c r="B4" s="31" t="s">
        <v>167</v>
      </c>
      <c r="C4" s="31" t="s">
        <v>168</v>
      </c>
      <c r="D4" s="31" t="s">
        <v>169</v>
      </c>
      <c r="E4" s="38" t="s">
        <v>170</v>
      </c>
      <c r="F4" s="31" t="s">
        <v>168</v>
      </c>
      <c r="G4" s="31" t="s">
        <v>171</v>
      </c>
      <c r="H4" s="31" t="s">
        <v>172</v>
      </c>
      <c r="I4" s="31" t="s">
        <v>173</v>
      </c>
    </row>
    <row r="5" spans="1:9" ht="9.75">
      <c r="A5" s="11"/>
      <c r="B5" s="32" t="s">
        <v>156</v>
      </c>
      <c r="D5" s="11" t="s">
        <v>156</v>
      </c>
      <c r="E5" s="40" t="s">
        <v>156</v>
      </c>
      <c r="F5" s="11"/>
      <c r="G5" s="32" t="s">
        <v>156</v>
      </c>
      <c r="H5" s="11"/>
      <c r="I5" s="11" t="s">
        <v>156</v>
      </c>
    </row>
    <row r="6" spans="1:10" ht="9.75">
      <c r="A6" s="11">
        <v>1988</v>
      </c>
      <c r="B6" s="32">
        <v>2953663</v>
      </c>
      <c r="C6" s="169" t="s">
        <v>156</v>
      </c>
      <c r="D6" s="170">
        <v>1</v>
      </c>
      <c r="E6" s="33">
        <v>118.71491496118615</v>
      </c>
      <c r="F6" s="169" t="s">
        <v>156</v>
      </c>
      <c r="G6" s="170">
        <v>1</v>
      </c>
      <c r="H6" s="170">
        <f>D6*G6</f>
        <v>1</v>
      </c>
      <c r="I6" s="170">
        <v>1</v>
      </c>
      <c r="J6" s="171"/>
    </row>
    <row r="7" spans="1:10" ht="9.75">
      <c r="A7" s="11">
        <v>1989</v>
      </c>
      <c r="B7" s="32">
        <v>3064436</v>
      </c>
      <c r="C7" s="169">
        <f aca="true" t="shared" si="0" ref="C7:C29">(B7/B6)-1</f>
        <v>0.03750360146028853</v>
      </c>
      <c r="D7" s="170">
        <f aca="true" t="shared" si="1" ref="D7:D27">(1+C7)*D6</f>
        <v>1.0375036014602885</v>
      </c>
      <c r="E7" s="33">
        <v>124.47573741120192</v>
      </c>
      <c r="F7" s="169">
        <f aca="true" t="shared" si="2" ref="F7:F27">(E7/E6)-1</f>
        <v>0.04852652635853949</v>
      </c>
      <c r="G7" s="170">
        <f aca="true" t="shared" si="3" ref="G7:G29">(1+F7)*G6</f>
        <v>1.0485265263585395</v>
      </c>
      <c r="H7" s="170">
        <f>(1+C7)*(1+F7)</f>
        <v>1.0878500473236308</v>
      </c>
      <c r="I7" s="170">
        <f>I6*H7</f>
        <v>1.0878500473236308</v>
      </c>
      <c r="J7" s="171"/>
    </row>
    <row r="8" spans="1:10" ht="9.75">
      <c r="A8" s="11">
        <v>1990</v>
      </c>
      <c r="B8" s="32">
        <v>3158817</v>
      </c>
      <c r="C8" s="169">
        <f t="shared" si="0"/>
        <v>0.03079881583430044</v>
      </c>
      <c r="D8" s="170">
        <f t="shared" si="1"/>
        <v>1.0694574838090873</v>
      </c>
      <c r="E8" s="33">
        <v>131.23983359937574</v>
      </c>
      <c r="F8" s="169">
        <f t="shared" si="2"/>
        <v>0.054340679789096846</v>
      </c>
      <c r="G8" s="170">
        <f t="shared" si="3"/>
        <v>1.1055041705777628</v>
      </c>
      <c r="H8" s="170">
        <f>(1+C8)*(1+F8)</f>
        <v>1.0868131242125323</v>
      </c>
      <c r="I8" s="170">
        <f>I7*H8</f>
        <v>1.1822897086065463</v>
      </c>
      <c r="J8" s="171"/>
    </row>
    <row r="9" spans="1:10" ht="9.75">
      <c r="A9" s="11">
        <v>1991</v>
      </c>
      <c r="B9" s="32">
        <v>3226455</v>
      </c>
      <c r="C9" s="169">
        <f t="shared" si="0"/>
        <v>0.02141244649500118</v>
      </c>
      <c r="D9" s="170">
        <f t="shared" si="1"/>
        <v>1.092357184959828</v>
      </c>
      <c r="E9" s="33">
        <v>136.4880890917151</v>
      </c>
      <c r="F9" s="169">
        <f t="shared" si="2"/>
        <v>0.03998980605507496</v>
      </c>
      <c r="G9" s="170">
        <f t="shared" si="3"/>
        <v>1.149713067952244</v>
      </c>
      <c r="H9" s="170">
        <f aca="true" t="shared" si="4" ref="H9:H29">(1+C9)*(1+F9)</f>
        <v>1.062258532132576</v>
      </c>
      <c r="I9" s="170">
        <f aca="true" t="shared" si="5" ref="I9:I29">I8*H9</f>
        <v>1.2558973304198406</v>
      </c>
      <c r="J9" s="171"/>
    </row>
    <row r="10" spans="1:10" ht="9.75">
      <c r="A10" s="11">
        <v>1992</v>
      </c>
      <c r="B10" s="32">
        <v>3281328</v>
      </c>
      <c r="C10" s="169">
        <f t="shared" si="0"/>
        <v>0.017007210700288766</v>
      </c>
      <c r="D10" s="170">
        <f t="shared" si="1"/>
        <v>1.110935133764414</v>
      </c>
      <c r="E10" s="33">
        <v>140.67430700430734</v>
      </c>
      <c r="F10" s="169">
        <f t="shared" si="2"/>
        <v>0.030670939423727006</v>
      </c>
      <c r="G10" s="170">
        <f t="shared" si="3"/>
        <v>1.1849758478140746</v>
      </c>
      <c r="H10" s="170">
        <f t="shared" si="4"/>
        <v>1.0481997772531708</v>
      </c>
      <c r="I10" s="170">
        <f t="shared" si="5"/>
        <v>1.3164313019989289</v>
      </c>
      <c r="J10" s="171"/>
    </row>
    <row r="11" spans="1:10" ht="9.75">
      <c r="A11" s="11">
        <v>1993</v>
      </c>
      <c r="B11" s="32">
        <v>3355794</v>
      </c>
      <c r="C11" s="169">
        <f t="shared" si="0"/>
        <v>0.022693860534515276</v>
      </c>
      <c r="D11" s="170">
        <f t="shared" si="1"/>
        <v>1.1361465407529567</v>
      </c>
      <c r="E11" s="33">
        <v>144.7876860812559</v>
      </c>
      <c r="F11" s="169">
        <f t="shared" si="2"/>
        <v>0.029240443152299456</v>
      </c>
      <c r="G11" s="170">
        <f t="shared" si="3"/>
        <v>1.21962506672893</v>
      </c>
      <c r="H11" s="170">
        <f t="shared" si="4"/>
        <v>1.0525978822256805</v>
      </c>
      <c r="I11" s="170">
        <f t="shared" si="5"/>
        <v>1.385672800579668</v>
      </c>
      <c r="J11" s="171"/>
    </row>
    <row r="12" spans="1:10" ht="9.75">
      <c r="A12" s="11">
        <v>1994</v>
      </c>
      <c r="B12" s="32">
        <v>3422187</v>
      </c>
      <c r="C12" s="169">
        <f t="shared" si="0"/>
        <v>0.019784587492557737</v>
      </c>
      <c r="D12" s="170">
        <f t="shared" si="1"/>
        <v>1.1586247313928504</v>
      </c>
      <c r="E12" s="33">
        <v>148.56035432772484</v>
      </c>
      <c r="F12" s="169">
        <f t="shared" si="2"/>
        <v>0.026056554590917935</v>
      </c>
      <c r="G12" s="170">
        <f t="shared" si="3"/>
        <v>1.2514042938606043</v>
      </c>
      <c r="H12" s="170">
        <f t="shared" si="4"/>
        <v>1.0463566602675343</v>
      </c>
      <c r="I12" s="170">
        <f t="shared" si="5"/>
        <v>1.4499079638381023</v>
      </c>
      <c r="J12" s="171"/>
    </row>
    <row r="13" spans="1:10" ht="9.75">
      <c r="A13" s="11">
        <v>1995</v>
      </c>
      <c r="B13" s="32">
        <v>3488796</v>
      </c>
      <c r="C13" s="169">
        <f t="shared" si="0"/>
        <v>0.01946386915735454</v>
      </c>
      <c r="D13" s="170">
        <f t="shared" si="1"/>
        <v>1.1811760515671559</v>
      </c>
      <c r="E13" s="33">
        <v>152.7301887770898</v>
      </c>
      <c r="F13" s="169">
        <f t="shared" si="2"/>
        <v>0.028068285568074947</v>
      </c>
      <c r="G13" s="170">
        <f t="shared" si="3"/>
        <v>1.2865290669417988</v>
      </c>
      <c r="H13" s="170">
        <f t="shared" si="4"/>
        <v>1.0480784721631977</v>
      </c>
      <c r="I13" s="170">
        <f t="shared" si="5"/>
        <v>1.5196173235166912</v>
      </c>
      <c r="J13" s="171"/>
    </row>
    <row r="14" spans="1:10" ht="9.75">
      <c r="A14" s="11">
        <v>1996</v>
      </c>
      <c r="B14" s="32">
        <v>3550747</v>
      </c>
      <c r="C14" s="169">
        <f t="shared" si="0"/>
        <v>0.017757128820372392</v>
      </c>
      <c r="D14" s="170">
        <f t="shared" si="1"/>
        <v>1.2021503468743726</v>
      </c>
      <c r="E14" s="33">
        <v>157.25797055254841</v>
      </c>
      <c r="F14" s="169">
        <f t="shared" si="2"/>
        <v>0.029645624167118134</v>
      </c>
      <c r="G14" s="170">
        <f t="shared" si="3"/>
        <v>1.3246690241404286</v>
      </c>
      <c r="H14" s="170">
        <f t="shared" si="4"/>
        <v>1.0479291741547865</v>
      </c>
      <c r="I14" s="170">
        <f t="shared" si="5"/>
        <v>1.5924513268641531</v>
      </c>
      <c r="J14" s="171"/>
    </row>
    <row r="15" spans="1:10" ht="9.75">
      <c r="A15" s="11">
        <v>1997</v>
      </c>
      <c r="B15" s="32">
        <v>3615485</v>
      </c>
      <c r="C15" s="169">
        <f t="shared" si="0"/>
        <v>0.018232219868101085</v>
      </c>
      <c r="D15" s="170">
        <f t="shared" si="1"/>
        <v>1.2240682163131003</v>
      </c>
      <c r="E15" s="33">
        <v>160.72706868994632</v>
      </c>
      <c r="F15" s="169">
        <f t="shared" si="2"/>
        <v>0.022059919285545515</v>
      </c>
      <c r="G15" s="170">
        <f t="shared" si="3"/>
        <v>1.353891115893029</v>
      </c>
      <c r="H15" s="170">
        <f t="shared" si="4"/>
        <v>1.0406943404523332</v>
      </c>
      <c r="I15" s="170">
        <f t="shared" si="5"/>
        <v>1.6572550833133328</v>
      </c>
      <c r="J15" s="171"/>
    </row>
    <row r="16" spans="1:10" ht="9.75">
      <c r="A16" s="11">
        <v>1998</v>
      </c>
      <c r="B16" s="32">
        <v>3680470</v>
      </c>
      <c r="C16" s="169">
        <f t="shared" si="0"/>
        <v>0.017974075400672307</v>
      </c>
      <c r="D16" s="170">
        <f t="shared" si="1"/>
        <v>1.2460697107286784</v>
      </c>
      <c r="E16" s="33">
        <v>163.22613080076653</v>
      </c>
      <c r="F16" s="169">
        <f t="shared" si="2"/>
        <v>0.015548483097399535</v>
      </c>
      <c r="G16" s="170">
        <f t="shared" si="3"/>
        <v>1.3749420690242111</v>
      </c>
      <c r="H16" s="170">
        <f t="shared" si="4"/>
        <v>1.0338020281056306</v>
      </c>
      <c r="I16" s="170">
        <f t="shared" si="5"/>
        <v>1.7132736662176893</v>
      </c>
      <c r="J16" s="171"/>
    </row>
    <row r="17" spans="1:10" ht="9.75">
      <c r="A17" s="11">
        <v>1999</v>
      </c>
      <c r="B17" s="32">
        <v>3756009</v>
      </c>
      <c r="C17" s="169">
        <f t="shared" si="0"/>
        <v>0.020524280866302425</v>
      </c>
      <c r="D17" s="170">
        <f t="shared" si="1"/>
        <v>1.271644395450666</v>
      </c>
      <c r="E17" s="33">
        <v>167.02051552452525</v>
      </c>
      <c r="F17" s="169">
        <f t="shared" si="2"/>
        <v>0.023246184328109543</v>
      </c>
      <c r="G17" s="170">
        <f t="shared" si="3"/>
        <v>1.4069042258012203</v>
      </c>
      <c r="H17" s="170">
        <f t="shared" si="4"/>
        <v>1.0442475764106318</v>
      </c>
      <c r="I17" s="170">
        <f t="shared" si="5"/>
        <v>1.7890818736759797</v>
      </c>
      <c r="J17" s="171"/>
    </row>
    <row r="18" spans="1:10" ht="9.75">
      <c r="A18" s="11">
        <v>2000</v>
      </c>
      <c r="B18" s="32">
        <v>3848350</v>
      </c>
      <c r="C18" s="169">
        <f t="shared" si="0"/>
        <v>0.024584871867985303</v>
      </c>
      <c r="D18" s="170">
        <f t="shared" si="1"/>
        <v>1.3029076099744623</v>
      </c>
      <c r="E18" s="33">
        <v>172.67424867377503</v>
      </c>
      <c r="F18" s="169">
        <f t="shared" si="2"/>
        <v>0.03385053106496727</v>
      </c>
      <c r="G18" s="170">
        <f t="shared" si="3"/>
        <v>1.4545286810021383</v>
      </c>
      <c r="H18" s="170">
        <f t="shared" si="4"/>
        <v>1.059267613901848</v>
      </c>
      <c r="I18" s="170">
        <f t="shared" si="5"/>
        <v>1.8951164874038025</v>
      </c>
      <c r="J18" s="171"/>
    </row>
    <row r="19" spans="1:10" ht="9.75">
      <c r="A19" s="11">
        <v>2001</v>
      </c>
      <c r="B19" s="32">
        <v>3935281</v>
      </c>
      <c r="C19" s="169">
        <f t="shared" si="0"/>
        <v>0.02258916158873281</v>
      </c>
      <c r="D19" s="170">
        <f t="shared" si="1"/>
        <v>1.332339200511365</v>
      </c>
      <c r="E19" s="33">
        <v>177.2298670970425</v>
      </c>
      <c r="F19" s="169">
        <f t="shared" si="2"/>
        <v>0.026382731983818797</v>
      </c>
      <c r="G19" s="170">
        <f t="shared" si="3"/>
        <v>1.492903121355795</v>
      </c>
      <c r="H19" s="170">
        <f t="shared" si="4"/>
        <v>1.0495678573684863</v>
      </c>
      <c r="I19" s="170">
        <f t="shared" si="5"/>
        <v>1.989053351148101</v>
      </c>
      <c r="J19" s="171"/>
    </row>
    <row r="20" spans="1:10" ht="9.75">
      <c r="A20" s="11">
        <v>2002</v>
      </c>
      <c r="B20" s="32">
        <v>4019805</v>
      </c>
      <c r="C20" s="169">
        <f t="shared" si="0"/>
        <v>0.021478517036013445</v>
      </c>
      <c r="D20" s="170">
        <f t="shared" si="1"/>
        <v>1.3609558707272968</v>
      </c>
      <c r="E20" s="33">
        <v>180.3195742088026</v>
      </c>
      <c r="F20" s="169">
        <f t="shared" si="2"/>
        <v>0.01743333199064212</v>
      </c>
      <c r="G20" s="170">
        <f t="shared" si="3"/>
        <v>1.5189293971002564</v>
      </c>
      <c r="H20" s="170">
        <f t="shared" si="4"/>
        <v>1.039286291144811</v>
      </c>
      <c r="I20" s="170">
        <f t="shared" si="5"/>
        <v>2.0671958802038675</v>
      </c>
      <c r="J20" s="171"/>
    </row>
    <row r="21" spans="1:10" ht="9.75">
      <c r="A21" s="11">
        <v>2003</v>
      </c>
      <c r="B21" s="32">
        <v>4117221</v>
      </c>
      <c r="C21" s="169">
        <f t="shared" si="0"/>
        <v>0.02423401135129688</v>
      </c>
      <c r="D21" s="170">
        <f t="shared" si="1"/>
        <v>1.3939372907471164</v>
      </c>
      <c r="E21" s="33">
        <v>184.25701462361184</v>
      </c>
      <c r="F21" s="169">
        <f t="shared" si="2"/>
        <v>0.021835901244142475</v>
      </c>
      <c r="G21" s="170">
        <f t="shared" si="3"/>
        <v>1.5520965894121626</v>
      </c>
      <c r="H21" s="170">
        <f t="shared" si="4"/>
        <v>1.0465990840740558</v>
      </c>
      <c r="I21" s="170">
        <f t="shared" si="5"/>
        <v>2.1635253148230293</v>
      </c>
      <c r="J21" s="171"/>
    </row>
    <row r="22" spans="1:10" ht="9.75">
      <c r="A22" s="11">
        <v>2004</v>
      </c>
      <c r="B22" s="32">
        <v>4224509</v>
      </c>
      <c r="C22" s="169">
        <f t="shared" si="0"/>
        <v>0.026058353437913517</v>
      </c>
      <c r="D22" s="170">
        <f t="shared" si="1"/>
        <v>1.4302610013396924</v>
      </c>
      <c r="E22" s="33">
        <v>189.4019666870481</v>
      </c>
      <c r="F22" s="169">
        <f t="shared" si="2"/>
        <v>0.02792269305972428</v>
      </c>
      <c r="G22" s="170">
        <f t="shared" si="3"/>
        <v>1.5954353060773632</v>
      </c>
      <c r="H22" s="170">
        <f t="shared" si="4"/>
        <v>1.0547086659023264</v>
      </c>
      <c r="I22" s="170">
        <f t="shared" si="5"/>
        <v>2.281888898442908</v>
      </c>
      <c r="J22" s="171"/>
    </row>
    <row r="23" spans="1:12" ht="9.75">
      <c r="A23" s="11">
        <v>2005</v>
      </c>
      <c r="B23" s="32">
        <v>4321895</v>
      </c>
      <c r="C23" s="169">
        <f t="shared" si="0"/>
        <v>0.023052619842921285</v>
      </c>
      <c r="D23" s="170">
        <f t="shared" si="1"/>
        <v>1.4632322644797322</v>
      </c>
      <c r="E23" s="33">
        <v>195.26666666666665</v>
      </c>
      <c r="F23" s="169">
        <f t="shared" si="2"/>
        <v>0.030964303498014267</v>
      </c>
      <c r="G23" s="170">
        <f t="shared" si="3"/>
        <v>1.64483684910619</v>
      </c>
      <c r="H23" s="170">
        <f t="shared" si="4"/>
        <v>1.0547307316581762</v>
      </c>
      <c r="I23" s="170">
        <f t="shared" si="5"/>
        <v>2.406778347417358</v>
      </c>
      <c r="J23" s="171"/>
      <c r="K23" s="172"/>
      <c r="L23" s="173"/>
    </row>
    <row r="24" spans="1:12" ht="9.75">
      <c r="A24" s="11">
        <v>2006</v>
      </c>
      <c r="B24" s="32">
        <v>4409563</v>
      </c>
      <c r="C24" s="169">
        <f t="shared" si="0"/>
        <v>0.020284620519471108</v>
      </c>
      <c r="D24" s="170">
        <f t="shared" si="1"/>
        <v>1.49291337569655</v>
      </c>
      <c r="E24" s="33">
        <v>201.55833333333337</v>
      </c>
      <c r="F24" s="169">
        <f t="shared" si="2"/>
        <v>0.03222089450324361</v>
      </c>
      <c r="G24" s="170">
        <f t="shared" si="3"/>
        <v>1.6978349636962882</v>
      </c>
      <c r="H24" s="170">
        <f t="shared" si="4"/>
        <v>1.053159103640511</v>
      </c>
      <c r="I24" s="170">
        <f t="shared" si="5"/>
        <v>2.534720527027455</v>
      </c>
      <c r="J24" s="171"/>
      <c r="K24" s="172"/>
      <c r="L24" s="173"/>
    </row>
    <row r="25" spans="1:12" ht="9.75">
      <c r="A25" s="11">
        <v>2007</v>
      </c>
      <c r="B25" s="180">
        <v>4496589.333333333</v>
      </c>
      <c r="C25" s="181">
        <f t="shared" si="0"/>
        <v>0.01973581811470493</v>
      </c>
      <c r="D25" s="182">
        <f t="shared" si="1"/>
        <v>1.5223772425403073</v>
      </c>
      <c r="E25" s="183">
        <v>207.34416666666667</v>
      </c>
      <c r="F25" s="181">
        <f t="shared" si="2"/>
        <v>0.02870550295613339</v>
      </c>
      <c r="G25" s="182">
        <f t="shared" si="3"/>
        <v>1.7465721702656987</v>
      </c>
      <c r="H25" s="182">
        <f t="shared" si="4"/>
        <v>1.0490078476560716</v>
      </c>
      <c r="I25" s="182">
        <f t="shared" si="5"/>
        <v>2.658941724466734</v>
      </c>
      <c r="J25" s="171"/>
      <c r="K25" s="172"/>
      <c r="L25" s="173"/>
    </row>
    <row r="26" spans="1:12" ht="9.75">
      <c r="A26" s="11">
        <v>2008</v>
      </c>
      <c r="B26" s="180">
        <v>4509730.166666667</v>
      </c>
      <c r="C26" s="181">
        <f t="shared" si="0"/>
        <v>0.002922400148023474</v>
      </c>
      <c r="D26" s="182">
        <f t="shared" si="1"/>
        <v>1.5268262380192545</v>
      </c>
      <c r="E26" s="183">
        <v>215.25424999999998</v>
      </c>
      <c r="F26" s="181">
        <f t="shared" si="2"/>
        <v>0.038149533987371864</v>
      </c>
      <c r="G26" s="182">
        <f t="shared" si="3"/>
        <v>1.8132030846366478</v>
      </c>
      <c r="H26" s="182">
        <f t="shared" si="4"/>
        <v>1.0411834223391672</v>
      </c>
      <c r="I26" s="182">
        <f t="shared" si="5"/>
        <v>2.7684460444806813</v>
      </c>
      <c r="J26" s="171"/>
      <c r="K26" s="172"/>
      <c r="L26" s="173"/>
    </row>
    <row r="27" spans="1:12" ht="9.75">
      <c r="A27" s="11">
        <v>2009</v>
      </c>
      <c r="B27" s="180">
        <v>4499066.75</v>
      </c>
      <c r="C27" s="181">
        <f t="shared" si="0"/>
        <v>-0.0023645354095650495</v>
      </c>
      <c r="D27" s="182">
        <f t="shared" si="1"/>
        <v>1.5232160033152051</v>
      </c>
      <c r="E27" s="183">
        <v>214.56466666666668</v>
      </c>
      <c r="F27" s="181">
        <f t="shared" si="2"/>
        <v>-0.0032035759262978303</v>
      </c>
      <c r="G27" s="182">
        <f>(1+F27)*G26</f>
        <v>1.8073943508852168</v>
      </c>
      <c r="H27" s="182">
        <f t="shared" si="4"/>
        <v>0.9944394636328521</v>
      </c>
      <c r="I27" s="182">
        <f t="shared" si="5"/>
        <v>2.7530519995698595</v>
      </c>
      <c r="J27" s="171"/>
      <c r="K27" s="172"/>
      <c r="L27" s="173"/>
    </row>
    <row r="28" spans="1:12" ht="9.75">
      <c r="A28" s="11">
        <v>2010</v>
      </c>
      <c r="B28" s="180">
        <v>4520327.66666667</v>
      </c>
      <c r="C28" s="181">
        <f>(B28/B27)-1</f>
        <v>0.004725628190928699</v>
      </c>
      <c r="D28" s="182">
        <f aca="true" t="shared" si="6" ref="D28:D35">(1+C28)*D27</f>
        <v>1.530414155801345</v>
      </c>
      <c r="E28" s="183">
        <v>218.07616666666672</v>
      </c>
      <c r="F28" s="181">
        <f aca="true" t="shared" si="7" ref="F28:F34">(E28/E27)-1</f>
        <v>0.016365695501278754</v>
      </c>
      <c r="G28" s="182">
        <f>(1+F28)*G27</f>
        <v>1.8369736164825357</v>
      </c>
      <c r="H28" s="182">
        <f>(1+C28)*(1+F28)</f>
        <v>1.0211686618842324</v>
      </c>
      <c r="I28" s="182">
        <f>I27*H28</f>
        <v>2.8113304264984635</v>
      </c>
      <c r="J28" s="171"/>
      <c r="K28" s="172"/>
      <c r="L28" s="173"/>
    </row>
    <row r="29" spans="1:12" ht="9.75">
      <c r="A29" s="11">
        <v>2011</v>
      </c>
      <c r="B29" s="180">
        <v>4547051</v>
      </c>
      <c r="C29" s="181">
        <f t="shared" si="0"/>
        <v>0.005911813325036208</v>
      </c>
      <c r="D29" s="182">
        <f t="shared" si="6"/>
        <v>1.5394616786004356</v>
      </c>
      <c r="E29" s="183">
        <v>224.9296666666667</v>
      </c>
      <c r="F29" s="181">
        <f t="shared" si="7"/>
        <v>0.03142709313336223</v>
      </c>
      <c r="G29" s="182">
        <f t="shared" si="3"/>
        <v>1.8947043574112614</v>
      </c>
      <c r="H29" s="182">
        <f t="shared" si="4"/>
        <v>1.0375246975663515</v>
      </c>
      <c r="I29" s="182">
        <f t="shared" si="5"/>
        <v>2.9168247505119003</v>
      </c>
      <c r="J29" s="171"/>
      <c r="K29" s="174"/>
      <c r="L29" s="173"/>
    </row>
    <row r="30" spans="1:12" ht="9.75">
      <c r="A30" s="11">
        <v>2012</v>
      </c>
      <c r="B30" s="180">
        <v>4576449</v>
      </c>
      <c r="C30" s="181">
        <f aca="true" t="shared" si="8" ref="C30:C35">(B30/B29)-1</f>
        <v>0.006465289261105678</v>
      </c>
      <c r="D30" s="182">
        <f t="shared" si="6"/>
        <v>1.5494147436589747</v>
      </c>
      <c r="E30" s="183">
        <v>229.6</v>
      </c>
      <c r="F30" s="181">
        <f t="shared" si="7"/>
        <v>0.02076352756194888</v>
      </c>
      <c r="G30" s="182">
        <f aca="true" t="shared" si="9" ref="G30:G35">(1+F30)*G29</f>
        <v>1.9340451035581148</v>
      </c>
      <c r="H30" s="182">
        <f aca="true" t="shared" si="10" ref="H30:H35">(1+C30)*(1+F30)</f>
        <v>1.0273630590348235</v>
      </c>
      <c r="I30" s="182">
        <f aca="true" t="shared" si="11" ref="I30:I35">I29*H30</f>
        <v>2.996637998354392</v>
      </c>
      <c r="J30" s="171"/>
      <c r="K30" s="174"/>
      <c r="L30" s="173"/>
    </row>
    <row r="31" spans="1:12" ht="9.75">
      <c r="A31" s="11">
        <v>2013</v>
      </c>
      <c r="B31" s="180">
        <v>4626934</v>
      </c>
      <c r="C31" s="181">
        <f t="shared" si="8"/>
        <v>0.011031478773171122</v>
      </c>
      <c r="D31" s="182">
        <f t="shared" si="6"/>
        <v>1.566507079514487</v>
      </c>
      <c r="E31" s="183">
        <v>232.96175000000002</v>
      </c>
      <c r="F31" s="181">
        <f t="shared" si="7"/>
        <v>0.014641768292683155</v>
      </c>
      <c r="G31" s="182">
        <f>(1+F31)*G30</f>
        <v>1.9623629438320112</v>
      </c>
      <c r="H31" s="182">
        <f t="shared" si="10"/>
        <v>1.0258347674219768</v>
      </c>
      <c r="I31" s="182">
        <f t="shared" si="11"/>
        <v>3.0740554440897356</v>
      </c>
      <c r="J31" s="171"/>
      <c r="K31" s="174"/>
      <c r="L31" s="173"/>
    </row>
    <row r="32" spans="1:12" ht="9.75">
      <c r="A32" s="11">
        <v>2014</v>
      </c>
      <c r="B32" s="180">
        <v>4708829</v>
      </c>
      <c r="C32" s="181">
        <f t="shared" si="8"/>
        <v>0.01769962571326933</v>
      </c>
      <c r="D32" s="182">
        <f t="shared" si="6"/>
        <v>1.59423366849908</v>
      </c>
      <c r="E32" s="183">
        <v>236.71225</v>
      </c>
      <c r="F32" s="181">
        <f t="shared" si="7"/>
        <v>0.01609920941957199</v>
      </c>
      <c r="G32" s="182">
        <f t="shared" si="9"/>
        <v>1.9939554358219704</v>
      </c>
      <c r="H32" s="182">
        <f t="shared" si="10"/>
        <v>1.0340837851138474</v>
      </c>
      <c r="I32" s="182">
        <f t="shared" si="11"/>
        <v>3.178830889274143</v>
      </c>
      <c r="J32" s="171"/>
      <c r="K32" s="174"/>
      <c r="L32" s="173"/>
    </row>
    <row r="33" spans="1:12" ht="9.75">
      <c r="A33" s="11">
        <v>2015</v>
      </c>
      <c r="B33" s="180">
        <v>4775381.583333333</v>
      </c>
      <c r="C33" s="181">
        <f t="shared" si="8"/>
        <v>0.014133574044275843</v>
      </c>
      <c r="D33" s="182">
        <f>(1+C33)*D32</f>
        <v>1.6167658880966893</v>
      </c>
      <c r="E33" s="183">
        <v>236.99983333333333</v>
      </c>
      <c r="F33" s="181">
        <f t="shared" si="7"/>
        <v>0.0012149068471669633</v>
      </c>
      <c r="G33" s="182">
        <f t="shared" si="9"/>
        <v>1.9963779059338964</v>
      </c>
      <c r="H33" s="182">
        <f t="shared" si="10"/>
        <v>1.0153656518673242</v>
      </c>
      <c r="I33" s="182">
        <f t="shared" si="11"/>
        <v>3.227675698063826</v>
      </c>
      <c r="J33" s="171"/>
      <c r="K33" s="174"/>
      <c r="L33" s="173"/>
    </row>
    <row r="34" spans="1:12" ht="9.75">
      <c r="A34" s="11">
        <v>2016</v>
      </c>
      <c r="B34" s="180">
        <v>4845390</v>
      </c>
      <c r="C34" s="181">
        <f t="shared" si="8"/>
        <v>0.014660276973677888</v>
      </c>
      <c r="D34" s="182">
        <f t="shared" si="6"/>
        <v>1.6404681238177812</v>
      </c>
      <c r="E34" s="183">
        <v>241.71375299760194</v>
      </c>
      <c r="F34" s="181">
        <f t="shared" si="7"/>
        <v>0.019889970376639976</v>
      </c>
      <c r="G34" s="182">
        <f t="shared" si="9"/>
        <v>2.0360858033435</v>
      </c>
      <c r="H34" s="182">
        <f t="shared" si="10"/>
        <v>1.0348418398250376</v>
      </c>
      <c r="I34" s="182">
        <f t="shared" si="11"/>
        <v>3.3401338577429325</v>
      </c>
      <c r="J34" s="175"/>
      <c r="K34" s="172"/>
      <c r="L34" s="173"/>
    </row>
    <row r="35" spans="1:11" ht="9.75">
      <c r="A35" s="11">
        <v>2017</v>
      </c>
      <c r="B35" s="180">
        <v>4917036</v>
      </c>
      <c r="C35" s="181">
        <f t="shared" si="8"/>
        <v>0.014786425860457086</v>
      </c>
      <c r="D35" s="182">
        <f t="shared" si="6"/>
        <v>1.664724784107056</v>
      </c>
      <c r="E35" s="183">
        <v>247.7315227817746</v>
      </c>
      <c r="F35" s="181">
        <f>(E35/E34)-1</f>
        <v>0.024896265560165887</v>
      </c>
      <c r="G35" s="182">
        <f t="shared" si="9"/>
        <v>2.0867767362068235</v>
      </c>
      <c r="H35" s="182">
        <f t="shared" si="10"/>
        <v>1.0400508182055306</v>
      </c>
      <c r="I35" s="182">
        <f t="shared" si="11"/>
        <v>3.473908951661532</v>
      </c>
      <c r="J35" s="175"/>
      <c r="K35" s="172"/>
    </row>
    <row r="36" spans="1:9" ht="9.75">
      <c r="A36" s="11"/>
      <c r="B36" s="32"/>
      <c r="C36" s="169"/>
      <c r="D36" s="170"/>
      <c r="E36" s="41"/>
      <c r="F36" s="169"/>
      <c r="G36" s="170"/>
      <c r="H36" s="170"/>
      <c r="I36" s="170"/>
    </row>
    <row r="37" spans="1:9" ht="9.75">
      <c r="A37" s="176" t="s">
        <v>419</v>
      </c>
      <c r="B37" s="32"/>
      <c r="C37" s="169"/>
      <c r="D37" s="170"/>
      <c r="E37" s="41"/>
      <c r="F37" s="169"/>
      <c r="G37" s="170"/>
      <c r="H37" s="170"/>
      <c r="I37" s="170"/>
    </row>
    <row r="38" spans="1:2" ht="9.75">
      <c r="A38" s="11"/>
      <c r="B38" s="11"/>
    </row>
    <row r="39" spans="1:2" ht="9.75">
      <c r="A39" s="11"/>
      <c r="B39" s="11"/>
    </row>
    <row r="40" spans="1:9" ht="10.5" thickBot="1">
      <c r="A40" s="11"/>
      <c r="B40" s="11"/>
      <c r="C40" s="11" t="s">
        <v>223</v>
      </c>
      <c r="D40" s="257" t="s">
        <v>224</v>
      </c>
      <c r="E40" s="257"/>
      <c r="F40" s="11" t="s">
        <v>223</v>
      </c>
      <c r="G40" s="257" t="s">
        <v>224</v>
      </c>
      <c r="H40" s="257"/>
      <c r="I40" s="257"/>
    </row>
    <row r="41" spans="1:10" ht="9.75">
      <c r="A41" s="177" t="s">
        <v>420</v>
      </c>
      <c r="B41" s="32"/>
      <c r="C41" s="169">
        <f>B35/B31-1</f>
        <v>0.06269853860029118</v>
      </c>
      <c r="D41" s="12">
        <f>D35/D31</f>
        <v>1.0626985386002914</v>
      </c>
      <c r="E41" s="12">
        <f>E35/E31</f>
        <v>1.0633999906927836</v>
      </c>
      <c r="F41" s="169">
        <f>E35/E31-1</f>
        <v>0.06339999069278357</v>
      </c>
      <c r="G41" s="12">
        <f>G35/G31</f>
        <v>1.0633999906927833</v>
      </c>
      <c r="H41" s="170"/>
      <c r="I41" s="12">
        <f>I35/I31</f>
        <v>1.1300736160567846</v>
      </c>
      <c r="J41" s="12"/>
    </row>
    <row r="42" spans="1:9" ht="9.75">
      <c r="A42" s="178" t="s">
        <v>421</v>
      </c>
      <c r="B42" s="40"/>
      <c r="D42" s="169">
        <f>D41^(1/4)-1</f>
        <v>0.015319017488082176</v>
      </c>
      <c r="E42" s="179" t="s">
        <v>156</v>
      </c>
      <c r="G42" s="169">
        <f>G41^(1/4)-1</f>
        <v>0.015486520642686186</v>
      </c>
      <c r="I42" s="169">
        <f>I41^(1/4)-1</f>
        <v>0.031042776411323247</v>
      </c>
    </row>
    <row r="43" spans="1:2" ht="9.75">
      <c r="A43" s="11"/>
      <c r="B43" s="40"/>
    </row>
  </sheetData>
  <sheetProtection/>
  <mergeCells count="2">
    <mergeCell ref="D40:E40"/>
    <mergeCell ref="G40:I40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9"/>
  <sheetViews>
    <sheetView workbookViewId="0" topLeftCell="A1">
      <selection activeCell="A2" sqref="A1:A2"/>
    </sheetView>
  </sheetViews>
  <sheetFormatPr defaultColWidth="9.140625" defaultRowHeight="12.75"/>
  <cols>
    <col min="1" max="1" width="66.00390625" style="2" customWidth="1"/>
    <col min="2" max="2" width="9.8515625" style="47" customWidth="1"/>
    <col min="3" max="3" width="10.8515625" style="67" bestFit="1" customWidth="1"/>
    <col min="4" max="7" width="13.57421875" style="65" customWidth="1"/>
    <col min="8" max="8" width="13.57421875" style="3" customWidth="1"/>
    <col min="9" max="16384" width="9.140625" style="3" customWidth="1"/>
  </cols>
  <sheetData>
    <row r="1" ht="13.5" customHeight="1">
      <c r="A1" s="264" t="s">
        <v>1163</v>
      </c>
    </row>
    <row r="2" ht="13.5" customHeight="1">
      <c r="A2" s="264" t="s">
        <v>1155</v>
      </c>
    </row>
    <row r="3" spans="3:7" ht="9.75">
      <c r="C3" s="62">
        <v>1</v>
      </c>
      <c r="D3" s="48">
        <v>2</v>
      </c>
      <c r="E3" s="48" t="s">
        <v>184</v>
      </c>
      <c r="F3" s="48">
        <v>4</v>
      </c>
      <c r="G3" s="48" t="s">
        <v>185</v>
      </c>
    </row>
    <row r="4" spans="1:7" ht="21" thickBot="1">
      <c r="A4" s="14" t="s">
        <v>691</v>
      </c>
      <c r="B4" s="49" t="s">
        <v>177</v>
      </c>
      <c r="C4" s="49" t="s">
        <v>186</v>
      </c>
      <c r="D4" s="50" t="s">
        <v>0</v>
      </c>
      <c r="E4" s="50" t="s">
        <v>1</v>
      </c>
      <c r="F4" s="50" t="s">
        <v>2</v>
      </c>
      <c r="G4" s="50" t="s">
        <v>3</v>
      </c>
    </row>
    <row r="5" spans="1:7" ht="9.75">
      <c r="A5" s="16"/>
      <c r="B5" s="51"/>
      <c r="C5" s="52"/>
      <c r="D5" s="52"/>
      <c r="E5" s="52"/>
      <c r="F5" s="52"/>
      <c r="G5" s="52"/>
    </row>
    <row r="6" spans="1:7" ht="10.5" thickBot="1">
      <c r="A6" s="14" t="s">
        <v>4</v>
      </c>
      <c r="B6" s="51"/>
      <c r="C6" s="63"/>
      <c r="D6" s="53"/>
      <c r="E6" s="53"/>
      <c r="F6" s="53"/>
      <c r="G6" s="53"/>
    </row>
    <row r="7" spans="1:9" ht="9.75">
      <c r="A7" s="1" t="s">
        <v>187</v>
      </c>
      <c r="B7" s="54" t="s">
        <v>178</v>
      </c>
      <c r="C7" s="55">
        <f>VLOOKUP(I7,'2017 TY O&amp;M Exp'!$A$8:$EQ$206,147,FALSE)</f>
        <v>7007719.0200000005</v>
      </c>
      <c r="D7" s="55"/>
      <c r="E7" s="55">
        <f aca="true" t="shared" si="0" ref="E7:E24">+C7+D7</f>
        <v>7007719.0200000005</v>
      </c>
      <c r="F7" s="55"/>
      <c r="G7" s="55">
        <f aca="true" t="shared" si="1" ref="G7:G24">+E7+F7</f>
        <v>7007719.0200000005</v>
      </c>
      <c r="I7" s="3" t="str">
        <f>LEFT(A7,9)</f>
        <v>INC100000</v>
      </c>
    </row>
    <row r="8" spans="1:9" ht="9.75">
      <c r="A8" s="1" t="s">
        <v>5</v>
      </c>
      <c r="B8" s="54" t="s">
        <v>179</v>
      </c>
      <c r="C8" s="55">
        <f>VLOOKUP(I8,'2017 TY O&amp;M Exp'!$A$8:$EQ$206,147,FALSE)</f>
        <v>354158442.0300001</v>
      </c>
      <c r="D8" s="55">
        <f>-C8</f>
        <v>-354158442.0300001</v>
      </c>
      <c r="E8" s="55">
        <f t="shared" si="0"/>
        <v>0</v>
      </c>
      <c r="F8" s="55"/>
      <c r="G8" s="55">
        <f t="shared" si="1"/>
        <v>0</v>
      </c>
      <c r="I8" s="3" t="str">
        <f aca="true" t="shared" si="2" ref="I8:I63">LEFT(A8,9)</f>
        <v>INC101110</v>
      </c>
    </row>
    <row r="9" spans="1:9" ht="9.75">
      <c r="A9" s="1" t="s">
        <v>6</v>
      </c>
      <c r="B9" s="54" t="s">
        <v>179</v>
      </c>
      <c r="C9" s="55">
        <f>VLOOKUP(I9,'2017 TY O&amp;M Exp'!$A$8:$EQ$206,147,FALSE)</f>
        <v>9641141.509999998</v>
      </c>
      <c r="D9" s="55"/>
      <c r="E9" s="55">
        <f t="shared" si="0"/>
        <v>9641141.509999998</v>
      </c>
      <c r="F9" s="55">
        <f>-E9</f>
        <v>-9641141.509999998</v>
      </c>
      <c r="G9" s="55">
        <f t="shared" si="1"/>
        <v>0</v>
      </c>
      <c r="I9" s="3" t="str">
        <f t="shared" si="2"/>
        <v>INC101210</v>
      </c>
    </row>
    <row r="10" spans="1:9" ht="9.75">
      <c r="A10" s="1" t="s">
        <v>7</v>
      </c>
      <c r="B10" s="54" t="s">
        <v>180</v>
      </c>
      <c r="C10" s="55">
        <f>VLOOKUP(I10,'2017 TY O&amp;M Exp'!$A$8:$EQ$206,147,FALSE)</f>
        <v>5883308.149999999</v>
      </c>
      <c r="D10" s="55"/>
      <c r="E10" s="55">
        <f t="shared" si="0"/>
        <v>5883308.149999999</v>
      </c>
      <c r="F10" s="55"/>
      <c r="G10" s="55">
        <f t="shared" si="1"/>
        <v>5883308.149999999</v>
      </c>
      <c r="I10" s="3" t="str">
        <f t="shared" si="2"/>
        <v>INC102000</v>
      </c>
    </row>
    <row r="11" spans="1:9" ht="9.75">
      <c r="A11" s="1" t="s">
        <v>8</v>
      </c>
      <c r="B11" s="54" t="s">
        <v>181</v>
      </c>
      <c r="C11" s="55">
        <f>VLOOKUP(I11,'2017 TY O&amp;M Exp'!$A$8:$EQ$206,147,FALSE)</f>
        <v>1708562.39</v>
      </c>
      <c r="D11" s="55"/>
      <c r="E11" s="55">
        <f t="shared" si="0"/>
        <v>1708562.39</v>
      </c>
      <c r="F11" s="55"/>
      <c r="G11" s="55">
        <f t="shared" si="1"/>
        <v>1708562.39</v>
      </c>
      <c r="I11" s="3" t="str">
        <f t="shared" si="2"/>
        <v>INC105000</v>
      </c>
    </row>
    <row r="12" spans="1:9" ht="9.75">
      <c r="A12" s="1" t="s">
        <v>188</v>
      </c>
      <c r="B12" s="54" t="s">
        <v>182</v>
      </c>
      <c r="C12" s="55">
        <f>VLOOKUP(I12,'2017 TY O&amp;M Exp'!$A$8:$EQ$206,147,FALSE)</f>
        <v>17412557.64999999</v>
      </c>
      <c r="D12" s="55"/>
      <c r="E12" s="55">
        <f t="shared" si="0"/>
        <v>17412557.64999999</v>
      </c>
      <c r="F12" s="55"/>
      <c r="G12" s="55">
        <f t="shared" si="1"/>
        <v>17412557.64999999</v>
      </c>
      <c r="I12" s="3" t="str">
        <f t="shared" si="2"/>
        <v>INC106000</v>
      </c>
    </row>
    <row r="13" spans="1:9" ht="9.75">
      <c r="A13" s="1" t="s">
        <v>9</v>
      </c>
      <c r="B13" s="54" t="s">
        <v>182</v>
      </c>
      <c r="C13" s="55">
        <f>VLOOKUP(I13,'2017 TY O&amp;M Exp'!$A$8:$EQ$206,147,FALSE)</f>
        <v>4282809.63</v>
      </c>
      <c r="D13" s="55">
        <f>-C13</f>
        <v>-4282809.63</v>
      </c>
      <c r="E13" s="55">
        <f t="shared" si="0"/>
        <v>0</v>
      </c>
      <c r="F13" s="55"/>
      <c r="G13" s="55">
        <f t="shared" si="1"/>
        <v>0</v>
      </c>
      <c r="I13" s="3" t="str">
        <f t="shared" si="2"/>
        <v>INC106100</v>
      </c>
    </row>
    <row r="14" spans="1:9" ht="9.75">
      <c r="A14" s="1" t="s">
        <v>10</v>
      </c>
      <c r="B14" s="54" t="s">
        <v>182</v>
      </c>
      <c r="C14" s="55">
        <f>VLOOKUP(I14,'2017 TY O&amp;M Exp'!$A$8:$EQ$206,147,FALSE)</f>
        <v>464106.32999999996</v>
      </c>
      <c r="D14" s="55">
        <f>-C14</f>
        <v>-464106.32999999996</v>
      </c>
      <c r="E14" s="55">
        <f t="shared" si="0"/>
        <v>0</v>
      </c>
      <c r="F14" s="55"/>
      <c r="G14" s="55">
        <f t="shared" si="1"/>
        <v>0</v>
      </c>
      <c r="I14" s="3" t="str">
        <f t="shared" si="2"/>
        <v>INC106310</v>
      </c>
    </row>
    <row r="15" spans="1:9" ht="9.75">
      <c r="A15" s="77" t="s">
        <v>11</v>
      </c>
      <c r="B15" s="54" t="s">
        <v>1072</v>
      </c>
      <c r="C15" s="55">
        <f>VLOOKUP(I15,'2017 TY O&amp;M Exp'!$A$8:$EQ$206,147,FALSE)</f>
        <v>66098.95999999999</v>
      </c>
      <c r="D15" s="55"/>
      <c r="E15" s="55">
        <f t="shared" si="0"/>
        <v>66098.95999999999</v>
      </c>
      <c r="F15" s="55"/>
      <c r="G15" s="55">
        <f t="shared" si="1"/>
        <v>66098.95999999999</v>
      </c>
      <c r="I15" s="3" t="str">
        <f t="shared" si="2"/>
        <v>INC107000</v>
      </c>
    </row>
    <row r="16" spans="1:9" ht="9.75">
      <c r="A16" s="77" t="s">
        <v>189</v>
      </c>
      <c r="B16" s="54" t="s">
        <v>1073</v>
      </c>
      <c r="C16" s="55">
        <f>VLOOKUP(I16,'2017 TY O&amp;M Exp'!$A$8:$EQ$206,147,FALSE)</f>
        <v>7552020.7399999965</v>
      </c>
      <c r="D16" s="55"/>
      <c r="E16" s="55">
        <f t="shared" si="0"/>
        <v>7552020.7399999965</v>
      </c>
      <c r="F16" s="55"/>
      <c r="G16" s="55">
        <f t="shared" si="1"/>
        <v>7552020.7399999965</v>
      </c>
      <c r="I16" s="3" t="str">
        <f t="shared" si="2"/>
        <v>INC110000</v>
      </c>
    </row>
    <row r="17" spans="1:9" ht="9.75">
      <c r="A17" s="77" t="s">
        <v>13</v>
      </c>
      <c r="B17" s="54" t="s">
        <v>1073</v>
      </c>
      <c r="C17" s="55">
        <f>VLOOKUP(I17,'2017 TY O&amp;M Exp'!$A$8:$EQ$206,147,FALSE)</f>
        <v>5532801.909999999</v>
      </c>
      <c r="D17" s="55"/>
      <c r="E17" s="55">
        <f t="shared" si="0"/>
        <v>5532801.909999999</v>
      </c>
      <c r="F17" s="55"/>
      <c r="G17" s="55">
        <f t="shared" si="1"/>
        <v>5532801.909999999</v>
      </c>
      <c r="I17" s="3" t="str">
        <f t="shared" si="2"/>
        <v>INC111000</v>
      </c>
    </row>
    <row r="18" spans="1:9" ht="9.75">
      <c r="A18" s="77" t="s">
        <v>14</v>
      </c>
      <c r="B18" s="54" t="s">
        <v>1073</v>
      </c>
      <c r="C18" s="55">
        <f>VLOOKUP(I18,'2017 TY O&amp;M Exp'!$A$8:$EQ$206,147,FALSE)</f>
        <v>2318811.92</v>
      </c>
      <c r="D18" s="55">
        <f>-C18</f>
        <v>-2318811.92</v>
      </c>
      <c r="E18" s="55">
        <f t="shared" si="0"/>
        <v>0</v>
      </c>
      <c r="F18" s="55"/>
      <c r="G18" s="55">
        <f t="shared" si="1"/>
        <v>0</v>
      </c>
      <c r="I18" s="3" t="str">
        <f t="shared" si="2"/>
        <v>INC111100</v>
      </c>
    </row>
    <row r="19" spans="1:9" ht="9.75">
      <c r="A19" s="77" t="s">
        <v>16</v>
      </c>
      <c r="B19" s="54" t="s">
        <v>1074</v>
      </c>
      <c r="C19" s="55">
        <f>VLOOKUP(I19,'2017 TY O&amp;M Exp'!$A$8:$EQ$206,147,FALSE)</f>
        <v>17293958.35</v>
      </c>
      <c r="D19" s="55"/>
      <c r="E19" s="55">
        <f t="shared" si="0"/>
        <v>17293958.35</v>
      </c>
      <c r="F19" s="55"/>
      <c r="G19" s="55">
        <f t="shared" si="1"/>
        <v>17293958.35</v>
      </c>
      <c r="I19" s="3" t="str">
        <f t="shared" si="2"/>
        <v>INC112000</v>
      </c>
    </row>
    <row r="20" spans="1:9" ht="9.75">
      <c r="A20" s="77" t="s">
        <v>17</v>
      </c>
      <c r="B20" s="54" t="s">
        <v>1074</v>
      </c>
      <c r="C20" s="55">
        <f>VLOOKUP(I20,'2017 TY O&amp;M Exp'!$A$8:$EQ$206,147,FALSE)</f>
        <v>6471227.57</v>
      </c>
      <c r="D20" s="55">
        <f>-C20</f>
        <v>-6471227.57</v>
      </c>
      <c r="E20" s="55">
        <f t="shared" si="0"/>
        <v>0</v>
      </c>
      <c r="F20" s="55"/>
      <c r="G20" s="55">
        <f t="shared" si="1"/>
        <v>0</v>
      </c>
      <c r="I20" s="3" t="str">
        <f t="shared" si="2"/>
        <v>INC112100</v>
      </c>
    </row>
    <row r="21" spans="1:9" ht="9.75">
      <c r="A21" s="77" t="s">
        <v>18</v>
      </c>
      <c r="B21" s="54" t="s">
        <v>1075</v>
      </c>
      <c r="C21" s="55">
        <f>VLOOKUP(I21,'2017 TY O&amp;M Exp'!$A$8:$EQ$206,147,FALSE)</f>
        <v>4694835.34</v>
      </c>
      <c r="D21" s="55"/>
      <c r="E21" s="55">
        <f t="shared" si="0"/>
        <v>4694835.34</v>
      </c>
      <c r="F21" s="55"/>
      <c r="G21" s="55">
        <f t="shared" si="1"/>
        <v>4694835.34</v>
      </c>
      <c r="I21" s="3" t="str">
        <f t="shared" si="2"/>
        <v>INC113000</v>
      </c>
    </row>
    <row r="22" spans="1:9" ht="9.75">
      <c r="A22" s="77" t="s">
        <v>190</v>
      </c>
      <c r="B22" s="54" t="s">
        <v>1075</v>
      </c>
      <c r="C22" s="55">
        <f>VLOOKUP(I22,'2017 TY O&amp;M Exp'!$A$8:$EQ$206,147,FALSE)</f>
        <v>5000</v>
      </c>
      <c r="D22" s="55">
        <f>-C22</f>
        <v>-5000</v>
      </c>
      <c r="E22" s="55">
        <f t="shared" si="0"/>
        <v>0</v>
      </c>
      <c r="F22" s="55"/>
      <c r="G22" s="55">
        <f t="shared" si="1"/>
        <v>0</v>
      </c>
      <c r="I22" s="3" t="str">
        <f t="shared" si="2"/>
        <v>INC113100</v>
      </c>
    </row>
    <row r="23" spans="1:9" ht="9.75">
      <c r="A23" s="77" t="s">
        <v>191</v>
      </c>
      <c r="B23" s="54" t="s">
        <v>1076</v>
      </c>
      <c r="C23" s="55">
        <f>VLOOKUP(I23,'2017 TY O&amp;M Exp'!$A$8:$EQ$206,147,FALSE)</f>
        <v>1729758.51</v>
      </c>
      <c r="D23" s="55"/>
      <c r="E23" s="55">
        <f t="shared" si="0"/>
        <v>1729758.51</v>
      </c>
      <c r="F23" s="55"/>
      <c r="G23" s="55">
        <f t="shared" si="1"/>
        <v>1729758.51</v>
      </c>
      <c r="I23" s="3" t="str">
        <f t="shared" si="2"/>
        <v>INC114000</v>
      </c>
    </row>
    <row r="24" spans="1:9" ht="10.5" thickBot="1">
      <c r="A24" s="77" t="s">
        <v>19</v>
      </c>
      <c r="B24" s="54" t="s">
        <v>1076</v>
      </c>
      <c r="C24" s="55">
        <f>VLOOKUP(I24,'2017 TY O&amp;M Exp'!$A$8:$EQ$206,147,FALSE)</f>
        <v>152280.61</v>
      </c>
      <c r="D24" s="56">
        <f>-C24</f>
        <v>-152280.61</v>
      </c>
      <c r="E24" s="56">
        <f t="shared" si="0"/>
        <v>0</v>
      </c>
      <c r="F24" s="56"/>
      <c r="G24" s="56">
        <f t="shared" si="1"/>
        <v>0</v>
      </c>
      <c r="I24" s="3" t="str">
        <f t="shared" si="2"/>
        <v>INC114100</v>
      </c>
    </row>
    <row r="25" spans="1:9" ht="9.75">
      <c r="A25" s="77" t="s">
        <v>20</v>
      </c>
      <c r="B25" s="54"/>
      <c r="C25" s="55">
        <f>SUM(C7:C24)</f>
        <v>446375440.62</v>
      </c>
      <c r="D25" s="55">
        <f>SUM(D7:D24)</f>
        <v>-367852678.0900001</v>
      </c>
      <c r="E25" s="243">
        <f>SUM(E7:E24)</f>
        <v>78522762.52999999</v>
      </c>
      <c r="F25" s="55">
        <f>SUM(F7:F24)</f>
        <v>-9641141.509999998</v>
      </c>
      <c r="G25" s="64">
        <f>SUM(G7:G24)</f>
        <v>68881621.02</v>
      </c>
      <c r="I25" s="3" t="str">
        <f t="shared" si="2"/>
        <v>      SUB</v>
      </c>
    </row>
    <row r="26" spans="1:9" ht="9.75">
      <c r="A26" s="77"/>
      <c r="B26" s="54"/>
      <c r="C26" s="55"/>
      <c r="D26" s="55"/>
      <c r="E26" s="55"/>
      <c r="F26" s="55"/>
      <c r="G26" s="55"/>
      <c r="I26" s="3">
        <f t="shared" si="2"/>
      </c>
    </row>
    <row r="27" spans="1:9" ht="9.75">
      <c r="A27" s="77"/>
      <c r="B27" s="54"/>
      <c r="C27" s="55"/>
      <c r="D27" s="55"/>
      <c r="E27" s="55"/>
      <c r="F27" s="55"/>
      <c r="G27" s="55"/>
      <c r="I27" s="3">
        <f t="shared" si="2"/>
      </c>
    </row>
    <row r="28" spans="1:9" ht="10.5" thickBot="1">
      <c r="A28" s="78" t="s">
        <v>21</v>
      </c>
      <c r="B28" s="54"/>
      <c r="C28" s="55"/>
      <c r="D28" s="55"/>
      <c r="E28" s="55"/>
      <c r="F28" s="55"/>
      <c r="G28" s="55"/>
      <c r="I28" s="3" t="str">
        <f t="shared" si="2"/>
        <v>NUCLEAR P</v>
      </c>
    </row>
    <row r="29" spans="1:9" ht="9.75">
      <c r="A29" s="77" t="s">
        <v>192</v>
      </c>
      <c r="B29" s="54" t="s">
        <v>1077</v>
      </c>
      <c r="C29" s="55">
        <f>VLOOKUP(I29,'2017 TY O&amp;M Exp'!$A$8:$EQ$206,147,FALSE)</f>
        <v>77979736.47000001</v>
      </c>
      <c r="D29" s="55"/>
      <c r="E29" s="55">
        <f aca="true" t="shared" si="3" ref="E29:E49">+C29+D29</f>
        <v>77979736.47000001</v>
      </c>
      <c r="F29" s="55"/>
      <c r="G29" s="55">
        <f>+E29+F29</f>
        <v>77979736.47000001</v>
      </c>
      <c r="I29" s="3" t="str">
        <f t="shared" si="2"/>
        <v>INC117000</v>
      </c>
    </row>
    <row r="30" spans="1:9" ht="9.75">
      <c r="A30" s="77" t="s">
        <v>229</v>
      </c>
      <c r="B30" s="54" t="s">
        <v>1078</v>
      </c>
      <c r="C30" s="55">
        <f>VLOOKUP(I30,'2017 TY O&amp;M Exp'!$A$8:$EQ$206,147,FALSE)</f>
        <v>190042472.27055633</v>
      </c>
      <c r="D30" s="55">
        <f>-C30</f>
        <v>-190042472.27055633</v>
      </c>
      <c r="E30" s="55">
        <f t="shared" si="3"/>
        <v>0</v>
      </c>
      <c r="F30" s="55"/>
      <c r="G30" s="55">
        <f aca="true" t="shared" si="4" ref="G30:G49">+E30+F30</f>
        <v>0</v>
      </c>
      <c r="I30" s="3" t="str">
        <f t="shared" si="2"/>
        <v>INC118110</v>
      </c>
    </row>
    <row r="31" spans="1:9" ht="9.75">
      <c r="A31" s="79" t="s">
        <v>230</v>
      </c>
      <c r="B31" s="54" t="s">
        <v>1078</v>
      </c>
      <c r="C31" s="55">
        <f>VLOOKUP(I31,'2017 TY O&amp;M Exp'!$A$8:$EQ$206,147,FALSE)</f>
        <v>0</v>
      </c>
      <c r="D31" s="55">
        <f>-C31</f>
        <v>0</v>
      </c>
      <c r="E31" s="55">
        <f t="shared" si="3"/>
        <v>0</v>
      </c>
      <c r="F31" s="55"/>
      <c r="G31" s="55">
        <f t="shared" si="4"/>
        <v>0</v>
      </c>
      <c r="I31" s="3" t="str">
        <f t="shared" si="2"/>
        <v>INC118151</v>
      </c>
    </row>
    <row r="32" spans="1:9" ht="9.75">
      <c r="A32" s="79" t="s">
        <v>22</v>
      </c>
      <c r="B32" s="54" t="s">
        <v>1078</v>
      </c>
      <c r="C32" s="55">
        <f>VLOOKUP(I32,'2017 TY O&amp;M Exp'!$A$8:$EQ$206,147,FALSE)</f>
        <v>35399614.36</v>
      </c>
      <c r="D32" s="55">
        <f>-C32</f>
        <v>-35399614.36</v>
      </c>
      <c r="E32" s="55">
        <f t="shared" si="3"/>
        <v>0</v>
      </c>
      <c r="F32" s="55"/>
      <c r="G32" s="55">
        <f t="shared" si="4"/>
        <v>0</v>
      </c>
      <c r="I32" s="3" t="str">
        <f t="shared" si="2"/>
        <v>INC118160</v>
      </c>
    </row>
    <row r="33" spans="1:9" ht="9.75">
      <c r="A33" s="79" t="s">
        <v>231</v>
      </c>
      <c r="B33" s="54" t="s">
        <v>1078</v>
      </c>
      <c r="C33" s="55">
        <f>VLOOKUP(I33,'2017 TY O&amp;M Exp'!$A$8:$EQ$206,147,FALSE)</f>
        <v>0</v>
      </c>
      <c r="D33" s="55"/>
      <c r="E33" s="55">
        <f t="shared" si="3"/>
        <v>0</v>
      </c>
      <c r="F33" s="55"/>
      <c r="G33" s="55">
        <f t="shared" si="4"/>
        <v>0</v>
      </c>
      <c r="I33" s="3" t="str">
        <f t="shared" si="2"/>
        <v>INC118180</v>
      </c>
    </row>
    <row r="34" spans="1:9" ht="9.75">
      <c r="A34" s="77" t="s">
        <v>193</v>
      </c>
      <c r="B34" s="54" t="s">
        <v>1078</v>
      </c>
      <c r="C34" s="55">
        <f>VLOOKUP(I34,'2017 TY O&amp;M Exp'!$A$8:$EQ$206,147,FALSE)</f>
        <v>11753694.840000002</v>
      </c>
      <c r="D34" s="55"/>
      <c r="E34" s="55">
        <f t="shared" si="3"/>
        <v>11753694.840000002</v>
      </c>
      <c r="F34" s="55">
        <f>-E34</f>
        <v>-11753694.840000002</v>
      </c>
      <c r="G34" s="55">
        <f t="shared" si="4"/>
        <v>0</v>
      </c>
      <c r="I34" s="3" t="str">
        <f t="shared" si="2"/>
        <v>INC118210</v>
      </c>
    </row>
    <row r="35" spans="1:9" ht="9.75">
      <c r="A35" s="77" t="s">
        <v>27</v>
      </c>
      <c r="B35" s="54" t="s">
        <v>1079</v>
      </c>
      <c r="C35" s="55">
        <f>VLOOKUP(I35,'2017 TY O&amp;M Exp'!$A$8:$EQ$206,147,FALSE)</f>
        <v>9741268.100000001</v>
      </c>
      <c r="D35" s="55"/>
      <c r="E35" s="55">
        <f t="shared" si="3"/>
        <v>9741268.100000001</v>
      </c>
      <c r="F35" s="55"/>
      <c r="G35" s="55">
        <f t="shared" si="4"/>
        <v>9741268.100000001</v>
      </c>
      <c r="I35" s="3" t="str">
        <f>LEFT(A35,9)</f>
        <v>INC119000</v>
      </c>
    </row>
    <row r="36" spans="1:9" ht="9.75">
      <c r="A36" s="77" t="s">
        <v>28</v>
      </c>
      <c r="B36" s="54" t="s">
        <v>1080</v>
      </c>
      <c r="C36" s="55">
        <f>VLOOKUP(I36,'2017 TY O&amp;M Exp'!$A$8:$EQ$206,147,FALSE)</f>
        <v>49339303.56</v>
      </c>
      <c r="D36" s="55"/>
      <c r="E36" s="55">
        <f t="shared" si="3"/>
        <v>49339303.56</v>
      </c>
      <c r="F36" s="55"/>
      <c r="G36" s="55">
        <f t="shared" si="4"/>
        <v>49339303.56</v>
      </c>
      <c r="H36" s="65"/>
      <c r="I36" s="3" t="str">
        <f t="shared" si="2"/>
        <v>INC120000</v>
      </c>
    </row>
    <row r="37" spans="1:9" ht="9.75">
      <c r="A37" s="77" t="s">
        <v>30</v>
      </c>
      <c r="B37" s="54" t="s">
        <v>1081</v>
      </c>
      <c r="C37" s="55">
        <f>VLOOKUP(I37,'2017 TY O&amp;M Exp'!$A$8:$EQ$206,147,FALSE)</f>
        <v>104021.72</v>
      </c>
      <c r="D37" s="55"/>
      <c r="E37" s="55">
        <f t="shared" si="3"/>
        <v>104021.72</v>
      </c>
      <c r="F37" s="55"/>
      <c r="G37" s="55">
        <f t="shared" si="4"/>
        <v>104021.72</v>
      </c>
      <c r="I37" s="3" t="str">
        <f t="shared" si="2"/>
        <v>INC123000</v>
      </c>
    </row>
    <row r="38" spans="1:9" ht="9.75">
      <c r="A38" s="77" t="s">
        <v>194</v>
      </c>
      <c r="B38" s="54" t="s">
        <v>1082</v>
      </c>
      <c r="C38" s="55">
        <f>VLOOKUP(I38,'2017 TY O&amp;M Exp'!$A$8:$EQ$206,147,FALSE)</f>
        <v>87668029.44000001</v>
      </c>
      <c r="D38" s="55"/>
      <c r="E38" s="55">
        <f t="shared" si="3"/>
        <v>87668029.44000001</v>
      </c>
      <c r="F38" s="55"/>
      <c r="G38" s="55">
        <f t="shared" si="4"/>
        <v>87668029.44000001</v>
      </c>
      <c r="I38" s="3" t="str">
        <f t="shared" si="2"/>
        <v>INC124000</v>
      </c>
    </row>
    <row r="39" spans="1:9" ht="9.75">
      <c r="A39" s="77" t="s">
        <v>31</v>
      </c>
      <c r="B39" s="54" t="s">
        <v>1082</v>
      </c>
      <c r="C39" s="55">
        <f>VLOOKUP(I39,'2017 TY O&amp;M Exp'!$A$8:$EQ$206,147,FALSE)</f>
        <v>17837.52</v>
      </c>
      <c r="D39" s="55">
        <f>-C39</f>
        <v>-17837.52</v>
      </c>
      <c r="E39" s="55">
        <f t="shared" si="3"/>
        <v>0</v>
      </c>
      <c r="F39" s="55"/>
      <c r="G39" s="55">
        <f t="shared" si="4"/>
        <v>0</v>
      </c>
      <c r="I39" s="3" t="str">
        <f t="shared" si="2"/>
        <v>INC124100</v>
      </c>
    </row>
    <row r="40" spans="1:9" ht="9.75">
      <c r="A40" s="77" t="s">
        <v>195</v>
      </c>
      <c r="B40" s="54" t="s">
        <v>1082</v>
      </c>
      <c r="C40" s="55">
        <f>VLOOKUP(I40,'2017 TY O&amp;M Exp'!$A$8:$EQ$206,147,FALSE)</f>
        <v>0</v>
      </c>
      <c r="D40" s="55">
        <f>-C40</f>
        <v>0</v>
      </c>
      <c r="E40" s="55">
        <f t="shared" si="3"/>
        <v>0</v>
      </c>
      <c r="F40" s="55"/>
      <c r="G40" s="55">
        <f t="shared" si="4"/>
        <v>0</v>
      </c>
      <c r="I40" s="3" t="str">
        <f t="shared" si="2"/>
        <v>INC124500</v>
      </c>
    </row>
    <row r="41" spans="1:9" ht="9.75">
      <c r="A41" s="77" t="s">
        <v>232</v>
      </c>
      <c r="B41" s="54" t="s">
        <v>1082</v>
      </c>
      <c r="C41" s="55">
        <f>VLOOKUP(I41,'2017 TY O&amp;M Exp'!$A$8:$EQ$206,147,FALSE)</f>
        <v>0</v>
      </c>
      <c r="D41" s="55"/>
      <c r="E41" s="55">
        <f>+C41+D41</f>
        <v>0</v>
      </c>
      <c r="F41" s="55"/>
      <c r="G41" s="55">
        <f>+E41+F41</f>
        <v>0</v>
      </c>
      <c r="I41" s="3" t="str">
        <f t="shared" si="2"/>
        <v>INC124502</v>
      </c>
    </row>
    <row r="42" spans="1:9" ht="9.75">
      <c r="A42" s="77" t="s">
        <v>32</v>
      </c>
      <c r="B42" s="54" t="s">
        <v>1083</v>
      </c>
      <c r="C42" s="55">
        <f>VLOOKUP(I42,'2017 TY O&amp;M Exp'!$A$8:$EQ$206,147,FALSE)</f>
        <v>0</v>
      </c>
      <c r="D42" s="55"/>
      <c r="E42" s="55">
        <f>+C42+D42</f>
        <v>0</v>
      </c>
      <c r="F42" s="55"/>
      <c r="G42" s="55">
        <f>+E42+F42</f>
        <v>0</v>
      </c>
      <c r="I42" s="3" t="str">
        <f t="shared" si="2"/>
        <v>INC125000</v>
      </c>
    </row>
    <row r="43" spans="1:9" ht="9.75">
      <c r="A43" s="77" t="s">
        <v>196</v>
      </c>
      <c r="B43" s="54" t="s">
        <v>1084</v>
      </c>
      <c r="C43" s="55">
        <f>VLOOKUP(I43,'2017 TY O&amp;M Exp'!$A$8:$EQ$206,147,FALSE)</f>
        <v>84394214.62</v>
      </c>
      <c r="D43" s="55"/>
      <c r="E43" s="55">
        <f t="shared" si="3"/>
        <v>84394214.62</v>
      </c>
      <c r="F43" s="55"/>
      <c r="G43" s="55">
        <f t="shared" si="4"/>
        <v>84394214.62</v>
      </c>
      <c r="I43" s="3" t="str">
        <f t="shared" si="2"/>
        <v>INC128000</v>
      </c>
    </row>
    <row r="44" spans="1:9" ht="9.75">
      <c r="A44" s="77" t="s">
        <v>33</v>
      </c>
      <c r="B44" s="54" t="s">
        <v>1085</v>
      </c>
      <c r="C44" s="55">
        <f>VLOOKUP(I44,'2017 TY O&amp;M Exp'!$A$8:$EQ$206,147,FALSE)</f>
        <v>8282053.22</v>
      </c>
      <c r="D44" s="55"/>
      <c r="E44" s="55">
        <f t="shared" si="3"/>
        <v>8282053.22</v>
      </c>
      <c r="F44" s="55"/>
      <c r="G44" s="55">
        <f t="shared" si="4"/>
        <v>8282053.22</v>
      </c>
      <c r="I44" s="3" t="str">
        <f t="shared" si="2"/>
        <v>INC129000</v>
      </c>
    </row>
    <row r="45" spans="1:9" ht="9.75">
      <c r="A45" s="77" t="s">
        <v>34</v>
      </c>
      <c r="B45" s="54" t="s">
        <v>1085</v>
      </c>
      <c r="C45" s="55">
        <f>VLOOKUP(I45,'2017 TY O&amp;M Exp'!$A$8:$EQ$206,147,FALSE)</f>
        <v>27161800</v>
      </c>
      <c r="D45" s="55">
        <f>-C45</f>
        <v>-27161800</v>
      </c>
      <c r="E45" s="55">
        <f t="shared" si="3"/>
        <v>0</v>
      </c>
      <c r="F45" s="55"/>
      <c r="G45" s="55">
        <f t="shared" si="4"/>
        <v>0</v>
      </c>
      <c r="I45" s="3" t="str">
        <f t="shared" si="2"/>
        <v>INC129100</v>
      </c>
    </row>
    <row r="46" spans="1:9" ht="9.75">
      <c r="A46" s="77" t="s">
        <v>35</v>
      </c>
      <c r="B46" s="54" t="s">
        <v>1086</v>
      </c>
      <c r="C46" s="55">
        <f>VLOOKUP(I46,'2017 TY O&amp;M Exp'!$A$8:$EQ$206,147,FALSE)</f>
        <v>20982857.24</v>
      </c>
      <c r="D46" s="55"/>
      <c r="E46" s="55">
        <f t="shared" si="3"/>
        <v>20982857.24</v>
      </c>
      <c r="F46" s="55"/>
      <c r="G46" s="55">
        <f t="shared" si="4"/>
        <v>20982857.24</v>
      </c>
      <c r="I46" s="3" t="str">
        <f t="shared" si="2"/>
        <v>INC130000</v>
      </c>
    </row>
    <row r="47" spans="1:9" ht="9.75">
      <c r="A47" s="77" t="s">
        <v>36</v>
      </c>
      <c r="B47" s="54" t="s">
        <v>1087</v>
      </c>
      <c r="C47" s="55">
        <f>VLOOKUP(I47,'2017 TY O&amp;M Exp'!$A$8:$EQ$206,147,FALSE)</f>
        <v>7381795.2700000005</v>
      </c>
      <c r="D47" s="55"/>
      <c r="E47" s="55">
        <f t="shared" si="3"/>
        <v>7381795.2700000005</v>
      </c>
      <c r="F47" s="55"/>
      <c r="G47" s="55">
        <f t="shared" si="4"/>
        <v>7381795.2700000005</v>
      </c>
      <c r="I47" s="3" t="str">
        <f t="shared" si="2"/>
        <v>INC131000</v>
      </c>
    </row>
    <row r="48" spans="1:9" ht="9.75">
      <c r="A48" s="77" t="s">
        <v>197</v>
      </c>
      <c r="B48" s="54" t="s">
        <v>1088</v>
      </c>
      <c r="C48" s="55">
        <f>VLOOKUP(I48,'2017 TY O&amp;M Exp'!$A$8:$EQ$206,147,FALSE)</f>
        <v>18014840.279999997</v>
      </c>
      <c r="D48" s="55"/>
      <c r="E48" s="55">
        <f>+C48+D48</f>
        <v>18014840.279999997</v>
      </c>
      <c r="F48" s="55"/>
      <c r="G48" s="55">
        <f>+E48+F48</f>
        <v>18014840.279999997</v>
      </c>
      <c r="I48" s="3" t="str">
        <f t="shared" si="2"/>
        <v>INC132000</v>
      </c>
    </row>
    <row r="49" spans="1:9" ht="10.5" thickBot="1">
      <c r="A49" s="77" t="s">
        <v>37</v>
      </c>
      <c r="B49" s="54" t="s">
        <v>1088</v>
      </c>
      <c r="C49" s="55">
        <f>VLOOKUP(I49,'2017 TY O&amp;M Exp'!$A$8:$EQ$206,147,FALSE)</f>
        <v>0</v>
      </c>
      <c r="D49" s="56">
        <f>-C49</f>
        <v>0</v>
      </c>
      <c r="E49" s="56">
        <f t="shared" si="3"/>
        <v>0</v>
      </c>
      <c r="F49" s="56"/>
      <c r="G49" s="56">
        <f t="shared" si="4"/>
        <v>0</v>
      </c>
      <c r="I49" s="3" t="str">
        <f t="shared" si="2"/>
        <v>INC132100</v>
      </c>
    </row>
    <row r="50" spans="1:9" ht="9.75">
      <c r="A50" s="77" t="s">
        <v>38</v>
      </c>
      <c r="B50" s="54"/>
      <c r="C50" s="55">
        <f>SUM(C29:C49)</f>
        <v>628263538.9105563</v>
      </c>
      <c r="D50" s="55">
        <f>SUM(D29:D49)</f>
        <v>-252621724.15055636</v>
      </c>
      <c r="E50" s="243">
        <f>SUM(E29:E49)</f>
        <v>375641814.76000005</v>
      </c>
      <c r="F50" s="55">
        <f>SUM(F29:F49)</f>
        <v>-11753694.840000002</v>
      </c>
      <c r="G50" s="64">
        <f>SUM(G29:G49)</f>
        <v>363888119.92</v>
      </c>
      <c r="I50" s="3" t="str">
        <f t="shared" si="2"/>
        <v>      SUB</v>
      </c>
    </row>
    <row r="51" spans="1:9" ht="9.75">
      <c r="A51" s="77"/>
      <c r="B51" s="54"/>
      <c r="C51" s="55"/>
      <c r="D51" s="55"/>
      <c r="E51" s="55"/>
      <c r="F51" s="55"/>
      <c r="G51" s="55"/>
      <c r="I51" s="3">
        <f t="shared" si="2"/>
      </c>
    </row>
    <row r="52" spans="1:9" ht="10.5" thickBot="1">
      <c r="A52" s="78" t="s">
        <v>39</v>
      </c>
      <c r="B52" s="54"/>
      <c r="C52" s="55"/>
      <c r="D52" s="55"/>
      <c r="E52" s="55"/>
      <c r="F52" s="55"/>
      <c r="G52" s="55"/>
      <c r="I52" s="3" t="str">
        <f t="shared" si="2"/>
        <v>OTHER PRO</v>
      </c>
    </row>
    <row r="53" spans="1:9" ht="9.75">
      <c r="A53" s="77" t="s">
        <v>198</v>
      </c>
      <c r="B53" s="54" t="s">
        <v>1089</v>
      </c>
      <c r="C53" s="55">
        <f>VLOOKUP(I53,'2017 TY O&amp;M Exp'!$A$8:$EQ$206,147,FALSE)</f>
        <v>16234534.09000001</v>
      </c>
      <c r="D53" s="55"/>
      <c r="E53" s="55">
        <f aca="true" t="shared" si="5" ref="E53:E68">+C53+D53</f>
        <v>16234534.09000001</v>
      </c>
      <c r="F53" s="55"/>
      <c r="G53" s="55">
        <f aca="true" t="shared" si="6" ref="G53:G67">+E53+F53</f>
        <v>16234534.09000001</v>
      </c>
      <c r="I53" s="3" t="str">
        <f t="shared" si="2"/>
        <v>INC146000</v>
      </c>
    </row>
    <row r="54" spans="1:9" ht="9.75">
      <c r="A54" s="77" t="s">
        <v>199</v>
      </c>
      <c r="B54" s="54" t="s">
        <v>1090</v>
      </c>
      <c r="C54" s="55">
        <f>VLOOKUP(I54,'2017 TY O&amp;M Exp'!$A$8:$EQ$206,147,FALSE)</f>
        <v>239753.81999999998</v>
      </c>
      <c r="D54" s="55">
        <f>-C54</f>
        <v>-239753.81999999998</v>
      </c>
      <c r="E54" s="55">
        <f t="shared" si="5"/>
        <v>0</v>
      </c>
      <c r="F54" s="55"/>
      <c r="G54" s="55">
        <f t="shared" si="6"/>
        <v>0</v>
      </c>
      <c r="I54" s="3" t="str">
        <f t="shared" si="2"/>
        <v>INC146100</v>
      </c>
    </row>
    <row r="55" spans="1:9" ht="9.75">
      <c r="A55" s="77" t="s">
        <v>40</v>
      </c>
      <c r="B55" s="54" t="s">
        <v>1091</v>
      </c>
      <c r="C55" s="55">
        <f>VLOOKUP(I55,'2017 TY O&amp;M Exp'!$A$8:$EQ$206,147,FALSE)</f>
        <v>2323846287.9000826</v>
      </c>
      <c r="D55" s="55">
        <f>-C55</f>
        <v>-2323846287.9000826</v>
      </c>
      <c r="E55" s="55">
        <f t="shared" si="5"/>
        <v>0</v>
      </c>
      <c r="F55" s="55"/>
      <c r="G55" s="55">
        <f t="shared" si="6"/>
        <v>0</v>
      </c>
      <c r="I55" s="3" t="str">
        <f t="shared" si="2"/>
        <v>INC147110</v>
      </c>
    </row>
    <row r="56" spans="1:9" ht="9.75">
      <c r="A56" s="77" t="s">
        <v>200</v>
      </c>
      <c r="B56" s="54" t="s">
        <v>1091</v>
      </c>
      <c r="C56" s="55">
        <f>VLOOKUP(I56,'2017 TY O&amp;M Exp'!$A$8:$EQ$206,147,FALSE)</f>
        <v>4397354.009999998</v>
      </c>
      <c r="D56" s="55"/>
      <c r="E56" s="55">
        <f t="shared" si="5"/>
        <v>4397354.009999998</v>
      </c>
      <c r="F56" s="55">
        <f>-E56</f>
        <v>-4397354.009999998</v>
      </c>
      <c r="G56" s="55">
        <f t="shared" si="6"/>
        <v>0</v>
      </c>
      <c r="I56" s="3" t="str">
        <f t="shared" si="2"/>
        <v>INC147200</v>
      </c>
    </row>
    <row r="57" spans="1:9" ht="9.75">
      <c r="A57" s="77" t="s">
        <v>41</v>
      </c>
      <c r="B57" s="54" t="s">
        <v>1092</v>
      </c>
      <c r="C57" s="55">
        <f>VLOOKUP(I57,'2017 TY O&amp;M Exp'!$A$8:$EQ$206,147,FALSE)</f>
        <v>19700794.380000006</v>
      </c>
      <c r="D57" s="55"/>
      <c r="E57" s="55">
        <f t="shared" si="5"/>
        <v>19700794.380000006</v>
      </c>
      <c r="F57" s="55"/>
      <c r="G57" s="55">
        <f t="shared" si="6"/>
        <v>19700794.380000006</v>
      </c>
      <c r="I57" s="3" t="str">
        <f t="shared" si="2"/>
        <v>INC148000</v>
      </c>
    </row>
    <row r="58" spans="1:9" ht="9.75">
      <c r="A58" s="77" t="s">
        <v>201</v>
      </c>
      <c r="B58" s="54" t="s">
        <v>1093</v>
      </c>
      <c r="C58" s="55">
        <f>VLOOKUP(I58,'2017 TY O&amp;M Exp'!$A$8:$EQ$206,147,FALSE)</f>
        <v>29409970.63000001</v>
      </c>
      <c r="D58" s="55"/>
      <c r="E58" s="55">
        <f t="shared" si="5"/>
        <v>29409970.63000001</v>
      </c>
      <c r="F58" s="55"/>
      <c r="G58" s="55">
        <f t="shared" si="6"/>
        <v>29409970.63000001</v>
      </c>
      <c r="I58" s="3" t="str">
        <f t="shared" si="2"/>
        <v>INC149000</v>
      </c>
    </row>
    <row r="59" spans="1:9" ht="9.75">
      <c r="A59" s="77" t="s">
        <v>42</v>
      </c>
      <c r="B59" s="54" t="s">
        <v>1093</v>
      </c>
      <c r="C59" s="55">
        <f>VLOOKUP(I59,'2017 TY O&amp;M Exp'!$A$8:$EQ$206,147,FALSE)</f>
        <v>1851119.8399999999</v>
      </c>
      <c r="D59" s="55">
        <f>-C59</f>
        <v>-1851119.8399999999</v>
      </c>
      <c r="E59" s="55">
        <f t="shared" si="5"/>
        <v>0</v>
      </c>
      <c r="F59" s="55"/>
      <c r="G59" s="55">
        <f t="shared" si="6"/>
        <v>0</v>
      </c>
      <c r="I59" s="3" t="str">
        <f t="shared" si="2"/>
        <v>INC149100</v>
      </c>
    </row>
    <row r="60" spans="1:9" ht="9.75">
      <c r="A60" s="77" t="s">
        <v>233</v>
      </c>
      <c r="B60" s="54" t="s">
        <v>1093</v>
      </c>
      <c r="C60" s="55">
        <f>VLOOKUP(I60,'2017 TY O&amp;M Exp'!$A$8:$EQ$206,147,FALSE)</f>
        <v>4243153.125</v>
      </c>
      <c r="D60" s="55"/>
      <c r="E60" s="55">
        <f>+C60+D60</f>
        <v>4243153.125</v>
      </c>
      <c r="F60" s="55"/>
      <c r="G60" s="55">
        <f>+E60+F60</f>
        <v>4243153.125</v>
      </c>
      <c r="I60" s="3" t="str">
        <f t="shared" si="2"/>
        <v>INC149111</v>
      </c>
    </row>
    <row r="61" spans="1:9" ht="9.75">
      <c r="A61" s="77" t="s">
        <v>43</v>
      </c>
      <c r="B61" s="54" t="s">
        <v>1093</v>
      </c>
      <c r="C61" s="55">
        <f>VLOOKUP(I61,'2017 TY O&amp;M Exp'!$A$8:$EQ$206,147,FALSE)</f>
        <v>1270337.6</v>
      </c>
      <c r="D61" s="55">
        <f>-C61</f>
        <v>-1270337.6</v>
      </c>
      <c r="E61" s="55">
        <f t="shared" si="5"/>
        <v>0</v>
      </c>
      <c r="F61" s="55"/>
      <c r="G61" s="55">
        <f t="shared" si="6"/>
        <v>0</v>
      </c>
      <c r="I61" s="3" t="str">
        <f t="shared" si="2"/>
        <v>INC149900</v>
      </c>
    </row>
    <row r="62" spans="1:9" ht="9.75">
      <c r="A62" s="77" t="s">
        <v>202</v>
      </c>
      <c r="B62" s="54" t="s">
        <v>1094</v>
      </c>
      <c r="C62" s="55">
        <f>VLOOKUP(I62,'2017 TY O&amp;M Exp'!$A$8:$EQ$206,147,FALSE)</f>
        <v>10309490.880000008</v>
      </c>
      <c r="D62" s="55"/>
      <c r="E62" s="55">
        <f t="shared" si="5"/>
        <v>10309490.880000008</v>
      </c>
      <c r="F62" s="55"/>
      <c r="G62" s="55">
        <f t="shared" si="6"/>
        <v>10309490.880000008</v>
      </c>
      <c r="I62" s="3" t="str">
        <f t="shared" si="2"/>
        <v>INC151000</v>
      </c>
    </row>
    <row r="63" spans="1:9" ht="9.75">
      <c r="A63" s="77" t="s">
        <v>203</v>
      </c>
      <c r="B63" s="54" t="s">
        <v>1090</v>
      </c>
      <c r="C63" s="55">
        <f>VLOOKUP(I63,'2017 TY O&amp;M Exp'!$A$8:$EQ$206,147,FALSE)</f>
        <v>228484</v>
      </c>
      <c r="D63" s="55">
        <f>-C63</f>
        <v>-228484</v>
      </c>
      <c r="E63" s="55">
        <f t="shared" si="5"/>
        <v>0</v>
      </c>
      <c r="F63" s="55"/>
      <c r="G63" s="55">
        <f t="shared" si="6"/>
        <v>0</v>
      </c>
      <c r="I63" s="3" t="str">
        <f t="shared" si="2"/>
        <v>INC151100</v>
      </c>
    </row>
    <row r="64" spans="1:9" ht="9.75">
      <c r="A64" s="77" t="s">
        <v>44</v>
      </c>
      <c r="B64" s="54" t="s">
        <v>1090</v>
      </c>
      <c r="C64" s="55">
        <f>VLOOKUP(I64,'2017 TY O&amp;M Exp'!$A$8:$EQ$206,147,FALSE)</f>
        <v>14993664.259999987</v>
      </c>
      <c r="D64" s="55"/>
      <c r="E64" s="55">
        <f t="shared" si="5"/>
        <v>14993664.259999987</v>
      </c>
      <c r="F64" s="55"/>
      <c r="G64" s="55">
        <f t="shared" si="6"/>
        <v>14993664.259999987</v>
      </c>
      <c r="I64" s="3" t="str">
        <f aca="true" t="shared" si="7" ref="I64:I122">LEFT(A64,9)</f>
        <v>INC152000</v>
      </c>
    </row>
    <row r="65" spans="1:9" ht="9.75">
      <c r="A65" s="77" t="s">
        <v>45</v>
      </c>
      <c r="B65" s="54" t="s">
        <v>1090</v>
      </c>
      <c r="C65" s="55">
        <f>VLOOKUP(I65,'2017 TY O&amp;M Exp'!$A$8:$EQ$206,147,FALSE)</f>
        <v>323080.69999999995</v>
      </c>
      <c r="D65" s="55">
        <f>-C65</f>
        <v>-323080.69999999995</v>
      </c>
      <c r="E65" s="55">
        <f t="shared" si="5"/>
        <v>0</v>
      </c>
      <c r="F65" s="55"/>
      <c r="G65" s="55">
        <f t="shared" si="6"/>
        <v>0</v>
      </c>
      <c r="I65" s="3" t="str">
        <f t="shared" si="7"/>
        <v>INC152100</v>
      </c>
    </row>
    <row r="66" spans="1:9" ht="9.75">
      <c r="A66" s="77" t="s">
        <v>204</v>
      </c>
      <c r="B66" s="54" t="s">
        <v>1095</v>
      </c>
      <c r="C66" s="55">
        <f>VLOOKUP(I66,'2017 TY O&amp;M Exp'!$A$8:$EQ$206,147,FALSE)</f>
        <v>62856592.370000005</v>
      </c>
      <c r="D66" s="55"/>
      <c r="E66" s="55">
        <f t="shared" si="5"/>
        <v>62856592.370000005</v>
      </c>
      <c r="F66" s="55"/>
      <c r="G66" s="55">
        <f t="shared" si="6"/>
        <v>62856592.370000005</v>
      </c>
      <c r="I66" s="3" t="str">
        <f t="shared" si="7"/>
        <v>INC153000</v>
      </c>
    </row>
    <row r="67" spans="1:9" ht="9.75">
      <c r="A67" s="77" t="s">
        <v>47</v>
      </c>
      <c r="B67" s="54" t="s">
        <v>1095</v>
      </c>
      <c r="C67" s="55">
        <f>VLOOKUP(I67,'2017 TY O&amp;M Exp'!$A$8:$EQ$206,147,FALSE)</f>
        <v>3992122.48</v>
      </c>
      <c r="D67" s="55">
        <f>-C67</f>
        <v>-3992122.48</v>
      </c>
      <c r="E67" s="55">
        <f t="shared" si="5"/>
        <v>0</v>
      </c>
      <c r="F67" s="55"/>
      <c r="G67" s="55">
        <f t="shared" si="6"/>
        <v>0</v>
      </c>
      <c r="I67" s="3" t="str">
        <f t="shared" si="7"/>
        <v>INC153100</v>
      </c>
    </row>
    <row r="68" spans="1:9" ht="9.75">
      <c r="A68" s="77" t="s">
        <v>205</v>
      </c>
      <c r="B68" s="54" t="s">
        <v>1096</v>
      </c>
      <c r="C68" s="55">
        <f>VLOOKUP(I68,'2017 TY O&amp;M Exp'!$A$8:$EQ$206,147,FALSE)</f>
        <v>7833206.300000001</v>
      </c>
      <c r="D68" s="55"/>
      <c r="E68" s="55">
        <f t="shared" si="5"/>
        <v>7833206.300000001</v>
      </c>
      <c r="F68" s="55"/>
      <c r="G68" s="55">
        <f aca="true" t="shared" si="8" ref="G68:G74">+E68+F68</f>
        <v>7833206.300000001</v>
      </c>
      <c r="I68" s="3" t="str">
        <f t="shared" si="7"/>
        <v>INC154000</v>
      </c>
    </row>
    <row r="69" spans="1:9" ht="9.75">
      <c r="A69" s="77" t="s">
        <v>48</v>
      </c>
      <c r="B69" s="54" t="s">
        <v>1096</v>
      </c>
      <c r="C69" s="55">
        <f>VLOOKUP(I69,'2017 TY O&amp;M Exp'!$A$8:$EQ$206,147,FALSE)</f>
        <v>29399.349999999995</v>
      </c>
      <c r="D69" s="55">
        <f aca="true" t="shared" si="9" ref="D69:D74">-C69</f>
        <v>-29399.349999999995</v>
      </c>
      <c r="E69" s="55">
        <f aca="true" t="shared" si="10" ref="E69:E74">+C69+D69</f>
        <v>0</v>
      </c>
      <c r="F69" s="55"/>
      <c r="G69" s="55">
        <f t="shared" si="8"/>
        <v>0</v>
      </c>
      <c r="I69" s="3" t="str">
        <f t="shared" si="7"/>
        <v>INC154100</v>
      </c>
    </row>
    <row r="70" spans="1:9" ht="9.75">
      <c r="A70" s="77" t="s">
        <v>208</v>
      </c>
      <c r="B70" s="54" t="s">
        <v>1097</v>
      </c>
      <c r="C70" s="55">
        <f>VLOOKUP(I70,'2017 TY O&amp;M Exp'!$A$8:$EQ$206,147,FALSE)</f>
        <v>231505.9739418449</v>
      </c>
      <c r="D70" s="55">
        <f t="shared" si="9"/>
        <v>-231505.9739418449</v>
      </c>
      <c r="E70" s="55">
        <f t="shared" si="10"/>
        <v>0</v>
      </c>
      <c r="F70" s="55"/>
      <c r="G70" s="55">
        <f t="shared" si="8"/>
        <v>0</v>
      </c>
      <c r="I70" s="3" t="str">
        <f t="shared" si="7"/>
        <v>INC157900</v>
      </c>
    </row>
    <row r="71" spans="1:9" ht="9.75">
      <c r="A71" s="77" t="s">
        <v>572</v>
      </c>
      <c r="B71" s="54" t="s">
        <v>1097</v>
      </c>
      <c r="C71" s="55">
        <f>VLOOKUP(I71,'2017 TY O&amp;M Exp'!$A$8:$EQ$206,147,FALSE)</f>
        <v>90031969.60714287</v>
      </c>
      <c r="D71" s="55">
        <f t="shared" si="9"/>
        <v>-90031969.60714287</v>
      </c>
      <c r="E71" s="55">
        <f t="shared" si="10"/>
        <v>0</v>
      </c>
      <c r="F71" s="55"/>
      <c r="G71" s="55">
        <f t="shared" si="8"/>
        <v>0</v>
      </c>
      <c r="I71" s="3" t="str">
        <f t="shared" si="7"/>
        <v>INC157903</v>
      </c>
    </row>
    <row r="72" spans="1:9" ht="9.75">
      <c r="A72" s="77" t="s">
        <v>56</v>
      </c>
      <c r="B72" s="54" t="s">
        <v>1097</v>
      </c>
      <c r="C72" s="55">
        <f>VLOOKUP(I72,'2017 TY O&amp;M Exp'!$A$8:$EQ$206,147,FALSE)</f>
        <v>0</v>
      </c>
      <c r="D72" s="55">
        <f t="shared" si="9"/>
        <v>0</v>
      </c>
      <c r="E72" s="55">
        <f t="shared" si="10"/>
        <v>0</v>
      </c>
      <c r="F72" s="55"/>
      <c r="G72" s="55">
        <f t="shared" si="8"/>
        <v>0</v>
      </c>
      <c r="I72" s="3" t="str">
        <f t="shared" si="7"/>
        <v>INC157944</v>
      </c>
    </row>
    <row r="73" spans="1:9" ht="9.75">
      <c r="A73" s="77" t="s">
        <v>578</v>
      </c>
      <c r="B73" s="54">
        <v>752</v>
      </c>
      <c r="C73" s="55">
        <f>VLOOKUP(I73,'2017 TY O&amp;M Exp'!$A$8:$EQ$206,147,FALSE)</f>
        <v>2678713</v>
      </c>
      <c r="D73" s="55">
        <f t="shared" si="9"/>
        <v>-2678713</v>
      </c>
      <c r="E73" s="55">
        <f t="shared" si="10"/>
        <v>0</v>
      </c>
      <c r="F73" s="55"/>
      <c r="G73" s="55">
        <f t="shared" si="8"/>
        <v>0</v>
      </c>
      <c r="I73" s="3" t="str">
        <f t="shared" si="7"/>
        <v>INC158752</v>
      </c>
    </row>
    <row r="74" spans="1:9" ht="10.5" thickBot="1">
      <c r="A74" s="77" t="s">
        <v>584</v>
      </c>
      <c r="B74" s="54">
        <v>759</v>
      </c>
      <c r="C74" s="55">
        <f>VLOOKUP(I74,'2017 TY O&amp;M Exp'!$A$8:$EQ$206,147,FALSE)</f>
        <v>58187950</v>
      </c>
      <c r="D74" s="56">
        <f t="shared" si="9"/>
        <v>-58187950</v>
      </c>
      <c r="E74" s="56">
        <f t="shared" si="10"/>
        <v>0</v>
      </c>
      <c r="F74" s="56"/>
      <c r="G74" s="56">
        <f t="shared" si="8"/>
        <v>0</v>
      </c>
      <c r="I74" s="3" t="str">
        <f t="shared" si="7"/>
        <v>INC158759</v>
      </c>
    </row>
    <row r="75" spans="1:9" ht="9.75">
      <c r="A75" s="77" t="s">
        <v>49</v>
      </c>
      <c r="B75" s="54"/>
      <c r="C75" s="55">
        <f>SUM(C53:C74)</f>
        <v>2652889484.3161674</v>
      </c>
      <c r="D75" s="55">
        <f>SUM(D53:D74)</f>
        <v>-2482910724.2711673</v>
      </c>
      <c r="E75" s="243">
        <f>SUM(E53:E74)</f>
        <v>169978760.04500005</v>
      </c>
      <c r="F75" s="55">
        <f>SUM(F53:F74)</f>
        <v>-4397354.009999998</v>
      </c>
      <c r="G75" s="64">
        <f>SUM(G53:G74)</f>
        <v>165581406.03500003</v>
      </c>
      <c r="I75" s="3" t="str">
        <f t="shared" si="7"/>
        <v>      SUB</v>
      </c>
    </row>
    <row r="76" spans="1:9" ht="9.75">
      <c r="A76" s="77"/>
      <c r="B76" s="54"/>
      <c r="C76" s="55"/>
      <c r="D76" s="55"/>
      <c r="E76" s="55"/>
      <c r="F76" s="55"/>
      <c r="G76" s="55"/>
      <c r="I76" s="3">
        <f t="shared" si="7"/>
      </c>
    </row>
    <row r="77" spans="1:9" ht="10.5" thickBot="1">
      <c r="A77" s="78" t="s">
        <v>50</v>
      </c>
      <c r="B77" s="54"/>
      <c r="C77" s="55"/>
      <c r="D77" s="55"/>
      <c r="E77" s="55"/>
      <c r="F77" s="55"/>
      <c r="G77" s="55"/>
      <c r="I77" s="3" t="str">
        <f t="shared" si="7"/>
        <v>OTHER POW</v>
      </c>
    </row>
    <row r="78" spans="1:9" ht="9.75">
      <c r="A78" s="77" t="s">
        <v>206</v>
      </c>
      <c r="B78" s="54" t="s">
        <v>1098</v>
      </c>
      <c r="C78" s="55">
        <f>VLOOKUP(I78,'2017 TY O&amp;M Exp'!$A$8:$EQ$206,147,FALSE)</f>
        <v>201253012.49</v>
      </c>
      <c r="D78" s="55">
        <f>-C78</f>
        <v>-201253012.49</v>
      </c>
      <c r="E78" s="55">
        <f aca="true" t="shared" si="11" ref="E78:E83">+C78+D78</f>
        <v>0</v>
      </c>
      <c r="F78" s="55"/>
      <c r="G78" s="55">
        <f aca="true" t="shared" si="12" ref="G78:G83">+E78+F78</f>
        <v>0</v>
      </c>
      <c r="I78" s="3" t="str">
        <f t="shared" si="7"/>
        <v>INC155110</v>
      </c>
    </row>
    <row r="79" spans="1:9" ht="9.75">
      <c r="A79" s="77" t="s">
        <v>53</v>
      </c>
      <c r="B79" s="54" t="s">
        <v>1098</v>
      </c>
      <c r="C79" s="55">
        <f>VLOOKUP(I79,'2017 TY O&amp;M Exp'!$A$8:$EQ$206,147,FALSE)</f>
        <v>161357422.10999998</v>
      </c>
      <c r="D79" s="55">
        <f>-C79</f>
        <v>-161357422.10999998</v>
      </c>
      <c r="E79" s="55">
        <f>+C79+D79</f>
        <v>0</v>
      </c>
      <c r="F79" s="55"/>
      <c r="G79" s="55">
        <f>+E79+F79</f>
        <v>0</v>
      </c>
      <c r="I79" s="3" t="str">
        <f t="shared" si="7"/>
        <v>INC155410</v>
      </c>
    </row>
    <row r="80" spans="1:9" ht="9.75">
      <c r="A80" s="77" t="s">
        <v>207</v>
      </c>
      <c r="B80" s="54" t="s">
        <v>1099</v>
      </c>
      <c r="C80" s="55">
        <f>VLOOKUP(I80,'2017 TY O&amp;M Exp'!$A$8:$EQ$206,147,FALSE)</f>
        <v>3954104.3199999994</v>
      </c>
      <c r="D80" s="55"/>
      <c r="E80" s="55">
        <f t="shared" si="11"/>
        <v>3954104.3199999994</v>
      </c>
      <c r="F80" s="55"/>
      <c r="G80" s="55">
        <f t="shared" si="12"/>
        <v>3954104.3199999994</v>
      </c>
      <c r="I80" s="3" t="str">
        <f t="shared" si="7"/>
        <v>INC156000</v>
      </c>
    </row>
    <row r="81" spans="1:9" ht="9.75">
      <c r="A81" s="77" t="s">
        <v>55</v>
      </c>
      <c r="B81" s="54" t="s">
        <v>1097</v>
      </c>
      <c r="C81" s="55">
        <f>VLOOKUP(I81,'2017 TY O&amp;M Exp'!$A$8:$EQ$206,147,FALSE)</f>
        <v>2569341.360000001</v>
      </c>
      <c r="D81" s="55"/>
      <c r="E81" s="55">
        <f t="shared" si="11"/>
        <v>2569341.360000001</v>
      </c>
      <c r="F81" s="55"/>
      <c r="G81" s="55">
        <f t="shared" si="12"/>
        <v>2569341.360000001</v>
      </c>
      <c r="I81" s="3" t="str">
        <f t="shared" si="7"/>
        <v>INC157000</v>
      </c>
    </row>
    <row r="82" spans="1:9" ht="9.75">
      <c r="A82" s="77" t="s">
        <v>57</v>
      </c>
      <c r="B82" s="54" t="s">
        <v>1097</v>
      </c>
      <c r="C82" s="55">
        <f>VLOOKUP(I82,'2017 TY O&amp;M Exp'!$A$8:$EQ$206,147,FALSE)</f>
        <v>0</v>
      </c>
      <c r="D82" s="55">
        <f>-C82</f>
        <v>0</v>
      </c>
      <c r="E82" s="55">
        <f t="shared" si="11"/>
        <v>0</v>
      </c>
      <c r="F82" s="55"/>
      <c r="G82" s="55">
        <f t="shared" si="12"/>
        <v>0</v>
      </c>
      <c r="I82" s="3" t="str">
        <f t="shared" si="7"/>
        <v>INC157949</v>
      </c>
    </row>
    <row r="83" spans="1:9" ht="10.5" thickBot="1">
      <c r="A83" s="77" t="s">
        <v>209</v>
      </c>
      <c r="B83" s="54" t="s">
        <v>1097</v>
      </c>
      <c r="C83" s="55">
        <f>VLOOKUP(I83,'2017 TY O&amp;M Exp'!$A$8:$EQ$206,147,FALSE)</f>
        <v>0</v>
      </c>
      <c r="D83" s="56">
        <f>-C83</f>
        <v>0</v>
      </c>
      <c r="E83" s="56">
        <f t="shared" si="11"/>
        <v>0</v>
      </c>
      <c r="F83" s="56"/>
      <c r="G83" s="56">
        <f t="shared" si="12"/>
        <v>0</v>
      </c>
      <c r="I83" s="3" t="str">
        <f t="shared" si="7"/>
        <v>INC157980</v>
      </c>
    </row>
    <row r="84" spans="1:9" ht="9.75">
      <c r="A84" s="77" t="s">
        <v>58</v>
      </c>
      <c r="B84" s="54"/>
      <c r="C84" s="55">
        <f>SUM(C78:C83)</f>
        <v>369133880.28000003</v>
      </c>
      <c r="D84" s="55">
        <f>SUM(D78:D83)</f>
        <v>-362610434.6</v>
      </c>
      <c r="E84" s="243">
        <f>SUM(E78:E83)</f>
        <v>6523445.68</v>
      </c>
      <c r="F84" s="55">
        <f>SUM(F78:F83)</f>
        <v>0</v>
      </c>
      <c r="G84" s="64">
        <f>SUM(G78:G83)</f>
        <v>6523445.68</v>
      </c>
      <c r="I84" s="3" t="str">
        <f t="shared" si="7"/>
        <v>      SUB</v>
      </c>
    </row>
    <row r="85" spans="1:9" ht="9.75">
      <c r="A85" s="77"/>
      <c r="B85" s="54"/>
      <c r="C85" s="55"/>
      <c r="D85" s="55"/>
      <c r="E85" s="55"/>
      <c r="F85" s="55"/>
      <c r="G85" s="55"/>
      <c r="I85" s="3">
        <f t="shared" si="7"/>
      </c>
    </row>
    <row r="86" spans="1:9" ht="9.75">
      <c r="A86" s="77"/>
      <c r="B86" s="54"/>
      <c r="C86" s="55"/>
      <c r="D86" s="55"/>
      <c r="E86" s="55"/>
      <c r="F86" s="55"/>
      <c r="G86" s="55"/>
      <c r="I86" s="3">
        <f t="shared" si="7"/>
      </c>
    </row>
    <row r="87" spans="1:9" ht="10.5" thickBot="1">
      <c r="A87" s="78" t="s">
        <v>59</v>
      </c>
      <c r="B87" s="54"/>
      <c r="C87" s="55"/>
      <c r="D87" s="55"/>
      <c r="E87" s="55"/>
      <c r="F87" s="55"/>
      <c r="G87" s="55"/>
      <c r="I87" s="3" t="str">
        <f t="shared" si="7"/>
        <v>TRANSMISS</v>
      </c>
    </row>
    <row r="88" spans="1:9" ht="9.75">
      <c r="A88" s="77" t="s">
        <v>60</v>
      </c>
      <c r="B88" s="54" t="s">
        <v>1100</v>
      </c>
      <c r="C88" s="55">
        <f>VLOOKUP(I88,'2017 TY O&amp;M Exp'!$A$8:$EQ$206,147,FALSE)</f>
        <v>6917557.5100000035</v>
      </c>
      <c r="D88" s="55"/>
      <c r="E88" s="55">
        <f aca="true" t="shared" si="13" ref="E88:E103">+C88+D88</f>
        <v>6917557.5100000035</v>
      </c>
      <c r="F88" s="55"/>
      <c r="G88" s="55">
        <f aca="true" t="shared" si="14" ref="G88:G103">+E88+F88</f>
        <v>6917557.5100000035</v>
      </c>
      <c r="I88" s="3" t="str">
        <f t="shared" si="7"/>
        <v>INC260010</v>
      </c>
    </row>
    <row r="89" spans="1:9" ht="9.75">
      <c r="A89" s="77" t="s">
        <v>61</v>
      </c>
      <c r="B89" s="54" t="s">
        <v>1101</v>
      </c>
      <c r="C89" s="55">
        <f>VLOOKUP(I89,'2017 TY O&amp;M Exp'!$A$8:$EQ$206,147,FALSE)</f>
        <v>10823215.37</v>
      </c>
      <c r="D89" s="55"/>
      <c r="E89" s="55">
        <f t="shared" si="13"/>
        <v>10823215.37</v>
      </c>
      <c r="F89" s="55"/>
      <c r="G89" s="55">
        <f t="shared" si="14"/>
        <v>10823215.37</v>
      </c>
      <c r="I89" s="3" t="str">
        <f t="shared" si="7"/>
        <v>INC261000</v>
      </c>
    </row>
    <row r="90" spans="1:9" ht="9.75">
      <c r="A90" s="77" t="s">
        <v>62</v>
      </c>
      <c r="B90" s="54" t="s">
        <v>1102</v>
      </c>
      <c r="C90" s="55">
        <f>VLOOKUP(I90,'2017 TY O&amp;M Exp'!$A$8:$EQ$206,147,FALSE)</f>
        <v>3325046.82</v>
      </c>
      <c r="D90" s="55"/>
      <c r="E90" s="55">
        <f t="shared" si="13"/>
        <v>3325046.82</v>
      </c>
      <c r="F90" s="55"/>
      <c r="G90" s="55">
        <f t="shared" si="14"/>
        <v>3325046.82</v>
      </c>
      <c r="I90" s="3" t="str">
        <f t="shared" si="7"/>
        <v>INC262000</v>
      </c>
    </row>
    <row r="91" spans="1:9" ht="9.75">
      <c r="A91" s="77" t="s">
        <v>64</v>
      </c>
      <c r="B91" s="54" t="s">
        <v>1103</v>
      </c>
      <c r="C91" s="55">
        <f>VLOOKUP(I91,'2017 TY O&amp;M Exp'!$A$8:$EQ$206,147,FALSE)</f>
        <v>375000</v>
      </c>
      <c r="D91" s="55"/>
      <c r="E91" s="55">
        <f t="shared" si="13"/>
        <v>375000</v>
      </c>
      <c r="F91" s="55"/>
      <c r="G91" s="55">
        <f t="shared" si="14"/>
        <v>375000</v>
      </c>
      <c r="I91" s="3" t="str">
        <f t="shared" si="7"/>
        <v>INC263000</v>
      </c>
    </row>
    <row r="92" spans="1:9" ht="9.75">
      <c r="A92" s="77" t="s">
        <v>210</v>
      </c>
      <c r="B92" s="54" t="s">
        <v>1104</v>
      </c>
      <c r="C92" s="55">
        <f>VLOOKUP(I92,'2017 TY O&amp;M Exp'!$A$8:$EQ$206,147,FALSE)</f>
        <v>18491427.080000002</v>
      </c>
      <c r="D92" s="55"/>
      <c r="E92" s="55">
        <f t="shared" si="13"/>
        <v>18491427.080000002</v>
      </c>
      <c r="F92" s="55">
        <f>-E92</f>
        <v>-18491427.080000002</v>
      </c>
      <c r="G92" s="55">
        <f t="shared" si="14"/>
        <v>0</v>
      </c>
      <c r="I92" s="3" t="str">
        <f t="shared" si="7"/>
        <v>INC265000</v>
      </c>
    </row>
    <row r="93" spans="1:9" ht="9.75">
      <c r="A93" s="77" t="s">
        <v>66</v>
      </c>
      <c r="B93" s="54" t="s">
        <v>1104</v>
      </c>
      <c r="C93" s="55">
        <f>VLOOKUP(I93,'2017 TY O&amp;M Exp'!$A$8:$EQ$206,147,FALSE)</f>
        <v>1874690.9899999995</v>
      </c>
      <c r="D93" s="55">
        <f>-C93</f>
        <v>-1874690.9899999995</v>
      </c>
      <c r="E93" s="55">
        <f t="shared" si="13"/>
        <v>0</v>
      </c>
      <c r="F93" s="55"/>
      <c r="G93" s="55">
        <f t="shared" si="14"/>
        <v>0</v>
      </c>
      <c r="I93" s="3" t="str">
        <f t="shared" si="7"/>
        <v>INC265120</v>
      </c>
    </row>
    <row r="94" spans="1:9" ht="9.75">
      <c r="A94" s="77" t="s">
        <v>67</v>
      </c>
      <c r="B94" s="54" t="s">
        <v>1104</v>
      </c>
      <c r="C94" s="55">
        <f>VLOOKUP(I94,'2017 TY O&amp;M Exp'!$A$8:$EQ$206,147,FALSE)</f>
        <v>2128606.92</v>
      </c>
      <c r="D94" s="55">
        <f>-C94</f>
        <v>-2128606.92</v>
      </c>
      <c r="E94" s="55">
        <f t="shared" si="13"/>
        <v>0</v>
      </c>
      <c r="F94" s="55"/>
      <c r="G94" s="55">
        <f t="shared" si="14"/>
        <v>0</v>
      </c>
      <c r="I94" s="3" t="str">
        <f t="shared" si="7"/>
        <v>INC265130</v>
      </c>
    </row>
    <row r="95" spans="1:9" ht="9.75">
      <c r="A95" s="77" t="s">
        <v>69</v>
      </c>
      <c r="B95" s="54" t="s">
        <v>1105</v>
      </c>
      <c r="C95" s="55">
        <f>VLOOKUP(I95,'2017 TY O&amp;M Exp'!$A$8:$EQ$206,147,FALSE)</f>
        <v>4108463.0399999977</v>
      </c>
      <c r="D95" s="55"/>
      <c r="E95" s="55">
        <f t="shared" si="13"/>
        <v>4108463.0399999977</v>
      </c>
      <c r="F95" s="55"/>
      <c r="G95" s="55">
        <f t="shared" si="14"/>
        <v>4108463.0399999977</v>
      </c>
      <c r="I95" s="3" t="str">
        <f t="shared" si="7"/>
        <v>INC266000</v>
      </c>
    </row>
    <row r="96" spans="1:9" ht="9.75">
      <c r="A96" s="77" t="s">
        <v>70</v>
      </c>
      <c r="B96" s="54" t="s">
        <v>1106</v>
      </c>
      <c r="C96" s="55">
        <f>VLOOKUP(I96,'2017 TY O&amp;M Exp'!$A$8:$EQ$206,147,FALSE)</f>
        <v>12000</v>
      </c>
      <c r="D96" s="55"/>
      <c r="E96" s="55">
        <f t="shared" si="13"/>
        <v>12000</v>
      </c>
      <c r="F96" s="55"/>
      <c r="G96" s="55">
        <f t="shared" si="14"/>
        <v>12000</v>
      </c>
      <c r="I96" s="3" t="str">
        <f t="shared" si="7"/>
        <v>INC267000</v>
      </c>
    </row>
    <row r="97" spans="1:9" ht="9.75">
      <c r="A97" s="77" t="s">
        <v>71</v>
      </c>
      <c r="B97" s="54" t="s">
        <v>1107</v>
      </c>
      <c r="C97" s="55">
        <f>VLOOKUP(I97,'2017 TY O&amp;M Exp'!$A$8:$EQ$206,147,FALSE)</f>
        <v>609360.59</v>
      </c>
      <c r="D97" s="55"/>
      <c r="E97" s="55">
        <f t="shared" si="13"/>
        <v>609360.59</v>
      </c>
      <c r="F97" s="55"/>
      <c r="G97" s="55">
        <f t="shared" si="14"/>
        <v>609360.59</v>
      </c>
      <c r="I97" s="3" t="str">
        <f t="shared" si="7"/>
        <v>INC268010</v>
      </c>
    </row>
    <row r="98" spans="1:9" ht="9.75">
      <c r="A98" s="77" t="s">
        <v>72</v>
      </c>
      <c r="B98" s="54" t="s">
        <v>1108</v>
      </c>
      <c r="C98" s="55">
        <f>VLOOKUP(I98,'2017 TY O&amp;M Exp'!$A$8:$EQ$206,147,FALSE)</f>
        <v>4125513.9799999995</v>
      </c>
      <c r="D98" s="55"/>
      <c r="E98" s="55">
        <f t="shared" si="13"/>
        <v>4125513.9799999995</v>
      </c>
      <c r="F98" s="55"/>
      <c r="G98" s="55">
        <f t="shared" si="14"/>
        <v>4125513.9799999995</v>
      </c>
      <c r="I98" s="3" t="str">
        <f t="shared" si="7"/>
        <v>INC269000</v>
      </c>
    </row>
    <row r="99" spans="1:9" ht="9.75">
      <c r="A99" s="77" t="s">
        <v>73</v>
      </c>
      <c r="B99" s="54" t="s">
        <v>1109</v>
      </c>
      <c r="C99" s="55">
        <f>VLOOKUP(I99,'2017 TY O&amp;M Exp'!$A$8:$EQ$206,147,FALSE)</f>
        <v>4695042.509999999</v>
      </c>
      <c r="D99" s="55"/>
      <c r="E99" s="55">
        <f t="shared" si="13"/>
        <v>4695042.509999999</v>
      </c>
      <c r="F99" s="55"/>
      <c r="G99" s="55">
        <f t="shared" si="14"/>
        <v>4695042.509999999</v>
      </c>
      <c r="I99" s="3" t="str">
        <f t="shared" si="7"/>
        <v>INC270000</v>
      </c>
    </row>
    <row r="100" spans="1:9" ht="9.75">
      <c r="A100" s="77" t="s">
        <v>75</v>
      </c>
      <c r="B100" s="54" t="s">
        <v>1109</v>
      </c>
      <c r="C100" s="55">
        <f>VLOOKUP(I100,'2017 TY O&amp;M Exp'!$A$8:$EQ$206,147,FALSE)</f>
        <v>1184440.01</v>
      </c>
      <c r="D100" s="55">
        <f>-C100</f>
        <v>-1184440.01</v>
      </c>
      <c r="E100" s="55">
        <f t="shared" si="13"/>
        <v>0</v>
      </c>
      <c r="F100" s="55"/>
      <c r="G100" s="55">
        <f t="shared" si="14"/>
        <v>0</v>
      </c>
      <c r="I100" s="3" t="str">
        <f t="shared" si="7"/>
        <v>INC270020</v>
      </c>
    </row>
    <row r="101" spans="1:9" ht="9.75">
      <c r="A101" s="77" t="s">
        <v>76</v>
      </c>
      <c r="B101" s="54" t="s">
        <v>1110</v>
      </c>
      <c r="C101" s="55">
        <f>VLOOKUP(I101,'2017 TY O&amp;M Exp'!$A$8:$EQ$206,147,FALSE)</f>
        <v>11419948.070000004</v>
      </c>
      <c r="D101" s="55"/>
      <c r="E101" s="55">
        <f t="shared" si="13"/>
        <v>11419948.070000004</v>
      </c>
      <c r="F101" s="55"/>
      <c r="G101" s="55">
        <f t="shared" si="14"/>
        <v>11419948.070000004</v>
      </c>
      <c r="I101" s="3" t="str">
        <f t="shared" si="7"/>
        <v>INC271000</v>
      </c>
    </row>
    <row r="102" spans="1:9" ht="9.75">
      <c r="A102" s="77" t="s">
        <v>77</v>
      </c>
      <c r="B102" s="54" t="s">
        <v>1111</v>
      </c>
      <c r="C102" s="55">
        <f>VLOOKUP(I102,'2017 TY O&amp;M Exp'!$A$8:$EQ$206,147,FALSE)</f>
        <v>1254000</v>
      </c>
      <c r="D102" s="55"/>
      <c r="E102" s="55">
        <f>+C102+D102</f>
        <v>1254000</v>
      </c>
      <c r="F102" s="55"/>
      <c r="G102" s="55">
        <f>+E102+F102</f>
        <v>1254000</v>
      </c>
      <c r="I102" s="3" t="str">
        <f t="shared" si="7"/>
        <v>INC272000</v>
      </c>
    </row>
    <row r="103" spans="1:9" ht="10.5" thickBot="1">
      <c r="A103" s="77" t="s">
        <v>78</v>
      </c>
      <c r="B103" s="54" t="s">
        <v>1112</v>
      </c>
      <c r="C103" s="55">
        <f>VLOOKUP(I103,'2017 TY O&amp;M Exp'!$A$8:$EQ$206,147,FALSE)</f>
        <v>643783.5500000002</v>
      </c>
      <c r="D103" s="56"/>
      <c r="E103" s="56">
        <f t="shared" si="13"/>
        <v>643783.5500000002</v>
      </c>
      <c r="F103" s="56"/>
      <c r="G103" s="56">
        <f t="shared" si="14"/>
        <v>643783.5500000002</v>
      </c>
      <c r="I103" s="3" t="str">
        <f t="shared" si="7"/>
        <v>INC273000</v>
      </c>
    </row>
    <row r="104" spans="1:9" ht="9.75">
      <c r="A104" s="77" t="s">
        <v>79</v>
      </c>
      <c r="B104" s="54"/>
      <c r="C104" s="55">
        <f>SUM(C88:C103)</f>
        <v>71988096.44</v>
      </c>
      <c r="D104" s="55">
        <f>SUM(D88:D103)</f>
        <v>-5187737.919999999</v>
      </c>
      <c r="E104" s="243">
        <f>SUM(E88:E103)</f>
        <v>66800358.519999996</v>
      </c>
      <c r="F104" s="55">
        <f>SUM(F88:F103)</f>
        <v>-18491427.080000002</v>
      </c>
      <c r="G104" s="64">
        <f>SUM(G88:G103)</f>
        <v>48308931.44</v>
      </c>
      <c r="I104" s="3" t="str">
        <f t="shared" si="7"/>
        <v>      SUB</v>
      </c>
    </row>
    <row r="105" spans="1:9" ht="9.75">
      <c r="A105" s="77"/>
      <c r="B105" s="54"/>
      <c r="C105" s="55"/>
      <c r="D105" s="55"/>
      <c r="E105" s="55"/>
      <c r="F105" s="55"/>
      <c r="G105" s="55"/>
      <c r="I105" s="3">
        <f t="shared" si="7"/>
      </c>
    </row>
    <row r="106" spans="1:9" ht="10.5" thickBot="1">
      <c r="A106" s="78" t="s">
        <v>80</v>
      </c>
      <c r="B106" s="54"/>
      <c r="C106" s="55"/>
      <c r="D106" s="55"/>
      <c r="E106" s="55"/>
      <c r="F106" s="55"/>
      <c r="G106" s="55"/>
      <c r="I106" s="3" t="str">
        <f t="shared" si="7"/>
        <v>DISTRIBUT</v>
      </c>
    </row>
    <row r="107" spans="1:9" ht="9.75">
      <c r="A107" s="77" t="s">
        <v>81</v>
      </c>
      <c r="B107" s="54" t="s">
        <v>1113</v>
      </c>
      <c r="C107" s="55">
        <f>VLOOKUP(I107,'2017 TY O&amp;M Exp'!$A$8:$EQ$206,147,FALSE)</f>
        <v>21701549.749999996</v>
      </c>
      <c r="D107" s="55"/>
      <c r="E107" s="55">
        <f aca="true" t="shared" si="15" ref="E107:E128">+C107+D107</f>
        <v>21701549.749999996</v>
      </c>
      <c r="F107" s="55"/>
      <c r="G107" s="55">
        <f aca="true" t="shared" si="16" ref="G107:G128">+E107+F107</f>
        <v>21701549.749999996</v>
      </c>
      <c r="I107" s="3" t="str">
        <f t="shared" si="7"/>
        <v>INC380000</v>
      </c>
    </row>
    <row r="108" spans="1:9" ht="9.75">
      <c r="A108" s="77" t="s">
        <v>82</v>
      </c>
      <c r="B108" s="54" t="s">
        <v>1114</v>
      </c>
      <c r="C108" s="55">
        <f>VLOOKUP(I108,'2017 TY O&amp;M Exp'!$A$8:$EQ$206,147,FALSE)</f>
        <v>5768134.91</v>
      </c>
      <c r="D108" s="55"/>
      <c r="E108" s="55">
        <f t="shared" si="15"/>
        <v>5768134.91</v>
      </c>
      <c r="F108" s="55"/>
      <c r="G108" s="55">
        <f t="shared" si="16"/>
        <v>5768134.91</v>
      </c>
      <c r="I108" s="3" t="str">
        <f t="shared" si="7"/>
        <v>INC381000</v>
      </c>
    </row>
    <row r="109" spans="1:9" ht="9.75">
      <c r="A109" s="77" t="s">
        <v>83</v>
      </c>
      <c r="B109" s="54" t="s">
        <v>1115</v>
      </c>
      <c r="C109" s="55">
        <f>VLOOKUP(I109,'2017 TY O&amp;M Exp'!$A$8:$EQ$206,147,FALSE)</f>
        <v>2696034.77</v>
      </c>
      <c r="D109" s="55"/>
      <c r="E109" s="55">
        <f t="shared" si="15"/>
        <v>2696034.77</v>
      </c>
      <c r="F109" s="55"/>
      <c r="G109" s="55">
        <f t="shared" si="16"/>
        <v>2696034.77</v>
      </c>
      <c r="I109" s="3" t="str">
        <f t="shared" si="7"/>
        <v>INC382000</v>
      </c>
    </row>
    <row r="110" spans="1:9" ht="9.75">
      <c r="A110" s="77" t="s">
        <v>84</v>
      </c>
      <c r="B110" s="54" t="s">
        <v>1116</v>
      </c>
      <c r="C110" s="55">
        <f>VLOOKUP(I110,'2017 TY O&amp;M Exp'!$A$8:$EQ$206,147,FALSE)</f>
        <v>14426977.470000027</v>
      </c>
      <c r="D110" s="55"/>
      <c r="E110" s="55">
        <f t="shared" si="15"/>
        <v>14426977.470000027</v>
      </c>
      <c r="F110" s="55"/>
      <c r="G110" s="55">
        <f t="shared" si="16"/>
        <v>14426977.470000027</v>
      </c>
      <c r="I110" s="3" t="str">
        <f t="shared" si="7"/>
        <v>INC383000</v>
      </c>
    </row>
    <row r="111" spans="1:9" ht="9.75">
      <c r="A111" s="77" t="s">
        <v>85</v>
      </c>
      <c r="B111" s="54" t="s">
        <v>1117</v>
      </c>
      <c r="C111" s="55">
        <f>VLOOKUP(I111,'2017 TY O&amp;M Exp'!$A$8:$EQ$206,147,FALSE)</f>
        <v>5792958.209999999</v>
      </c>
      <c r="D111" s="55"/>
      <c r="E111" s="55">
        <f t="shared" si="15"/>
        <v>5792958.209999999</v>
      </c>
      <c r="F111" s="55"/>
      <c r="G111" s="55">
        <f t="shared" si="16"/>
        <v>5792958.209999999</v>
      </c>
      <c r="I111" s="3" t="str">
        <f t="shared" si="7"/>
        <v>INC384000</v>
      </c>
    </row>
    <row r="112" spans="1:9" ht="9.75">
      <c r="A112" s="77" t="s">
        <v>211</v>
      </c>
      <c r="B112" s="54" t="s">
        <v>1118</v>
      </c>
      <c r="C112" s="55">
        <f>VLOOKUP(I112,'2017 TY O&amp;M Exp'!$A$8:$EQ$206,147,FALSE)</f>
        <v>267528.5</v>
      </c>
      <c r="D112" s="55"/>
      <c r="E112" s="55">
        <f t="shared" si="15"/>
        <v>267528.5</v>
      </c>
      <c r="F112" s="55"/>
      <c r="G112" s="55">
        <f t="shared" si="16"/>
        <v>267528.5</v>
      </c>
      <c r="I112" s="3" t="str">
        <f t="shared" si="7"/>
        <v>INC385000</v>
      </c>
    </row>
    <row r="113" spans="1:9" ht="9.75">
      <c r="A113" s="77" t="s">
        <v>86</v>
      </c>
      <c r="B113" s="54" t="s">
        <v>1119</v>
      </c>
      <c r="C113" s="55">
        <f>VLOOKUP(I113,'2017 TY O&amp;M Exp'!$A$8:$EQ$206,147,FALSE)</f>
        <v>3470409.920000005</v>
      </c>
      <c r="D113" s="55"/>
      <c r="E113" s="55">
        <f t="shared" si="15"/>
        <v>3470409.920000005</v>
      </c>
      <c r="F113" s="55"/>
      <c r="G113" s="55">
        <f t="shared" si="16"/>
        <v>3470409.920000005</v>
      </c>
      <c r="I113" s="3" t="str">
        <f t="shared" si="7"/>
        <v>INC386000</v>
      </c>
    </row>
    <row r="114" spans="1:9" ht="9.75">
      <c r="A114" s="77" t="s">
        <v>87</v>
      </c>
      <c r="B114" s="54" t="s">
        <v>1120</v>
      </c>
      <c r="C114" s="55">
        <f>VLOOKUP(I114,'2017 TY O&amp;M Exp'!$A$8:$EQ$206,147,FALSE)</f>
        <v>2442656.8100000005</v>
      </c>
      <c r="D114" s="55"/>
      <c r="E114" s="55">
        <f t="shared" si="15"/>
        <v>2442656.8100000005</v>
      </c>
      <c r="F114" s="55"/>
      <c r="G114" s="55">
        <f t="shared" si="16"/>
        <v>2442656.8100000005</v>
      </c>
      <c r="I114" s="3" t="str">
        <f t="shared" si="7"/>
        <v>INC387000</v>
      </c>
    </row>
    <row r="115" spans="1:9" ht="9.75">
      <c r="A115" s="77" t="s">
        <v>88</v>
      </c>
      <c r="B115" s="54" t="s">
        <v>1120</v>
      </c>
      <c r="C115" s="55">
        <f>VLOOKUP(I115,'2017 TY O&amp;M Exp'!$A$8:$EQ$206,147,FALSE)</f>
        <v>1535523.4</v>
      </c>
      <c r="D115" s="55">
        <f>-C115</f>
        <v>-1535523.4</v>
      </c>
      <c r="E115" s="55">
        <f t="shared" si="15"/>
        <v>0</v>
      </c>
      <c r="F115" s="55"/>
      <c r="G115" s="55">
        <f t="shared" si="16"/>
        <v>0</v>
      </c>
      <c r="I115" s="3" t="str">
        <f t="shared" si="7"/>
        <v>INC387010</v>
      </c>
    </row>
    <row r="116" spans="1:9" ht="9.75">
      <c r="A116" s="77" t="s">
        <v>89</v>
      </c>
      <c r="B116" s="54" t="s">
        <v>1121</v>
      </c>
      <c r="C116" s="55">
        <f>VLOOKUP(I116,'2017 TY O&amp;M Exp'!$A$8:$EQ$206,147,FALSE)</f>
        <v>37628020.38999996</v>
      </c>
      <c r="D116" s="55"/>
      <c r="E116" s="55">
        <f t="shared" si="15"/>
        <v>37628020.38999996</v>
      </c>
      <c r="F116" s="55"/>
      <c r="G116" s="55">
        <f t="shared" si="16"/>
        <v>37628020.38999996</v>
      </c>
      <c r="I116" s="3" t="str">
        <f t="shared" si="7"/>
        <v>INC388000</v>
      </c>
    </row>
    <row r="117" spans="1:9" ht="9.75">
      <c r="A117" s="77" t="s">
        <v>90</v>
      </c>
      <c r="B117" s="54" t="s">
        <v>1122</v>
      </c>
      <c r="C117" s="55">
        <f>VLOOKUP(I117,'2017 TY O&amp;M Exp'!$A$8:$EQ$206,147,FALSE)</f>
        <v>10358000</v>
      </c>
      <c r="D117" s="55"/>
      <c r="E117" s="55">
        <f t="shared" si="15"/>
        <v>10358000</v>
      </c>
      <c r="F117" s="55"/>
      <c r="G117" s="55">
        <f t="shared" si="16"/>
        <v>10358000</v>
      </c>
      <c r="I117" s="3" t="str">
        <f t="shared" si="7"/>
        <v>INC389000</v>
      </c>
    </row>
    <row r="118" spans="1:9" ht="9.75">
      <c r="A118" s="77" t="s">
        <v>212</v>
      </c>
      <c r="B118" s="54" t="s">
        <v>1123</v>
      </c>
      <c r="C118" s="55">
        <f>VLOOKUP(I118,'2017 TY O&amp;M Exp'!$A$8:$EQ$206,147,FALSE)</f>
        <v>16097705.640000006</v>
      </c>
      <c r="D118" s="55"/>
      <c r="E118" s="55">
        <f t="shared" si="15"/>
        <v>16097705.640000006</v>
      </c>
      <c r="F118" s="55"/>
      <c r="G118" s="55">
        <f t="shared" si="16"/>
        <v>16097705.640000006</v>
      </c>
      <c r="I118" s="3" t="str">
        <f t="shared" si="7"/>
        <v>INC390000</v>
      </c>
    </row>
    <row r="119" spans="1:9" ht="9.75">
      <c r="A119" s="77" t="s">
        <v>213</v>
      </c>
      <c r="B119" s="54" t="s">
        <v>1123</v>
      </c>
      <c r="C119" s="55">
        <f>VLOOKUP(I119,'2017 TY O&amp;M Exp'!$A$8:$EQ$206,147,FALSE)</f>
        <v>1262182.42</v>
      </c>
      <c r="D119" s="55">
        <f>-C119</f>
        <v>-1262182.42</v>
      </c>
      <c r="E119" s="55">
        <f t="shared" si="15"/>
        <v>0</v>
      </c>
      <c r="F119" s="55"/>
      <c r="G119" s="55">
        <f t="shared" si="16"/>
        <v>0</v>
      </c>
      <c r="I119" s="3" t="str">
        <f t="shared" si="7"/>
        <v>INC390010</v>
      </c>
    </row>
    <row r="120" spans="1:9" ht="9.75">
      <c r="A120" s="77" t="s">
        <v>91</v>
      </c>
      <c r="B120" s="54" t="s">
        <v>1124</v>
      </c>
      <c r="C120" s="55">
        <f>VLOOKUP(I120,'2017 TY O&amp;M Exp'!$A$8:$EQ$206,147,FALSE)</f>
        <v>0</v>
      </c>
      <c r="D120" s="55"/>
      <c r="E120" s="55">
        <f t="shared" si="15"/>
        <v>0</v>
      </c>
      <c r="F120" s="55"/>
      <c r="G120" s="55">
        <f t="shared" si="16"/>
        <v>0</v>
      </c>
      <c r="I120" s="3" t="str">
        <f t="shared" si="7"/>
        <v>INC391000</v>
      </c>
    </row>
    <row r="121" spans="1:9" ht="9.75">
      <c r="A121" s="77" t="s">
        <v>92</v>
      </c>
      <c r="B121" s="54" t="s">
        <v>1125</v>
      </c>
      <c r="C121" s="55">
        <f>VLOOKUP(I121,'2017 TY O&amp;M Exp'!$A$8:$EQ$206,147,FALSE)</f>
        <v>11073958.000000002</v>
      </c>
      <c r="D121" s="55"/>
      <c r="E121" s="55">
        <f t="shared" si="15"/>
        <v>11073958.000000002</v>
      </c>
      <c r="F121" s="55"/>
      <c r="G121" s="55">
        <f t="shared" si="16"/>
        <v>11073958.000000002</v>
      </c>
      <c r="I121" s="3" t="str">
        <f t="shared" si="7"/>
        <v>INC392000</v>
      </c>
    </row>
    <row r="122" spans="1:9" ht="9.75">
      <c r="A122" s="77" t="s">
        <v>93</v>
      </c>
      <c r="B122" s="54" t="s">
        <v>1125</v>
      </c>
      <c r="C122" s="55">
        <f>VLOOKUP(I122,'2017 TY O&amp;M Exp'!$A$8:$EQ$206,147,FALSE)</f>
        <v>3327434.5500000003</v>
      </c>
      <c r="D122" s="55">
        <f>-C122</f>
        <v>-3327434.5500000003</v>
      </c>
      <c r="E122" s="55">
        <f t="shared" si="15"/>
        <v>0</v>
      </c>
      <c r="F122" s="55"/>
      <c r="G122" s="55">
        <f t="shared" si="16"/>
        <v>0</v>
      </c>
      <c r="I122" s="3" t="str">
        <f t="shared" si="7"/>
        <v>INC392010</v>
      </c>
    </row>
    <row r="123" spans="1:9" ht="9.75">
      <c r="A123" s="77" t="s">
        <v>94</v>
      </c>
      <c r="B123" s="54" t="s">
        <v>1126</v>
      </c>
      <c r="C123" s="55">
        <f>VLOOKUP(I123,'2017 TY O&amp;M Exp'!$A$8:$EQ$206,147,FALSE)</f>
        <v>116078114.41000013</v>
      </c>
      <c r="D123" s="55"/>
      <c r="E123" s="55">
        <f t="shared" si="15"/>
        <v>116078114.41000013</v>
      </c>
      <c r="F123" s="55"/>
      <c r="G123" s="55">
        <f t="shared" si="16"/>
        <v>116078114.41000013</v>
      </c>
      <c r="I123" s="3" t="str">
        <f aca="true" t="shared" si="17" ref="I123:I178">LEFT(A123,9)</f>
        <v>INC393000</v>
      </c>
    </row>
    <row r="124" spans="1:9" ht="9.75">
      <c r="A124" s="77" t="s">
        <v>95</v>
      </c>
      <c r="B124" s="54" t="s">
        <v>1127</v>
      </c>
      <c r="C124" s="55">
        <f>VLOOKUP(I124,'2017 TY O&amp;M Exp'!$A$8:$EQ$206,147,FALSE)</f>
        <v>25091133.760000005</v>
      </c>
      <c r="D124" s="55"/>
      <c r="E124" s="55">
        <f t="shared" si="15"/>
        <v>25091133.760000005</v>
      </c>
      <c r="F124" s="55"/>
      <c r="G124" s="55">
        <f t="shared" si="16"/>
        <v>25091133.760000005</v>
      </c>
      <c r="I124" s="3" t="str">
        <f t="shared" si="17"/>
        <v>INC394000</v>
      </c>
    </row>
    <row r="125" spans="1:9" ht="9.75">
      <c r="A125" s="77" t="s">
        <v>96</v>
      </c>
      <c r="B125" s="54" t="s">
        <v>1128</v>
      </c>
      <c r="C125" s="55">
        <f>VLOOKUP(I125,'2017 TY O&amp;M Exp'!$A$8:$EQ$206,147,FALSE)</f>
        <v>39032.09</v>
      </c>
      <c r="D125" s="55"/>
      <c r="E125" s="55">
        <f t="shared" si="15"/>
        <v>39032.09</v>
      </c>
      <c r="F125" s="55"/>
      <c r="G125" s="55">
        <f t="shared" si="16"/>
        <v>39032.09</v>
      </c>
      <c r="I125" s="3" t="str">
        <f t="shared" si="17"/>
        <v>INC395000</v>
      </c>
    </row>
    <row r="126" spans="1:9" ht="9.75">
      <c r="A126" s="77" t="s">
        <v>214</v>
      </c>
      <c r="B126" s="54" t="s">
        <v>1129</v>
      </c>
      <c r="C126" s="55">
        <f>VLOOKUP(I126,'2017 TY O&amp;M Exp'!$A$8:$EQ$206,147,FALSE)</f>
        <v>11158299.170000015</v>
      </c>
      <c r="D126" s="55"/>
      <c r="E126" s="55">
        <f t="shared" si="15"/>
        <v>11158299.170000015</v>
      </c>
      <c r="F126" s="55"/>
      <c r="G126" s="55">
        <f t="shared" si="16"/>
        <v>11158299.170000015</v>
      </c>
      <c r="I126" s="3" t="str">
        <f t="shared" si="17"/>
        <v>INC396000</v>
      </c>
    </row>
    <row r="127" spans="1:9" ht="9.75">
      <c r="A127" s="77" t="s">
        <v>97</v>
      </c>
      <c r="B127" s="54" t="s">
        <v>1130</v>
      </c>
      <c r="C127" s="55">
        <f>VLOOKUP(I127,'2017 TY O&amp;M Exp'!$A$8:$EQ$206,147,FALSE)</f>
        <v>3998619.9500000016</v>
      </c>
      <c r="D127" s="55"/>
      <c r="E127" s="55">
        <f t="shared" si="15"/>
        <v>3998619.9500000016</v>
      </c>
      <c r="F127" s="55"/>
      <c r="G127" s="55">
        <f t="shared" si="16"/>
        <v>3998619.9500000016</v>
      </c>
      <c r="I127" s="3" t="str">
        <f t="shared" si="17"/>
        <v>INC397000</v>
      </c>
    </row>
    <row r="128" spans="1:9" ht="10.5" thickBot="1">
      <c r="A128" s="77" t="s">
        <v>215</v>
      </c>
      <c r="B128" s="54" t="s">
        <v>1131</v>
      </c>
      <c r="C128" s="55">
        <f>VLOOKUP(I128,'2017 TY O&amp;M Exp'!$A$8:$EQ$206,147,FALSE)</f>
        <v>6170583.240000006</v>
      </c>
      <c r="D128" s="56"/>
      <c r="E128" s="56">
        <f t="shared" si="15"/>
        <v>6170583.240000006</v>
      </c>
      <c r="F128" s="56"/>
      <c r="G128" s="56">
        <f t="shared" si="16"/>
        <v>6170583.240000006</v>
      </c>
      <c r="I128" s="3" t="str">
        <f t="shared" si="17"/>
        <v>INC398000</v>
      </c>
    </row>
    <row r="129" spans="1:9" ht="9.75">
      <c r="A129" s="77" t="s">
        <v>98</v>
      </c>
      <c r="B129" s="54"/>
      <c r="C129" s="55">
        <f>SUM(C107:C128)</f>
        <v>300384857.36000013</v>
      </c>
      <c r="D129" s="55">
        <f>SUM(D107:D128)</f>
        <v>-6125140.37</v>
      </c>
      <c r="E129" s="243">
        <f>SUM(E107:E128)</f>
        <v>294259716.9900001</v>
      </c>
      <c r="F129" s="55">
        <f>SUM(F107:F128)</f>
        <v>0</v>
      </c>
      <c r="G129" s="64">
        <f>SUM(G107:G128)</f>
        <v>294259716.9900001</v>
      </c>
      <c r="I129" s="3" t="str">
        <f t="shared" si="17"/>
        <v>      SUB</v>
      </c>
    </row>
    <row r="130" spans="1:9" ht="9.75">
      <c r="A130" s="77"/>
      <c r="B130" s="54"/>
      <c r="C130" s="55"/>
      <c r="D130" s="55"/>
      <c r="E130" s="55"/>
      <c r="F130" s="55"/>
      <c r="G130" s="55"/>
      <c r="I130" s="3">
        <f t="shared" si="17"/>
      </c>
    </row>
    <row r="131" spans="1:9" ht="9.75">
      <c r="A131" s="77"/>
      <c r="B131" s="54"/>
      <c r="C131" s="55"/>
      <c r="D131" s="55"/>
      <c r="E131" s="55"/>
      <c r="F131" s="55"/>
      <c r="G131" s="55"/>
      <c r="I131" s="3">
        <f t="shared" si="17"/>
      </c>
    </row>
    <row r="132" spans="1:9" ht="10.5" thickBot="1">
      <c r="A132" s="78" t="s">
        <v>99</v>
      </c>
      <c r="B132" s="54"/>
      <c r="C132" s="55"/>
      <c r="D132" s="55"/>
      <c r="E132" s="55"/>
      <c r="F132" s="55"/>
      <c r="G132" s="55"/>
      <c r="I132" s="3" t="str">
        <f t="shared" si="17"/>
        <v>CUSTOMER </v>
      </c>
    </row>
    <row r="133" spans="1:9" ht="9.75">
      <c r="A133" s="77" t="s">
        <v>100</v>
      </c>
      <c r="B133" s="54" t="s">
        <v>1132</v>
      </c>
      <c r="C133" s="55">
        <f>VLOOKUP(I133,'2017 TY O&amp;M Exp'!$A$8:$EQ$206,147,FALSE)</f>
        <v>6379931.710000001</v>
      </c>
      <c r="D133" s="55"/>
      <c r="E133" s="55">
        <f>+C133+D133</f>
        <v>6379931.710000001</v>
      </c>
      <c r="F133" s="55"/>
      <c r="G133" s="55">
        <f>+E133+F133</f>
        <v>6379931.710000001</v>
      </c>
      <c r="I133" s="3" t="str">
        <f t="shared" si="17"/>
        <v>INC401000</v>
      </c>
    </row>
    <row r="134" spans="1:9" ht="9.75">
      <c r="A134" s="77" t="s">
        <v>101</v>
      </c>
      <c r="B134" s="54" t="s">
        <v>1133</v>
      </c>
      <c r="C134" s="55">
        <f>VLOOKUP(I134,'2017 TY O&amp;M Exp'!$A$8:$EQ$206,147,FALSE)</f>
        <v>12031202.190000001</v>
      </c>
      <c r="D134" s="55"/>
      <c r="E134" s="55">
        <f>+C134+D134</f>
        <v>12031202.190000001</v>
      </c>
      <c r="F134" s="55"/>
      <c r="G134" s="55">
        <f>+E134+F134</f>
        <v>12031202.190000001</v>
      </c>
      <c r="I134" s="3" t="str">
        <f t="shared" si="17"/>
        <v>INC402000</v>
      </c>
    </row>
    <row r="135" spans="1:9" ht="9.75">
      <c r="A135" s="77" t="s">
        <v>216</v>
      </c>
      <c r="B135" s="54" t="s">
        <v>1134</v>
      </c>
      <c r="C135" s="55">
        <f>VLOOKUP(I135,'2017 TY O&amp;M Exp'!$A$8:$EQ$206,147,FALSE)</f>
        <v>83759406.65</v>
      </c>
      <c r="D135" s="55"/>
      <c r="E135" s="55">
        <f>+C135+D135</f>
        <v>83759406.65</v>
      </c>
      <c r="F135" s="55"/>
      <c r="G135" s="55">
        <f>+E135+F135</f>
        <v>83759406.65</v>
      </c>
      <c r="I135" s="3" t="str">
        <f t="shared" si="17"/>
        <v>INC403000</v>
      </c>
    </row>
    <row r="136" spans="1:9" ht="9.75">
      <c r="A136" s="77" t="s">
        <v>102</v>
      </c>
      <c r="B136" s="54" t="s">
        <v>1135</v>
      </c>
      <c r="C136" s="55">
        <f>VLOOKUP(I136,'2017 TY O&amp;M Exp'!$A$8:$EQ$206,147,FALSE)</f>
        <v>6445711.369999999</v>
      </c>
      <c r="D136" s="55"/>
      <c r="E136" s="55">
        <f>+C136+D136</f>
        <v>6445711.369999999</v>
      </c>
      <c r="F136" s="55"/>
      <c r="G136" s="55">
        <f>+E136+F136</f>
        <v>6445711.369999999</v>
      </c>
      <c r="I136" s="3" t="str">
        <f t="shared" si="17"/>
        <v>INC404000</v>
      </c>
    </row>
    <row r="137" spans="1:9" ht="10.5" thickBot="1">
      <c r="A137" s="77" t="s">
        <v>235</v>
      </c>
      <c r="B137" s="54" t="s">
        <v>1135</v>
      </c>
      <c r="C137" s="55">
        <f>VLOOKUP(I137,'2017 TY O&amp;M Exp'!$A$8:$EQ$206,147,FALSE)</f>
        <v>106531.84000000001</v>
      </c>
      <c r="D137" s="56">
        <f>-C137</f>
        <v>-106531.84000000001</v>
      </c>
      <c r="E137" s="56">
        <f>+C137+D137</f>
        <v>0</v>
      </c>
      <c r="F137" s="56"/>
      <c r="G137" s="56">
        <f>+E137+F137</f>
        <v>0</v>
      </c>
      <c r="I137" s="3" t="str">
        <f t="shared" si="17"/>
        <v>INC404151</v>
      </c>
    </row>
    <row r="138" spans="1:9" ht="9.75">
      <c r="A138" s="77" t="s">
        <v>104</v>
      </c>
      <c r="B138" s="54"/>
      <c r="C138" s="55">
        <f>SUM(C133:C137)</f>
        <v>108722783.76000002</v>
      </c>
      <c r="D138" s="55">
        <f>SUM(D133:D137)</f>
        <v>-106531.84000000001</v>
      </c>
      <c r="E138" s="243">
        <f>SUM(E133:E137)</f>
        <v>108616251.92000002</v>
      </c>
      <c r="F138" s="55">
        <f>SUM(F133:F137)</f>
        <v>0</v>
      </c>
      <c r="G138" s="64">
        <f>SUM(G133:G137)</f>
        <v>108616251.92000002</v>
      </c>
      <c r="I138" s="3" t="str">
        <f t="shared" si="17"/>
        <v>      SUB</v>
      </c>
    </row>
    <row r="139" spans="1:9" ht="9.75">
      <c r="A139" s="77"/>
      <c r="B139" s="54"/>
      <c r="C139" s="55"/>
      <c r="D139" s="55"/>
      <c r="E139" s="55"/>
      <c r="F139" s="55"/>
      <c r="G139" s="55"/>
      <c r="I139" s="3">
        <f t="shared" si="17"/>
      </c>
    </row>
    <row r="140" spans="1:9" ht="9.75">
      <c r="A140" s="77"/>
      <c r="B140" s="54"/>
      <c r="C140" s="55"/>
      <c r="D140" s="55"/>
      <c r="E140" s="55"/>
      <c r="F140" s="55"/>
      <c r="G140" s="55"/>
      <c r="I140" s="3">
        <f t="shared" si="17"/>
      </c>
    </row>
    <row r="141" spans="1:9" ht="10.5" thickBot="1">
      <c r="A141" s="78" t="s">
        <v>105</v>
      </c>
      <c r="B141" s="54"/>
      <c r="C141" s="55"/>
      <c r="D141" s="55"/>
      <c r="E141" s="55"/>
      <c r="F141" s="55"/>
      <c r="G141" s="55"/>
      <c r="I141" s="3" t="str">
        <f t="shared" si="17"/>
        <v>CUSTOMER </v>
      </c>
    </row>
    <row r="142" spans="1:9" ht="9.75">
      <c r="A142" s="77" t="s">
        <v>106</v>
      </c>
      <c r="B142" s="54" t="s">
        <v>1136</v>
      </c>
      <c r="C142" s="55">
        <f>VLOOKUP(I142,'2017 TY O&amp;M Exp'!$A$8:$EQ$206,147,FALSE)</f>
        <v>2874460.1099999994</v>
      </c>
      <c r="D142" s="55"/>
      <c r="E142" s="55">
        <f aca="true" t="shared" si="18" ref="E142:E148">+C142+D142</f>
        <v>2874460.1099999994</v>
      </c>
      <c r="F142" s="55"/>
      <c r="G142" s="55">
        <f aca="true" t="shared" si="19" ref="G142:G148">+E142+F142</f>
        <v>2874460.1099999994</v>
      </c>
      <c r="I142" s="3" t="str">
        <f t="shared" si="17"/>
        <v>INC407000</v>
      </c>
    </row>
    <row r="143" spans="1:9" ht="9.75">
      <c r="A143" s="77" t="s">
        <v>217</v>
      </c>
      <c r="B143" s="54" t="s">
        <v>1136</v>
      </c>
      <c r="C143" s="55">
        <f>VLOOKUP(I143,'2017 TY O&amp;M Exp'!$A$8:$EQ$206,147,FALSE)</f>
        <v>5238827.119999999</v>
      </c>
      <c r="D143" s="55">
        <f>-C143</f>
        <v>-5238827.119999999</v>
      </c>
      <c r="E143" s="55">
        <f t="shared" si="18"/>
        <v>0</v>
      </c>
      <c r="F143" s="55"/>
      <c r="G143" s="55">
        <f t="shared" si="19"/>
        <v>0</v>
      </c>
      <c r="I143" s="3" t="str">
        <f t="shared" si="17"/>
        <v>INC407100</v>
      </c>
    </row>
    <row r="144" spans="1:9" ht="9.75">
      <c r="A144" s="77" t="s">
        <v>107</v>
      </c>
      <c r="B144" s="54" t="s">
        <v>1137</v>
      </c>
      <c r="C144" s="55">
        <f>VLOOKUP(I144,'2017 TY O&amp;M Exp'!$A$8:$EQ$206,147,FALSE)</f>
        <v>2786728.2600000007</v>
      </c>
      <c r="D144" s="55"/>
      <c r="E144" s="55">
        <f t="shared" si="18"/>
        <v>2786728.2600000007</v>
      </c>
      <c r="F144" s="55"/>
      <c r="G144" s="55">
        <f t="shared" si="19"/>
        <v>2786728.2600000007</v>
      </c>
      <c r="I144" s="3" t="str">
        <f t="shared" si="17"/>
        <v>INC408000</v>
      </c>
    </row>
    <row r="145" spans="1:9" ht="9.75">
      <c r="A145" s="77" t="s">
        <v>218</v>
      </c>
      <c r="B145" s="54" t="s">
        <v>1137</v>
      </c>
      <c r="C145" s="55">
        <f>VLOOKUP(I145,'2017 TY O&amp;M Exp'!$A$8:$EQ$206,147,FALSE)</f>
        <v>34884127.95000003</v>
      </c>
      <c r="D145" s="55">
        <f>-C145</f>
        <v>-34884127.95000003</v>
      </c>
      <c r="E145" s="55">
        <f t="shared" si="18"/>
        <v>0</v>
      </c>
      <c r="F145" s="55"/>
      <c r="G145" s="55">
        <f t="shared" si="19"/>
        <v>0</v>
      </c>
      <c r="I145" s="3" t="str">
        <f t="shared" si="17"/>
        <v>INC408100</v>
      </c>
    </row>
    <row r="146" spans="1:9" ht="9.75">
      <c r="A146" s="77" t="s">
        <v>108</v>
      </c>
      <c r="B146" s="54" t="s">
        <v>1138</v>
      </c>
      <c r="C146" s="55">
        <f>VLOOKUP(I146,'2017 TY O&amp;M Exp'!$A$8:$EQ$206,147,FALSE)</f>
        <v>82829.72</v>
      </c>
      <c r="D146" s="55"/>
      <c r="E146" s="55">
        <f>+C146+D146</f>
        <v>82829.72</v>
      </c>
      <c r="F146" s="55"/>
      <c r="G146" s="55">
        <f t="shared" si="19"/>
        <v>82829.72</v>
      </c>
      <c r="I146" s="3" t="str">
        <f t="shared" si="17"/>
        <v>INC409000</v>
      </c>
    </row>
    <row r="147" spans="1:9" ht="9.75">
      <c r="A147" s="77" t="s">
        <v>109</v>
      </c>
      <c r="B147" s="54" t="s">
        <v>1138</v>
      </c>
      <c r="C147" s="55">
        <f>VLOOKUP(I147,'2017 TY O&amp;M Exp'!$A$8:$EQ$206,147,FALSE)</f>
        <v>8566468.33</v>
      </c>
      <c r="D147" s="55">
        <f>-C147</f>
        <v>-8566468.33</v>
      </c>
      <c r="E147" s="55">
        <f t="shared" si="18"/>
        <v>0</v>
      </c>
      <c r="F147" s="55"/>
      <c r="G147" s="55">
        <f t="shared" si="19"/>
        <v>0</v>
      </c>
      <c r="I147" s="3" t="str">
        <f t="shared" si="17"/>
        <v>INC409100</v>
      </c>
    </row>
    <row r="148" spans="1:9" ht="9.75">
      <c r="A148" s="77" t="s">
        <v>110</v>
      </c>
      <c r="B148" s="54" t="s">
        <v>1139</v>
      </c>
      <c r="C148" s="55">
        <f>VLOOKUP(I148,'2017 TY O&amp;M Exp'!$A$8:$EQ$206,147,FALSE)</f>
        <v>8193602.8599999985</v>
      </c>
      <c r="D148" s="55"/>
      <c r="E148" s="55">
        <f t="shared" si="18"/>
        <v>8193602.8599999985</v>
      </c>
      <c r="F148" s="55"/>
      <c r="G148" s="55">
        <f t="shared" si="19"/>
        <v>8193602.8599999985</v>
      </c>
      <c r="I148" s="3" t="str">
        <f t="shared" si="17"/>
        <v>INC410000</v>
      </c>
    </row>
    <row r="149" spans="1:9" ht="10.5" thickBot="1">
      <c r="A149" s="77" t="s">
        <v>219</v>
      </c>
      <c r="B149" s="54" t="s">
        <v>1139</v>
      </c>
      <c r="C149" s="55">
        <f>VLOOKUP(I149,'2017 TY O&amp;M Exp'!$A$8:$EQ$206,147,FALSE)</f>
        <v>3438251.350000001</v>
      </c>
      <c r="D149" s="56">
        <f>-C149</f>
        <v>-3438251.350000001</v>
      </c>
      <c r="E149" s="56">
        <f>+C149+D149</f>
        <v>0</v>
      </c>
      <c r="F149" s="56"/>
      <c r="G149" s="56">
        <f>+E149+F149</f>
        <v>0</v>
      </c>
      <c r="I149" s="3" t="str">
        <f t="shared" si="17"/>
        <v>INC410100</v>
      </c>
    </row>
    <row r="150" spans="1:9" ht="9.75">
      <c r="A150" s="77" t="s">
        <v>111</v>
      </c>
      <c r="B150" s="54"/>
      <c r="C150" s="55">
        <f>SUM(C142:C149)</f>
        <v>66065295.700000025</v>
      </c>
      <c r="D150" s="55">
        <f>SUM(D142:D149)</f>
        <v>-52127674.75000003</v>
      </c>
      <c r="E150" s="243">
        <f>SUM(E142:E149)</f>
        <v>13937620.95</v>
      </c>
      <c r="F150" s="55">
        <f>SUM(F142:F149)</f>
        <v>0</v>
      </c>
      <c r="G150" s="64">
        <f>SUM(G142:G149)</f>
        <v>13937620.95</v>
      </c>
      <c r="I150" s="3" t="str">
        <f t="shared" si="17"/>
        <v>      SUB</v>
      </c>
    </row>
    <row r="151" spans="1:9" ht="9.75">
      <c r="A151" s="77"/>
      <c r="B151" s="54"/>
      <c r="C151" s="55"/>
      <c r="D151" s="55"/>
      <c r="E151" s="55"/>
      <c r="F151" s="55"/>
      <c r="G151" s="55"/>
      <c r="I151" s="3">
        <f t="shared" si="17"/>
      </c>
    </row>
    <row r="152" spans="1:9" ht="10.5" thickBot="1">
      <c r="A152" s="78" t="s">
        <v>112</v>
      </c>
      <c r="B152" s="54"/>
      <c r="C152" s="55"/>
      <c r="D152" s="55"/>
      <c r="E152" s="55"/>
      <c r="F152" s="55"/>
      <c r="G152" s="55"/>
      <c r="I152" s="3" t="str">
        <f t="shared" si="17"/>
        <v>SALES</v>
      </c>
    </row>
    <row r="153" spans="1:9" ht="9.75">
      <c r="A153" s="77" t="s">
        <v>113</v>
      </c>
      <c r="B153" s="54" t="s">
        <v>1140</v>
      </c>
      <c r="C153" s="55">
        <f>VLOOKUP(I153,'2017 TY O&amp;M Exp'!$A$8:$EQ$206,147,FALSE)</f>
        <v>0</v>
      </c>
      <c r="D153" s="55"/>
      <c r="E153" s="55">
        <f>+C153+D153</f>
        <v>0</v>
      </c>
      <c r="F153" s="55"/>
      <c r="G153" s="55">
        <f>+E153+F153</f>
        <v>0</v>
      </c>
      <c r="I153" s="3" t="str">
        <f t="shared" si="17"/>
        <v>INC411000</v>
      </c>
    </row>
    <row r="154" spans="1:9" ht="10.5" thickBot="1">
      <c r="A154" s="77" t="s">
        <v>115</v>
      </c>
      <c r="B154" s="54" t="s">
        <v>1141</v>
      </c>
      <c r="C154" s="55">
        <f>VLOOKUP(I154,'2017 TY O&amp;M Exp'!$A$8:$EQ$206,147,FALSE)</f>
        <v>14241782.479999999</v>
      </c>
      <c r="D154" s="56"/>
      <c r="E154" s="56">
        <f>+C154+D154</f>
        <v>14241782.479999999</v>
      </c>
      <c r="F154" s="56"/>
      <c r="G154" s="56">
        <f>+E154+F154</f>
        <v>14241782.479999999</v>
      </c>
      <c r="I154" s="3" t="str">
        <f t="shared" si="17"/>
        <v>INC516000</v>
      </c>
    </row>
    <row r="155" spans="1:9" ht="9.75">
      <c r="A155" s="77" t="s">
        <v>116</v>
      </c>
      <c r="B155" s="54"/>
      <c r="C155" s="55">
        <f>SUM(C153:C154)</f>
        <v>14241782.479999999</v>
      </c>
      <c r="D155" s="55">
        <f>SUM(D153:D154)</f>
        <v>0</v>
      </c>
      <c r="E155" s="243">
        <f>SUM(E153:E154)</f>
        <v>14241782.479999999</v>
      </c>
      <c r="F155" s="55">
        <f>SUM(F153:F154)</f>
        <v>0</v>
      </c>
      <c r="G155" s="64">
        <f>SUM(G153:G154)</f>
        <v>14241782.479999999</v>
      </c>
      <c r="I155" s="3" t="str">
        <f t="shared" si="17"/>
        <v>      SUB</v>
      </c>
    </row>
    <row r="156" spans="1:9" ht="9.75">
      <c r="A156" s="77"/>
      <c r="B156" s="54"/>
      <c r="C156" s="55"/>
      <c r="D156" s="55"/>
      <c r="E156" s="55"/>
      <c r="F156" s="55"/>
      <c r="G156" s="55"/>
      <c r="I156" s="3">
        <f t="shared" si="17"/>
      </c>
    </row>
    <row r="157" spans="1:9" ht="9.75">
      <c r="A157" s="77"/>
      <c r="B157" s="54"/>
      <c r="C157" s="55"/>
      <c r="D157" s="55"/>
      <c r="E157" s="55"/>
      <c r="F157" s="55"/>
      <c r="G157" s="55"/>
      <c r="I157" s="3">
        <f t="shared" si="17"/>
      </c>
    </row>
    <row r="158" spans="1:9" ht="10.5" thickBot="1">
      <c r="A158" s="78" t="s">
        <v>117</v>
      </c>
      <c r="B158" s="54"/>
      <c r="C158" s="55"/>
      <c r="D158" s="55"/>
      <c r="E158" s="55"/>
      <c r="F158" s="55"/>
      <c r="G158" s="55"/>
      <c r="I158" s="3" t="str">
        <f t="shared" si="17"/>
        <v>ADMINISTR</v>
      </c>
    </row>
    <row r="159" spans="1:9" ht="9.75">
      <c r="A159" s="77" t="s">
        <v>118</v>
      </c>
      <c r="B159" s="54" t="s">
        <v>1142</v>
      </c>
      <c r="C159" s="55">
        <f>VLOOKUP(I159,'2017 TY O&amp;M Exp'!$A$8:$EQ$206,147,FALSE)</f>
        <v>213331773.59000012</v>
      </c>
      <c r="D159" s="76">
        <f>D199+D201</f>
        <v>-27160870.824830998</v>
      </c>
      <c r="E159" s="55">
        <f>+C159+D159</f>
        <v>186170902.7651691</v>
      </c>
      <c r="F159" s="55"/>
      <c r="G159" s="55">
        <f>+E159+F159</f>
        <v>186170902.7651691</v>
      </c>
      <c r="I159" s="3" t="str">
        <f t="shared" si="17"/>
        <v>INC520010</v>
      </c>
    </row>
    <row r="160" spans="1:9" ht="9.75">
      <c r="A160" s="77" t="s">
        <v>119</v>
      </c>
      <c r="B160" s="54" t="s">
        <v>1143</v>
      </c>
      <c r="C160" s="55">
        <f>VLOOKUP(I160,'2017 TY O&amp;M Exp'!$A$8:$EQ$206,147,FALSE)</f>
        <v>44907687.47000002</v>
      </c>
      <c r="D160" s="69">
        <f>D200</f>
        <v>-437982.57</v>
      </c>
      <c r="E160" s="55">
        <f aca="true" t="shared" si="20" ref="E160:E188">+C160+D160</f>
        <v>44469704.90000002</v>
      </c>
      <c r="F160" s="55"/>
      <c r="G160" s="55">
        <f aca="true" t="shared" si="21" ref="G160:G187">+E160+F160</f>
        <v>44469704.90000002</v>
      </c>
      <c r="I160" s="3" t="str">
        <f t="shared" si="17"/>
        <v>INC521000</v>
      </c>
    </row>
    <row r="161" spans="1:9" ht="9.75">
      <c r="A161" s="77" t="s">
        <v>120</v>
      </c>
      <c r="B161" s="54" t="s">
        <v>1143</v>
      </c>
      <c r="C161" s="55">
        <f>VLOOKUP(I161,'2017 TY O&amp;M Exp'!$A$8:$EQ$206,147,FALSE)</f>
        <v>515499.9999999999</v>
      </c>
      <c r="D161" s="55">
        <f>-C161</f>
        <v>-515499.9999999999</v>
      </c>
      <c r="E161" s="55">
        <f>+C161+D161</f>
        <v>0</v>
      </c>
      <c r="F161" s="55"/>
      <c r="G161" s="55">
        <f t="shared" si="21"/>
        <v>0</v>
      </c>
      <c r="I161" s="3" t="str">
        <f t="shared" si="17"/>
        <v>INC521151</v>
      </c>
    </row>
    <row r="162" spans="1:9" ht="9.75">
      <c r="A162" s="77" t="s">
        <v>220</v>
      </c>
      <c r="B162" s="54" t="s">
        <v>1144</v>
      </c>
      <c r="C162" s="55">
        <f>VLOOKUP(I162,'2017 TY O&amp;M Exp'!$A$8:$EQ$206,147,FALSE)</f>
        <v>-99223787.14</v>
      </c>
      <c r="D162" s="55"/>
      <c r="E162" s="55">
        <f t="shared" si="20"/>
        <v>-99223787.14</v>
      </c>
      <c r="F162" s="55"/>
      <c r="G162" s="55">
        <f>+E162+F162</f>
        <v>-99223787.14</v>
      </c>
      <c r="I162" s="3" t="str">
        <f t="shared" si="17"/>
        <v>INC522000</v>
      </c>
    </row>
    <row r="163" spans="1:9" ht="9.75">
      <c r="A163" s="77" t="s">
        <v>121</v>
      </c>
      <c r="B163" s="54" t="s">
        <v>1144</v>
      </c>
      <c r="C163" s="55">
        <f>VLOOKUP(I163,'2017 TY O&amp;M Exp'!$A$8:$EQ$206,147,FALSE)</f>
        <v>-450999.9999999999</v>
      </c>
      <c r="D163" s="55">
        <f>-C163</f>
        <v>450999.9999999999</v>
      </c>
      <c r="E163" s="55">
        <f t="shared" si="20"/>
        <v>0</v>
      </c>
      <c r="F163" s="55"/>
      <c r="G163" s="55">
        <f t="shared" si="21"/>
        <v>0</v>
      </c>
      <c r="I163" s="3" t="str">
        <f t="shared" si="17"/>
        <v>INC522151</v>
      </c>
    </row>
    <row r="164" spans="1:9" ht="9.75">
      <c r="A164" s="77" t="s">
        <v>123</v>
      </c>
      <c r="B164" s="54" t="s">
        <v>1145</v>
      </c>
      <c r="C164" s="55">
        <f>VLOOKUP(I164,'2017 TY O&amp;M Exp'!$A$8:$EQ$206,147,FALSE)</f>
        <v>39002008.72000003</v>
      </c>
      <c r="D164" s="55"/>
      <c r="E164" s="55">
        <f t="shared" si="20"/>
        <v>39002008.72000003</v>
      </c>
      <c r="F164" s="55"/>
      <c r="G164" s="55">
        <f t="shared" si="21"/>
        <v>39002008.72000003</v>
      </c>
      <c r="I164" s="3" t="str">
        <f t="shared" si="17"/>
        <v>INC523000</v>
      </c>
    </row>
    <row r="165" spans="1:9" ht="9.75">
      <c r="A165" s="77" t="s">
        <v>659</v>
      </c>
      <c r="B165" s="54">
        <v>923</v>
      </c>
      <c r="C165" s="55">
        <f>VLOOKUP(I165,'2017 TY O&amp;M Exp'!$A$8:$EQ$206,147,FALSE)</f>
        <v>1411824</v>
      </c>
      <c r="D165" s="55">
        <f>-C165</f>
        <v>-1411824</v>
      </c>
      <c r="E165" s="55">
        <f>+C165+D165</f>
        <v>0</v>
      </c>
      <c r="F165" s="55"/>
      <c r="G165" s="55">
        <f>+E165+F165</f>
        <v>0</v>
      </c>
      <c r="I165" s="3" t="str">
        <f t="shared" si="17"/>
        <v>INC523900</v>
      </c>
    </row>
    <row r="166" spans="1:9" ht="9.75">
      <c r="A166" s="77" t="s">
        <v>126</v>
      </c>
      <c r="B166" s="54" t="s">
        <v>1146</v>
      </c>
      <c r="C166" s="55">
        <f>VLOOKUP(I166,'2017 TY O&amp;M Exp'!$A$8:$EQ$206,147,FALSE)</f>
        <v>14539117.02</v>
      </c>
      <c r="D166" s="55"/>
      <c r="E166" s="55">
        <f t="shared" si="20"/>
        <v>14539117.02</v>
      </c>
      <c r="F166" s="55"/>
      <c r="G166" s="55">
        <f t="shared" si="21"/>
        <v>14539117.02</v>
      </c>
      <c r="I166" s="3" t="str">
        <f t="shared" si="17"/>
        <v>INC524000</v>
      </c>
    </row>
    <row r="167" spans="1:9" ht="9.75">
      <c r="A167" s="77" t="s">
        <v>127</v>
      </c>
      <c r="B167" s="54" t="s">
        <v>1146</v>
      </c>
      <c r="C167" s="55">
        <f>VLOOKUP(I167,'2017 TY O&amp;M Exp'!$A$8:$EQ$206,147,FALSE)</f>
        <v>1110030.9200000002</v>
      </c>
      <c r="D167" s="55"/>
      <c r="E167" s="55">
        <f t="shared" si="20"/>
        <v>1110030.9200000002</v>
      </c>
      <c r="F167" s="55"/>
      <c r="G167" s="55">
        <f t="shared" si="21"/>
        <v>1110030.9200000002</v>
      </c>
      <c r="I167" s="3" t="str">
        <f t="shared" si="17"/>
        <v>INC524100</v>
      </c>
    </row>
    <row r="168" spans="1:9" ht="9.75">
      <c r="A168" s="77" t="s">
        <v>128</v>
      </c>
      <c r="B168" s="54" t="s">
        <v>1146</v>
      </c>
      <c r="C168" s="55">
        <f>VLOOKUP(I168,'2017 TY O&amp;M Exp'!$A$8:$EQ$206,147,FALSE)</f>
        <v>482874.3899999999</v>
      </c>
      <c r="D168" s="55">
        <f>-C168</f>
        <v>-482874.3899999999</v>
      </c>
      <c r="E168" s="55">
        <f t="shared" si="20"/>
        <v>0</v>
      </c>
      <c r="F168" s="55"/>
      <c r="G168" s="55">
        <f t="shared" si="21"/>
        <v>0</v>
      </c>
      <c r="I168" s="3" t="str">
        <f t="shared" si="17"/>
        <v>INC524121</v>
      </c>
    </row>
    <row r="169" spans="1:9" ht="9.75">
      <c r="A169" s="77" t="s">
        <v>130</v>
      </c>
      <c r="B169" s="54" t="s">
        <v>1147</v>
      </c>
      <c r="C169" s="55">
        <f>VLOOKUP(I169,'2017 TY O&amp;M Exp'!$A$8:$EQ$206,147,FALSE)</f>
        <v>28139406.9</v>
      </c>
      <c r="D169" s="55"/>
      <c r="E169" s="55">
        <f t="shared" si="20"/>
        <v>28139406.9</v>
      </c>
      <c r="F169" s="55"/>
      <c r="G169" s="55">
        <f>+E169+F169</f>
        <v>28139406.9</v>
      </c>
      <c r="I169" s="3" t="str">
        <f t="shared" si="17"/>
        <v>INC525000</v>
      </c>
    </row>
    <row r="170" spans="1:9" ht="9.75">
      <c r="A170" s="77" t="s">
        <v>131</v>
      </c>
      <c r="B170" s="54" t="s">
        <v>1147</v>
      </c>
      <c r="C170" s="55">
        <f>VLOOKUP(I170,'2017 TY O&amp;M Exp'!$A$8:$EQ$206,147,FALSE)</f>
        <v>726120.1500000001</v>
      </c>
      <c r="D170" s="55">
        <f>-C170</f>
        <v>-726120.1500000001</v>
      </c>
      <c r="E170" s="55">
        <f t="shared" si="20"/>
        <v>0</v>
      </c>
      <c r="F170" s="55"/>
      <c r="G170" s="55">
        <f t="shared" si="21"/>
        <v>0</v>
      </c>
      <c r="I170" s="3" t="str">
        <f t="shared" si="17"/>
        <v>INC525100</v>
      </c>
    </row>
    <row r="171" spans="1:9" ht="9.75">
      <c r="A171" s="77" t="s">
        <v>239</v>
      </c>
      <c r="B171" s="54" t="s">
        <v>1147</v>
      </c>
      <c r="C171" s="55">
        <f>VLOOKUP(I171,'2017 TY O&amp;M Exp'!$A$8:$EQ$206,147,FALSE)</f>
        <v>0</v>
      </c>
      <c r="D171" s="55">
        <f>-C171</f>
        <v>0</v>
      </c>
      <c r="E171" s="55">
        <f t="shared" si="20"/>
        <v>0</v>
      </c>
      <c r="F171" s="55"/>
      <c r="G171" s="55">
        <f t="shared" si="21"/>
        <v>0</v>
      </c>
      <c r="I171" s="3" t="str">
        <f t="shared" si="17"/>
        <v>INC525101</v>
      </c>
    </row>
    <row r="172" spans="1:9" ht="9.75">
      <c r="A172" s="77" t="s">
        <v>667</v>
      </c>
      <c r="B172" s="54" t="s">
        <v>1147</v>
      </c>
      <c r="C172" s="55">
        <f>VLOOKUP(I172,'2017 TY O&amp;M Exp'!$A$8:$EQ$206,147,FALSE)</f>
        <v>186.41</v>
      </c>
      <c r="D172" s="55">
        <f>-C172</f>
        <v>-186.41</v>
      </c>
      <c r="E172" s="55">
        <f>+C172+D172</f>
        <v>0</v>
      </c>
      <c r="F172" s="55"/>
      <c r="G172" s="55">
        <f>+E172+F172</f>
        <v>0</v>
      </c>
      <c r="I172" s="3" t="str">
        <f>LEFT(A172,9)</f>
        <v>INC525106</v>
      </c>
    </row>
    <row r="173" spans="1:9" ht="9.75">
      <c r="A173" s="77" t="s">
        <v>240</v>
      </c>
      <c r="B173" s="54" t="s">
        <v>1147</v>
      </c>
      <c r="C173" s="55">
        <f>VLOOKUP(I173,'2017 TY O&amp;M Exp'!$A$8:$EQ$206,147,FALSE)</f>
        <v>108800.69</v>
      </c>
      <c r="D173" s="55">
        <f>-C173</f>
        <v>-108800.69</v>
      </c>
      <c r="E173" s="55">
        <f t="shared" si="20"/>
        <v>0</v>
      </c>
      <c r="F173" s="55"/>
      <c r="G173" s="55">
        <f t="shared" si="21"/>
        <v>0</v>
      </c>
      <c r="I173" s="3" t="str">
        <f t="shared" si="17"/>
        <v>INC525110</v>
      </c>
    </row>
    <row r="174" spans="1:9" ht="9.75">
      <c r="A174" s="77" t="s">
        <v>241</v>
      </c>
      <c r="B174" s="54" t="s">
        <v>1147</v>
      </c>
      <c r="C174" s="55">
        <f>VLOOKUP(I174,'2017 TY O&amp;M Exp'!$A$8:$EQ$206,147,FALSE)</f>
        <v>13087.890000000003</v>
      </c>
      <c r="D174" s="55">
        <f>-C174</f>
        <v>-13087.890000000003</v>
      </c>
      <c r="E174" s="55">
        <f t="shared" si="20"/>
        <v>0</v>
      </c>
      <c r="F174" s="55"/>
      <c r="G174" s="55">
        <f t="shared" si="21"/>
        <v>0</v>
      </c>
      <c r="I174" s="3" t="str">
        <f t="shared" si="17"/>
        <v>INC525120</v>
      </c>
    </row>
    <row r="175" spans="1:9" ht="9.75">
      <c r="A175" s="77" t="s">
        <v>133</v>
      </c>
      <c r="B175" s="54" t="s">
        <v>1148</v>
      </c>
      <c r="C175" s="55">
        <f>VLOOKUP(I175,'2017 TY O&amp;M Exp'!$A$8:$EQ$206,147,FALSE)</f>
        <v>60156096.37999987</v>
      </c>
      <c r="D175" s="55"/>
      <c r="E175" s="55">
        <f t="shared" si="20"/>
        <v>60156096.37999987</v>
      </c>
      <c r="F175" s="55"/>
      <c r="G175" s="55">
        <f>+E175+F175</f>
        <v>60156096.37999987</v>
      </c>
      <c r="I175" s="3" t="str">
        <f t="shared" si="17"/>
        <v>INC526100</v>
      </c>
    </row>
    <row r="176" spans="1:9" ht="9.75">
      <c r="A176" s="77" t="s">
        <v>134</v>
      </c>
      <c r="B176" s="54" t="s">
        <v>1148</v>
      </c>
      <c r="C176" s="55">
        <f>VLOOKUP(I176,'2017 TY O&amp;M Exp'!$A$8:$EQ$206,147,FALSE)</f>
        <v>30125.830000000005</v>
      </c>
      <c r="D176" s="55">
        <f>-C176</f>
        <v>-30125.830000000005</v>
      </c>
      <c r="E176" s="55">
        <f t="shared" si="20"/>
        <v>0</v>
      </c>
      <c r="F176" s="55"/>
      <c r="G176" s="55">
        <f t="shared" si="21"/>
        <v>0</v>
      </c>
      <c r="I176" s="3" t="str">
        <f t="shared" si="17"/>
        <v>INC526110</v>
      </c>
    </row>
    <row r="177" spans="1:9" ht="9.75">
      <c r="A177" s="77" t="s">
        <v>135</v>
      </c>
      <c r="B177" s="54" t="s">
        <v>1148</v>
      </c>
      <c r="C177" s="55">
        <f>VLOOKUP(I177,'2017 TY O&amp;M Exp'!$A$8:$EQ$206,147,FALSE)</f>
        <v>237197.07000000007</v>
      </c>
      <c r="D177" s="55">
        <f>-C177</f>
        <v>-237197.07000000007</v>
      </c>
      <c r="E177" s="55">
        <f t="shared" si="20"/>
        <v>0</v>
      </c>
      <c r="F177" s="55"/>
      <c r="G177" s="55">
        <f t="shared" si="21"/>
        <v>0</v>
      </c>
      <c r="I177" s="3" t="str">
        <f t="shared" si="17"/>
        <v>INC526120</v>
      </c>
    </row>
    <row r="178" spans="1:9" ht="9.75">
      <c r="A178" s="77" t="s">
        <v>242</v>
      </c>
      <c r="B178" s="54" t="s">
        <v>1148</v>
      </c>
      <c r="C178" s="55">
        <f>VLOOKUP(I178,'2017 TY O&amp;M Exp'!$A$8:$EQ$206,147,FALSE)</f>
        <v>221500.18</v>
      </c>
      <c r="D178" s="55">
        <f>-C178</f>
        <v>-221500.18</v>
      </c>
      <c r="E178" s="55">
        <f t="shared" si="20"/>
        <v>0</v>
      </c>
      <c r="F178" s="55"/>
      <c r="G178" s="55">
        <f t="shared" si="21"/>
        <v>0</v>
      </c>
      <c r="I178" s="3" t="str">
        <f t="shared" si="17"/>
        <v>INC526130</v>
      </c>
    </row>
    <row r="179" spans="1:9" ht="9.75">
      <c r="A179" s="77" t="s">
        <v>243</v>
      </c>
      <c r="B179" s="54" t="s">
        <v>1148</v>
      </c>
      <c r="C179" s="55">
        <f>VLOOKUP(I179,'2017 TY O&amp;M Exp'!$A$8:$EQ$206,147,FALSE)</f>
        <v>0</v>
      </c>
      <c r="D179" s="55">
        <f>-C179</f>
        <v>0</v>
      </c>
      <c r="E179" s="55">
        <f t="shared" si="20"/>
        <v>0</v>
      </c>
      <c r="F179" s="55"/>
      <c r="G179" s="55">
        <f t="shared" si="21"/>
        <v>0</v>
      </c>
      <c r="I179" s="3" t="str">
        <f aca="true" t="shared" si="22" ref="I179:I188">LEFT(A179,9)</f>
        <v>INC526131</v>
      </c>
    </row>
    <row r="180" spans="1:9" ht="9.75">
      <c r="A180" s="77" t="s">
        <v>136</v>
      </c>
      <c r="B180" s="54" t="s">
        <v>1148</v>
      </c>
      <c r="C180" s="55">
        <f>VLOOKUP(I180,'2017 TY O&amp;M Exp'!$A$8:$EQ$206,147,FALSE)</f>
        <v>1652953.0199999996</v>
      </c>
      <c r="D180" s="55">
        <f>-C180</f>
        <v>-1652953.0199999996</v>
      </c>
      <c r="E180" s="55">
        <f t="shared" si="20"/>
        <v>0</v>
      </c>
      <c r="F180" s="55"/>
      <c r="G180" s="55">
        <f t="shared" si="21"/>
        <v>0</v>
      </c>
      <c r="I180" s="3" t="str">
        <f t="shared" si="22"/>
        <v>INC526211</v>
      </c>
    </row>
    <row r="181" spans="1:9" ht="9.75">
      <c r="A181" s="77" t="s">
        <v>244</v>
      </c>
      <c r="B181" s="54" t="s">
        <v>1148</v>
      </c>
      <c r="C181" s="55">
        <f>VLOOKUP(I181,'2017 TY O&amp;M Exp'!$A$8:$EQ$206,147,FALSE)</f>
        <v>0</v>
      </c>
      <c r="D181" s="55"/>
      <c r="E181" s="55">
        <f t="shared" si="20"/>
        <v>0</v>
      </c>
      <c r="F181" s="55"/>
      <c r="G181" s="55">
        <f t="shared" si="21"/>
        <v>0</v>
      </c>
      <c r="I181" s="3" t="str">
        <f t="shared" si="22"/>
        <v>INC526650</v>
      </c>
    </row>
    <row r="182" spans="1:9" ht="9.75">
      <c r="A182" s="77" t="s">
        <v>138</v>
      </c>
      <c r="B182" s="54" t="s">
        <v>1149</v>
      </c>
      <c r="C182" s="55">
        <f>VLOOKUP(I182,'2017 TY O&amp;M Exp'!$A$8:$EQ$206,147,FALSE)</f>
        <v>1857863.0999999994</v>
      </c>
      <c r="D182" s="55"/>
      <c r="E182" s="55">
        <f t="shared" si="20"/>
        <v>1857863.0999999994</v>
      </c>
      <c r="F182" s="55"/>
      <c r="G182" s="55">
        <f t="shared" si="21"/>
        <v>1857863.0999999994</v>
      </c>
      <c r="I182" s="3" t="str">
        <f t="shared" si="22"/>
        <v>INC528010</v>
      </c>
    </row>
    <row r="183" spans="1:9" ht="9.75">
      <c r="A183" s="77" t="s">
        <v>139</v>
      </c>
      <c r="B183" s="54" t="s">
        <v>1149</v>
      </c>
      <c r="C183" s="55">
        <f>VLOOKUP(I183,'2017 TY O&amp;M Exp'!$A$8:$EQ$206,147,FALSE)</f>
        <v>110600.04000000001</v>
      </c>
      <c r="D183" s="55"/>
      <c r="E183" s="55">
        <f t="shared" si="20"/>
        <v>110600.04000000001</v>
      </c>
      <c r="F183" s="55"/>
      <c r="G183" s="55">
        <f t="shared" si="21"/>
        <v>110600.04000000001</v>
      </c>
      <c r="I183" s="3" t="str">
        <f t="shared" si="22"/>
        <v>INC528020</v>
      </c>
    </row>
    <row r="184" spans="1:9" ht="9.75">
      <c r="A184" s="77" t="s">
        <v>245</v>
      </c>
      <c r="B184" s="54" t="s">
        <v>1149</v>
      </c>
      <c r="C184" s="55">
        <f>VLOOKUP(I184,'2017 TY O&amp;M Exp'!$A$8:$EQ$206,147,FALSE)</f>
        <v>320760</v>
      </c>
      <c r="D184" s="55"/>
      <c r="E184" s="55">
        <f t="shared" si="20"/>
        <v>320760</v>
      </c>
      <c r="F184" s="55"/>
      <c r="G184" s="55">
        <f t="shared" si="21"/>
        <v>320760</v>
      </c>
      <c r="I184" s="3" t="str">
        <f t="shared" si="22"/>
        <v>INC528100</v>
      </c>
    </row>
    <row r="185" spans="1:9" ht="9.75">
      <c r="A185" s="77" t="s">
        <v>221</v>
      </c>
      <c r="B185" s="54" t="s">
        <v>1150</v>
      </c>
      <c r="C185" s="55">
        <f>VLOOKUP(I185,'2017 TY O&amp;M Exp'!$A$8:$EQ$206,147,FALSE)</f>
        <v>2252746.9348660787</v>
      </c>
      <c r="D185" s="55">
        <f>-C185</f>
        <v>-2252746.9348660787</v>
      </c>
      <c r="E185" s="55">
        <f t="shared" si="20"/>
        <v>0</v>
      </c>
      <c r="F185" s="55"/>
      <c r="G185" s="55">
        <f t="shared" si="21"/>
        <v>0</v>
      </c>
      <c r="I185" s="3" t="str">
        <f t="shared" si="22"/>
        <v>INC529100</v>
      </c>
    </row>
    <row r="186" spans="1:9" ht="9.75">
      <c r="A186" s="77" t="s">
        <v>140</v>
      </c>
      <c r="B186" s="54" t="s">
        <v>1151</v>
      </c>
      <c r="C186" s="55">
        <f>VLOOKUP(I186,'2017 TY O&amp;M Exp'!$A$8:$EQ$206,147,FALSE)</f>
        <v>13406844.320000004</v>
      </c>
      <c r="D186" s="74">
        <f>D202+D203+D204</f>
        <v>-2369308.4835000006</v>
      </c>
      <c r="E186" s="55">
        <f t="shared" si="20"/>
        <v>11037535.836500004</v>
      </c>
      <c r="F186" s="55"/>
      <c r="G186" s="55">
        <f t="shared" si="21"/>
        <v>11037535.836500004</v>
      </c>
      <c r="I186" s="3" t="str">
        <f t="shared" si="22"/>
        <v>INC530000</v>
      </c>
    </row>
    <row r="187" spans="1:9" ht="9.75">
      <c r="A187" s="1" t="s">
        <v>143</v>
      </c>
      <c r="B187" s="54" t="s">
        <v>1152</v>
      </c>
      <c r="C187" s="55">
        <f>VLOOKUP(I187,'2017 TY O&amp;M Exp'!$A$8:$EQ$206,147,FALSE)</f>
        <v>10118683.459999999</v>
      </c>
      <c r="D187" s="55"/>
      <c r="E187" s="55">
        <f t="shared" si="20"/>
        <v>10118683.459999999</v>
      </c>
      <c r="F187" s="55"/>
      <c r="G187" s="55">
        <f t="shared" si="21"/>
        <v>10118683.459999999</v>
      </c>
      <c r="I187" s="3" t="str">
        <f t="shared" si="22"/>
        <v>INC531000</v>
      </c>
    </row>
    <row r="188" spans="1:9" ht="10.5" thickBot="1">
      <c r="A188" s="1" t="s">
        <v>145</v>
      </c>
      <c r="B188" s="54" t="s">
        <v>1153</v>
      </c>
      <c r="C188" s="55">
        <f>VLOOKUP(I188,'2017 TY O&amp;M Exp'!$A$8:$EQ$206,147,FALSE)</f>
        <v>14197526.220000003</v>
      </c>
      <c r="D188" s="56"/>
      <c r="E188" s="56">
        <f t="shared" si="20"/>
        <v>14197526.220000003</v>
      </c>
      <c r="F188" s="56"/>
      <c r="G188" s="56">
        <f>+E188+F188</f>
        <v>14197526.220000003</v>
      </c>
      <c r="I188" s="3" t="str">
        <f t="shared" si="22"/>
        <v>INC535000</v>
      </c>
    </row>
    <row r="189" spans="1:7" ht="9.75">
      <c r="A189" s="1"/>
      <c r="B189" s="54"/>
      <c r="C189" s="55">
        <f>SUM(C159:C188)</f>
        <v>349176527.56486607</v>
      </c>
      <c r="D189" s="55">
        <f>SUM(D159:D188)</f>
        <v>-37170078.44319708</v>
      </c>
      <c r="E189" s="55">
        <f>SUM(E159:E188)</f>
        <v>312006449.12166905</v>
      </c>
      <c r="F189" s="55">
        <f>SUM(F159:F188)</f>
        <v>0</v>
      </c>
      <c r="G189" s="64">
        <f>SUM(G159:G188)</f>
        <v>312006449.12166905</v>
      </c>
    </row>
    <row r="190" spans="1:7" ht="9.75">
      <c r="A190" s="1"/>
      <c r="B190" s="54"/>
      <c r="C190" s="55"/>
      <c r="D190" s="55"/>
      <c r="E190" s="55"/>
      <c r="F190" s="55"/>
      <c r="G190" s="55"/>
    </row>
    <row r="191" spans="1:7" ht="9.75">
      <c r="A191" s="66" t="s">
        <v>222</v>
      </c>
      <c r="B191" s="54"/>
      <c r="C191" s="55">
        <f>+C189+C155+C150+C138+C129+C104+C84+C75+C50+C25</f>
        <v>5007241687.43159</v>
      </c>
      <c r="D191" s="55">
        <f>+D189+D155+D150+D138+D129+D104+D84+D75+D50+D25</f>
        <v>-3566712724.4349213</v>
      </c>
      <c r="E191" s="55">
        <f>+E189+E155+E150+E138+E129+E104+E84+E75+E50+E25</f>
        <v>1440528962.9966693</v>
      </c>
      <c r="F191" s="55">
        <f>+F189+F155+F150+F138+F129+F104+F84+F75+F50+F25</f>
        <v>-44283617.44</v>
      </c>
      <c r="G191" s="64">
        <f>+G189+G155+G150+G138+G129+G104+G84+G75+G50+G25</f>
        <v>1396245345.5566692</v>
      </c>
    </row>
    <row r="192" spans="1:7" ht="9.75">
      <c r="A192" s="2" t="s">
        <v>146</v>
      </c>
      <c r="C192" s="187" t="b">
        <f>C191='2017 TY O&amp;M Exp'!EQ206</f>
        <v>1</v>
      </c>
      <c r="D192" s="57"/>
      <c r="E192" s="57"/>
      <c r="F192" s="57"/>
      <c r="G192" s="187" t="b">
        <f>G191=('BM 2013-2017'!E28*1000)</f>
        <v>1</v>
      </c>
    </row>
    <row r="193" spans="1:7" ht="9.75">
      <c r="A193" s="2" t="s">
        <v>263</v>
      </c>
      <c r="D193" s="57"/>
      <c r="E193" s="57"/>
      <c r="F193" s="57"/>
      <c r="G193" s="57"/>
    </row>
    <row r="194" spans="1:7" ht="13.5">
      <c r="A194" s="84"/>
      <c r="D194" s="57"/>
      <c r="E194" s="57"/>
      <c r="F194" s="57"/>
      <c r="G194" s="82"/>
    </row>
    <row r="195" spans="4:7" ht="9.75">
      <c r="D195" s="57"/>
      <c r="E195" s="57"/>
      <c r="F195" s="57"/>
      <c r="G195" s="57"/>
    </row>
    <row r="196" spans="4:7" ht="9.75">
      <c r="D196" s="57"/>
      <c r="E196" s="57"/>
      <c r="F196" s="57"/>
      <c r="G196" s="57"/>
    </row>
    <row r="197" spans="4:7" ht="9.75">
      <c r="D197" s="57"/>
      <c r="E197" s="57"/>
      <c r="F197" s="57"/>
      <c r="G197" s="57"/>
    </row>
    <row r="198" spans="1:7" ht="10.5" thickBot="1">
      <c r="A198" s="83" t="s">
        <v>249</v>
      </c>
      <c r="D198" s="57"/>
      <c r="E198" s="57"/>
      <c r="F198" s="57"/>
      <c r="G198" s="57"/>
    </row>
    <row r="199" spans="1:7" ht="9.75">
      <c r="A199" s="2" t="s">
        <v>251</v>
      </c>
      <c r="B199" s="201" t="s">
        <v>692</v>
      </c>
      <c r="D199" s="75">
        <f>'2017 Misc Adj'!B18</f>
        <v>-26956887.064830996</v>
      </c>
      <c r="E199" s="57"/>
      <c r="F199" s="57"/>
      <c r="G199" s="57"/>
    </row>
    <row r="200" spans="1:7" ht="9.75">
      <c r="A200" s="2" t="s">
        <v>250</v>
      </c>
      <c r="B200" s="201" t="s">
        <v>693</v>
      </c>
      <c r="D200" s="70">
        <f>'2017 Misc Adj'!B24</f>
        <v>-437982.57</v>
      </c>
      <c r="E200" s="57"/>
      <c r="F200" s="57"/>
      <c r="G200" s="57"/>
    </row>
    <row r="201" spans="1:7" ht="9.75">
      <c r="A201" s="2" t="s">
        <v>254</v>
      </c>
      <c r="B201" s="201" t="s">
        <v>694</v>
      </c>
      <c r="D201" s="75">
        <f>'2017 Misc Adj'!B6</f>
        <v>-203983.76</v>
      </c>
      <c r="E201" s="57"/>
      <c r="F201" s="57"/>
      <c r="G201" s="57"/>
    </row>
    <row r="202" spans="1:7" ht="9.75">
      <c r="A202" s="2" t="s">
        <v>255</v>
      </c>
      <c r="B202" s="201" t="s">
        <v>695</v>
      </c>
      <c r="D202" s="73">
        <f>'2017 Misc Adj'!B12</f>
        <v>-123556.61349999996</v>
      </c>
      <c r="E202" s="57"/>
      <c r="F202" s="57"/>
      <c r="G202" s="57"/>
    </row>
    <row r="203" spans="1:7" ht="9.75">
      <c r="A203" s="2" t="s">
        <v>257</v>
      </c>
      <c r="B203" s="201" t="s">
        <v>696</v>
      </c>
      <c r="D203" s="73">
        <f>'2017 Misc Adj'!B30</f>
        <v>-2114537.1500000004</v>
      </c>
      <c r="E203" s="57"/>
      <c r="F203" s="57"/>
      <c r="G203" s="57"/>
    </row>
    <row r="204" spans="1:7" ht="10.5" thickBot="1">
      <c r="A204" s="2" t="s">
        <v>258</v>
      </c>
      <c r="B204" s="201" t="s">
        <v>697</v>
      </c>
      <c r="D204" s="73">
        <f>'2017 Misc Adj'!B36</f>
        <v>-131214.72</v>
      </c>
      <c r="E204" s="57"/>
      <c r="F204" s="57"/>
      <c r="G204" s="57"/>
    </row>
    <row r="205" spans="1:7" ht="9.75">
      <c r="A205" s="2" t="s">
        <v>260</v>
      </c>
      <c r="D205" s="68">
        <f>SUM(D199:D204)</f>
        <v>-29968161.878330998</v>
      </c>
      <c r="E205" s="57"/>
      <c r="F205" s="57"/>
      <c r="G205" s="57"/>
    </row>
    <row r="206" spans="4:7" ht="9.75">
      <c r="D206" s="57"/>
      <c r="E206" s="57"/>
      <c r="F206" s="57"/>
      <c r="G206" s="57"/>
    </row>
    <row r="207" spans="1:7" ht="9.75">
      <c r="A207" s="2" t="s">
        <v>156</v>
      </c>
      <c r="D207" s="202" t="b">
        <f>D205='2017 Misc Adj'!B41</f>
        <v>1</v>
      </c>
      <c r="E207" s="57"/>
      <c r="F207" s="57"/>
      <c r="G207" s="57"/>
    </row>
    <row r="208" spans="4:7" ht="9.75">
      <c r="D208" s="57"/>
      <c r="E208" s="57"/>
      <c r="F208" s="57"/>
      <c r="G208" s="57"/>
    </row>
    <row r="209" spans="4:7" ht="9.75">
      <c r="D209" s="57"/>
      <c r="E209" s="57"/>
      <c r="F209" s="57"/>
      <c r="G209" s="57"/>
    </row>
    <row r="210" spans="4:7" ht="9.75">
      <c r="D210" s="57"/>
      <c r="E210" s="57"/>
      <c r="F210" s="57"/>
      <c r="G210" s="57"/>
    </row>
    <row r="211" spans="4:7" ht="9.75">
      <c r="D211" s="57"/>
      <c r="E211" s="57"/>
      <c r="F211" s="57"/>
      <c r="G211" s="57"/>
    </row>
    <row r="212" spans="4:7" ht="9.75">
      <c r="D212" s="57"/>
      <c r="E212" s="57"/>
      <c r="F212" s="57"/>
      <c r="G212" s="57"/>
    </row>
    <row r="213" spans="4:7" ht="9.75">
      <c r="D213" s="57"/>
      <c r="E213" s="57"/>
      <c r="F213" s="57"/>
      <c r="G213" s="57"/>
    </row>
    <row r="214" spans="4:7" ht="9.75">
      <c r="D214" s="57"/>
      <c r="E214" s="57"/>
      <c r="F214" s="57"/>
      <c r="G214" s="57"/>
    </row>
    <row r="215" spans="4:7" ht="9.75">
      <c r="D215" s="57"/>
      <c r="E215" s="57"/>
      <c r="F215" s="57"/>
      <c r="G215" s="57"/>
    </row>
    <row r="216" spans="4:7" ht="9.75">
      <c r="D216" s="57"/>
      <c r="E216" s="57"/>
      <c r="F216" s="57"/>
      <c r="G216" s="57"/>
    </row>
    <row r="217" spans="4:7" ht="9.75">
      <c r="D217" s="57"/>
      <c r="E217" s="57"/>
      <c r="F217" s="57"/>
      <c r="G217" s="57"/>
    </row>
    <row r="218" spans="4:7" ht="9.75">
      <c r="D218" s="57"/>
      <c r="E218" s="57"/>
      <c r="F218" s="57"/>
      <c r="G218" s="57"/>
    </row>
    <row r="219" spans="4:7" ht="9.75">
      <c r="D219" s="57"/>
      <c r="E219" s="57"/>
      <c r="F219" s="57"/>
      <c r="G219" s="57"/>
    </row>
    <row r="220" spans="4:7" ht="9.75">
      <c r="D220" s="57"/>
      <c r="E220" s="57"/>
      <c r="F220" s="57"/>
      <c r="G220" s="57"/>
    </row>
    <row r="221" spans="4:7" ht="9.75">
      <c r="D221" s="57"/>
      <c r="E221" s="57"/>
      <c r="F221" s="57"/>
      <c r="G221" s="57"/>
    </row>
    <row r="222" spans="4:7" ht="9.75">
      <c r="D222" s="57"/>
      <c r="E222" s="57"/>
      <c r="F222" s="57"/>
      <c r="G222" s="57"/>
    </row>
    <row r="223" spans="4:7" ht="9.75">
      <c r="D223" s="57"/>
      <c r="E223" s="57"/>
      <c r="F223" s="57"/>
      <c r="G223" s="57"/>
    </row>
    <row r="224" spans="4:7" ht="9.75">
      <c r="D224" s="57"/>
      <c r="E224" s="57"/>
      <c r="F224" s="57"/>
      <c r="G224" s="57"/>
    </row>
    <row r="225" spans="4:7" ht="9.75">
      <c r="D225" s="57"/>
      <c r="E225" s="57"/>
      <c r="F225" s="57"/>
      <c r="G225" s="57"/>
    </row>
    <row r="226" spans="4:7" ht="9.75">
      <c r="D226" s="57"/>
      <c r="E226" s="57"/>
      <c r="F226" s="57"/>
      <c r="G226" s="57"/>
    </row>
    <row r="227" spans="4:7" ht="9.75">
      <c r="D227" s="57"/>
      <c r="E227" s="57"/>
      <c r="F227" s="57"/>
      <c r="G227" s="57"/>
    </row>
    <row r="228" spans="4:7" ht="9.75">
      <c r="D228" s="57"/>
      <c r="E228" s="57"/>
      <c r="F228" s="57"/>
      <c r="G228" s="57"/>
    </row>
    <row r="229" spans="4:7" ht="9.75">
      <c r="D229" s="57"/>
      <c r="E229" s="57"/>
      <c r="F229" s="57"/>
      <c r="G229" s="57"/>
    </row>
    <row r="230" spans="4:7" ht="9.75">
      <c r="D230" s="57"/>
      <c r="E230" s="57"/>
      <c r="F230" s="57"/>
      <c r="G230" s="57"/>
    </row>
    <row r="231" spans="4:7" ht="9.75">
      <c r="D231" s="57"/>
      <c r="E231" s="57"/>
      <c r="F231" s="57"/>
      <c r="G231" s="57"/>
    </row>
    <row r="232" spans="4:7" ht="9.75">
      <c r="D232" s="57"/>
      <c r="E232" s="57"/>
      <c r="F232" s="57"/>
      <c r="G232" s="57"/>
    </row>
    <row r="233" spans="4:7" ht="9.75">
      <c r="D233" s="57"/>
      <c r="E233" s="57"/>
      <c r="F233" s="57"/>
      <c r="G233" s="57"/>
    </row>
    <row r="234" spans="4:7" ht="9.75">
      <c r="D234" s="57"/>
      <c r="E234" s="57"/>
      <c r="F234" s="57"/>
      <c r="G234" s="57"/>
    </row>
    <row r="235" spans="4:7" ht="9.75">
      <c r="D235" s="57"/>
      <c r="E235" s="57"/>
      <c r="F235" s="57"/>
      <c r="G235" s="57"/>
    </row>
    <row r="236" spans="4:7" ht="9.75">
      <c r="D236" s="57"/>
      <c r="E236" s="57"/>
      <c r="F236" s="57"/>
      <c r="G236" s="57"/>
    </row>
    <row r="237" spans="4:7" ht="9.75">
      <c r="D237" s="57"/>
      <c r="E237" s="57"/>
      <c r="F237" s="57"/>
      <c r="G237" s="57"/>
    </row>
    <row r="238" spans="4:7" ht="9.75">
      <c r="D238" s="57"/>
      <c r="E238" s="57"/>
      <c r="F238" s="57"/>
      <c r="G238" s="57"/>
    </row>
    <row r="239" spans="4:7" ht="9.75">
      <c r="D239" s="57"/>
      <c r="E239" s="57"/>
      <c r="F239" s="57"/>
      <c r="G239" s="57"/>
    </row>
    <row r="240" spans="4:7" ht="9.75">
      <c r="D240" s="57"/>
      <c r="E240" s="57"/>
      <c r="F240" s="57"/>
      <c r="G240" s="57"/>
    </row>
    <row r="241" spans="4:7" ht="9.75">
      <c r="D241" s="57"/>
      <c r="E241" s="57"/>
      <c r="F241" s="57"/>
      <c r="G241" s="57"/>
    </row>
    <row r="242" spans="4:7" ht="9.75">
      <c r="D242" s="57"/>
      <c r="E242" s="57"/>
      <c r="F242" s="57"/>
      <c r="G242" s="57"/>
    </row>
    <row r="243" spans="4:7" ht="9.75">
      <c r="D243" s="57"/>
      <c r="E243" s="57"/>
      <c r="F243" s="57"/>
      <c r="G243" s="57"/>
    </row>
    <row r="244" spans="4:7" ht="9.75">
      <c r="D244" s="57"/>
      <c r="E244" s="57"/>
      <c r="F244" s="57"/>
      <c r="G244" s="57"/>
    </row>
    <row r="245" spans="4:7" ht="9.75">
      <c r="D245" s="57"/>
      <c r="E245" s="57"/>
      <c r="F245" s="57"/>
      <c r="G245" s="57"/>
    </row>
    <row r="246" spans="4:7" ht="9.75">
      <c r="D246" s="57"/>
      <c r="E246" s="57"/>
      <c r="F246" s="57"/>
      <c r="G246" s="57"/>
    </row>
    <row r="247" spans="4:7" ht="9.75">
      <c r="D247" s="57"/>
      <c r="E247" s="57"/>
      <c r="F247" s="57"/>
      <c r="G247" s="57"/>
    </row>
    <row r="248" spans="4:7" ht="9.75">
      <c r="D248" s="57"/>
      <c r="E248" s="57"/>
      <c r="F248" s="57"/>
      <c r="G248" s="57"/>
    </row>
    <row r="249" spans="4:7" ht="9.75">
      <c r="D249" s="57"/>
      <c r="E249" s="57"/>
      <c r="F249" s="57"/>
      <c r="G249" s="57"/>
    </row>
    <row r="250" spans="4:7" ht="9.75">
      <c r="D250" s="57"/>
      <c r="E250" s="57"/>
      <c r="F250" s="57"/>
      <c r="G250" s="57"/>
    </row>
    <row r="251" spans="4:7" ht="9.75">
      <c r="D251" s="57"/>
      <c r="E251" s="57"/>
      <c r="F251" s="57"/>
      <c r="G251" s="57"/>
    </row>
    <row r="252" spans="4:7" ht="9.75">
      <c r="D252" s="57"/>
      <c r="E252" s="57"/>
      <c r="F252" s="57"/>
      <c r="G252" s="57"/>
    </row>
    <row r="253" spans="4:7" ht="9.75">
      <c r="D253" s="57"/>
      <c r="E253" s="57"/>
      <c r="F253" s="57"/>
      <c r="G253" s="57"/>
    </row>
    <row r="254" spans="4:7" ht="9.75">
      <c r="D254" s="57"/>
      <c r="E254" s="57"/>
      <c r="F254" s="57"/>
      <c r="G254" s="57"/>
    </row>
    <row r="255" spans="4:7" ht="9.75">
      <c r="D255" s="57"/>
      <c r="E255" s="57"/>
      <c r="F255" s="57"/>
      <c r="G255" s="57"/>
    </row>
    <row r="256" spans="4:7" ht="9.75">
      <c r="D256" s="57"/>
      <c r="E256" s="57"/>
      <c r="F256" s="57"/>
      <c r="G256" s="57"/>
    </row>
    <row r="257" spans="4:7" ht="9.75">
      <c r="D257" s="57"/>
      <c r="E257" s="57"/>
      <c r="F257" s="57"/>
      <c r="G257" s="57"/>
    </row>
    <row r="258" spans="4:7" ht="9.75">
      <c r="D258" s="57"/>
      <c r="E258" s="57"/>
      <c r="F258" s="57"/>
      <c r="G258" s="57"/>
    </row>
    <row r="259" spans="4:7" ht="9.75">
      <c r="D259" s="57"/>
      <c r="E259" s="57"/>
      <c r="F259" s="57"/>
      <c r="G259" s="57"/>
    </row>
    <row r="260" spans="4:7" ht="9.75">
      <c r="D260" s="57"/>
      <c r="E260" s="57"/>
      <c r="F260" s="57"/>
      <c r="G260" s="57"/>
    </row>
    <row r="261" spans="4:7" ht="9.75">
      <c r="D261" s="57"/>
      <c r="E261" s="57"/>
      <c r="F261" s="57"/>
      <c r="G261" s="57"/>
    </row>
    <row r="262" spans="4:7" ht="9.75">
      <c r="D262" s="57"/>
      <c r="E262" s="57"/>
      <c r="F262" s="57"/>
      <c r="G262" s="57"/>
    </row>
    <row r="263" spans="4:7" ht="9.75">
      <c r="D263" s="57"/>
      <c r="E263" s="57"/>
      <c r="F263" s="57"/>
      <c r="G263" s="57"/>
    </row>
    <row r="264" spans="4:7" ht="9.75">
      <c r="D264" s="57"/>
      <c r="E264" s="57"/>
      <c r="F264" s="57"/>
      <c r="G264" s="57"/>
    </row>
    <row r="265" spans="4:7" ht="9.75">
      <c r="D265" s="57"/>
      <c r="E265" s="57"/>
      <c r="F265" s="57"/>
      <c r="G265" s="57"/>
    </row>
    <row r="266" spans="4:7" ht="9.75">
      <c r="D266" s="57"/>
      <c r="E266" s="57"/>
      <c r="F266" s="57"/>
      <c r="G266" s="57"/>
    </row>
    <row r="267" spans="4:7" ht="9.75">
      <c r="D267" s="57"/>
      <c r="E267" s="57"/>
      <c r="F267" s="57"/>
      <c r="G267" s="57"/>
    </row>
    <row r="268" spans="4:7" ht="9.75">
      <c r="D268" s="57"/>
      <c r="E268" s="57"/>
      <c r="F268" s="57"/>
      <c r="G268" s="57"/>
    </row>
    <row r="269" spans="4:7" ht="9.75">
      <c r="D269" s="57"/>
      <c r="E269" s="57"/>
      <c r="F269" s="57"/>
      <c r="G269" s="57"/>
    </row>
    <row r="270" spans="4:7" ht="9.75">
      <c r="D270" s="57"/>
      <c r="E270" s="57"/>
      <c r="F270" s="57"/>
      <c r="G270" s="57"/>
    </row>
    <row r="271" spans="4:7" ht="9.75">
      <c r="D271" s="57"/>
      <c r="E271" s="57"/>
      <c r="F271" s="57"/>
      <c r="G271" s="57"/>
    </row>
    <row r="272" spans="4:7" ht="9.75">
      <c r="D272" s="57"/>
      <c r="E272" s="57"/>
      <c r="F272" s="57"/>
      <c r="G272" s="57"/>
    </row>
    <row r="273" spans="4:7" ht="9.75">
      <c r="D273" s="57"/>
      <c r="E273" s="57"/>
      <c r="F273" s="57"/>
      <c r="G273" s="57"/>
    </row>
    <row r="274" spans="4:7" ht="9.75">
      <c r="D274" s="57"/>
      <c r="E274" s="57"/>
      <c r="F274" s="57"/>
      <c r="G274" s="57"/>
    </row>
    <row r="275" spans="4:7" ht="9.75">
      <c r="D275" s="57"/>
      <c r="E275" s="57"/>
      <c r="F275" s="57"/>
      <c r="G275" s="57"/>
    </row>
    <row r="276" spans="4:7" ht="9.75">
      <c r="D276" s="57"/>
      <c r="E276" s="57"/>
      <c r="F276" s="57"/>
      <c r="G276" s="57"/>
    </row>
    <row r="277" spans="4:7" ht="9.75">
      <c r="D277" s="57"/>
      <c r="E277" s="57"/>
      <c r="F277" s="57"/>
      <c r="G277" s="57"/>
    </row>
    <row r="278" spans="4:7" ht="9.75">
      <c r="D278" s="57"/>
      <c r="E278" s="57"/>
      <c r="F278" s="57"/>
      <c r="G278" s="57"/>
    </row>
    <row r="279" spans="4:7" ht="9.75">
      <c r="D279" s="57"/>
      <c r="E279" s="57"/>
      <c r="F279" s="57"/>
      <c r="G279" s="57"/>
    </row>
    <row r="280" spans="4:7" ht="9.75">
      <c r="D280" s="57"/>
      <c r="E280" s="57"/>
      <c r="F280" s="57"/>
      <c r="G280" s="57"/>
    </row>
    <row r="281" spans="4:7" ht="9.75">
      <c r="D281" s="57"/>
      <c r="E281" s="57"/>
      <c r="F281" s="57"/>
      <c r="G281" s="57"/>
    </row>
    <row r="282" spans="4:7" ht="9.75">
      <c r="D282" s="57"/>
      <c r="E282" s="57"/>
      <c r="F282" s="57"/>
      <c r="G282" s="57"/>
    </row>
    <row r="283" spans="4:7" ht="9.75">
      <c r="D283" s="57"/>
      <c r="E283" s="57"/>
      <c r="F283" s="57"/>
      <c r="G283" s="57"/>
    </row>
    <row r="284" spans="4:7" ht="9.75">
      <c r="D284" s="57"/>
      <c r="E284" s="57"/>
      <c r="F284" s="57"/>
      <c r="G284" s="57"/>
    </row>
    <row r="285" spans="4:7" ht="9.75">
      <c r="D285" s="57"/>
      <c r="E285" s="57"/>
      <c r="F285" s="57"/>
      <c r="G285" s="57"/>
    </row>
    <row r="286" spans="4:7" ht="9.75">
      <c r="D286" s="57"/>
      <c r="E286" s="57"/>
      <c r="F286" s="57"/>
      <c r="G286" s="57"/>
    </row>
    <row r="287" spans="4:7" ht="9.75">
      <c r="D287" s="57"/>
      <c r="E287" s="57"/>
      <c r="F287" s="57"/>
      <c r="G287" s="57"/>
    </row>
    <row r="288" spans="4:7" ht="9.75">
      <c r="D288" s="57"/>
      <c r="E288" s="57"/>
      <c r="F288" s="57"/>
      <c r="G288" s="57"/>
    </row>
    <row r="289" spans="4:7" ht="9.75">
      <c r="D289" s="57"/>
      <c r="E289" s="57"/>
      <c r="F289" s="57"/>
      <c r="G289" s="57"/>
    </row>
  </sheetData>
  <sheetProtection/>
  <printOptions/>
  <pageMargins left="0.17" right="0.17" top="0.71" bottom="0.59" header="0.17" footer="0.17"/>
  <pageSetup horizontalDpi="600" verticalDpi="600" orientation="landscape" scale="91" r:id="rId1"/>
  <rowBreaks count="2" manualBreakCount="2">
    <brk id="96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2016-04-11T20:36:32Z</dcterms:created>
  <dcterms:modified xsi:type="dcterms:W3CDTF">2016-04-15T15:05:58Z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