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640" windowHeight="10776" activeTab="0"/>
  </bookViews>
  <sheets>
    <sheet name="MFR D9 Backup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'MFR D9 Backup'!$A$4:$E$37</definedName>
  </definedNames>
  <calcPr fullCalcOnLoad="1"/>
</workbook>
</file>

<file path=xl/sharedStrings.xml><?xml version="1.0" encoding="utf-8"?>
<sst xmlns="http://schemas.openxmlformats.org/spreadsheetml/2006/main" count="26" uniqueCount="26">
  <si>
    <t>AFUDC - debt</t>
  </si>
  <si>
    <t>Income taxes</t>
  </si>
  <si>
    <t>Total</t>
  </si>
  <si>
    <t>1 - tax rate</t>
  </si>
  <si>
    <t>Subtotal</t>
  </si>
  <si>
    <t>AFUDC - equity</t>
  </si>
  <si>
    <t>Percent AFUDC to net income</t>
  </si>
  <si>
    <t>Net Income</t>
  </si>
  <si>
    <t>Interest Coverage Ratios</t>
  </si>
  <si>
    <t>Interest (before debt AFUDC)</t>
  </si>
  <si>
    <t>Excluding AFUDC in income before Interest Charges</t>
  </si>
  <si>
    <t>Including AFUDC in income before Interest Charges</t>
  </si>
  <si>
    <t>Interest Before debt AFUDC</t>
  </si>
  <si>
    <t>AFUDC</t>
  </si>
  <si>
    <t xml:space="preserve">Total Earnings before Int &amp; Taxes, including AFUDC </t>
  </si>
  <si>
    <t xml:space="preserve">Total Earnings before Int &amp; Taxes, excluding AFUDC </t>
  </si>
  <si>
    <t xml:space="preserve">MFR D7 Support </t>
  </si>
  <si>
    <t>FPL Common Equity</t>
  </si>
  <si>
    <t>FPL Net Income</t>
  </si>
  <si>
    <t>Earned return on average book equity</t>
  </si>
  <si>
    <t>Average Equity</t>
  </si>
  <si>
    <t>End of Period Shares</t>
  </si>
  <si>
    <t>Common Equity</t>
  </si>
  <si>
    <t>Book Value per Share</t>
  </si>
  <si>
    <t>OPC 014859</t>
  </si>
  <si>
    <t>FPL RC-16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</si>
</sst>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0.000000"/>
    <numFmt numFmtId="167" formatCode="0.00000"/>
    <numFmt numFmtId="168" formatCode="0.0000"/>
    <numFmt numFmtId="169" formatCode="0.000"/>
    <numFmt numFmtId="170" formatCode="0_);[Red]\(0\)"/>
    <numFmt numFmtId="171" formatCode="#,##0_);[Red]\(#,##0\);&quot; &quot;"/>
    <numFmt numFmtId="172" formatCode="#,##0.00_);[Red]\(#,##0.00\);&quot; &quot;"/>
    <numFmt numFmtId="173" formatCode="_(* #,##0_);_(* \(#,##0\);_(* &quot;-&quot;??_);_(@_)"/>
    <numFmt numFmtId="174" formatCode="_(* #,##0.0_);_(* \(#,##0.0\);_(* &quot;-&quot;??_);_(@_)"/>
    <numFmt numFmtId="175" formatCode="_(&quot;$&quot;* #,##0_);_(&quot;$&quot;* \(#,##0\);_(&quot;$&quot;* &quot;-&quot;??_);_(@_)"/>
    <numFmt numFmtId="176" formatCode="0.00000000"/>
    <numFmt numFmtId="177" formatCode="0.0000000"/>
    <numFmt numFmtId="178" formatCode="0.0"/>
    <numFmt numFmtId="179" formatCode="&quot;$&quot;#,##0.00_);[Red]\(&quot;$&quot;#,##0.00\);&quot; &quot;"/>
    <numFmt numFmtId="180" formatCode="0.0000000000"/>
    <numFmt numFmtId="181" formatCode="0.00000000000"/>
    <numFmt numFmtId="182" formatCode="0.000000000"/>
  </numFmts>
  <fonts count="4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8" fillId="0" borderId="0" applyNumberFormat="0" applyProtection="0">
      <alignment horizontal="right" vertical="justify"/>
    </xf>
    <xf numFmtId="4" fontId="8" fillId="0" borderId="0" applyNumberFormat="0" applyProtection="0">
      <alignment horizontal="left" vertical="center" indent="1"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3" fontId="0" fillId="0" borderId="0" xfId="42" applyNumberFormat="1" applyFont="1" applyAlignment="1">
      <alignment/>
    </xf>
    <xf numFmtId="0" fontId="5" fillId="0" borderId="0" xfId="0" applyFont="1" applyAlignment="1">
      <alignment/>
    </xf>
    <xf numFmtId="43" fontId="3" fillId="0" borderId="0" xfId="42" applyFont="1" applyAlignment="1">
      <alignment/>
    </xf>
    <xf numFmtId="173" fontId="0" fillId="0" borderId="0" xfId="42" applyNumberFormat="1" applyFont="1" applyFill="1" applyAlignment="1">
      <alignment/>
    </xf>
    <xf numFmtId="43" fontId="6" fillId="0" borderId="0" xfId="42" applyFont="1" applyAlignment="1">
      <alignment/>
    </xf>
    <xf numFmtId="43" fontId="6" fillId="0" borderId="0" xfId="42" applyFont="1" applyFill="1" applyAlignment="1">
      <alignment/>
    </xf>
    <xf numFmtId="0" fontId="3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Alignment="1" quotePrefix="1">
      <alignment horizontal="center"/>
      <protection/>
    </xf>
    <xf numFmtId="0" fontId="0" fillId="0" borderId="0" xfId="56" applyFont="1">
      <alignment/>
      <protection/>
    </xf>
    <xf numFmtId="37" fontId="0" fillId="0" borderId="0" xfId="56" applyNumberFormat="1" applyFont="1">
      <alignment/>
      <protection/>
    </xf>
    <xf numFmtId="37" fontId="0" fillId="0" borderId="10" xfId="56" applyNumberFormat="1" applyFont="1" applyBorder="1">
      <alignment/>
      <protection/>
    </xf>
    <xf numFmtId="0" fontId="6" fillId="0" borderId="0" xfId="56" applyFont="1" applyAlignment="1">
      <alignment horizontal="left" indent="1"/>
      <protection/>
    </xf>
    <xf numFmtId="37" fontId="7" fillId="0" borderId="0" xfId="56" applyNumberFormat="1" applyFont="1">
      <alignment/>
      <protection/>
    </xf>
    <xf numFmtId="0" fontId="7" fillId="0" borderId="0" xfId="56" applyFont="1" applyAlignment="1">
      <alignment horizontal="left" indent="1"/>
      <protection/>
    </xf>
    <xf numFmtId="37" fontId="7" fillId="0" borderId="10" xfId="56" applyNumberFormat="1" applyFont="1" applyBorder="1">
      <alignment/>
      <protection/>
    </xf>
    <xf numFmtId="37" fontId="7" fillId="0" borderId="0" xfId="56" applyNumberFormat="1" applyFont="1" applyFill="1">
      <alignment/>
      <protection/>
    </xf>
    <xf numFmtId="0" fontId="5" fillId="0" borderId="0" xfId="56" applyFont="1" applyAlignment="1">
      <alignment horizontal="left" indent="1"/>
      <protection/>
    </xf>
    <xf numFmtId="37" fontId="5" fillId="0" borderId="0" xfId="56" applyNumberFormat="1" applyFont="1">
      <alignment/>
      <protection/>
    </xf>
    <xf numFmtId="37" fontId="5" fillId="0" borderId="0" xfId="56" applyNumberFormat="1" applyFont="1" applyFill="1">
      <alignment/>
      <protection/>
    </xf>
    <xf numFmtId="0" fontId="6" fillId="0" borderId="0" xfId="56" applyFont="1">
      <alignment/>
      <protection/>
    </xf>
    <xf numFmtId="37" fontId="6" fillId="0" borderId="0" xfId="56" applyNumberFormat="1" applyFont="1">
      <alignment/>
      <protection/>
    </xf>
    <xf numFmtId="0" fontId="5" fillId="0" borderId="0" xfId="56" applyFont="1">
      <alignment/>
      <protection/>
    </xf>
    <xf numFmtId="165" fontId="6" fillId="0" borderId="0" xfId="56" applyNumberFormat="1" applyFont="1">
      <alignment/>
      <protection/>
    </xf>
    <xf numFmtId="165" fontId="5" fillId="0" borderId="0" xfId="56" applyNumberFormat="1" applyFont="1">
      <alignment/>
      <protection/>
    </xf>
    <xf numFmtId="0" fontId="4" fillId="0" borderId="0" xfId="56" applyFont="1" applyFill="1">
      <alignment/>
      <protection/>
    </xf>
    <xf numFmtId="0" fontId="0" fillId="0" borderId="0" xfId="56" applyFont="1" applyAlignment="1" quotePrefix="1">
      <alignment horizontal="left"/>
      <protection/>
    </xf>
    <xf numFmtId="10" fontId="5" fillId="0" borderId="0" xfId="60" applyNumberFormat="1" applyFont="1" applyAlignment="1">
      <alignment/>
    </xf>
    <xf numFmtId="10" fontId="5" fillId="0" borderId="0" xfId="60" applyNumberFormat="1" applyFont="1" applyFill="1" applyAlignment="1">
      <alignment/>
    </xf>
    <xf numFmtId="37" fontId="7" fillId="0" borderId="11" xfId="56" applyNumberFormat="1" applyFont="1" applyBorder="1">
      <alignment/>
      <protection/>
    </xf>
    <xf numFmtId="0" fontId="5" fillId="0" borderId="0" xfId="56" applyFont="1" applyFill="1">
      <alignment/>
      <protection/>
    </xf>
    <xf numFmtId="173" fontId="0" fillId="0" borderId="0" xfId="44" applyNumberFormat="1" applyFont="1" applyAlignment="1">
      <alignment/>
    </xf>
    <xf numFmtId="173" fontId="7" fillId="0" borderId="0" xfId="44" applyNumberFormat="1" applyFont="1" applyAlignment="1">
      <alignment/>
    </xf>
    <xf numFmtId="173" fontId="7" fillId="0" borderId="0" xfId="44" applyNumberFormat="1" applyFont="1" applyFill="1" applyAlignment="1">
      <alignment/>
    </xf>
    <xf numFmtId="164" fontId="6" fillId="0" borderId="0" xfId="60" applyNumberFormat="1" applyFont="1" applyAlignment="1">
      <alignment/>
    </xf>
    <xf numFmtId="164" fontId="6" fillId="0" borderId="0" xfId="60" applyNumberFormat="1" applyFont="1" applyFill="1" applyAlignment="1">
      <alignment/>
    </xf>
    <xf numFmtId="0" fontId="0" fillId="0" borderId="0" xfId="56" applyFont="1" applyFill="1">
      <alignment/>
      <protection/>
    </xf>
    <xf numFmtId="173" fontId="0" fillId="0" borderId="0" xfId="44" applyNumberFormat="1" applyFont="1" applyFill="1" applyAlignment="1">
      <alignment/>
    </xf>
    <xf numFmtId="43" fontId="6" fillId="0" borderId="0" xfId="44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SAPBEXstdData" xfId="61"/>
    <cellStyle name="SAPBEXstdItem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pane xSplit="1" topLeftCell="B1" activePane="topRight" state="frozen"/>
      <selection pane="topLeft" activeCell="A16" sqref="A16"/>
      <selection pane="topRight" activeCell="A3" sqref="A3"/>
    </sheetView>
  </sheetViews>
  <sheetFormatPr defaultColWidth="9.140625" defaultRowHeight="12.75"/>
  <cols>
    <col min="1" max="1" width="49.8515625" style="2" customWidth="1"/>
    <col min="2" max="2" width="14.00390625" style="2" bestFit="1" customWidth="1"/>
    <col min="3" max="4" width="15.00390625" style="2" bestFit="1" customWidth="1"/>
    <col min="5" max="5" width="12.28125" style="4" customWidth="1"/>
    <col min="6" max="16384" width="9.140625" style="2" customWidth="1"/>
  </cols>
  <sheetData>
    <row r="1" spans="1:5" s="48" customFormat="1" ht="12.75">
      <c r="A1" s="1" t="s">
        <v>24</v>
      </c>
      <c r="E1" s="49"/>
    </row>
    <row r="2" spans="1:5" s="48" customFormat="1" ht="12.75">
      <c r="A2" s="1" t="s">
        <v>25</v>
      </c>
      <c r="E2" s="49"/>
    </row>
    <row r="3" s="48" customFormat="1" ht="12.75">
      <c r="E3" s="49"/>
    </row>
    <row r="4" spans="1:5" ht="12.75">
      <c r="A4" s="13" t="s">
        <v>16</v>
      </c>
      <c r="B4" s="14"/>
      <c r="C4" s="14"/>
      <c r="D4" s="14"/>
      <c r="E4" s="15"/>
    </row>
    <row r="5" spans="1:5" ht="12.75">
      <c r="A5" s="16" t="s">
        <v>8</v>
      </c>
      <c r="B5" s="17">
        <v>2012</v>
      </c>
      <c r="C5" s="17">
        <v>2013</v>
      </c>
      <c r="D5" s="17">
        <v>2014</v>
      </c>
      <c r="E5" s="17">
        <v>2015</v>
      </c>
    </row>
    <row r="6" spans="1:5" ht="12.75">
      <c r="A6" s="18" t="s">
        <v>7</v>
      </c>
      <c r="B6" s="19">
        <v>1240443.37042</v>
      </c>
      <c r="C6" s="19">
        <v>1348515.06641</v>
      </c>
      <c r="D6" s="19">
        <v>1517069.07237</v>
      </c>
      <c r="E6" s="19">
        <v>1634792.863755</v>
      </c>
    </row>
    <row r="7" spans="1:5" ht="12.75">
      <c r="A7" s="18" t="s">
        <v>12</v>
      </c>
      <c r="B7" s="19">
        <v>439698.68792</v>
      </c>
      <c r="C7" s="19">
        <v>437043.723029999</v>
      </c>
      <c r="D7" s="19">
        <v>450677.871979999</v>
      </c>
      <c r="E7" s="19">
        <v>464718.601983814</v>
      </c>
    </row>
    <row r="8" spans="1:5" ht="12.75">
      <c r="A8" s="18" t="s">
        <v>1</v>
      </c>
      <c r="B8" s="20">
        <v>752400.66176</v>
      </c>
      <c r="C8" s="20">
        <v>816365.111</v>
      </c>
      <c r="D8" s="20">
        <v>915017.451</v>
      </c>
      <c r="E8" s="20">
        <v>955726.456627033</v>
      </c>
    </row>
    <row r="9" spans="1:5" s="3" customFormat="1" ht="12.75">
      <c r="A9" s="21" t="s">
        <v>14</v>
      </c>
      <c r="B9" s="22">
        <f>SUM(B6:B8)</f>
        <v>2432542.7201</v>
      </c>
      <c r="C9" s="22">
        <f>+C6+C7+C8</f>
        <v>2601923.900439999</v>
      </c>
      <c r="D9" s="22">
        <f>+D6+D7+D8</f>
        <v>2882764.395349999</v>
      </c>
      <c r="E9" s="22">
        <f>+E6+E7+E8</f>
        <v>3055237.922365847</v>
      </c>
    </row>
    <row r="10" spans="1:5" s="3" customFormat="1" ht="12.75">
      <c r="A10" s="23" t="s">
        <v>13</v>
      </c>
      <c r="B10" s="24">
        <v>73926.74044</v>
      </c>
      <c r="C10" s="24">
        <v>80633.60467</v>
      </c>
      <c r="D10" s="24">
        <v>50140.158159999904</v>
      </c>
      <c r="E10" s="24">
        <v>87901.1864729322</v>
      </c>
    </row>
    <row r="11" spans="1:5" s="3" customFormat="1" ht="12.75">
      <c r="A11" s="21" t="s">
        <v>15</v>
      </c>
      <c r="B11" s="22">
        <f>B9-B10</f>
        <v>2358615.97966</v>
      </c>
      <c r="C11" s="22">
        <f>C9-C10</f>
        <v>2521290.2957699993</v>
      </c>
      <c r="D11" s="22">
        <f>D9-D10</f>
        <v>2832624.237189999</v>
      </c>
      <c r="E11" s="25">
        <f>E9-E10</f>
        <v>2967336.7358929147</v>
      </c>
    </row>
    <row r="12" spans="1:5" ht="12.75">
      <c r="A12" s="26"/>
      <c r="B12" s="27"/>
      <c r="C12" s="27"/>
      <c r="D12" s="27"/>
      <c r="E12" s="28"/>
    </row>
    <row r="13" spans="1:5" s="3" customFormat="1" ht="12.75">
      <c r="A13" s="29" t="s">
        <v>9</v>
      </c>
      <c r="B13" s="30">
        <f>+B7</f>
        <v>439698.68792</v>
      </c>
      <c r="C13" s="30">
        <f>+C7</f>
        <v>437043.723029999</v>
      </c>
      <c r="D13" s="30">
        <f>+D7</f>
        <v>450677.871979999</v>
      </c>
      <c r="E13" s="30">
        <f>+E7</f>
        <v>464718.601983814</v>
      </c>
    </row>
    <row r="14" spans="1:5" ht="12.75">
      <c r="A14" s="31"/>
      <c r="B14" s="27"/>
      <c r="C14" s="27"/>
      <c r="D14" s="27"/>
      <c r="E14" s="28"/>
    </row>
    <row r="15" spans="1:5" s="3" customFormat="1" ht="12.75">
      <c r="A15" s="29" t="s">
        <v>11</v>
      </c>
      <c r="B15" s="32">
        <f>B9/B13</f>
        <v>5.5322946984608325</v>
      </c>
      <c r="C15" s="32">
        <f>C9/C13</f>
        <v>5.953463608631672</v>
      </c>
      <c r="D15" s="32">
        <f>D9/D13</f>
        <v>6.396507515855883</v>
      </c>
      <c r="E15" s="32">
        <f>E9/E13</f>
        <v>6.574382667970455</v>
      </c>
    </row>
    <row r="16" spans="1:5" s="3" customFormat="1" ht="12.75">
      <c r="A16" s="29" t="s">
        <v>10</v>
      </c>
      <c r="B16" s="32">
        <f>B11/B13</f>
        <v>5.364164243512897</v>
      </c>
      <c r="C16" s="32">
        <f>C11/C13</f>
        <v>5.768965810308494</v>
      </c>
      <c r="D16" s="32">
        <f>D11/D13</f>
        <v>6.285252534687814</v>
      </c>
      <c r="E16" s="32">
        <f>E11/E13</f>
        <v>6.385233393339107</v>
      </c>
    </row>
    <row r="17" spans="1:5" ht="12.75">
      <c r="A17" s="31"/>
      <c r="B17" s="33">
        <f>SUM(B15:B16)</f>
        <v>10.89645894197373</v>
      </c>
      <c r="C17" s="33">
        <f>SUM(C15:C16)</f>
        <v>11.722429418940166</v>
      </c>
      <c r="D17" s="33">
        <f>SUM(D15:D16)</f>
        <v>12.681760050543698</v>
      </c>
      <c r="E17" s="33">
        <f>SUM(E15:E16)</f>
        <v>12.959616061309562</v>
      </c>
    </row>
    <row r="18" spans="1:5" ht="12.75">
      <c r="A18" s="31"/>
      <c r="B18" s="14"/>
      <c r="C18" s="14"/>
      <c r="D18" s="14"/>
      <c r="E18" s="34"/>
    </row>
    <row r="19" spans="1:5" ht="12.75">
      <c r="A19" s="16" t="s">
        <v>6</v>
      </c>
      <c r="B19" s="17">
        <v>2012</v>
      </c>
      <c r="C19" s="17">
        <v>2013</v>
      </c>
      <c r="D19" s="17">
        <v>2014</v>
      </c>
      <c r="E19" s="17">
        <v>2015</v>
      </c>
    </row>
    <row r="20" spans="1:5" ht="12.75">
      <c r="A20" s="18" t="s">
        <v>0</v>
      </c>
      <c r="B20" s="19">
        <v>22412.33097</v>
      </c>
      <c r="C20" s="19">
        <v>25574.85759</v>
      </c>
      <c r="D20" s="19">
        <v>14370.1147099999</v>
      </c>
      <c r="E20" s="19">
        <v>20480.3730659836</v>
      </c>
    </row>
    <row r="21" spans="1:5" ht="12.75">
      <c r="A21" s="35" t="s">
        <v>3</v>
      </c>
      <c r="B21" s="36">
        <v>0.61425</v>
      </c>
      <c r="C21" s="36">
        <v>0.61425</v>
      </c>
      <c r="D21" s="36">
        <v>0.61425</v>
      </c>
      <c r="E21" s="37">
        <v>0.61425</v>
      </c>
    </row>
    <row r="22" spans="1:5" s="3" customFormat="1" ht="12.75">
      <c r="A22" s="23" t="s">
        <v>4</v>
      </c>
      <c r="B22" s="22">
        <f>B20*B21</f>
        <v>13766.774298322498</v>
      </c>
      <c r="C22" s="22">
        <f>C20*C21</f>
        <v>15709.356274657499</v>
      </c>
      <c r="D22" s="22">
        <f>D20*D21</f>
        <v>8826.842960617438</v>
      </c>
      <c r="E22" s="25">
        <f>E20*E21</f>
        <v>12580.069155780426</v>
      </c>
    </row>
    <row r="23" spans="1:5" ht="12.75">
      <c r="A23" s="18" t="s">
        <v>5</v>
      </c>
      <c r="B23" s="19">
        <v>51514.40947</v>
      </c>
      <c r="C23" s="19">
        <v>55058.74708</v>
      </c>
      <c r="D23" s="19">
        <v>35770.043450000005</v>
      </c>
      <c r="E23" s="19">
        <v>67420.8134069486</v>
      </c>
    </row>
    <row r="24" spans="1:5" s="3" customFormat="1" ht="12.75">
      <c r="A24" s="23" t="s">
        <v>2</v>
      </c>
      <c r="B24" s="38">
        <f>+B22+B23</f>
        <v>65281.183768322495</v>
      </c>
      <c r="C24" s="38">
        <f>+C22+C23</f>
        <v>70768.1033546575</v>
      </c>
      <c r="D24" s="38">
        <f>+D22+D23</f>
        <v>44596.886410617444</v>
      </c>
      <c r="E24" s="38">
        <f>+E22+E23</f>
        <v>80000.88256272902</v>
      </c>
    </row>
    <row r="25" spans="1:5" ht="12.75">
      <c r="A25" s="31"/>
      <c r="B25" s="31">
        <f>IF((B20+B23)=B10,"",FALSE)</f>
      </c>
      <c r="C25" s="31">
        <f>IF((C20+C23)=C10,"",FALSE)</f>
      </c>
      <c r="D25" s="31">
        <f>IF((D20+D23)=D10,"",FALSE)</f>
      </c>
      <c r="E25" s="31">
        <f>IF((E20+E23)=E10,"",FALSE)</f>
      </c>
    </row>
    <row r="26" spans="1:5" ht="12.75">
      <c r="A26" s="31"/>
      <c r="B26" s="31"/>
      <c r="C26" s="31"/>
      <c r="D26" s="31"/>
      <c r="E26" s="39"/>
    </row>
    <row r="27" spans="1:5" s="8" customFormat="1" ht="12.75">
      <c r="A27" s="31"/>
      <c r="B27" s="31"/>
      <c r="C27" s="31"/>
      <c r="D27" s="31"/>
      <c r="E27" s="39"/>
    </row>
    <row r="28" spans="1:5" s="6" customFormat="1" ht="12.75">
      <c r="A28" s="18"/>
      <c r="B28" s="17">
        <v>2012</v>
      </c>
      <c r="C28" s="17">
        <v>2013</v>
      </c>
      <c r="D28" s="17">
        <v>2014</v>
      </c>
      <c r="E28" s="17">
        <v>2015</v>
      </c>
    </row>
    <row r="29" spans="1:5" s="6" customFormat="1" ht="12.75">
      <c r="A29" s="18" t="s">
        <v>17</v>
      </c>
      <c r="B29" s="40">
        <v>12530193.1566</v>
      </c>
      <c r="C29" s="40">
        <v>13083708.22301</v>
      </c>
      <c r="D29" s="40">
        <v>13150771.141869899</v>
      </c>
      <c r="E29" s="40">
        <v>14727816.7447426</v>
      </c>
    </row>
    <row r="30" spans="1:5" s="6" customFormat="1" ht="12.75">
      <c r="A30" s="18" t="s">
        <v>18</v>
      </c>
      <c r="B30" s="19">
        <f>+B6</f>
        <v>1240443.37042</v>
      </c>
      <c r="C30" s="19">
        <f>+C6</f>
        <v>1348515.06641</v>
      </c>
      <c r="D30" s="19">
        <f>+D6</f>
        <v>1517069.07237</v>
      </c>
      <c r="E30" s="19">
        <f>+E6</f>
        <v>1634792.863755</v>
      </c>
    </row>
    <row r="31" spans="1:5" s="6" customFormat="1" ht="12.75">
      <c r="A31" s="18" t="s">
        <v>20</v>
      </c>
      <c r="B31" s="41">
        <v>11689971.47139</v>
      </c>
      <c r="C31" s="41">
        <v>12806950.689805001</v>
      </c>
      <c r="D31" s="41">
        <v>13117239.68243995</v>
      </c>
      <c r="E31" s="42">
        <v>13939293.943306249</v>
      </c>
    </row>
    <row r="32" spans="1:5" s="6" customFormat="1" ht="12.75">
      <c r="A32" s="13" t="s">
        <v>19</v>
      </c>
      <c r="B32" s="43">
        <f>+B30/B31</f>
        <v>0.10611175343377505</v>
      </c>
      <c r="C32" s="43">
        <f>+C30/C31</f>
        <v>0.1052955616892855</v>
      </c>
      <c r="D32" s="43">
        <f>+D30/D31</f>
        <v>0.11565459723976078</v>
      </c>
      <c r="E32" s="44">
        <f>+E30/E31</f>
        <v>0.11727945980650187</v>
      </c>
    </row>
    <row r="33" spans="1:5" s="6" customFormat="1" ht="12.75">
      <c r="A33" s="18"/>
      <c r="B33" s="18"/>
      <c r="C33" s="18"/>
      <c r="D33" s="18"/>
      <c r="E33" s="45"/>
    </row>
    <row r="34" spans="1:5" s="6" customFormat="1" ht="12.75">
      <c r="A34" s="18" t="s">
        <v>22</v>
      </c>
      <c r="B34" s="46">
        <v>16068</v>
      </c>
      <c r="C34" s="46">
        <v>18040</v>
      </c>
      <c r="D34" s="46">
        <v>19916</v>
      </c>
      <c r="E34" s="46">
        <v>22574</v>
      </c>
    </row>
    <row r="35" spans="1:5" s="1" customFormat="1" ht="12.75">
      <c r="A35" s="18" t="s">
        <v>21</v>
      </c>
      <c r="B35" s="45">
        <v>424</v>
      </c>
      <c r="C35" s="45">
        <v>435</v>
      </c>
      <c r="D35" s="45">
        <v>443</v>
      </c>
      <c r="E35" s="45">
        <v>460</v>
      </c>
    </row>
    <row r="36" spans="1:5" s="6" customFormat="1" ht="12.75">
      <c r="A36" s="13" t="s">
        <v>23</v>
      </c>
      <c r="B36" s="47">
        <f>B34/B35</f>
        <v>37.89622641509434</v>
      </c>
      <c r="C36" s="47">
        <f>C34/C35</f>
        <v>41.47126436781609</v>
      </c>
      <c r="D36" s="47">
        <f>D34/D35</f>
        <v>44.957110609480814</v>
      </c>
      <c r="E36" s="47">
        <v>49.07</v>
      </c>
    </row>
    <row r="37" spans="2:5" s="6" customFormat="1" ht="12.75">
      <c r="B37" s="7"/>
      <c r="C37" s="7"/>
      <c r="D37" s="7"/>
      <c r="E37" s="10"/>
    </row>
    <row r="38" s="6" customFormat="1" ht="12.75">
      <c r="E38" s="5"/>
    </row>
    <row r="39" spans="2:5" s="1" customFormat="1" ht="12.75">
      <c r="B39" s="9"/>
      <c r="C39" s="11"/>
      <c r="D39" s="11"/>
      <c r="E39" s="12"/>
    </row>
  </sheetData>
  <sheetProtection/>
  <printOptions/>
  <pageMargins left="0.32" right="0.25" top="0.72" bottom="0.64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2016-04-12T12:56:56Z</dcterms:created>
  <dcterms:modified xsi:type="dcterms:W3CDTF">2016-04-17T20:37:28Z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