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" windowWidth="14160" windowHeight="7416" tabRatio="921" activeTab="0"/>
  </bookViews>
  <sheets>
    <sheet name="Cost per Call updated" sheetId="1" r:id="rId1"/>
    <sheet name="NCH-AHT data" sheetId="2" r:id="rId2"/>
    <sheet name="Skill Reference List" sheetId="3" r:id="rId3"/>
    <sheet name="Skill 50 - Serv Conn Eng" sheetId="4" r:id="rId4"/>
    <sheet name="Skill 51 - Serv Conn Spa" sheetId="5" r:id="rId5"/>
    <sheet name="Skill 53 - Disc Eng" sheetId="6" r:id="rId6"/>
    <sheet name="Skill 132 Pos ID E (former 126)" sheetId="7" r:id="rId7"/>
    <sheet name="Skill 133 Pos ID S (former 127)" sheetId="8" r:id="rId8"/>
    <sheet name="Skill 742 PR Eng (Former 103)" sheetId="9" r:id="rId9"/>
    <sheet name="Skill 743 PR Spa (Former 129)" sheetId="10" r:id="rId10"/>
    <sheet name="Skill 740 RRD UAR Eng" sheetId="11" r:id="rId11"/>
    <sheet name="Skill 741 RRD UAR Spa" sheetId="12" r:id="rId12"/>
    <sheet name="Skill 744 RRD UKU Eng" sheetId="13" r:id="rId13"/>
    <sheet name="Skill 745 RRD UKU Spa" sheetId="14" r:id="rId14"/>
    <sheet name="RRD Summary - All Skills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<sst xmlns="http://schemas.openxmlformats.org/spreadsheetml/2006/main" count="1152" uniqueCount="130">
  <si>
    <t>NCH</t>
  </si>
  <si>
    <t>Oct</t>
  </si>
  <si>
    <t>Nov</t>
  </si>
  <si>
    <t>Dec</t>
  </si>
  <si>
    <t>Jan</t>
  </si>
  <si>
    <t>Feb</t>
  </si>
  <si>
    <t>Mar</t>
  </si>
  <si>
    <t>Apr</t>
  </si>
  <si>
    <t>May</t>
  </si>
  <si>
    <t>Sep</t>
  </si>
  <si>
    <t>Jun</t>
  </si>
  <si>
    <t>Jul</t>
  </si>
  <si>
    <t>Aug</t>
  </si>
  <si>
    <t>Year</t>
  </si>
  <si>
    <t>Month</t>
  </si>
  <si>
    <t>AHT</t>
  </si>
  <si>
    <t>Total Secs</t>
  </si>
  <si>
    <t>Totals</t>
  </si>
  <si>
    <t>Total</t>
  </si>
  <si>
    <t>Premise Research</t>
  </si>
  <si>
    <t>FPL</t>
  </si>
  <si>
    <t>GCS</t>
  </si>
  <si>
    <t>Combined</t>
  </si>
  <si>
    <t>Skill</t>
  </si>
  <si>
    <t>FPL Secs</t>
  </si>
  <si>
    <t>GCS Secs</t>
  </si>
  <si>
    <t>Service Connects English</t>
  </si>
  <si>
    <t>Service Connects Spanish</t>
  </si>
  <si>
    <t>Premise English</t>
  </si>
  <si>
    <t>POS ID English</t>
  </si>
  <si>
    <t>POS ID Spanish</t>
  </si>
  <si>
    <t>Premise Spanish</t>
  </si>
  <si>
    <t>Total seconds (all calls)</t>
  </si>
  <si>
    <t>Cost per Service Connection/Disconnection/Transfer Transaction: Care Center</t>
  </si>
  <si>
    <t>Service Connects Disconnect English</t>
  </si>
  <si>
    <t>Source: MIS Skill Data file</t>
  </si>
  <si>
    <t xml:space="preserve">Total NCH </t>
  </si>
  <si>
    <t xml:space="preserve">Total AHT </t>
  </si>
  <si>
    <t xml:space="preserve">NCH </t>
  </si>
  <si>
    <t xml:space="preserve">AHT </t>
  </si>
  <si>
    <t>2014 Total</t>
  </si>
  <si>
    <t>2015 Total</t>
  </si>
  <si>
    <t>Grand Total</t>
  </si>
  <si>
    <t>Skill 50</t>
  </si>
  <si>
    <t>Combined Secs</t>
  </si>
  <si>
    <t>Combined NCH</t>
  </si>
  <si>
    <t>Combined AHT</t>
  </si>
  <si>
    <t>Skill 53</t>
  </si>
  <si>
    <t>Skill 132</t>
  </si>
  <si>
    <t>Note: Skill 132 replaced skill 126 when RRD Premise Research split from the care center and moved to RRD in April 2013</t>
  </si>
  <si>
    <t>Skill 133</t>
  </si>
  <si>
    <t>Premise Research used to have only 2 skills (1 English, 1 Spanish)</t>
  </si>
  <si>
    <t>RRD FPL UAR Eng 740</t>
  </si>
  <si>
    <t>RRD FPL UAR Eng</t>
  </si>
  <si>
    <t>RRD Premise Connect Eng 742</t>
  </si>
  <si>
    <t>RRD Premise Connect Eng</t>
  </si>
  <si>
    <t>RRD Premise UKU Eng 744</t>
  </si>
  <si>
    <t>RRD Premise UKU Eng</t>
  </si>
  <si>
    <t>RRD FPL UAR Spa 741</t>
  </si>
  <si>
    <t>RRD FPL UAR Spa</t>
  </si>
  <si>
    <t>RRD Premise Connect Spa 743</t>
  </si>
  <si>
    <t>RRD Premise Connect Spa</t>
  </si>
  <si>
    <t>RRD Premise UKU Spa 745</t>
  </si>
  <si>
    <t>RRD Premise UKU Spa</t>
  </si>
  <si>
    <t>Note: Skill 133 replaced skill 127 when RRD Premise Research split from the care center and moved to RRD in April 2013</t>
  </si>
  <si>
    <t>Old Skills</t>
  </si>
  <si>
    <t>New Skills</t>
  </si>
  <si>
    <t>Old Segment</t>
  </si>
  <si>
    <t>New Segment</t>
  </si>
  <si>
    <t>RRD Premise Research</t>
  </si>
  <si>
    <t>Premise Research English 103</t>
  </si>
  <si>
    <t>Premise Research Spanish 129</t>
  </si>
  <si>
    <t>Source:ICCOR HCMSSKILL Historical data &amp; Current OA database</t>
  </si>
  <si>
    <t>Note: Skill 742 replaced skill 103 when RRD Premise Research split from the care center and moved to RRD in April 2013</t>
  </si>
  <si>
    <t>Note: Skill 743 replaced skill 103 when RRD Premise Research split from the care center and moved to RRD in April 2013</t>
  </si>
  <si>
    <t>Skill 742</t>
  </si>
  <si>
    <t>Skill 743</t>
  </si>
  <si>
    <t>Note: Skill 740 was created when RRD Premise Research split from the care center and moved to RRD in April 2013</t>
  </si>
  <si>
    <t>Skill 740</t>
  </si>
  <si>
    <t>Note: Skill 741 was created when RRD Premise Research split from the care center and moved to RRD in April 2013</t>
  </si>
  <si>
    <t>Skill 741</t>
  </si>
  <si>
    <t>Note: Skill 744 was created when RRD Premise Research split from the care center and moved to RRD in April 2013</t>
  </si>
  <si>
    <t>Skill 744</t>
  </si>
  <si>
    <t>Note: Skill 745 was created when RRD Premise Research split from the care center and moved to RRD in April 2013</t>
  </si>
  <si>
    <t>Skill 745</t>
  </si>
  <si>
    <t>Note: The skills below were created when RRD Premise Research split from the care center and moved to RRD in April 2013</t>
  </si>
  <si>
    <t>Skill All RRD</t>
  </si>
  <si>
    <t>Now they have 6 skills (3 English, 3 Spanish)</t>
  </si>
  <si>
    <t>Serv Con Eng 50</t>
  </si>
  <si>
    <t>Service Connect English</t>
  </si>
  <si>
    <t>Serv Con Span 51</t>
  </si>
  <si>
    <t>Service Connect Spanish</t>
  </si>
  <si>
    <t>DISCONNECT 53</t>
  </si>
  <si>
    <t>Disconnect</t>
  </si>
  <si>
    <t>PREMISE RISK 103</t>
  </si>
  <si>
    <t>Premise Risk English</t>
  </si>
  <si>
    <t>POS ID ENG 126</t>
  </si>
  <si>
    <t>Positive ID English</t>
  </si>
  <si>
    <t>POS ID SPA 127</t>
  </si>
  <si>
    <t>Positive ID Spanish</t>
  </si>
  <si>
    <t>PREMISE RISK SPA 129</t>
  </si>
  <si>
    <t>Premise Risk Spanish</t>
  </si>
  <si>
    <t>Skill Name</t>
  </si>
  <si>
    <t>Skill Description</t>
  </si>
  <si>
    <t>Skill 51</t>
  </si>
  <si>
    <t>OCT 2014 - SEPT 2015 CALL VOLUME DATA:</t>
  </si>
  <si>
    <t xml:space="preserve">Oct 2014 - Sept 2015 Call Volume </t>
  </si>
  <si>
    <t>Oct 2014 - Sept 2015 AHT all calls Jan -Dec (secs)</t>
  </si>
  <si>
    <t xml:space="preserve">Oct 2014 - Sept 2015 Connect/Disconnect Call Volume </t>
  </si>
  <si>
    <t>Oct 2014 - Sept 2015 Total seconds (CM/DM Transfer calls)</t>
  </si>
  <si>
    <t xml:space="preserve">Oct 2014 - Sept 2015 Connect Call Volume </t>
  </si>
  <si>
    <t>Oct 2014 - Sept 2015 Total seconds (CM calls)</t>
  </si>
  <si>
    <t xml:space="preserve">Oct 2014 - Sept 2015 Disonnect Call Volume </t>
  </si>
  <si>
    <t>Oct 2014 - Sept 2015 Total seconds (DM calls)</t>
  </si>
  <si>
    <t>FPL RC-16</t>
  </si>
  <si>
    <t>OPC 014879</t>
  </si>
  <si>
    <t>OPC 014880</t>
  </si>
  <si>
    <t>OPC 014881</t>
  </si>
  <si>
    <t>OPC 014882</t>
  </si>
  <si>
    <t>OPC 014883</t>
  </si>
  <si>
    <t>OPC 014884</t>
  </si>
  <si>
    <t>OPC 014885</t>
  </si>
  <si>
    <t>OPC 014886</t>
  </si>
  <si>
    <t>OPC 014887</t>
  </si>
  <si>
    <t>OPC 014888</t>
  </si>
  <si>
    <t>OPC 014889</t>
  </si>
  <si>
    <t>OPC 014890</t>
  </si>
  <si>
    <t>OPC 014891</t>
  </si>
  <si>
    <t>OPC 014892</t>
  </si>
  <si>
    <t>OPC 014893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</si>
</sst>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"/>
    <numFmt numFmtId="168" formatCode="0.00_)"/>
    <numFmt numFmtId="169" formatCode="_(&quot;$&quot;* #,##0.000_);_(&quot;$&quot;* \(#,##0.000\);_(&quot;$&quot;* &quot;-&quot;??_);_(@_)"/>
    <numFmt numFmtId="170" formatCode="0.000_)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&quot;$&quot;#,##0.00"/>
    <numFmt numFmtId="176" formatCode="0.000"/>
    <numFmt numFmtId="177" formatCode="0.0"/>
    <numFmt numFmtId="178" formatCode="_-* #,##0.0\ _D_M_-;\-* #,##0.0\ _D_M_-;_-* &quot;-&quot;??\ _D_M_-;_-@_-"/>
    <numFmt numFmtId="179" formatCode="_-* #,##0\ _D_M_-;\-* #,##0\ _D_M_-;_-* &quot;-&quot;??\ _D_M_-;_-@_-"/>
    <numFmt numFmtId="180" formatCode="0.00000"/>
    <numFmt numFmtId="181" formatCode="[$-409]dddd\,\ mmmm\ dd\,\ yyyy"/>
    <numFmt numFmtId="182" formatCode="[$-409]mmm\-yy;@"/>
    <numFmt numFmtId="183" formatCode="mmm\-yyyy"/>
    <numFmt numFmtId="184" formatCode="_(* #,##0.000_);_(* \(#,##0.000\);_(* &quot;-&quot;???_);_(@_)"/>
    <numFmt numFmtId="185" formatCode="0.0%"/>
    <numFmt numFmtId="186" formatCode="&quot;$&quot;#,##0.000"/>
    <numFmt numFmtId="187" formatCode="0.000000"/>
    <numFmt numFmtId="188" formatCode="_(&quot;$&quot;* #,##0.0_);_(&quot;$&quot;* \(#,##0.0\);_(&quot;$&quot;* &quot;-&quot;??_);_(@_)"/>
    <numFmt numFmtId="189" formatCode="_(* #,##0.0_);_(* \(#,##0.0\);_(* &quot;-&quot;??_);_(@_)"/>
    <numFmt numFmtId="190" formatCode="_-* #,##0.000\ _D_M_-;\-* #,##0.000\ _D_M_-;_-* &quot;-&quot;??\ _D_M_-;_-@_-"/>
    <numFmt numFmtId="191" formatCode="_-* #,##0.0000\ _D_M_-;\-* #,##0.0000\ _D_M_-;_-* &quot;-&quot;??\ _D_M_-;_-@_-"/>
    <numFmt numFmtId="192" formatCode="dd\-mmm\-yy"/>
    <numFmt numFmtId="193" formatCode="#0;\-#0;&quot;0&quot;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7" borderId="0" applyNumberFormat="0" applyBorder="0" applyAlignment="0" applyProtection="0"/>
    <xf numFmtId="187" fontId="0" fillId="0" borderId="0">
      <alignment horizontal="left" wrapText="1"/>
      <protection/>
    </xf>
    <xf numFmtId="0" fontId="0" fillId="26" borderId="7" applyNumberFormat="0" applyFont="0" applyAlignment="0" applyProtection="0"/>
    <xf numFmtId="0" fontId="24" fillId="28" borderId="8" applyNumberFormat="0" applyAlignment="0" applyProtection="0"/>
    <xf numFmtId="9" fontId="0" fillId="0" borderId="0" applyFon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8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0" fontId="6" fillId="43" borderId="0" xfId="0" applyFont="1" applyFill="1" applyAlignment="1">
      <alignment horizontal="right"/>
    </xf>
    <xf numFmtId="0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6" fillId="0" borderId="11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6" fillId="44" borderId="14" xfId="0" applyNumberFormat="1" applyFont="1" applyFill="1" applyBorder="1" applyAlignment="1">
      <alignment/>
    </xf>
    <xf numFmtId="166" fontId="6" fillId="44" borderId="14" xfId="0" applyNumberFormat="1" applyFont="1" applyFill="1" applyBorder="1" applyAlignment="1">
      <alignment/>
    </xf>
    <xf numFmtId="1" fontId="6" fillId="44" borderId="14" xfId="0" applyNumberFormat="1" applyFont="1" applyFill="1" applyBorder="1" applyAlignment="1">
      <alignment/>
    </xf>
    <xf numFmtId="0" fontId="6" fillId="45" borderId="14" xfId="0" applyNumberFormat="1" applyFont="1" applyFill="1" applyBorder="1" applyAlignment="1">
      <alignment/>
    </xf>
    <xf numFmtId="166" fontId="6" fillId="45" borderId="14" xfId="0" applyNumberFormat="1" applyFont="1" applyFill="1" applyBorder="1" applyAlignment="1">
      <alignment/>
    </xf>
    <xf numFmtId="1" fontId="6" fillId="45" borderId="14" xfId="0" applyNumberFormat="1" applyFont="1" applyFill="1" applyBorder="1" applyAlignment="1">
      <alignment/>
    </xf>
    <xf numFmtId="0" fontId="6" fillId="46" borderId="15" xfId="0" applyNumberFormat="1" applyFont="1" applyFill="1" applyBorder="1" applyAlignment="1">
      <alignment/>
    </xf>
    <xf numFmtId="0" fontId="6" fillId="46" borderId="16" xfId="0" applyNumberFormat="1" applyFont="1" applyFill="1" applyBorder="1" applyAlignment="1">
      <alignment/>
    </xf>
    <xf numFmtId="0" fontId="6" fillId="46" borderId="17" xfId="0" applyNumberFormat="1" applyFont="1" applyFill="1" applyBorder="1" applyAlignment="1">
      <alignment/>
    </xf>
    <xf numFmtId="0" fontId="6" fillId="46" borderId="11" xfId="0" applyNumberFormat="1" applyFont="1" applyFill="1" applyBorder="1" applyAlignment="1">
      <alignment/>
    </xf>
    <xf numFmtId="0" fontId="6" fillId="46" borderId="18" xfId="0" applyNumberFormat="1" applyFont="1" applyFill="1" applyBorder="1" applyAlignment="1">
      <alignment/>
    </xf>
    <xf numFmtId="0" fontId="0" fillId="46" borderId="0" xfId="0" applyFill="1" applyAlignment="1">
      <alignment/>
    </xf>
    <xf numFmtId="179" fontId="0" fillId="0" borderId="0" xfId="60" applyNumberFormat="1" applyFont="1" applyAlignment="1">
      <alignment horizontal="center"/>
    </xf>
    <xf numFmtId="0" fontId="0" fillId="0" borderId="11" xfId="0" applyBorder="1" applyAlignment="1">
      <alignment/>
    </xf>
    <xf numFmtId="0" fontId="6" fillId="46" borderId="11" xfId="0" applyFont="1" applyFill="1" applyBorder="1" applyAlignment="1">
      <alignment horizontal="center"/>
    </xf>
    <xf numFmtId="0" fontId="6" fillId="46" borderId="11" xfId="0" applyFont="1" applyFill="1" applyBorder="1" applyAlignment="1">
      <alignment/>
    </xf>
    <xf numFmtId="179" fontId="0" fillId="0" borderId="11" xfId="60" applyNumberFormat="1" applyFont="1" applyBorder="1" applyAlignment="1">
      <alignment horizontal="center"/>
    </xf>
    <xf numFmtId="179" fontId="0" fillId="0" borderId="11" xfId="60" applyNumberFormat="1" applyFont="1" applyBorder="1" applyAlignment="1">
      <alignment/>
    </xf>
    <xf numFmtId="179" fontId="0" fillId="0" borderId="0" xfId="60" applyNumberFormat="1" applyFont="1" applyAlignment="1">
      <alignment/>
    </xf>
    <xf numFmtId="179" fontId="6" fillId="44" borderId="14" xfId="60" applyNumberFormat="1" applyFont="1" applyFill="1" applyBorder="1" applyAlignment="1">
      <alignment horizontal="center"/>
    </xf>
    <xf numFmtId="179" fontId="6" fillId="44" borderId="14" xfId="60" applyNumberFormat="1" applyFont="1" applyFill="1" applyBorder="1" applyAlignment="1">
      <alignment/>
    </xf>
    <xf numFmtId="179" fontId="0" fillId="0" borderId="13" xfId="60" applyNumberFormat="1" applyFont="1" applyBorder="1" applyAlignment="1">
      <alignment horizontal="center"/>
    </xf>
    <xf numFmtId="179" fontId="0" fillId="0" borderId="13" xfId="60" applyNumberFormat="1" applyFont="1" applyBorder="1" applyAlignment="1">
      <alignment/>
    </xf>
    <xf numFmtId="179" fontId="6" fillId="45" borderId="14" xfId="60" applyNumberFormat="1" applyFont="1" applyFill="1" applyBorder="1" applyAlignment="1">
      <alignment horizontal="center"/>
    </xf>
    <xf numFmtId="179" fontId="6" fillId="45" borderId="14" xfId="60" applyNumberFormat="1" applyFont="1" applyFill="1" applyBorder="1" applyAlignment="1">
      <alignment/>
    </xf>
    <xf numFmtId="0" fontId="33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3" fontId="6" fillId="47" borderId="0" xfId="0" applyNumberFormat="1" applyFont="1" applyFill="1" applyAlignment="1">
      <alignment/>
    </xf>
    <xf numFmtId="3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0" fillId="48" borderId="20" xfId="0" applyFill="1" applyBorder="1" applyAlignment="1">
      <alignment horizontal="center"/>
    </xf>
    <xf numFmtId="182" fontId="0" fillId="48" borderId="21" xfId="0" applyNumberFormat="1" applyFill="1" applyBorder="1" applyAlignment="1">
      <alignment horizontal="center"/>
    </xf>
    <xf numFmtId="3" fontId="0" fillId="48" borderId="21" xfId="0" applyNumberFormat="1" applyFill="1" applyBorder="1" applyAlignment="1">
      <alignment/>
    </xf>
    <xf numFmtId="1" fontId="0" fillId="48" borderId="21" xfId="0" applyNumberFormat="1" applyFill="1" applyBorder="1" applyAlignment="1">
      <alignment/>
    </xf>
    <xf numFmtId="3" fontId="0" fillId="48" borderId="22" xfId="60" applyNumberFormat="1" applyFont="1" applyFill="1" applyBorder="1" applyAlignment="1">
      <alignment/>
    </xf>
    <xf numFmtId="0" fontId="0" fillId="48" borderId="23" xfId="0" applyFill="1" applyBorder="1" applyAlignment="1">
      <alignment horizontal="center"/>
    </xf>
    <xf numFmtId="182" fontId="0" fillId="48" borderId="0" xfId="0" applyNumberFormat="1" applyFill="1" applyBorder="1" applyAlignment="1">
      <alignment horizontal="center"/>
    </xf>
    <xf numFmtId="3" fontId="0" fillId="48" borderId="0" xfId="0" applyNumberFormat="1" applyFill="1" applyBorder="1" applyAlignment="1">
      <alignment/>
    </xf>
    <xf numFmtId="1" fontId="0" fillId="48" borderId="0" xfId="0" applyNumberFormat="1" applyFill="1" applyBorder="1" applyAlignment="1">
      <alignment/>
    </xf>
    <xf numFmtId="3" fontId="0" fillId="48" borderId="24" xfId="60" applyNumberFormat="1" applyFont="1" applyFill="1" applyBorder="1" applyAlignment="1">
      <alignment/>
    </xf>
    <xf numFmtId="0" fontId="0" fillId="48" borderId="25" xfId="0" applyFill="1" applyBorder="1" applyAlignment="1">
      <alignment horizontal="center"/>
    </xf>
    <xf numFmtId="182" fontId="0" fillId="48" borderId="26" xfId="0" applyNumberFormat="1" applyFill="1" applyBorder="1" applyAlignment="1">
      <alignment horizontal="center"/>
    </xf>
    <xf numFmtId="3" fontId="0" fillId="48" borderId="26" xfId="0" applyNumberFormat="1" applyFill="1" applyBorder="1" applyAlignment="1">
      <alignment/>
    </xf>
    <xf numFmtId="1" fontId="0" fillId="48" borderId="26" xfId="0" applyNumberFormat="1" applyFill="1" applyBorder="1" applyAlignment="1">
      <alignment/>
    </xf>
    <xf numFmtId="3" fontId="0" fillId="48" borderId="27" xfId="60" applyNumberFormat="1" applyFont="1" applyFill="1" applyBorder="1" applyAlignment="1">
      <alignment/>
    </xf>
    <xf numFmtId="3" fontId="6" fillId="48" borderId="0" xfId="0" applyNumberFormat="1" applyFont="1" applyFill="1" applyAlignment="1">
      <alignment/>
    </xf>
    <xf numFmtId="166" fontId="6" fillId="48" borderId="0" xfId="60" applyNumberFormat="1" applyFont="1" applyFill="1" applyAlignment="1">
      <alignment/>
    </xf>
    <xf numFmtId="166" fontId="6" fillId="48" borderId="0" xfId="0" applyNumberFormat="1" applyFont="1" applyFill="1" applyAlignment="1">
      <alignment/>
    </xf>
    <xf numFmtId="166" fontId="0" fillId="48" borderId="11" xfId="0" applyNumberFormat="1" applyFill="1" applyBorder="1" applyAlignment="1">
      <alignment/>
    </xf>
    <xf numFmtId="166" fontId="0" fillId="48" borderId="13" xfId="0" applyNumberFormat="1" applyFill="1" applyBorder="1" applyAlignment="1">
      <alignment/>
    </xf>
    <xf numFmtId="166" fontId="6" fillId="0" borderId="28" xfId="0" applyNumberFormat="1" applyFont="1" applyBorder="1" applyAlignment="1">
      <alignment/>
    </xf>
    <xf numFmtId="179" fontId="0" fillId="48" borderId="11" xfId="60" applyNumberFormat="1" applyFont="1" applyFill="1" applyBorder="1" applyAlignment="1">
      <alignment/>
    </xf>
    <xf numFmtId="179" fontId="0" fillId="48" borderId="13" xfId="60" applyNumberFormat="1" applyFont="1" applyFill="1" applyBorder="1" applyAlignment="1">
      <alignment/>
    </xf>
    <xf numFmtId="0" fontId="35" fillId="49" borderId="20" xfId="0" applyFont="1" applyFill="1" applyBorder="1" applyAlignment="1">
      <alignment horizontal="center"/>
    </xf>
    <xf numFmtId="0" fontId="35" fillId="49" borderId="21" xfId="0" applyFont="1" applyFill="1" applyBorder="1" applyAlignment="1">
      <alignment horizontal="center"/>
    </xf>
    <xf numFmtId="0" fontId="35" fillId="49" borderId="22" xfId="0" applyFont="1" applyFill="1" applyBorder="1" applyAlignment="1">
      <alignment horizontal="center"/>
    </xf>
    <xf numFmtId="0" fontId="6" fillId="50" borderId="0" xfId="0" applyFont="1" applyFill="1" applyAlignment="1">
      <alignment/>
    </xf>
    <xf numFmtId="0" fontId="0" fillId="50" borderId="0" xfId="0" applyFill="1" applyAlignment="1">
      <alignment/>
    </xf>
    <xf numFmtId="0" fontId="0" fillId="50" borderId="11" xfId="0" applyFont="1" applyFill="1" applyBorder="1" applyAlignment="1">
      <alignment horizontal="left" vertical="center"/>
    </xf>
    <xf numFmtId="0" fontId="35" fillId="49" borderId="29" xfId="0" applyFont="1" applyFill="1" applyBorder="1" applyAlignment="1">
      <alignment horizontal="center"/>
    </xf>
    <xf numFmtId="0" fontId="35" fillId="49" borderId="30" xfId="0" applyFont="1" applyFill="1" applyBorder="1" applyAlignment="1">
      <alignment horizontal="center"/>
    </xf>
    <xf numFmtId="0" fontId="35" fillId="49" borderId="3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51" borderId="11" xfId="0" applyFont="1" applyFill="1" applyBorder="1" applyAlignment="1">
      <alignment horizontal="left" vertical="center"/>
    </xf>
    <xf numFmtId="0" fontId="0" fillId="5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50" borderId="32" xfId="0" applyFont="1" applyFill="1" applyBorder="1" applyAlignment="1">
      <alignment horizontal="left" vertical="center"/>
    </xf>
    <xf numFmtId="0" fontId="0" fillId="50" borderId="33" xfId="0" applyFont="1" applyFill="1" applyBorder="1" applyAlignment="1">
      <alignment horizontal="left" vertic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itle" xfId="122"/>
    <cellStyle name="Total" xfId="123"/>
    <cellStyle name="Warning Text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F25"/>
  <sheetViews>
    <sheetView tabSelected="1" zoomScale="75" zoomScaleNormal="75" zoomScalePageLayoutView="0" workbookViewId="0" topLeftCell="A1">
      <selection activeCell="A1" sqref="A1:A2"/>
    </sheetView>
  </sheetViews>
  <sheetFormatPr defaultColWidth="12.57421875" defaultRowHeight="12.75"/>
  <cols>
    <col min="1" max="1" width="14.00390625" style="0" customWidth="1"/>
    <col min="2" max="2" width="10.7109375" style="0" customWidth="1"/>
    <col min="3" max="3" width="24.00390625" style="0" customWidth="1"/>
    <col min="4" max="4" width="11.00390625" style="0" customWidth="1"/>
    <col min="5" max="5" width="19.57421875" style="0" bestFit="1" customWidth="1"/>
    <col min="6" max="6" width="18.00390625" style="0" customWidth="1"/>
  </cols>
  <sheetData>
    <row r="1" spans="1:2" ht="12.75">
      <c r="A1" s="6" t="s">
        <v>115</v>
      </c>
      <c r="B1" s="6"/>
    </row>
    <row r="2" spans="1:2" ht="12.75">
      <c r="A2" s="6" t="s">
        <v>114</v>
      </c>
      <c r="B2" s="6"/>
    </row>
    <row r="4" ht="12.75">
      <c r="A4" s="1"/>
    </row>
    <row r="5" spans="2:6" ht="15">
      <c r="B5" s="2" t="s">
        <v>33</v>
      </c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spans="1:6" ht="12.75">
      <c r="A7" s="5"/>
      <c r="B7" s="25"/>
      <c r="C7" s="26"/>
      <c r="D7" s="27" t="s">
        <v>106</v>
      </c>
      <c r="E7" s="82">
        <f>'NCH-AHT data'!C19</f>
        <v>6890816</v>
      </c>
      <c r="F7" s="8"/>
    </row>
    <row r="8" spans="1:6" ht="12.75">
      <c r="A8" s="5"/>
      <c r="B8" s="25"/>
      <c r="C8" s="26"/>
      <c r="D8" s="27" t="s">
        <v>107</v>
      </c>
      <c r="E8" s="83">
        <f>'NCH-AHT data'!D19</f>
        <v>314.7290342925063</v>
      </c>
      <c r="F8" s="8"/>
    </row>
    <row r="9" spans="1:5" ht="14.25" customHeight="1">
      <c r="A9" s="5"/>
      <c r="D9" s="7" t="s">
        <v>32</v>
      </c>
      <c r="E9" s="84">
        <f>E7*E8</f>
        <v>2168739865.1673512</v>
      </c>
    </row>
    <row r="10" spans="1:5" ht="14.25" customHeight="1">
      <c r="A10" s="5"/>
      <c r="D10" s="13" t="s">
        <v>108</v>
      </c>
      <c r="E10" s="64">
        <f>SUM('Skill 50 - Serv Conn Eng'!G55,'Skill 51 - Serv Conn Spa'!G55,'Skill 53 - Disc Eng'!G55,'Skill 132 Pos ID E (former 126)'!G55,'Skill 133 Pos ID S (former 127)'!G55,'Skill 742 PR Eng (Former 103)'!G66,'Skill 743 PR Spa (Former 129)'!G66)</f>
        <v>1365844</v>
      </c>
    </row>
    <row r="11" spans="1:5" ht="12.75">
      <c r="A11" s="5"/>
      <c r="B11" s="6"/>
      <c r="D11" s="13" t="s">
        <v>109</v>
      </c>
      <c r="E11" s="64">
        <f>SUM('Skill 50 - Serv Conn Eng'!O55,'Skill 51 - Serv Conn Spa'!O55,'Skill 53 - Disc Eng'!O55,'Skill 132 Pos ID E (former 126)'!O55,'Skill 133 Pos ID S (former 127)'!O55,'Skill 742 PR Eng (Former 103)'!O66,'Skill 743 PR Spa (Former 129)'!O66)</f>
        <v>510589767</v>
      </c>
    </row>
    <row r="12" spans="1:5" ht="12.75">
      <c r="A12" s="5"/>
      <c r="B12" s="6"/>
      <c r="D12" s="13"/>
      <c r="E12" s="10"/>
    </row>
    <row r="13" spans="1:5" ht="12.75">
      <c r="A13" s="5"/>
      <c r="B13" s="6"/>
      <c r="D13" s="7" t="s">
        <v>32</v>
      </c>
      <c r="E13" s="10">
        <f>E9</f>
        <v>2168739865.1673512</v>
      </c>
    </row>
    <row r="14" spans="1:6" ht="12.75">
      <c r="A14" s="5"/>
      <c r="B14" s="6"/>
      <c r="D14" s="13" t="s">
        <v>110</v>
      </c>
      <c r="E14" s="64">
        <f>E10-'Skill 53 - Disc Eng'!G55</f>
        <v>1237306</v>
      </c>
      <c r="F14" s="10"/>
    </row>
    <row r="15" spans="1:5" ht="12.75">
      <c r="A15" s="5"/>
      <c r="B15" s="6"/>
      <c r="D15" s="13" t="s">
        <v>111</v>
      </c>
      <c r="E15" s="64">
        <f>E11-'Skill 53 - Disc Eng'!O55</f>
        <v>476255342</v>
      </c>
    </row>
    <row r="16" spans="1:5" ht="12.75">
      <c r="A16" s="5"/>
      <c r="B16" s="6"/>
      <c r="D16" s="13"/>
      <c r="E16" s="10"/>
    </row>
    <row r="17" spans="1:5" ht="12.75">
      <c r="A17" s="5"/>
      <c r="B17" s="6"/>
      <c r="D17" s="7" t="s">
        <v>32</v>
      </c>
      <c r="E17" s="10">
        <f>E13</f>
        <v>2168739865.1673512</v>
      </c>
    </row>
    <row r="18" spans="1:5" ht="12.75">
      <c r="A18" s="5"/>
      <c r="B18" s="6"/>
      <c r="D18" s="13" t="s">
        <v>112</v>
      </c>
      <c r="E18" s="64">
        <f>'Skill 53 - Disc Eng'!G55</f>
        <v>128538</v>
      </c>
    </row>
    <row r="19" spans="1:5" ht="12.75">
      <c r="A19" s="5"/>
      <c r="B19" s="6"/>
      <c r="D19" s="13" t="s">
        <v>113</v>
      </c>
      <c r="E19" s="64">
        <f>'Skill 53 - Disc Eng'!O55</f>
        <v>34334425</v>
      </c>
    </row>
    <row r="20" spans="1:5" ht="12.75">
      <c r="A20" s="5"/>
      <c r="B20" s="6"/>
      <c r="D20" s="13"/>
      <c r="E20" s="10"/>
    </row>
    <row r="21" spans="1:5" ht="12.75">
      <c r="A21" s="5"/>
      <c r="B21" s="6"/>
      <c r="D21" s="13"/>
      <c r="E21" s="10"/>
    </row>
    <row r="22" spans="1:5" ht="12.75">
      <c r="A22" s="5"/>
      <c r="B22" s="6"/>
      <c r="D22" s="13"/>
      <c r="E22" s="10"/>
    </row>
    <row r="23" spans="1:5" ht="12.75">
      <c r="A23" s="5"/>
      <c r="B23" s="6"/>
      <c r="D23" s="13"/>
      <c r="E23" s="10"/>
    </row>
    <row r="24" spans="1:5" ht="12.75">
      <c r="A24" s="5"/>
      <c r="B24" s="6"/>
      <c r="D24" s="13"/>
      <c r="E24" s="10"/>
    </row>
    <row r="25" spans="1:2" ht="12.75">
      <c r="A25" s="5"/>
      <c r="B25" s="4"/>
    </row>
  </sheetData>
  <sheetProtection/>
  <printOptions/>
  <pageMargins left="0.51" right="0.4" top="0.8" bottom="1" header="0.5" footer="0.5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Q66"/>
  <sheetViews>
    <sheetView zoomScalePageLayoutView="0" workbookViewId="0" topLeftCell="A1">
      <selection activeCell="A2" sqref="A1:A2"/>
    </sheetView>
  </sheetViews>
  <sheetFormatPr defaultColWidth="9.140625" defaultRowHeight="12.75"/>
  <cols>
    <col min="4" max="4" width="20.28125" style="0" customWidth="1"/>
    <col min="6" max="6" width="12.140625" style="0" customWidth="1"/>
    <col min="7" max="7" width="10.57421875" style="0" bestFit="1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124</v>
      </c>
    </row>
    <row r="2" ht="12.75">
      <c r="A2" s="6" t="s">
        <v>114</v>
      </c>
    </row>
    <row r="4" spans="1:17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L4" s="11"/>
      <c r="M4" s="11"/>
      <c r="N4" s="11"/>
      <c r="O4" s="11"/>
      <c r="P4" s="11"/>
      <c r="Q4" s="11"/>
    </row>
    <row r="5" spans="1:17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L5" s="11" t="s">
        <v>24</v>
      </c>
      <c r="M5" s="11" t="s">
        <v>25</v>
      </c>
      <c r="N5" s="11" t="s">
        <v>22</v>
      </c>
      <c r="O5" s="11"/>
      <c r="P5" s="11"/>
      <c r="Q5" s="11"/>
    </row>
    <row r="6" spans="1:17" ht="12.75">
      <c r="A6" s="11">
        <v>129</v>
      </c>
      <c r="B6" s="20">
        <v>40422</v>
      </c>
      <c r="C6" s="22">
        <v>1396</v>
      </c>
      <c r="D6" s="22">
        <v>644.3488538681949</v>
      </c>
      <c r="E6" s="16">
        <v>0</v>
      </c>
      <c r="F6" s="16">
        <v>0</v>
      </c>
      <c r="G6" s="22">
        <v>1396</v>
      </c>
      <c r="H6" s="22">
        <v>644.3488538681949</v>
      </c>
      <c r="L6" s="11">
        <f aca="true" t="shared" si="0" ref="L6:L17">C6*D6</f>
        <v>899511</v>
      </c>
      <c r="M6" s="11">
        <f aca="true" t="shared" si="1" ref="M6:M17">E6*F6</f>
        <v>0</v>
      </c>
      <c r="N6" s="11">
        <f aca="true" t="shared" si="2" ref="N6:N17">L6+M6</f>
        <v>899511</v>
      </c>
      <c r="O6" s="19">
        <f aca="true" t="shared" si="3" ref="O6:O17">C6+E6</f>
        <v>1396</v>
      </c>
      <c r="P6" s="17">
        <f aca="true" t="shared" si="4" ref="P6:P17">N6/O6</f>
        <v>644.3488538681949</v>
      </c>
      <c r="Q6" s="11"/>
    </row>
    <row r="7" spans="1:17" ht="12.75">
      <c r="A7" s="11"/>
      <c r="B7" s="20">
        <v>40452</v>
      </c>
      <c r="C7" s="22">
        <v>1321</v>
      </c>
      <c r="D7" s="22">
        <v>591.9659348978047</v>
      </c>
      <c r="E7" s="16">
        <v>0</v>
      </c>
      <c r="F7" s="16">
        <v>0</v>
      </c>
      <c r="G7" s="22">
        <v>1321</v>
      </c>
      <c r="H7" s="22">
        <v>591.9659348978047</v>
      </c>
      <c r="L7" s="11">
        <f t="shared" si="0"/>
        <v>781987</v>
      </c>
      <c r="M7" s="11">
        <f t="shared" si="1"/>
        <v>0</v>
      </c>
      <c r="N7" s="11">
        <f t="shared" si="2"/>
        <v>781987</v>
      </c>
      <c r="O7" s="19">
        <f t="shared" si="3"/>
        <v>1321</v>
      </c>
      <c r="P7" s="17">
        <f t="shared" si="4"/>
        <v>591.9659348978047</v>
      </c>
      <c r="Q7" s="11"/>
    </row>
    <row r="8" spans="1:17" ht="12.75">
      <c r="A8" s="11"/>
      <c r="B8" s="20">
        <v>40483</v>
      </c>
      <c r="C8" s="22">
        <v>1217</v>
      </c>
      <c r="D8" s="22">
        <v>568.811010682005</v>
      </c>
      <c r="E8" s="16">
        <v>0</v>
      </c>
      <c r="F8" s="16">
        <v>0</v>
      </c>
      <c r="G8" s="22">
        <v>1217</v>
      </c>
      <c r="H8" s="22">
        <v>568.811010682005</v>
      </c>
      <c r="L8" s="11">
        <f t="shared" si="0"/>
        <v>692243</v>
      </c>
      <c r="M8" s="11">
        <f t="shared" si="1"/>
        <v>0</v>
      </c>
      <c r="N8" s="11">
        <f t="shared" si="2"/>
        <v>692243</v>
      </c>
      <c r="O8" s="19">
        <f t="shared" si="3"/>
        <v>1217</v>
      </c>
      <c r="P8" s="17">
        <f t="shared" si="4"/>
        <v>568.811010682005</v>
      </c>
      <c r="Q8" s="11"/>
    </row>
    <row r="9" spans="1:17" ht="12.75">
      <c r="A9" s="11"/>
      <c r="B9" s="20">
        <v>40513</v>
      </c>
      <c r="C9" s="22">
        <v>969</v>
      </c>
      <c r="D9" s="22">
        <v>536.2858617131063</v>
      </c>
      <c r="E9" s="16">
        <v>0</v>
      </c>
      <c r="F9" s="16">
        <v>0</v>
      </c>
      <c r="G9" s="22">
        <v>969</v>
      </c>
      <c r="H9" s="22">
        <v>536.2858617131063</v>
      </c>
      <c r="L9" s="11">
        <f t="shared" si="0"/>
        <v>519661.00000000006</v>
      </c>
      <c r="M9" s="11">
        <f t="shared" si="1"/>
        <v>0</v>
      </c>
      <c r="N9" s="11">
        <f t="shared" si="2"/>
        <v>519661.00000000006</v>
      </c>
      <c r="O9" s="19">
        <f t="shared" si="3"/>
        <v>969</v>
      </c>
      <c r="P9" s="17">
        <f t="shared" si="4"/>
        <v>536.2858617131063</v>
      </c>
      <c r="Q9" s="11"/>
    </row>
    <row r="10" spans="2:17" ht="12.75">
      <c r="B10" s="20">
        <v>40544</v>
      </c>
      <c r="C10" s="22">
        <v>890</v>
      </c>
      <c r="D10" s="22">
        <v>612.3460674157303</v>
      </c>
      <c r="E10" s="16">
        <v>0</v>
      </c>
      <c r="F10" s="16">
        <v>0</v>
      </c>
      <c r="G10" s="22">
        <v>890</v>
      </c>
      <c r="H10" s="22">
        <v>612.3460674157303</v>
      </c>
      <c r="L10" s="11">
        <f t="shared" si="0"/>
        <v>544988</v>
      </c>
      <c r="M10" s="11">
        <f t="shared" si="1"/>
        <v>0</v>
      </c>
      <c r="N10" s="11">
        <f t="shared" si="2"/>
        <v>544988</v>
      </c>
      <c r="O10" s="19">
        <f t="shared" si="3"/>
        <v>890</v>
      </c>
      <c r="P10" s="17">
        <f t="shared" si="4"/>
        <v>612.3460674157303</v>
      </c>
      <c r="Q10" s="11"/>
    </row>
    <row r="11" spans="2:17" ht="12.75">
      <c r="B11" s="20">
        <v>40575</v>
      </c>
      <c r="C11" s="22">
        <v>788</v>
      </c>
      <c r="D11" s="22">
        <v>596.7182741116751</v>
      </c>
      <c r="E11" s="16">
        <v>0</v>
      </c>
      <c r="F11" s="16">
        <v>0</v>
      </c>
      <c r="G11" s="22">
        <v>788</v>
      </c>
      <c r="H11" s="22">
        <v>596.7182741116751</v>
      </c>
      <c r="L11" s="11">
        <f t="shared" si="0"/>
        <v>470214</v>
      </c>
      <c r="M11" s="11">
        <f t="shared" si="1"/>
        <v>0</v>
      </c>
      <c r="N11" s="11">
        <f t="shared" si="2"/>
        <v>470214</v>
      </c>
      <c r="O11" s="19">
        <f t="shared" si="3"/>
        <v>788</v>
      </c>
      <c r="P11" s="17">
        <f t="shared" si="4"/>
        <v>596.7182741116751</v>
      </c>
      <c r="Q11" s="11"/>
    </row>
    <row r="12" spans="2:17" ht="12.75">
      <c r="B12" s="20">
        <v>40603</v>
      </c>
      <c r="C12" s="22">
        <v>771</v>
      </c>
      <c r="D12" s="22">
        <v>563.8443579766537</v>
      </c>
      <c r="E12" s="16">
        <v>0</v>
      </c>
      <c r="F12" s="16">
        <v>0</v>
      </c>
      <c r="G12" s="22">
        <v>771</v>
      </c>
      <c r="H12" s="22">
        <v>563.8443579766537</v>
      </c>
      <c r="L12" s="11">
        <f t="shared" si="0"/>
        <v>434724</v>
      </c>
      <c r="M12" s="11">
        <f t="shared" si="1"/>
        <v>0</v>
      </c>
      <c r="N12" s="11">
        <f t="shared" si="2"/>
        <v>434724</v>
      </c>
      <c r="O12" s="19">
        <f t="shared" si="3"/>
        <v>771</v>
      </c>
      <c r="P12" s="17">
        <f t="shared" si="4"/>
        <v>563.8443579766537</v>
      </c>
      <c r="Q12" s="11"/>
    </row>
    <row r="13" spans="2:17" ht="12.75">
      <c r="B13" s="20">
        <v>40634</v>
      </c>
      <c r="C13" s="22">
        <v>571</v>
      </c>
      <c r="D13" s="22">
        <v>545.2364273204904</v>
      </c>
      <c r="E13" s="16">
        <v>0</v>
      </c>
      <c r="F13" s="16">
        <v>0</v>
      </c>
      <c r="G13" s="22">
        <v>571</v>
      </c>
      <c r="H13" s="22">
        <v>545.2364273204904</v>
      </c>
      <c r="L13" s="11">
        <f t="shared" si="0"/>
        <v>311330</v>
      </c>
      <c r="M13" s="11">
        <f t="shared" si="1"/>
        <v>0</v>
      </c>
      <c r="N13" s="11">
        <f t="shared" si="2"/>
        <v>311330</v>
      </c>
      <c r="O13" s="19">
        <f t="shared" si="3"/>
        <v>571</v>
      </c>
      <c r="P13" s="17">
        <f t="shared" si="4"/>
        <v>545.2364273204904</v>
      </c>
      <c r="Q13" s="11"/>
    </row>
    <row r="14" spans="2:17" ht="12.75">
      <c r="B14" s="20">
        <v>40664</v>
      </c>
      <c r="C14" s="22">
        <v>591</v>
      </c>
      <c r="D14" s="22">
        <v>575.9306260575296</v>
      </c>
      <c r="E14" s="16">
        <v>0</v>
      </c>
      <c r="F14" s="16">
        <v>0</v>
      </c>
      <c r="G14" s="22">
        <v>591</v>
      </c>
      <c r="H14" s="22">
        <v>575.9306260575296</v>
      </c>
      <c r="L14" s="11">
        <f t="shared" si="0"/>
        <v>340375</v>
      </c>
      <c r="M14" s="11">
        <f t="shared" si="1"/>
        <v>0</v>
      </c>
      <c r="N14" s="11">
        <f t="shared" si="2"/>
        <v>340375</v>
      </c>
      <c r="O14" s="19">
        <f t="shared" si="3"/>
        <v>591</v>
      </c>
      <c r="P14" s="17">
        <f t="shared" si="4"/>
        <v>575.9306260575296</v>
      </c>
      <c r="Q14" s="11"/>
    </row>
    <row r="15" spans="2:17" ht="12.75">
      <c r="B15" s="20">
        <v>40695</v>
      </c>
      <c r="C15" s="22">
        <v>660</v>
      </c>
      <c r="D15" s="22">
        <v>604.8015151515151</v>
      </c>
      <c r="E15" s="16">
        <v>0</v>
      </c>
      <c r="F15" s="16">
        <v>0</v>
      </c>
      <c r="G15" s="22">
        <v>660</v>
      </c>
      <c r="H15" s="22">
        <v>604.8015151515151</v>
      </c>
      <c r="L15" s="11">
        <f t="shared" si="0"/>
        <v>399168.99999999994</v>
      </c>
      <c r="M15" s="11">
        <f t="shared" si="1"/>
        <v>0</v>
      </c>
      <c r="N15" s="11">
        <f t="shared" si="2"/>
        <v>399168.99999999994</v>
      </c>
      <c r="O15" s="19">
        <f t="shared" si="3"/>
        <v>660</v>
      </c>
      <c r="P15" s="17">
        <f t="shared" si="4"/>
        <v>604.8015151515151</v>
      </c>
      <c r="Q15" s="11"/>
    </row>
    <row r="16" spans="2:17" ht="12.75">
      <c r="B16" s="20">
        <v>40725</v>
      </c>
      <c r="C16" s="22">
        <v>736</v>
      </c>
      <c r="D16" s="22">
        <v>608.5828804347826</v>
      </c>
      <c r="E16" s="16">
        <v>0</v>
      </c>
      <c r="F16" s="16">
        <v>0</v>
      </c>
      <c r="G16" s="22">
        <v>736</v>
      </c>
      <c r="H16" s="22">
        <v>608.5828804347826</v>
      </c>
      <c r="L16" s="11">
        <f t="shared" si="0"/>
        <v>447917</v>
      </c>
      <c r="M16" s="11">
        <f t="shared" si="1"/>
        <v>0</v>
      </c>
      <c r="N16" s="11">
        <f t="shared" si="2"/>
        <v>447917</v>
      </c>
      <c r="O16" s="19">
        <f t="shared" si="3"/>
        <v>736</v>
      </c>
      <c r="P16" s="17">
        <f t="shared" si="4"/>
        <v>608.5828804347826</v>
      </c>
      <c r="Q16" s="11"/>
    </row>
    <row r="17" spans="2:17" ht="12.75">
      <c r="B17" s="20">
        <v>40756</v>
      </c>
      <c r="C17" s="23">
        <v>921</v>
      </c>
      <c r="D17" s="23">
        <v>640</v>
      </c>
      <c r="E17" s="16">
        <v>0</v>
      </c>
      <c r="F17" s="16">
        <v>0</v>
      </c>
      <c r="G17" s="23">
        <v>921</v>
      </c>
      <c r="H17" s="23">
        <v>640</v>
      </c>
      <c r="L17" s="11">
        <f t="shared" si="0"/>
        <v>589440</v>
      </c>
      <c r="M17" s="11">
        <f t="shared" si="1"/>
        <v>0</v>
      </c>
      <c r="N17" s="11">
        <f t="shared" si="2"/>
        <v>589440</v>
      </c>
      <c r="O17" s="19">
        <f t="shared" si="3"/>
        <v>921</v>
      </c>
      <c r="P17" s="17">
        <f t="shared" si="4"/>
        <v>640</v>
      </c>
      <c r="Q17" s="11"/>
    </row>
    <row r="18" spans="2:17" ht="12.75">
      <c r="B18" s="11"/>
      <c r="C18" s="11"/>
      <c r="D18" s="11"/>
      <c r="E18" s="11"/>
      <c r="F18" s="11"/>
      <c r="G18" s="11"/>
      <c r="H18" s="11"/>
      <c r="L18" s="11"/>
      <c r="M18" s="11"/>
      <c r="N18" s="11"/>
      <c r="O18" s="11"/>
      <c r="P18" s="11"/>
      <c r="Q18" s="11"/>
    </row>
    <row r="19" spans="2:17" ht="12.75">
      <c r="B19" s="11" t="s">
        <v>18</v>
      </c>
      <c r="C19" s="19">
        <f>SUM(C6:C18)</f>
        <v>10831</v>
      </c>
      <c r="D19" s="17">
        <f>L19/C19</f>
        <v>593.8102668267011</v>
      </c>
      <c r="E19" s="19">
        <f>SUM(E6:E18)</f>
        <v>0</v>
      </c>
      <c r="F19" s="17">
        <v>0</v>
      </c>
      <c r="G19" s="19">
        <f>SUM(G6:G18)</f>
        <v>10831</v>
      </c>
      <c r="H19" s="17">
        <f>N19/G19</f>
        <v>593.8102668267011</v>
      </c>
      <c r="L19" s="11">
        <f>SUM(L6:L18)</f>
        <v>6431559</v>
      </c>
      <c r="M19" s="11">
        <f>SUM(M6:M18)</f>
        <v>0</v>
      </c>
      <c r="N19" s="19">
        <f>SUM(N6:N18)</f>
        <v>6431559</v>
      </c>
      <c r="O19" s="19">
        <f>SUM(O6:O18)</f>
        <v>10831</v>
      </c>
      <c r="P19" s="17">
        <f>N19/O19</f>
        <v>593.8102668267011</v>
      </c>
      <c r="Q19" s="11"/>
    </row>
    <row r="20" spans="2:17" ht="12.75">
      <c r="B20" s="11"/>
      <c r="C20" s="11"/>
      <c r="D20" s="11"/>
      <c r="E20" s="11"/>
      <c r="F20" s="11"/>
      <c r="G20" s="11"/>
      <c r="H20" s="11"/>
      <c r="L20" s="11"/>
      <c r="M20" s="11"/>
      <c r="N20" s="11"/>
      <c r="O20" s="11"/>
      <c r="P20" s="11"/>
      <c r="Q20" s="11"/>
    </row>
    <row r="21" spans="1:17" ht="12.75">
      <c r="A21" s="11">
        <v>129</v>
      </c>
      <c r="B21" t="s">
        <v>31</v>
      </c>
      <c r="C21" s="11"/>
      <c r="D21" s="11"/>
      <c r="E21" s="11"/>
      <c r="F21" s="11"/>
      <c r="G21" s="11"/>
      <c r="H21" s="11"/>
      <c r="L21" s="11"/>
      <c r="M21" s="11"/>
      <c r="N21" s="11"/>
      <c r="O21" s="11"/>
      <c r="P21" s="11"/>
      <c r="Q21" s="11"/>
    </row>
    <row r="22" spans="12:17" ht="12.75">
      <c r="L22" s="11"/>
      <c r="M22" s="11"/>
      <c r="N22" s="11"/>
      <c r="O22" s="11"/>
      <c r="P22" s="11"/>
      <c r="Q22" s="11"/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72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ht="12.75">
      <c r="A26" s="60" t="s">
        <v>74</v>
      </c>
    </row>
    <row r="28" spans="1:8" ht="12.75">
      <c r="A28" s="101" t="s">
        <v>67</v>
      </c>
      <c r="B28" s="101"/>
      <c r="C28" s="101" t="s">
        <v>65</v>
      </c>
      <c r="D28" s="101"/>
      <c r="E28" s="101" t="s">
        <v>68</v>
      </c>
      <c r="F28" s="101"/>
      <c r="G28" s="101" t="s">
        <v>66</v>
      </c>
      <c r="H28" s="101"/>
    </row>
    <row r="29" spans="1:8" ht="12.75">
      <c r="A29" s="108" t="s">
        <v>19</v>
      </c>
      <c r="B29" s="108"/>
      <c r="C29" s="108" t="s">
        <v>70</v>
      </c>
      <c r="D29" s="108"/>
      <c r="E29" s="63" t="s">
        <v>69</v>
      </c>
      <c r="F29" s="63"/>
      <c r="G29" s="106" t="s">
        <v>54</v>
      </c>
      <c r="H29" s="107"/>
    </row>
    <row r="30" spans="1:8" ht="12.75">
      <c r="A30" s="102" t="s">
        <v>19</v>
      </c>
      <c r="B30" s="102"/>
      <c r="C30" s="102" t="s">
        <v>71</v>
      </c>
      <c r="D30" s="102"/>
      <c r="E30" s="95" t="s">
        <v>69</v>
      </c>
      <c r="F30" s="95"/>
      <c r="G30" s="109" t="s">
        <v>60</v>
      </c>
      <c r="H30" s="110"/>
    </row>
    <row r="31" spans="1:8" ht="12.75">
      <c r="A31" s="104"/>
      <c r="B31" s="105"/>
      <c r="C31" s="104"/>
      <c r="D31" s="105"/>
      <c r="E31" s="103" t="s">
        <v>69</v>
      </c>
      <c r="F31" s="103"/>
      <c r="G31" s="106" t="s">
        <v>52</v>
      </c>
      <c r="H31" s="107"/>
    </row>
    <row r="32" spans="1:8" ht="12.75">
      <c r="A32" s="104"/>
      <c r="B32" s="105"/>
      <c r="C32" s="104"/>
      <c r="D32" s="105"/>
      <c r="E32" s="103" t="s">
        <v>69</v>
      </c>
      <c r="F32" s="103"/>
      <c r="G32" s="106" t="s">
        <v>58</v>
      </c>
      <c r="H32" s="107"/>
    </row>
    <row r="33" spans="1:8" ht="12.75">
      <c r="A33" s="104"/>
      <c r="B33" s="105"/>
      <c r="C33" s="104"/>
      <c r="D33" s="105"/>
      <c r="E33" s="62" t="s">
        <v>69</v>
      </c>
      <c r="F33" s="62"/>
      <c r="G33" s="106" t="s">
        <v>56</v>
      </c>
      <c r="H33" s="107"/>
    </row>
    <row r="34" spans="1:8" ht="12.75">
      <c r="A34" s="104"/>
      <c r="B34" s="105"/>
      <c r="C34" s="104"/>
      <c r="D34" s="105"/>
      <c r="E34" s="62" t="s">
        <v>69</v>
      </c>
      <c r="F34" s="62"/>
      <c r="G34" s="106" t="s">
        <v>62</v>
      </c>
      <c r="H34" s="107"/>
    </row>
    <row r="37" spans="1:2" ht="12.75">
      <c r="A37" s="44" t="s">
        <v>76</v>
      </c>
      <c r="B37" s="60" t="s">
        <v>74</v>
      </c>
    </row>
    <row r="38" spans="1:8" ht="12.75">
      <c r="A38" s="46"/>
      <c r="B38" s="44"/>
      <c r="C38" s="41" t="s">
        <v>20</v>
      </c>
      <c r="D38" s="42"/>
      <c r="E38" s="43" t="s">
        <v>21</v>
      </c>
      <c r="F38" s="42"/>
      <c r="G38" s="43" t="s">
        <v>36</v>
      </c>
      <c r="H38" s="45" t="s">
        <v>37</v>
      </c>
    </row>
    <row r="39" spans="1:17" ht="12.75">
      <c r="A39" s="44" t="s">
        <v>13</v>
      </c>
      <c r="B39" s="44" t="s">
        <v>14</v>
      </c>
      <c r="C39" s="44" t="s">
        <v>38</v>
      </c>
      <c r="D39" s="44" t="s">
        <v>39</v>
      </c>
      <c r="E39" s="44" t="s">
        <v>38</v>
      </c>
      <c r="F39" s="44" t="s">
        <v>39</v>
      </c>
      <c r="G39" s="44"/>
      <c r="H39" s="44"/>
      <c r="K39" s="44" t="s">
        <v>13</v>
      </c>
      <c r="L39" s="44" t="s">
        <v>14</v>
      </c>
      <c r="M39" s="49" t="s">
        <v>24</v>
      </c>
      <c r="N39" s="49" t="s">
        <v>25</v>
      </c>
      <c r="O39" s="50" t="s">
        <v>44</v>
      </c>
      <c r="P39" s="50" t="s">
        <v>45</v>
      </c>
      <c r="Q39" s="50" t="s">
        <v>46</v>
      </c>
    </row>
    <row r="40" spans="1:17" ht="12.75">
      <c r="A40" s="31">
        <v>2014</v>
      </c>
      <c r="B40" s="28" t="s">
        <v>4</v>
      </c>
      <c r="C40" s="29">
        <v>446</v>
      </c>
      <c r="D40" s="30">
        <v>437.5560538116592</v>
      </c>
      <c r="E40" s="29">
        <v>0</v>
      </c>
      <c r="F40" s="29">
        <v>0</v>
      </c>
      <c r="G40" s="29">
        <v>446</v>
      </c>
      <c r="H40" s="30">
        <v>437.5560538116592</v>
      </c>
      <c r="K40" s="31">
        <v>2014</v>
      </c>
      <c r="L40" s="28" t="s">
        <v>4</v>
      </c>
      <c r="M40" s="51">
        <f aca="true" t="shared" si="5" ref="M40:M63">C40*D40</f>
        <v>195150</v>
      </c>
      <c r="N40" s="51">
        <f aca="true" t="shared" si="6" ref="N40:N63">E40*F40</f>
        <v>0</v>
      </c>
      <c r="O40" s="52">
        <f aca="true" t="shared" si="7" ref="O40:O63">M40+N40</f>
        <v>195150</v>
      </c>
      <c r="P40" s="52">
        <f aca="true" t="shared" si="8" ref="P40:P63">C40+E40</f>
        <v>446</v>
      </c>
      <c r="Q40" s="51">
        <f>O40/P40</f>
        <v>437.5560538116592</v>
      </c>
    </row>
    <row r="41" spans="1:17" ht="12.75">
      <c r="A41" s="28"/>
      <c r="B41" s="28" t="s">
        <v>5</v>
      </c>
      <c r="C41" s="29">
        <v>417</v>
      </c>
      <c r="D41" s="30">
        <v>410.6714628297362</v>
      </c>
      <c r="E41" s="29">
        <v>0</v>
      </c>
      <c r="F41" s="29">
        <v>0</v>
      </c>
      <c r="G41" s="29">
        <v>417</v>
      </c>
      <c r="H41" s="30">
        <v>410.6714628297362</v>
      </c>
      <c r="K41" s="28"/>
      <c r="L41" s="28" t="s">
        <v>5</v>
      </c>
      <c r="M41" s="51">
        <f t="shared" si="5"/>
        <v>171250</v>
      </c>
      <c r="N41" s="51">
        <f t="shared" si="6"/>
        <v>0</v>
      </c>
      <c r="O41" s="52">
        <f t="shared" si="7"/>
        <v>171250</v>
      </c>
      <c r="P41" s="52">
        <f t="shared" si="8"/>
        <v>417</v>
      </c>
      <c r="Q41" s="51">
        <f aca="true" t="shared" si="9" ref="Q41:Q63">O41/P41</f>
        <v>410.6714628297362</v>
      </c>
    </row>
    <row r="42" spans="1:17" ht="12.75">
      <c r="A42" s="28"/>
      <c r="B42" s="28" t="s">
        <v>6</v>
      </c>
      <c r="C42" s="29">
        <v>424</v>
      </c>
      <c r="D42" s="30">
        <v>456.125</v>
      </c>
      <c r="E42" s="29">
        <v>0</v>
      </c>
      <c r="F42" s="29">
        <v>0</v>
      </c>
      <c r="G42" s="29">
        <v>424</v>
      </c>
      <c r="H42" s="30">
        <v>456.125</v>
      </c>
      <c r="K42" s="28"/>
      <c r="L42" s="28" t="s">
        <v>6</v>
      </c>
      <c r="M42" s="51">
        <f t="shared" si="5"/>
        <v>193397</v>
      </c>
      <c r="N42" s="51">
        <f t="shared" si="6"/>
        <v>0</v>
      </c>
      <c r="O42" s="52">
        <f t="shared" si="7"/>
        <v>193397</v>
      </c>
      <c r="P42" s="52">
        <f t="shared" si="8"/>
        <v>424</v>
      </c>
      <c r="Q42" s="51">
        <f t="shared" si="9"/>
        <v>456.125</v>
      </c>
    </row>
    <row r="43" spans="1:17" ht="12.75">
      <c r="A43" s="28"/>
      <c r="B43" s="28" t="s">
        <v>7</v>
      </c>
      <c r="C43" s="29">
        <v>393</v>
      </c>
      <c r="D43" s="30">
        <v>398.381679389313</v>
      </c>
      <c r="E43" s="29">
        <v>0</v>
      </c>
      <c r="F43" s="29">
        <v>0</v>
      </c>
      <c r="G43" s="29">
        <v>393</v>
      </c>
      <c r="H43" s="30">
        <v>398.381679389313</v>
      </c>
      <c r="K43" s="28"/>
      <c r="L43" s="28" t="s">
        <v>7</v>
      </c>
      <c r="M43" s="51">
        <f t="shared" si="5"/>
        <v>156564</v>
      </c>
      <c r="N43" s="51">
        <f t="shared" si="6"/>
        <v>0</v>
      </c>
      <c r="O43" s="52">
        <f t="shared" si="7"/>
        <v>156564</v>
      </c>
      <c r="P43" s="52">
        <f t="shared" si="8"/>
        <v>393</v>
      </c>
      <c r="Q43" s="51">
        <f t="shared" si="9"/>
        <v>398.381679389313</v>
      </c>
    </row>
    <row r="44" spans="1:17" ht="12.75">
      <c r="A44" s="28"/>
      <c r="B44" s="28" t="s">
        <v>8</v>
      </c>
      <c r="C44" s="29">
        <v>356</v>
      </c>
      <c r="D44" s="30">
        <v>381.61516853932585</v>
      </c>
      <c r="E44" s="29">
        <v>0</v>
      </c>
      <c r="F44" s="29">
        <v>0</v>
      </c>
      <c r="G44" s="29">
        <v>356</v>
      </c>
      <c r="H44" s="30">
        <v>381.61516853932585</v>
      </c>
      <c r="K44" s="28"/>
      <c r="L44" s="28" t="s">
        <v>8</v>
      </c>
      <c r="M44" s="51">
        <f t="shared" si="5"/>
        <v>135855</v>
      </c>
      <c r="N44" s="51">
        <f t="shared" si="6"/>
        <v>0</v>
      </c>
      <c r="O44" s="52">
        <f t="shared" si="7"/>
        <v>135855</v>
      </c>
      <c r="P44" s="52">
        <f t="shared" si="8"/>
        <v>356</v>
      </c>
      <c r="Q44" s="51">
        <f t="shared" si="9"/>
        <v>381.61516853932585</v>
      </c>
    </row>
    <row r="45" spans="1:17" ht="12.75">
      <c r="A45" s="28"/>
      <c r="B45" s="28" t="s">
        <v>10</v>
      </c>
      <c r="C45" s="29">
        <v>436</v>
      </c>
      <c r="D45" s="30">
        <v>375.3211009174312</v>
      </c>
      <c r="E45" s="29">
        <v>0</v>
      </c>
      <c r="F45" s="29">
        <v>0</v>
      </c>
      <c r="G45" s="29">
        <v>436</v>
      </c>
      <c r="H45" s="30">
        <v>375.3211009174312</v>
      </c>
      <c r="K45" s="28"/>
      <c r="L45" s="28" t="s">
        <v>10</v>
      </c>
      <c r="M45" s="51">
        <f t="shared" si="5"/>
        <v>163640</v>
      </c>
      <c r="N45" s="51">
        <f t="shared" si="6"/>
        <v>0</v>
      </c>
      <c r="O45" s="52">
        <f t="shared" si="7"/>
        <v>163640</v>
      </c>
      <c r="P45" s="52">
        <f t="shared" si="8"/>
        <v>436</v>
      </c>
      <c r="Q45" s="51">
        <f t="shared" si="9"/>
        <v>375.3211009174312</v>
      </c>
    </row>
    <row r="46" spans="1:17" ht="12.75">
      <c r="A46" s="28"/>
      <c r="B46" s="28" t="s">
        <v>11</v>
      </c>
      <c r="C46" s="29">
        <v>559</v>
      </c>
      <c r="D46" s="30">
        <v>432.95885509838996</v>
      </c>
      <c r="E46" s="29">
        <v>0</v>
      </c>
      <c r="F46" s="29">
        <v>0</v>
      </c>
      <c r="G46" s="29">
        <v>559</v>
      </c>
      <c r="H46" s="30">
        <v>432.95885509838996</v>
      </c>
      <c r="K46" s="28"/>
      <c r="L46" s="28" t="s">
        <v>11</v>
      </c>
      <c r="M46" s="51">
        <f t="shared" si="5"/>
        <v>242024</v>
      </c>
      <c r="N46" s="51">
        <f t="shared" si="6"/>
        <v>0</v>
      </c>
      <c r="O46" s="52">
        <f t="shared" si="7"/>
        <v>242024</v>
      </c>
      <c r="P46" s="52">
        <f t="shared" si="8"/>
        <v>559</v>
      </c>
      <c r="Q46" s="51">
        <f t="shared" si="9"/>
        <v>432.95885509838996</v>
      </c>
    </row>
    <row r="47" spans="1:17" ht="12.75">
      <c r="A47" s="28"/>
      <c r="B47" s="28" t="s">
        <v>12</v>
      </c>
      <c r="C47" s="29">
        <v>601</v>
      </c>
      <c r="D47" s="30">
        <v>406.59068219633946</v>
      </c>
      <c r="E47" s="29">
        <v>0</v>
      </c>
      <c r="F47" s="29">
        <v>0</v>
      </c>
      <c r="G47" s="29">
        <v>601</v>
      </c>
      <c r="H47" s="30">
        <v>406.59068219633946</v>
      </c>
      <c r="K47" s="28"/>
      <c r="L47" s="28" t="s">
        <v>12</v>
      </c>
      <c r="M47" s="51">
        <f t="shared" si="5"/>
        <v>244361</v>
      </c>
      <c r="N47" s="51">
        <f t="shared" si="6"/>
        <v>0</v>
      </c>
      <c r="O47" s="52">
        <f t="shared" si="7"/>
        <v>244361</v>
      </c>
      <c r="P47" s="52">
        <f t="shared" si="8"/>
        <v>601</v>
      </c>
      <c r="Q47" s="51">
        <f t="shared" si="9"/>
        <v>406.59068219633946</v>
      </c>
    </row>
    <row r="48" spans="1:17" ht="12.75">
      <c r="A48" s="28"/>
      <c r="B48" s="28" t="s">
        <v>9</v>
      </c>
      <c r="C48" s="29">
        <v>698</v>
      </c>
      <c r="D48" s="30">
        <v>415.0916905444126</v>
      </c>
      <c r="E48" s="29">
        <v>0</v>
      </c>
      <c r="F48" s="29">
        <v>0</v>
      </c>
      <c r="G48" s="29">
        <v>698</v>
      </c>
      <c r="H48" s="30">
        <v>415.0916905444126</v>
      </c>
      <c r="K48" s="28"/>
      <c r="L48" s="28" t="s">
        <v>9</v>
      </c>
      <c r="M48" s="51">
        <f t="shared" si="5"/>
        <v>289734</v>
      </c>
      <c r="N48" s="51">
        <f t="shared" si="6"/>
        <v>0</v>
      </c>
      <c r="O48" s="52">
        <f t="shared" si="7"/>
        <v>289734</v>
      </c>
      <c r="P48" s="52">
        <f t="shared" si="8"/>
        <v>698</v>
      </c>
      <c r="Q48" s="51">
        <f t="shared" si="9"/>
        <v>415.0916905444126</v>
      </c>
    </row>
    <row r="49" spans="1:17" ht="12.75">
      <c r="A49" s="28"/>
      <c r="B49" s="28" t="s">
        <v>1</v>
      </c>
      <c r="C49" s="29">
        <v>642</v>
      </c>
      <c r="D49" s="30">
        <v>484.09657320872276</v>
      </c>
      <c r="E49" s="29">
        <v>0</v>
      </c>
      <c r="F49" s="29">
        <v>0</v>
      </c>
      <c r="G49" s="85">
        <v>642</v>
      </c>
      <c r="H49" s="30">
        <v>484.09657320872276</v>
      </c>
      <c r="K49" s="28"/>
      <c r="L49" s="28" t="s">
        <v>1</v>
      </c>
      <c r="M49" s="51">
        <f t="shared" si="5"/>
        <v>310790</v>
      </c>
      <c r="N49" s="51">
        <f t="shared" si="6"/>
        <v>0</v>
      </c>
      <c r="O49" s="88">
        <f t="shared" si="7"/>
        <v>310790</v>
      </c>
      <c r="P49" s="52">
        <f t="shared" si="8"/>
        <v>642</v>
      </c>
      <c r="Q49" s="51">
        <f t="shared" si="9"/>
        <v>484.09657320872276</v>
      </c>
    </row>
    <row r="50" spans="1:17" ht="12.75">
      <c r="A50" s="28"/>
      <c r="B50" s="28" t="s">
        <v>2</v>
      </c>
      <c r="C50" s="29">
        <v>465</v>
      </c>
      <c r="D50" s="30">
        <v>428.36559139784947</v>
      </c>
      <c r="E50" s="29">
        <v>0</v>
      </c>
      <c r="F50" s="29">
        <v>0</v>
      </c>
      <c r="G50" s="85">
        <v>465</v>
      </c>
      <c r="H50" s="30">
        <v>428.36559139784947</v>
      </c>
      <c r="K50" s="28"/>
      <c r="L50" s="28" t="s">
        <v>2</v>
      </c>
      <c r="M50" s="51">
        <f t="shared" si="5"/>
        <v>199190</v>
      </c>
      <c r="N50" s="51">
        <f t="shared" si="6"/>
        <v>0</v>
      </c>
      <c r="O50" s="88">
        <f t="shared" si="7"/>
        <v>199190</v>
      </c>
      <c r="P50" s="52">
        <f t="shared" si="8"/>
        <v>465</v>
      </c>
      <c r="Q50" s="51">
        <f t="shared" si="9"/>
        <v>428.36559139784947</v>
      </c>
    </row>
    <row r="51" spans="1:17" ht="13.5" thickBot="1">
      <c r="A51" s="32"/>
      <c r="B51" s="32" t="s">
        <v>3</v>
      </c>
      <c r="C51" s="33">
        <v>512</v>
      </c>
      <c r="D51" s="34">
        <v>456.37890625</v>
      </c>
      <c r="E51" s="33">
        <v>0</v>
      </c>
      <c r="F51" s="33">
        <v>0</v>
      </c>
      <c r="G51" s="86">
        <v>512</v>
      </c>
      <c r="H51" s="34">
        <v>456.37890625</v>
      </c>
      <c r="K51" s="32"/>
      <c r="L51" s="32" t="s">
        <v>3</v>
      </c>
      <c r="M51" s="56">
        <f t="shared" si="5"/>
        <v>233666</v>
      </c>
      <c r="N51" s="56">
        <f t="shared" si="6"/>
        <v>0</v>
      </c>
      <c r="O51" s="89">
        <f t="shared" si="7"/>
        <v>233666</v>
      </c>
      <c r="P51" s="57">
        <f t="shared" si="8"/>
        <v>512</v>
      </c>
      <c r="Q51" s="56">
        <f t="shared" si="9"/>
        <v>456.37890625</v>
      </c>
    </row>
    <row r="52" spans="1:17" ht="13.5" thickTop="1">
      <c r="A52" s="35" t="s">
        <v>40</v>
      </c>
      <c r="B52" s="35"/>
      <c r="C52" s="36">
        <v>5949</v>
      </c>
      <c r="D52" s="37">
        <v>426.226424609178</v>
      </c>
      <c r="E52" s="36">
        <v>0</v>
      </c>
      <c r="F52" s="36">
        <v>0</v>
      </c>
      <c r="G52" s="36">
        <v>5949</v>
      </c>
      <c r="H52" s="37">
        <v>426.226424609178</v>
      </c>
      <c r="K52" s="35" t="s">
        <v>40</v>
      </c>
      <c r="L52" s="35"/>
      <c r="M52" s="54">
        <f t="shared" si="5"/>
        <v>2535621</v>
      </c>
      <c r="N52" s="54">
        <f t="shared" si="6"/>
        <v>0</v>
      </c>
      <c r="O52" s="55">
        <f t="shared" si="7"/>
        <v>2535621</v>
      </c>
      <c r="P52" s="55">
        <f t="shared" si="8"/>
        <v>5949</v>
      </c>
      <c r="Q52" s="54">
        <f t="shared" si="9"/>
        <v>426.226424609178</v>
      </c>
    </row>
    <row r="53" spans="1:17" ht="12.75">
      <c r="A53" s="31">
        <v>2015</v>
      </c>
      <c r="B53" s="28" t="s">
        <v>4</v>
      </c>
      <c r="C53" s="29">
        <v>513</v>
      </c>
      <c r="D53" s="30">
        <v>414.58089668615986</v>
      </c>
      <c r="E53" s="29">
        <v>0</v>
      </c>
      <c r="F53" s="29">
        <v>0</v>
      </c>
      <c r="G53" s="85">
        <v>513</v>
      </c>
      <c r="H53" s="30">
        <v>414.58089668615986</v>
      </c>
      <c r="K53" s="31">
        <v>2015</v>
      </c>
      <c r="L53" s="28" t="s">
        <v>4</v>
      </c>
      <c r="M53" s="51">
        <f t="shared" si="5"/>
        <v>212680</v>
      </c>
      <c r="N53" s="51">
        <f t="shared" si="6"/>
        <v>0</v>
      </c>
      <c r="O53" s="88">
        <f t="shared" si="7"/>
        <v>212680</v>
      </c>
      <c r="P53" s="52">
        <f t="shared" si="8"/>
        <v>513</v>
      </c>
      <c r="Q53" s="51">
        <f t="shared" si="9"/>
        <v>414.58089668615986</v>
      </c>
    </row>
    <row r="54" spans="1:17" ht="12.75">
      <c r="A54" s="28"/>
      <c r="B54" s="28" t="s">
        <v>5</v>
      </c>
      <c r="C54" s="29">
        <v>559</v>
      </c>
      <c r="D54" s="30">
        <v>308.57245080500894</v>
      </c>
      <c r="E54" s="29">
        <v>0</v>
      </c>
      <c r="F54" s="29">
        <v>0</v>
      </c>
      <c r="G54" s="85">
        <v>559</v>
      </c>
      <c r="H54" s="30">
        <v>308.57245080500894</v>
      </c>
      <c r="K54" s="28"/>
      <c r="L54" s="28" t="s">
        <v>5</v>
      </c>
      <c r="M54" s="51">
        <f t="shared" si="5"/>
        <v>172492</v>
      </c>
      <c r="N54" s="51">
        <f t="shared" si="6"/>
        <v>0</v>
      </c>
      <c r="O54" s="88">
        <f t="shared" si="7"/>
        <v>172492</v>
      </c>
      <c r="P54" s="52">
        <f t="shared" si="8"/>
        <v>559</v>
      </c>
      <c r="Q54" s="51">
        <f t="shared" si="9"/>
        <v>308.57245080500894</v>
      </c>
    </row>
    <row r="55" spans="1:17" ht="12.75">
      <c r="A55" s="28"/>
      <c r="B55" s="28" t="s">
        <v>6</v>
      </c>
      <c r="C55" s="29">
        <v>545</v>
      </c>
      <c r="D55" s="30">
        <v>353.60733944954126</v>
      </c>
      <c r="E55" s="29">
        <v>0</v>
      </c>
      <c r="F55" s="29">
        <v>0</v>
      </c>
      <c r="G55" s="85">
        <v>545</v>
      </c>
      <c r="H55" s="30">
        <v>353.60733944954126</v>
      </c>
      <c r="K55" s="28"/>
      <c r="L55" s="28" t="s">
        <v>6</v>
      </c>
      <c r="M55" s="51">
        <f t="shared" si="5"/>
        <v>192715.99999999997</v>
      </c>
      <c r="N55" s="51">
        <f t="shared" si="6"/>
        <v>0</v>
      </c>
      <c r="O55" s="88">
        <f t="shared" si="7"/>
        <v>192715.99999999997</v>
      </c>
      <c r="P55" s="52">
        <f t="shared" si="8"/>
        <v>545</v>
      </c>
      <c r="Q55" s="51">
        <f t="shared" si="9"/>
        <v>353.60733944954126</v>
      </c>
    </row>
    <row r="56" spans="1:17" ht="12.75">
      <c r="A56" s="28"/>
      <c r="B56" s="28" t="s">
        <v>7</v>
      </c>
      <c r="C56" s="29">
        <v>572</v>
      </c>
      <c r="D56" s="30">
        <v>356.80944055944053</v>
      </c>
      <c r="E56" s="29">
        <v>0</v>
      </c>
      <c r="F56" s="29">
        <v>0</v>
      </c>
      <c r="G56" s="85">
        <v>572</v>
      </c>
      <c r="H56" s="30">
        <v>356.80944055944053</v>
      </c>
      <c r="K56" s="28"/>
      <c r="L56" s="28" t="s">
        <v>7</v>
      </c>
      <c r="M56" s="51">
        <f aca="true" t="shared" si="10" ref="M56:M61">C56*D56</f>
        <v>204094.99999999997</v>
      </c>
      <c r="N56" s="51">
        <f aca="true" t="shared" si="11" ref="N56:N61">E56*F56</f>
        <v>0</v>
      </c>
      <c r="O56" s="88">
        <f aca="true" t="shared" si="12" ref="O56:O61">M56+N56</f>
        <v>204094.99999999997</v>
      </c>
      <c r="P56" s="52">
        <f aca="true" t="shared" si="13" ref="P56:P61">C56+E56</f>
        <v>572</v>
      </c>
      <c r="Q56" s="51">
        <f aca="true" t="shared" si="14" ref="Q56:Q61">O56/P56</f>
        <v>356.80944055944053</v>
      </c>
    </row>
    <row r="57" spans="1:17" ht="12.75">
      <c r="A57" s="28"/>
      <c r="B57" s="28" t="s">
        <v>8</v>
      </c>
      <c r="C57" s="29">
        <v>592</v>
      </c>
      <c r="D57" s="30">
        <v>399.5912162162162</v>
      </c>
      <c r="E57" s="29">
        <v>0</v>
      </c>
      <c r="F57" s="29">
        <v>0</v>
      </c>
      <c r="G57" s="85">
        <v>592</v>
      </c>
      <c r="H57" s="30">
        <v>399.5912162162162</v>
      </c>
      <c r="K57" s="28"/>
      <c r="L57" s="28" t="s">
        <v>8</v>
      </c>
      <c r="M57" s="51">
        <f t="shared" si="10"/>
        <v>236558</v>
      </c>
      <c r="N57" s="51">
        <f t="shared" si="11"/>
        <v>0</v>
      </c>
      <c r="O57" s="88">
        <f t="shared" si="12"/>
        <v>236558</v>
      </c>
      <c r="P57" s="52">
        <f t="shared" si="13"/>
        <v>592</v>
      </c>
      <c r="Q57" s="51">
        <f t="shared" si="14"/>
        <v>399.5912162162162</v>
      </c>
    </row>
    <row r="58" spans="1:17" ht="12.75">
      <c r="A58" s="28"/>
      <c r="B58" s="28" t="s">
        <v>10</v>
      </c>
      <c r="C58" s="29">
        <v>786</v>
      </c>
      <c r="D58" s="30">
        <v>429.8104325699746</v>
      </c>
      <c r="E58" s="29">
        <v>0</v>
      </c>
      <c r="F58" s="29">
        <v>0</v>
      </c>
      <c r="G58" s="85">
        <v>786</v>
      </c>
      <c r="H58" s="30">
        <v>429.8104325699746</v>
      </c>
      <c r="K58" s="28"/>
      <c r="L58" s="28" t="s">
        <v>10</v>
      </c>
      <c r="M58" s="51">
        <f t="shared" si="10"/>
        <v>337831</v>
      </c>
      <c r="N58" s="51">
        <f t="shared" si="11"/>
        <v>0</v>
      </c>
      <c r="O58" s="88">
        <f t="shared" si="12"/>
        <v>337831</v>
      </c>
      <c r="P58" s="52">
        <f t="shared" si="13"/>
        <v>786</v>
      </c>
      <c r="Q58" s="51">
        <f t="shared" si="14"/>
        <v>429.8104325699746</v>
      </c>
    </row>
    <row r="59" spans="1:17" ht="12.75">
      <c r="A59" s="28"/>
      <c r="B59" s="28" t="s">
        <v>11</v>
      </c>
      <c r="C59" s="29">
        <v>1095</v>
      </c>
      <c r="D59" s="30">
        <v>401.9004566210046</v>
      </c>
      <c r="E59" s="29">
        <v>0</v>
      </c>
      <c r="F59" s="29">
        <v>0</v>
      </c>
      <c r="G59" s="85">
        <v>1095</v>
      </c>
      <c r="H59" s="30">
        <v>401.9004566210046</v>
      </c>
      <c r="K59" s="28"/>
      <c r="L59" s="28" t="s">
        <v>11</v>
      </c>
      <c r="M59" s="51">
        <f t="shared" si="10"/>
        <v>440081.00000000006</v>
      </c>
      <c r="N59" s="51">
        <f t="shared" si="11"/>
        <v>0</v>
      </c>
      <c r="O59" s="88">
        <f t="shared" si="12"/>
        <v>440081.00000000006</v>
      </c>
      <c r="P59" s="52">
        <f t="shared" si="13"/>
        <v>1095</v>
      </c>
      <c r="Q59" s="51">
        <f t="shared" si="14"/>
        <v>401.9004566210046</v>
      </c>
    </row>
    <row r="60" spans="1:17" ht="12.75">
      <c r="A60" s="28"/>
      <c r="B60" s="28" t="s">
        <v>12</v>
      </c>
      <c r="C60" s="29">
        <v>1139</v>
      </c>
      <c r="D60" s="30">
        <v>398.8173836698859</v>
      </c>
      <c r="E60" s="29"/>
      <c r="F60" s="29"/>
      <c r="G60" s="85">
        <v>1139</v>
      </c>
      <c r="H60" s="30">
        <v>398.8173836698859</v>
      </c>
      <c r="K60" s="28"/>
      <c r="L60" s="28" t="s">
        <v>12</v>
      </c>
      <c r="M60" s="51">
        <f t="shared" si="10"/>
        <v>454253</v>
      </c>
      <c r="N60" s="51">
        <f t="shared" si="11"/>
        <v>0</v>
      </c>
      <c r="O60" s="88">
        <f t="shared" si="12"/>
        <v>454253</v>
      </c>
      <c r="P60" s="52">
        <f t="shared" si="13"/>
        <v>1139</v>
      </c>
      <c r="Q60" s="51">
        <f t="shared" si="14"/>
        <v>398.8173836698859</v>
      </c>
    </row>
    <row r="61" spans="1:17" ht="13.5" thickBot="1">
      <c r="A61" s="32"/>
      <c r="B61" s="32" t="s">
        <v>9</v>
      </c>
      <c r="C61" s="33">
        <v>1021</v>
      </c>
      <c r="D61" s="34">
        <v>404.6043095004897</v>
      </c>
      <c r="E61" s="33"/>
      <c r="F61" s="33"/>
      <c r="G61" s="86">
        <v>1021</v>
      </c>
      <c r="H61" s="34">
        <v>404.6043095004897</v>
      </c>
      <c r="K61" s="32"/>
      <c r="L61" s="32" t="s">
        <v>9</v>
      </c>
      <c r="M61" s="56">
        <f t="shared" si="10"/>
        <v>413101</v>
      </c>
      <c r="N61" s="56">
        <f t="shared" si="11"/>
        <v>0</v>
      </c>
      <c r="O61" s="89">
        <f t="shared" si="12"/>
        <v>413101</v>
      </c>
      <c r="P61" s="57">
        <f t="shared" si="13"/>
        <v>1021</v>
      </c>
      <c r="Q61" s="56">
        <f t="shared" si="14"/>
        <v>404.6043095004897</v>
      </c>
    </row>
    <row r="62" spans="1:17" ht="13.5" thickTop="1">
      <c r="A62" s="35" t="s">
        <v>41</v>
      </c>
      <c r="B62" s="35"/>
      <c r="C62" s="36">
        <v>6822</v>
      </c>
      <c r="D62" s="37">
        <v>390.4730284374084</v>
      </c>
      <c r="E62" s="36">
        <v>0</v>
      </c>
      <c r="F62" s="36">
        <v>0</v>
      </c>
      <c r="G62" s="36">
        <v>6822</v>
      </c>
      <c r="H62" s="37">
        <v>390.4730284374084</v>
      </c>
      <c r="K62" s="35" t="s">
        <v>41</v>
      </c>
      <c r="L62" s="35"/>
      <c r="M62" s="54">
        <f t="shared" si="5"/>
        <v>2663807</v>
      </c>
      <c r="N62" s="54">
        <f t="shared" si="6"/>
        <v>0</v>
      </c>
      <c r="O62" s="55">
        <f t="shared" si="7"/>
        <v>2663807</v>
      </c>
      <c r="P62" s="55">
        <f t="shared" si="8"/>
        <v>6822</v>
      </c>
      <c r="Q62" s="54">
        <f t="shared" si="9"/>
        <v>390.4730284374084</v>
      </c>
    </row>
    <row r="63" spans="1:17" ht="12.75">
      <c r="A63" s="38" t="s">
        <v>42</v>
      </c>
      <c r="B63" s="38"/>
      <c r="C63" s="39">
        <v>12771</v>
      </c>
      <c r="D63" s="40">
        <v>407.12771122073445</v>
      </c>
      <c r="E63" s="39">
        <v>0</v>
      </c>
      <c r="F63" s="39">
        <v>0</v>
      </c>
      <c r="G63" s="39">
        <v>12771</v>
      </c>
      <c r="H63" s="40">
        <v>407.12771122073445</v>
      </c>
      <c r="K63" s="38" t="s">
        <v>42</v>
      </c>
      <c r="L63" s="38"/>
      <c r="M63" s="58">
        <f t="shared" si="5"/>
        <v>5199428</v>
      </c>
      <c r="N63" s="58">
        <f t="shared" si="6"/>
        <v>0</v>
      </c>
      <c r="O63" s="59">
        <f t="shared" si="7"/>
        <v>5199428</v>
      </c>
      <c r="P63" s="59">
        <f t="shared" si="8"/>
        <v>12771</v>
      </c>
      <c r="Q63" s="58">
        <f t="shared" si="9"/>
        <v>407.12771122073445</v>
      </c>
    </row>
    <row r="66" spans="7:15" ht="13.5" thickBot="1">
      <c r="G66" s="87">
        <f>SUM(G49:G51,G53:G61)</f>
        <v>8441</v>
      </c>
      <c r="O66" s="87">
        <f>SUM(O49:O51,O53:O61)</f>
        <v>3407453</v>
      </c>
    </row>
    <row r="67" ht="13.5" thickTop="1"/>
  </sheetData>
  <sheetProtection/>
  <mergeCells count="27">
    <mergeCell ref="A33:B33"/>
    <mergeCell ref="C33:D33"/>
    <mergeCell ref="A34:B34"/>
    <mergeCell ref="C34:D34"/>
    <mergeCell ref="G29:H29"/>
    <mergeCell ref="G30:H30"/>
    <mergeCell ref="G33:H33"/>
    <mergeCell ref="G34:H34"/>
    <mergeCell ref="E31:F31"/>
    <mergeCell ref="G31:H31"/>
    <mergeCell ref="A32:B32"/>
    <mergeCell ref="C32:D32"/>
    <mergeCell ref="E32:F32"/>
    <mergeCell ref="G32:H32"/>
    <mergeCell ref="A29:B29"/>
    <mergeCell ref="C29:D29"/>
    <mergeCell ref="A30:B30"/>
    <mergeCell ref="C30:D30"/>
    <mergeCell ref="A31:B31"/>
    <mergeCell ref="C31:D31"/>
    <mergeCell ref="C4:D4"/>
    <mergeCell ref="E4:F4"/>
    <mergeCell ref="G4:H4"/>
    <mergeCell ref="A28:B28"/>
    <mergeCell ref="C28:D28"/>
    <mergeCell ref="E28:F28"/>
    <mergeCell ref="G28:H28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47"/>
  <sheetViews>
    <sheetView zoomScalePageLayoutView="0" workbookViewId="0" topLeftCell="A1">
      <selection activeCell="A2" sqref="A1:A2"/>
    </sheetView>
  </sheetViews>
  <sheetFormatPr defaultColWidth="9.140625" defaultRowHeight="12.75"/>
  <cols>
    <col min="4" max="4" width="20.28125" style="0" customWidth="1"/>
    <col min="6" max="6" width="12.140625" style="0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125</v>
      </c>
    </row>
    <row r="2" ht="12.75">
      <c r="A2" s="6" t="s">
        <v>114</v>
      </c>
    </row>
    <row r="3" spans="12:17" ht="12.75">
      <c r="L3" s="11"/>
      <c r="M3" s="11"/>
      <c r="N3" s="11"/>
      <c r="O3" s="11"/>
      <c r="P3" s="11"/>
      <c r="Q3" s="11"/>
    </row>
    <row r="4" spans="1:17" ht="12.7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.75">
      <c r="A5" s="93" t="s">
        <v>72</v>
      </c>
      <c r="B5" s="93"/>
      <c r="C5" s="93"/>
      <c r="D5" s="93"/>
      <c r="E5" s="93"/>
      <c r="F5" s="93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</row>
    <row r="7" ht="12.75">
      <c r="A7" s="60" t="s">
        <v>77</v>
      </c>
    </row>
    <row r="9" spans="1:8" ht="12.75">
      <c r="A9" s="101" t="s">
        <v>67</v>
      </c>
      <c r="B9" s="101"/>
      <c r="C9" s="101" t="s">
        <v>65</v>
      </c>
      <c r="D9" s="101"/>
      <c r="E9" s="101" t="s">
        <v>68</v>
      </c>
      <c r="F9" s="101"/>
      <c r="G9" s="101" t="s">
        <v>66</v>
      </c>
      <c r="H9" s="101"/>
    </row>
    <row r="10" spans="1:8" ht="12.75">
      <c r="A10" s="108" t="s">
        <v>19</v>
      </c>
      <c r="B10" s="108"/>
      <c r="C10" s="108" t="s">
        <v>70</v>
      </c>
      <c r="D10" s="108"/>
      <c r="E10" s="63" t="s">
        <v>69</v>
      </c>
      <c r="F10" s="63"/>
      <c r="G10" s="106" t="s">
        <v>54</v>
      </c>
      <c r="H10" s="107"/>
    </row>
    <row r="11" spans="1:8" ht="12.75">
      <c r="A11" s="108" t="s">
        <v>19</v>
      </c>
      <c r="B11" s="108"/>
      <c r="C11" s="108" t="s">
        <v>71</v>
      </c>
      <c r="D11" s="108"/>
      <c r="E11" s="63" t="s">
        <v>69</v>
      </c>
      <c r="F11" s="63"/>
      <c r="G11" s="106" t="s">
        <v>60</v>
      </c>
      <c r="H11" s="107"/>
    </row>
    <row r="12" spans="1:8" ht="12.75">
      <c r="A12" s="104"/>
      <c r="B12" s="105"/>
      <c r="C12" s="104"/>
      <c r="D12" s="105"/>
      <c r="E12" s="102" t="s">
        <v>69</v>
      </c>
      <c r="F12" s="102"/>
      <c r="G12" s="109" t="s">
        <v>52</v>
      </c>
      <c r="H12" s="110"/>
    </row>
    <row r="13" spans="1:8" ht="12.75">
      <c r="A13" s="104"/>
      <c r="B13" s="105"/>
      <c r="C13" s="104"/>
      <c r="D13" s="105"/>
      <c r="E13" s="103" t="s">
        <v>69</v>
      </c>
      <c r="F13" s="103"/>
      <c r="G13" s="106" t="s">
        <v>58</v>
      </c>
      <c r="H13" s="107"/>
    </row>
    <row r="14" spans="1:8" ht="12.75">
      <c r="A14" s="104"/>
      <c r="B14" s="105"/>
      <c r="C14" s="104"/>
      <c r="D14" s="105"/>
      <c r="E14" s="62" t="s">
        <v>69</v>
      </c>
      <c r="F14" s="62"/>
      <c r="G14" s="106" t="s">
        <v>56</v>
      </c>
      <c r="H14" s="107"/>
    </row>
    <row r="15" spans="1:8" ht="12.75">
      <c r="A15" s="104"/>
      <c r="B15" s="105"/>
      <c r="C15" s="104"/>
      <c r="D15" s="105"/>
      <c r="E15" s="62" t="s">
        <v>69</v>
      </c>
      <c r="F15" s="62"/>
      <c r="G15" s="106" t="s">
        <v>62</v>
      </c>
      <c r="H15" s="107"/>
    </row>
    <row r="18" spans="1:2" ht="12.75">
      <c r="A18" s="44" t="s">
        <v>78</v>
      </c>
      <c r="B18" s="60" t="s">
        <v>77</v>
      </c>
    </row>
    <row r="19" spans="1:8" ht="12.75">
      <c r="A19" s="46"/>
      <c r="B19" s="44"/>
      <c r="C19" s="41" t="s">
        <v>20</v>
      </c>
      <c r="D19" s="42"/>
      <c r="E19" s="43" t="s">
        <v>21</v>
      </c>
      <c r="F19" s="42"/>
      <c r="G19" s="43" t="s">
        <v>36</v>
      </c>
      <c r="H19" s="45" t="s">
        <v>37</v>
      </c>
    </row>
    <row r="20" spans="1:17" ht="12.75">
      <c r="A20" s="44" t="s">
        <v>13</v>
      </c>
      <c r="B20" s="44" t="s">
        <v>14</v>
      </c>
      <c r="C20" s="44" t="s">
        <v>38</v>
      </c>
      <c r="D20" s="44" t="s">
        <v>39</v>
      </c>
      <c r="E20" s="44" t="s">
        <v>38</v>
      </c>
      <c r="F20" s="44" t="s">
        <v>39</v>
      </c>
      <c r="G20" s="44"/>
      <c r="H20" s="44"/>
      <c r="K20" s="44" t="s">
        <v>13</v>
      </c>
      <c r="L20" s="44" t="s">
        <v>14</v>
      </c>
      <c r="M20" s="49" t="s">
        <v>24</v>
      </c>
      <c r="N20" s="49" t="s">
        <v>25</v>
      </c>
      <c r="O20" s="50" t="s">
        <v>44</v>
      </c>
      <c r="P20" s="50" t="s">
        <v>45</v>
      </c>
      <c r="Q20" s="50" t="s">
        <v>46</v>
      </c>
    </row>
    <row r="21" spans="1:17" ht="12.75">
      <c r="A21" s="31">
        <v>2014</v>
      </c>
      <c r="B21" s="28" t="s">
        <v>4</v>
      </c>
      <c r="C21" s="29">
        <v>536</v>
      </c>
      <c r="D21" s="30">
        <v>479.52425373134326</v>
      </c>
      <c r="E21" s="29">
        <v>0</v>
      </c>
      <c r="F21" s="29">
        <v>0</v>
      </c>
      <c r="G21" s="29">
        <v>536</v>
      </c>
      <c r="H21" s="30">
        <v>479.52425373134326</v>
      </c>
      <c r="K21" s="31">
        <v>2014</v>
      </c>
      <c r="L21" s="28" t="s">
        <v>4</v>
      </c>
      <c r="M21" s="51">
        <f aca="true" t="shared" si="0" ref="M21:M44">C21*D21</f>
        <v>257025</v>
      </c>
      <c r="N21" s="51">
        <f aca="true" t="shared" si="1" ref="N21:N44">E21*F21</f>
        <v>0</v>
      </c>
      <c r="O21" s="52">
        <f aca="true" t="shared" si="2" ref="O21:O44">M21+N21</f>
        <v>257025</v>
      </c>
      <c r="P21" s="52">
        <f aca="true" t="shared" si="3" ref="P21:P44">C21+E21</f>
        <v>536</v>
      </c>
      <c r="Q21" s="51">
        <f>O21/P21</f>
        <v>479.52425373134326</v>
      </c>
    </row>
    <row r="22" spans="1:17" ht="12.75">
      <c r="A22" s="28"/>
      <c r="B22" s="28" t="s">
        <v>5</v>
      </c>
      <c r="C22" s="29">
        <v>499</v>
      </c>
      <c r="D22" s="30">
        <v>474.71543086172346</v>
      </c>
      <c r="E22" s="29">
        <v>0</v>
      </c>
      <c r="F22" s="29">
        <v>0</v>
      </c>
      <c r="G22" s="29">
        <v>499</v>
      </c>
      <c r="H22" s="30">
        <v>474.71543086172346</v>
      </c>
      <c r="K22" s="28"/>
      <c r="L22" s="28" t="s">
        <v>5</v>
      </c>
      <c r="M22" s="51">
        <f t="shared" si="0"/>
        <v>236883</v>
      </c>
      <c r="N22" s="51">
        <f t="shared" si="1"/>
        <v>0</v>
      </c>
      <c r="O22" s="52">
        <f t="shared" si="2"/>
        <v>236883</v>
      </c>
      <c r="P22" s="52">
        <f t="shared" si="3"/>
        <v>499</v>
      </c>
      <c r="Q22" s="51">
        <f aca="true" t="shared" si="4" ref="Q22:Q44">O22/P22</f>
        <v>474.71543086172346</v>
      </c>
    </row>
    <row r="23" spans="1:17" ht="12.75">
      <c r="A23" s="28"/>
      <c r="B23" s="28" t="s">
        <v>6</v>
      </c>
      <c r="C23" s="29">
        <v>439</v>
      </c>
      <c r="D23" s="30">
        <v>504.9088838268793</v>
      </c>
      <c r="E23" s="29">
        <v>0</v>
      </c>
      <c r="F23" s="29">
        <v>0</v>
      </c>
      <c r="G23" s="29">
        <v>439</v>
      </c>
      <c r="H23" s="30">
        <v>504.9088838268793</v>
      </c>
      <c r="K23" s="28"/>
      <c r="L23" s="28" t="s">
        <v>6</v>
      </c>
      <c r="M23" s="51">
        <f t="shared" si="0"/>
        <v>221655</v>
      </c>
      <c r="N23" s="51">
        <f t="shared" si="1"/>
        <v>0</v>
      </c>
      <c r="O23" s="52">
        <f t="shared" si="2"/>
        <v>221655</v>
      </c>
      <c r="P23" s="52">
        <f t="shared" si="3"/>
        <v>439</v>
      </c>
      <c r="Q23" s="51">
        <f t="shared" si="4"/>
        <v>504.9088838268793</v>
      </c>
    </row>
    <row r="24" spans="1:17" ht="12.75">
      <c r="A24" s="28"/>
      <c r="B24" s="28" t="s">
        <v>7</v>
      </c>
      <c r="C24" s="29">
        <v>498</v>
      </c>
      <c r="D24" s="30">
        <v>495.49397590361446</v>
      </c>
      <c r="E24" s="29">
        <v>0</v>
      </c>
      <c r="F24" s="29">
        <v>0</v>
      </c>
      <c r="G24" s="29">
        <v>498</v>
      </c>
      <c r="H24" s="30">
        <v>495.49397590361446</v>
      </c>
      <c r="K24" s="28"/>
      <c r="L24" s="28" t="s">
        <v>7</v>
      </c>
      <c r="M24" s="51">
        <f t="shared" si="0"/>
        <v>246756</v>
      </c>
      <c r="N24" s="51">
        <f t="shared" si="1"/>
        <v>0</v>
      </c>
      <c r="O24" s="52">
        <f t="shared" si="2"/>
        <v>246756</v>
      </c>
      <c r="P24" s="52">
        <f t="shared" si="3"/>
        <v>498</v>
      </c>
      <c r="Q24" s="51">
        <f t="shared" si="4"/>
        <v>495.49397590361446</v>
      </c>
    </row>
    <row r="25" spans="1:17" ht="12.75">
      <c r="A25" s="28"/>
      <c r="B25" s="28" t="s">
        <v>8</v>
      </c>
      <c r="C25" s="29">
        <v>453</v>
      </c>
      <c r="D25" s="30">
        <v>500.88962472406183</v>
      </c>
      <c r="E25" s="29">
        <v>0</v>
      </c>
      <c r="F25" s="29">
        <v>0</v>
      </c>
      <c r="G25" s="29">
        <v>453</v>
      </c>
      <c r="H25" s="30">
        <v>500.88962472406183</v>
      </c>
      <c r="K25" s="28"/>
      <c r="L25" s="28" t="s">
        <v>8</v>
      </c>
      <c r="M25" s="51">
        <f t="shared" si="0"/>
        <v>226903</v>
      </c>
      <c r="N25" s="51">
        <f t="shared" si="1"/>
        <v>0</v>
      </c>
      <c r="O25" s="52">
        <f t="shared" si="2"/>
        <v>226903</v>
      </c>
      <c r="P25" s="52">
        <f t="shared" si="3"/>
        <v>453</v>
      </c>
      <c r="Q25" s="51">
        <f t="shared" si="4"/>
        <v>500.88962472406183</v>
      </c>
    </row>
    <row r="26" spans="1:17" ht="12.75">
      <c r="A26" s="28"/>
      <c r="B26" s="28" t="s">
        <v>10</v>
      </c>
      <c r="C26" s="29">
        <v>500</v>
      </c>
      <c r="D26" s="30">
        <v>487.39</v>
      </c>
      <c r="E26" s="29">
        <v>0</v>
      </c>
      <c r="F26" s="29">
        <v>0</v>
      </c>
      <c r="G26" s="29">
        <v>500</v>
      </c>
      <c r="H26" s="30">
        <v>487.39</v>
      </c>
      <c r="K26" s="28"/>
      <c r="L26" s="28" t="s">
        <v>10</v>
      </c>
      <c r="M26" s="51">
        <f t="shared" si="0"/>
        <v>243695</v>
      </c>
      <c r="N26" s="51">
        <f t="shared" si="1"/>
        <v>0</v>
      </c>
      <c r="O26" s="52">
        <f t="shared" si="2"/>
        <v>243695</v>
      </c>
      <c r="P26" s="52">
        <f t="shared" si="3"/>
        <v>500</v>
      </c>
      <c r="Q26" s="51">
        <f t="shared" si="4"/>
        <v>487.39</v>
      </c>
    </row>
    <row r="27" spans="1:17" ht="12.75">
      <c r="A27" s="28"/>
      <c r="B27" s="28" t="s">
        <v>11</v>
      </c>
      <c r="C27" s="29">
        <v>557</v>
      </c>
      <c r="D27" s="30">
        <v>496.19389587073607</v>
      </c>
      <c r="E27" s="29">
        <v>0</v>
      </c>
      <c r="F27" s="29">
        <v>0</v>
      </c>
      <c r="G27" s="29">
        <v>557</v>
      </c>
      <c r="H27" s="30">
        <v>496.19389587073607</v>
      </c>
      <c r="K27" s="28"/>
      <c r="L27" s="28" t="s">
        <v>11</v>
      </c>
      <c r="M27" s="51">
        <f t="shared" si="0"/>
        <v>276380</v>
      </c>
      <c r="N27" s="51">
        <f t="shared" si="1"/>
        <v>0</v>
      </c>
      <c r="O27" s="52">
        <f t="shared" si="2"/>
        <v>276380</v>
      </c>
      <c r="P27" s="52">
        <f t="shared" si="3"/>
        <v>557</v>
      </c>
      <c r="Q27" s="51">
        <f t="shared" si="4"/>
        <v>496.19389587073607</v>
      </c>
    </row>
    <row r="28" spans="1:17" ht="12.75">
      <c r="A28" s="28"/>
      <c r="B28" s="28" t="s">
        <v>12</v>
      </c>
      <c r="C28" s="29">
        <v>594</v>
      </c>
      <c r="D28" s="30">
        <v>496.6178451178451</v>
      </c>
      <c r="E28" s="29">
        <v>0</v>
      </c>
      <c r="F28" s="29">
        <v>0</v>
      </c>
      <c r="G28" s="29">
        <v>594</v>
      </c>
      <c r="H28" s="30">
        <v>496.6178451178451</v>
      </c>
      <c r="K28" s="28"/>
      <c r="L28" s="28" t="s">
        <v>12</v>
      </c>
      <c r="M28" s="51">
        <f t="shared" si="0"/>
        <v>294991</v>
      </c>
      <c r="N28" s="51">
        <f t="shared" si="1"/>
        <v>0</v>
      </c>
      <c r="O28" s="52">
        <f t="shared" si="2"/>
        <v>294991</v>
      </c>
      <c r="P28" s="52">
        <f t="shared" si="3"/>
        <v>594</v>
      </c>
      <c r="Q28" s="51">
        <f t="shared" si="4"/>
        <v>496.6178451178451</v>
      </c>
    </row>
    <row r="29" spans="1:17" ht="12.75">
      <c r="A29" s="28"/>
      <c r="B29" s="28" t="s">
        <v>9</v>
      </c>
      <c r="C29" s="29">
        <v>590</v>
      </c>
      <c r="D29" s="30">
        <v>541.4491525423729</v>
      </c>
      <c r="E29" s="29">
        <v>0</v>
      </c>
      <c r="F29" s="29">
        <v>0</v>
      </c>
      <c r="G29" s="29">
        <v>590</v>
      </c>
      <c r="H29" s="30">
        <v>541.4491525423729</v>
      </c>
      <c r="K29" s="28"/>
      <c r="L29" s="28" t="s">
        <v>9</v>
      </c>
      <c r="M29" s="51">
        <f t="shared" si="0"/>
        <v>319455</v>
      </c>
      <c r="N29" s="51">
        <f t="shared" si="1"/>
        <v>0</v>
      </c>
      <c r="O29" s="52">
        <f t="shared" si="2"/>
        <v>319455</v>
      </c>
      <c r="P29" s="52">
        <f t="shared" si="3"/>
        <v>590</v>
      </c>
      <c r="Q29" s="51">
        <f t="shared" si="4"/>
        <v>541.4491525423729</v>
      </c>
    </row>
    <row r="30" spans="1:17" ht="12.75">
      <c r="A30" s="28"/>
      <c r="B30" s="28" t="s">
        <v>1</v>
      </c>
      <c r="C30" s="29">
        <v>580</v>
      </c>
      <c r="D30" s="30">
        <v>608.2</v>
      </c>
      <c r="E30" s="29">
        <v>0</v>
      </c>
      <c r="F30" s="29">
        <v>0</v>
      </c>
      <c r="G30" s="29">
        <v>580</v>
      </c>
      <c r="H30" s="30">
        <v>608.2</v>
      </c>
      <c r="K30" s="28"/>
      <c r="L30" s="28" t="s">
        <v>1</v>
      </c>
      <c r="M30" s="51">
        <f t="shared" si="0"/>
        <v>352756</v>
      </c>
      <c r="N30" s="51">
        <f t="shared" si="1"/>
        <v>0</v>
      </c>
      <c r="O30" s="52">
        <f t="shared" si="2"/>
        <v>352756</v>
      </c>
      <c r="P30" s="52">
        <f t="shared" si="3"/>
        <v>580</v>
      </c>
      <c r="Q30" s="51">
        <f t="shared" si="4"/>
        <v>608.2</v>
      </c>
    </row>
    <row r="31" spans="1:17" ht="12.75">
      <c r="A31" s="28"/>
      <c r="B31" s="28" t="s">
        <v>2</v>
      </c>
      <c r="C31" s="29">
        <v>461</v>
      </c>
      <c r="D31" s="30">
        <v>588.9132321041214</v>
      </c>
      <c r="E31" s="29">
        <v>0</v>
      </c>
      <c r="F31" s="29">
        <v>0</v>
      </c>
      <c r="G31" s="29">
        <v>461</v>
      </c>
      <c r="H31" s="30">
        <v>588.9132321041214</v>
      </c>
      <c r="K31" s="28"/>
      <c r="L31" s="28" t="s">
        <v>2</v>
      </c>
      <c r="M31" s="51">
        <f t="shared" si="0"/>
        <v>271489</v>
      </c>
      <c r="N31" s="51">
        <f t="shared" si="1"/>
        <v>0</v>
      </c>
      <c r="O31" s="52">
        <f t="shared" si="2"/>
        <v>271489</v>
      </c>
      <c r="P31" s="52">
        <f t="shared" si="3"/>
        <v>461</v>
      </c>
      <c r="Q31" s="51">
        <f t="shared" si="4"/>
        <v>588.9132321041214</v>
      </c>
    </row>
    <row r="32" spans="1:17" ht="13.5" thickBot="1">
      <c r="A32" s="32"/>
      <c r="B32" s="32" t="s">
        <v>3</v>
      </c>
      <c r="C32" s="33">
        <v>579</v>
      </c>
      <c r="D32" s="34">
        <v>548.5993091537133</v>
      </c>
      <c r="E32" s="33">
        <v>0</v>
      </c>
      <c r="F32" s="33">
        <v>0</v>
      </c>
      <c r="G32" s="33">
        <v>579</v>
      </c>
      <c r="H32" s="34">
        <v>548.5993091537133</v>
      </c>
      <c r="K32" s="32"/>
      <c r="L32" s="32" t="s">
        <v>3</v>
      </c>
      <c r="M32" s="56">
        <f t="shared" si="0"/>
        <v>317639</v>
      </c>
      <c r="N32" s="56">
        <f t="shared" si="1"/>
        <v>0</v>
      </c>
      <c r="O32" s="57">
        <f t="shared" si="2"/>
        <v>317639</v>
      </c>
      <c r="P32" s="57">
        <f t="shared" si="3"/>
        <v>579</v>
      </c>
      <c r="Q32" s="56">
        <f t="shared" si="4"/>
        <v>548.5993091537133</v>
      </c>
    </row>
    <row r="33" spans="1:17" ht="13.5" thickTop="1">
      <c r="A33" s="35" t="s">
        <v>40</v>
      </c>
      <c r="B33" s="35"/>
      <c r="C33" s="36">
        <v>6286</v>
      </c>
      <c r="D33" s="37">
        <v>519.5079541839008</v>
      </c>
      <c r="E33" s="36">
        <v>0</v>
      </c>
      <c r="F33" s="36">
        <v>0</v>
      </c>
      <c r="G33" s="36">
        <v>6286</v>
      </c>
      <c r="H33" s="37">
        <v>519.5079541839008</v>
      </c>
      <c r="K33" s="35" t="s">
        <v>40</v>
      </c>
      <c r="L33" s="35"/>
      <c r="M33" s="54">
        <f t="shared" si="0"/>
        <v>3265627.0000000005</v>
      </c>
      <c r="N33" s="54">
        <f t="shared" si="1"/>
        <v>0</v>
      </c>
      <c r="O33" s="55">
        <f t="shared" si="2"/>
        <v>3265627.0000000005</v>
      </c>
      <c r="P33" s="55">
        <f t="shared" si="3"/>
        <v>6286</v>
      </c>
      <c r="Q33" s="54">
        <f t="shared" si="4"/>
        <v>519.5079541839008</v>
      </c>
    </row>
    <row r="34" spans="1:17" ht="12.75">
      <c r="A34" s="31">
        <v>2015</v>
      </c>
      <c r="B34" s="28" t="s">
        <v>4</v>
      </c>
      <c r="C34" s="29">
        <v>501</v>
      </c>
      <c r="D34" s="30">
        <v>543.2075848303393</v>
      </c>
      <c r="E34" s="29">
        <v>0</v>
      </c>
      <c r="F34" s="29">
        <v>0</v>
      </c>
      <c r="G34" s="29">
        <v>501</v>
      </c>
      <c r="H34" s="30">
        <v>543.2075848303393</v>
      </c>
      <c r="K34" s="31">
        <v>2015</v>
      </c>
      <c r="L34" s="28" t="s">
        <v>4</v>
      </c>
      <c r="M34" s="51">
        <f t="shared" si="0"/>
        <v>272147</v>
      </c>
      <c r="N34" s="51">
        <f t="shared" si="1"/>
        <v>0</v>
      </c>
      <c r="O34" s="52">
        <f t="shared" si="2"/>
        <v>272147</v>
      </c>
      <c r="P34" s="52">
        <f t="shared" si="3"/>
        <v>501</v>
      </c>
      <c r="Q34" s="51">
        <f t="shared" si="4"/>
        <v>543.2075848303393</v>
      </c>
    </row>
    <row r="35" spans="1:17" ht="12.75">
      <c r="A35" s="28"/>
      <c r="B35" s="28" t="s">
        <v>5</v>
      </c>
      <c r="C35" s="29">
        <v>526</v>
      </c>
      <c r="D35" s="30">
        <v>503.1653992395437</v>
      </c>
      <c r="E35" s="29">
        <v>0</v>
      </c>
      <c r="F35" s="29">
        <v>0</v>
      </c>
      <c r="G35" s="29">
        <v>526</v>
      </c>
      <c r="H35" s="30">
        <v>503.1653992395437</v>
      </c>
      <c r="K35" s="28"/>
      <c r="L35" s="28" t="s">
        <v>5</v>
      </c>
      <c r="M35" s="51">
        <f t="shared" si="0"/>
        <v>264665</v>
      </c>
      <c r="N35" s="51">
        <f t="shared" si="1"/>
        <v>0</v>
      </c>
      <c r="O35" s="52">
        <f t="shared" si="2"/>
        <v>264665</v>
      </c>
      <c r="P35" s="52">
        <f t="shared" si="3"/>
        <v>526</v>
      </c>
      <c r="Q35" s="51">
        <f t="shared" si="4"/>
        <v>503.1653992395437</v>
      </c>
    </row>
    <row r="36" spans="1:17" ht="12.75">
      <c r="A36" s="28"/>
      <c r="B36" s="28" t="s">
        <v>6</v>
      </c>
      <c r="C36" s="29">
        <v>558</v>
      </c>
      <c r="D36" s="30">
        <v>499.7437275985663</v>
      </c>
      <c r="E36" s="29">
        <v>0</v>
      </c>
      <c r="F36" s="29">
        <v>0</v>
      </c>
      <c r="G36" s="29">
        <v>558</v>
      </c>
      <c r="H36" s="30">
        <v>499.7437275985663</v>
      </c>
      <c r="K36" s="28"/>
      <c r="L36" s="28" t="s">
        <v>6</v>
      </c>
      <c r="M36" s="51">
        <f t="shared" si="0"/>
        <v>278857</v>
      </c>
      <c r="N36" s="51">
        <f t="shared" si="1"/>
        <v>0</v>
      </c>
      <c r="O36" s="52">
        <f t="shared" si="2"/>
        <v>278857</v>
      </c>
      <c r="P36" s="52">
        <f t="shared" si="3"/>
        <v>558</v>
      </c>
      <c r="Q36" s="51">
        <f t="shared" si="4"/>
        <v>499.7437275985663</v>
      </c>
    </row>
    <row r="37" spans="1:17" ht="12.75">
      <c r="A37" s="28"/>
      <c r="B37" s="28" t="s">
        <v>7</v>
      </c>
      <c r="C37" s="29">
        <v>428</v>
      </c>
      <c r="D37" s="30">
        <v>637.6728971962617</v>
      </c>
      <c r="E37" s="29">
        <v>0</v>
      </c>
      <c r="F37" s="29">
        <v>0</v>
      </c>
      <c r="G37" s="29">
        <v>428</v>
      </c>
      <c r="H37" s="30">
        <v>637.6728971962617</v>
      </c>
      <c r="K37" s="28"/>
      <c r="L37" s="28" t="s">
        <v>7</v>
      </c>
      <c r="M37" s="51">
        <f aca="true" t="shared" si="5" ref="M37:M42">C37*D37</f>
        <v>272924</v>
      </c>
      <c r="N37" s="51">
        <f aca="true" t="shared" si="6" ref="N37:N42">E37*F37</f>
        <v>0</v>
      </c>
      <c r="O37" s="52">
        <f aca="true" t="shared" si="7" ref="O37:O42">M37+N37</f>
        <v>272924</v>
      </c>
      <c r="P37" s="52">
        <f aca="true" t="shared" si="8" ref="P37:P42">C37+E37</f>
        <v>428</v>
      </c>
      <c r="Q37" s="51">
        <f aca="true" t="shared" si="9" ref="Q37:Q42">O37/P37</f>
        <v>637.6728971962617</v>
      </c>
    </row>
    <row r="38" spans="1:17" ht="12.75">
      <c r="A38" s="28"/>
      <c r="B38" s="28" t="s">
        <v>8</v>
      </c>
      <c r="C38" s="29">
        <v>447</v>
      </c>
      <c r="D38" s="30">
        <v>544.9910514541388</v>
      </c>
      <c r="E38" s="29">
        <v>0</v>
      </c>
      <c r="F38" s="29">
        <v>0</v>
      </c>
      <c r="G38" s="29">
        <v>447</v>
      </c>
      <c r="H38" s="30">
        <v>544.9910514541388</v>
      </c>
      <c r="K38" s="28"/>
      <c r="L38" s="28" t="s">
        <v>8</v>
      </c>
      <c r="M38" s="51">
        <f t="shared" si="5"/>
        <v>243611.00000000003</v>
      </c>
      <c r="N38" s="51">
        <f t="shared" si="6"/>
        <v>0</v>
      </c>
      <c r="O38" s="52">
        <f t="shared" si="7"/>
        <v>243611.00000000003</v>
      </c>
      <c r="P38" s="52">
        <f t="shared" si="8"/>
        <v>447</v>
      </c>
      <c r="Q38" s="51">
        <f t="shared" si="9"/>
        <v>544.9910514541388</v>
      </c>
    </row>
    <row r="39" spans="1:17" ht="12.75">
      <c r="A39" s="28"/>
      <c r="B39" s="28" t="s">
        <v>10</v>
      </c>
      <c r="C39" s="29">
        <v>459</v>
      </c>
      <c r="D39" s="30">
        <v>554.8082788671024</v>
      </c>
      <c r="E39" s="29">
        <v>0</v>
      </c>
      <c r="F39" s="29">
        <v>0</v>
      </c>
      <c r="G39" s="29">
        <v>459</v>
      </c>
      <c r="H39" s="30">
        <v>554.8082788671024</v>
      </c>
      <c r="K39" s="28"/>
      <c r="L39" s="28" t="s">
        <v>10</v>
      </c>
      <c r="M39" s="51">
        <f t="shared" si="5"/>
        <v>254657.00000000003</v>
      </c>
      <c r="N39" s="51">
        <f t="shared" si="6"/>
        <v>0</v>
      </c>
      <c r="O39" s="52">
        <f t="shared" si="7"/>
        <v>254657.00000000003</v>
      </c>
      <c r="P39" s="52">
        <f t="shared" si="8"/>
        <v>459</v>
      </c>
      <c r="Q39" s="51">
        <f t="shared" si="9"/>
        <v>554.8082788671024</v>
      </c>
    </row>
    <row r="40" spans="1:17" ht="12.75">
      <c r="A40" s="28"/>
      <c r="B40" s="28" t="s">
        <v>11</v>
      </c>
      <c r="C40" s="29">
        <v>506</v>
      </c>
      <c r="D40" s="30">
        <v>573.4446640316205</v>
      </c>
      <c r="E40" s="29">
        <v>0</v>
      </c>
      <c r="F40" s="29">
        <v>0</v>
      </c>
      <c r="G40" s="29">
        <v>506</v>
      </c>
      <c r="H40" s="30">
        <v>573.4446640316205</v>
      </c>
      <c r="K40" s="28"/>
      <c r="L40" s="28" t="s">
        <v>11</v>
      </c>
      <c r="M40" s="51">
        <f t="shared" si="5"/>
        <v>290163</v>
      </c>
      <c r="N40" s="51">
        <f t="shared" si="6"/>
        <v>0</v>
      </c>
      <c r="O40" s="52">
        <f t="shared" si="7"/>
        <v>290163</v>
      </c>
      <c r="P40" s="52">
        <f t="shared" si="8"/>
        <v>506</v>
      </c>
      <c r="Q40" s="51">
        <f t="shared" si="9"/>
        <v>573.4446640316205</v>
      </c>
    </row>
    <row r="41" spans="1:17" ht="12.75">
      <c r="A41" s="28"/>
      <c r="B41" s="28" t="s">
        <v>12</v>
      </c>
      <c r="C41" s="29">
        <v>529</v>
      </c>
      <c r="D41" s="30">
        <v>571.0604914933838</v>
      </c>
      <c r="E41" s="29"/>
      <c r="F41" s="29"/>
      <c r="G41" s="29">
        <v>529</v>
      </c>
      <c r="H41" s="30">
        <v>571.0604914933838</v>
      </c>
      <c r="K41" s="28"/>
      <c r="L41" s="28" t="s">
        <v>12</v>
      </c>
      <c r="M41" s="51">
        <f t="shared" si="5"/>
        <v>302091</v>
      </c>
      <c r="N41" s="51">
        <f t="shared" si="6"/>
        <v>0</v>
      </c>
      <c r="O41" s="52">
        <f t="shared" si="7"/>
        <v>302091</v>
      </c>
      <c r="P41" s="52">
        <f t="shared" si="8"/>
        <v>529</v>
      </c>
      <c r="Q41" s="51">
        <f t="shared" si="9"/>
        <v>571.0604914933838</v>
      </c>
    </row>
    <row r="42" spans="1:17" ht="13.5" thickBot="1">
      <c r="A42" s="32"/>
      <c r="B42" s="32" t="s">
        <v>9</v>
      </c>
      <c r="C42" s="33">
        <v>540</v>
      </c>
      <c r="D42" s="34">
        <v>541.5944444444444</v>
      </c>
      <c r="E42" s="33"/>
      <c r="F42" s="33"/>
      <c r="G42" s="33">
        <v>540</v>
      </c>
      <c r="H42" s="34">
        <v>541.5944444444444</v>
      </c>
      <c r="K42" s="32"/>
      <c r="L42" s="32" t="s">
        <v>9</v>
      </c>
      <c r="M42" s="56">
        <f t="shared" si="5"/>
        <v>292461</v>
      </c>
      <c r="N42" s="56">
        <f t="shared" si="6"/>
        <v>0</v>
      </c>
      <c r="O42" s="57">
        <f t="shared" si="7"/>
        <v>292461</v>
      </c>
      <c r="P42" s="57">
        <f t="shared" si="8"/>
        <v>540</v>
      </c>
      <c r="Q42" s="56">
        <f t="shared" si="9"/>
        <v>541.5944444444444</v>
      </c>
    </row>
    <row r="43" spans="1:17" ht="13.5" thickTop="1">
      <c r="A43" s="35" t="s">
        <v>41</v>
      </c>
      <c r="B43" s="35"/>
      <c r="C43" s="36">
        <v>4494</v>
      </c>
      <c r="D43" s="37">
        <v>549.9724076546506</v>
      </c>
      <c r="E43" s="36">
        <v>0</v>
      </c>
      <c r="F43" s="36">
        <v>0</v>
      </c>
      <c r="G43" s="36">
        <v>4494</v>
      </c>
      <c r="H43" s="37">
        <v>549.9724076546506</v>
      </c>
      <c r="K43" s="35" t="s">
        <v>41</v>
      </c>
      <c r="L43" s="35"/>
      <c r="M43" s="54">
        <f t="shared" si="0"/>
        <v>2471576</v>
      </c>
      <c r="N43" s="54">
        <f t="shared" si="1"/>
        <v>0</v>
      </c>
      <c r="O43" s="55">
        <f t="shared" si="2"/>
        <v>2471576</v>
      </c>
      <c r="P43" s="55">
        <f t="shared" si="3"/>
        <v>4494</v>
      </c>
      <c r="Q43" s="54">
        <f t="shared" si="4"/>
        <v>549.9724076546506</v>
      </c>
    </row>
    <row r="44" spans="1:17" ht="409.5">
      <c r="A44" s="38" t="s">
        <v>42</v>
      </c>
      <c r="B44" s="38"/>
      <c r="C44" s="39">
        <v>10780</v>
      </c>
      <c r="D44" s="40">
        <v>532.2080705009276</v>
      </c>
      <c r="E44" s="39">
        <v>0</v>
      </c>
      <c r="F44" s="39">
        <v>0</v>
      </c>
      <c r="G44" s="39">
        <v>10780</v>
      </c>
      <c r="H44" s="40">
        <v>532.2080705009276</v>
      </c>
      <c r="K44" s="38" t="s">
        <v>42</v>
      </c>
      <c r="L44" s="38"/>
      <c r="M44" s="58">
        <f t="shared" si="0"/>
        <v>5737203</v>
      </c>
      <c r="N44" s="58">
        <f t="shared" si="1"/>
        <v>0</v>
      </c>
      <c r="O44" s="59">
        <f t="shared" si="2"/>
        <v>5737203</v>
      </c>
      <c r="P44" s="59">
        <f t="shared" si="3"/>
        <v>10780</v>
      </c>
      <c r="Q44" s="58">
        <f t="shared" si="4"/>
        <v>532.2080705009276</v>
      </c>
    </row>
    <row r="47" spans="7:15" ht="13.5" thickBot="1">
      <c r="G47" s="87">
        <f>SUM(G30:G32,G34:G42)</f>
        <v>6114</v>
      </c>
      <c r="O47" s="87">
        <f>SUM(O30:O32,O34:O42)</f>
        <v>3413460</v>
      </c>
    </row>
    <row r="48" ht="13.5" thickTop="1"/>
  </sheetData>
  <sheetProtection/>
  <mergeCells count="24">
    <mergeCell ref="A15:B15"/>
    <mergeCell ref="C15:D15"/>
    <mergeCell ref="G15:H15"/>
    <mergeCell ref="A13:B13"/>
    <mergeCell ref="C13:D13"/>
    <mergeCell ref="E13:F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G10:H10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47"/>
  <sheetViews>
    <sheetView zoomScalePageLayoutView="0" workbookViewId="0" topLeftCell="A1">
      <selection activeCell="A2" sqref="A1:A2"/>
    </sheetView>
  </sheetViews>
  <sheetFormatPr defaultColWidth="9.140625" defaultRowHeight="12.75"/>
  <cols>
    <col min="4" max="4" width="20.28125" style="0" customWidth="1"/>
    <col min="6" max="6" width="12.140625" style="0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126</v>
      </c>
    </row>
    <row r="2" ht="12.75">
      <c r="A2" s="6" t="s">
        <v>114</v>
      </c>
    </row>
    <row r="3" spans="12:17" ht="12.75">
      <c r="L3" s="11"/>
      <c r="M3" s="11"/>
      <c r="N3" s="11"/>
      <c r="O3" s="11"/>
      <c r="P3" s="11"/>
      <c r="Q3" s="11"/>
    </row>
    <row r="4" spans="1:17" ht="12.7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.75">
      <c r="A5" s="93" t="s">
        <v>72</v>
      </c>
      <c r="B5" s="93"/>
      <c r="C5" s="93"/>
      <c r="D5" s="93"/>
      <c r="E5" s="93"/>
      <c r="F5" s="93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</row>
    <row r="7" ht="12.75">
      <c r="A7" s="60" t="s">
        <v>79</v>
      </c>
    </row>
    <row r="9" spans="1:8" ht="12.75">
      <c r="A9" s="101" t="s">
        <v>67</v>
      </c>
      <c r="B9" s="101"/>
      <c r="C9" s="101" t="s">
        <v>65</v>
      </c>
      <c r="D9" s="101"/>
      <c r="E9" s="101" t="s">
        <v>68</v>
      </c>
      <c r="F9" s="101"/>
      <c r="G9" s="101" t="s">
        <v>66</v>
      </c>
      <c r="H9" s="101"/>
    </row>
    <row r="10" spans="1:8" ht="12.75">
      <c r="A10" s="108" t="s">
        <v>19</v>
      </c>
      <c r="B10" s="108"/>
      <c r="C10" s="108" t="s">
        <v>70</v>
      </c>
      <c r="D10" s="108"/>
      <c r="E10" s="63" t="s">
        <v>69</v>
      </c>
      <c r="F10" s="63"/>
      <c r="G10" s="106" t="s">
        <v>54</v>
      </c>
      <c r="H10" s="107"/>
    </row>
    <row r="11" spans="1:8" ht="12.75">
      <c r="A11" s="108" t="s">
        <v>19</v>
      </c>
      <c r="B11" s="108"/>
      <c r="C11" s="108" t="s">
        <v>71</v>
      </c>
      <c r="D11" s="108"/>
      <c r="E11" s="63" t="s">
        <v>69</v>
      </c>
      <c r="F11" s="63"/>
      <c r="G11" s="106" t="s">
        <v>60</v>
      </c>
      <c r="H11" s="107"/>
    </row>
    <row r="12" spans="1:8" ht="12.75">
      <c r="A12" s="104"/>
      <c r="B12" s="105"/>
      <c r="C12" s="104"/>
      <c r="D12" s="105"/>
      <c r="E12" s="63" t="s">
        <v>69</v>
      </c>
      <c r="F12" s="63"/>
      <c r="G12" s="106" t="s">
        <v>52</v>
      </c>
      <c r="H12" s="107"/>
    </row>
    <row r="13" spans="1:8" ht="12.75">
      <c r="A13" s="104"/>
      <c r="B13" s="105"/>
      <c r="C13" s="104"/>
      <c r="D13" s="105"/>
      <c r="E13" s="102" t="s">
        <v>69</v>
      </c>
      <c r="F13" s="102"/>
      <c r="G13" s="109" t="s">
        <v>58</v>
      </c>
      <c r="H13" s="110"/>
    </row>
    <row r="14" spans="1:8" ht="12.75">
      <c r="A14" s="104"/>
      <c r="B14" s="105"/>
      <c r="C14" s="104"/>
      <c r="D14" s="105"/>
      <c r="E14" s="62" t="s">
        <v>69</v>
      </c>
      <c r="F14" s="62"/>
      <c r="G14" s="106" t="s">
        <v>56</v>
      </c>
      <c r="H14" s="107"/>
    </row>
    <row r="15" spans="1:8" ht="12.75">
      <c r="A15" s="104"/>
      <c r="B15" s="105"/>
      <c r="C15" s="104"/>
      <c r="D15" s="105"/>
      <c r="E15" s="62" t="s">
        <v>69</v>
      </c>
      <c r="F15" s="62"/>
      <c r="G15" s="106" t="s">
        <v>62</v>
      </c>
      <c r="H15" s="107"/>
    </row>
    <row r="18" spans="1:2" ht="12.75">
      <c r="A18" s="44" t="s">
        <v>80</v>
      </c>
      <c r="B18" s="60" t="s">
        <v>79</v>
      </c>
    </row>
    <row r="19" spans="1:8" ht="12.75">
      <c r="A19" s="46"/>
      <c r="B19" s="44"/>
      <c r="C19" s="41" t="s">
        <v>20</v>
      </c>
      <c r="D19" s="42"/>
      <c r="E19" s="43" t="s">
        <v>21</v>
      </c>
      <c r="F19" s="42"/>
      <c r="G19" s="43" t="s">
        <v>36</v>
      </c>
      <c r="H19" s="45" t="s">
        <v>37</v>
      </c>
    </row>
    <row r="20" spans="1:17" ht="12.75">
      <c r="A20" s="44" t="s">
        <v>13</v>
      </c>
      <c r="B20" s="44" t="s">
        <v>14</v>
      </c>
      <c r="C20" s="44" t="s">
        <v>38</v>
      </c>
      <c r="D20" s="44" t="s">
        <v>39</v>
      </c>
      <c r="E20" s="44" t="s">
        <v>38</v>
      </c>
      <c r="F20" s="44" t="s">
        <v>39</v>
      </c>
      <c r="G20" s="44"/>
      <c r="H20" s="44"/>
      <c r="K20" s="44" t="s">
        <v>13</v>
      </c>
      <c r="L20" s="44" t="s">
        <v>14</v>
      </c>
      <c r="M20" s="49" t="s">
        <v>24</v>
      </c>
      <c r="N20" s="49" t="s">
        <v>25</v>
      </c>
      <c r="O20" s="50" t="s">
        <v>44</v>
      </c>
      <c r="P20" s="50" t="s">
        <v>45</v>
      </c>
      <c r="Q20" s="50" t="s">
        <v>46</v>
      </c>
    </row>
    <row r="21" spans="1:17" ht="12.75">
      <c r="A21" s="31">
        <v>2014</v>
      </c>
      <c r="B21" s="28" t="s">
        <v>4</v>
      </c>
      <c r="C21" s="29">
        <v>87</v>
      </c>
      <c r="D21" s="30">
        <v>383.81609195402297</v>
      </c>
      <c r="E21" s="29">
        <v>0</v>
      </c>
      <c r="F21" s="29">
        <v>0</v>
      </c>
      <c r="G21" s="29">
        <v>87</v>
      </c>
      <c r="H21" s="30">
        <v>383.81609195402297</v>
      </c>
      <c r="K21" s="31">
        <v>2014</v>
      </c>
      <c r="L21" s="28" t="s">
        <v>4</v>
      </c>
      <c r="M21" s="51">
        <f aca="true" t="shared" si="0" ref="M21:M44">C21*D21</f>
        <v>33392</v>
      </c>
      <c r="N21" s="51">
        <f aca="true" t="shared" si="1" ref="N21:N44">E21*F21</f>
        <v>0</v>
      </c>
      <c r="O21" s="52">
        <f aca="true" t="shared" si="2" ref="O21:O44">M21+N21</f>
        <v>33392</v>
      </c>
      <c r="P21" s="52">
        <f aca="true" t="shared" si="3" ref="P21:P44">C21+E21</f>
        <v>87</v>
      </c>
      <c r="Q21" s="51">
        <f>O21/P21</f>
        <v>383.81609195402297</v>
      </c>
    </row>
    <row r="22" spans="1:17" ht="12.75">
      <c r="A22" s="28"/>
      <c r="B22" s="28" t="s">
        <v>5</v>
      </c>
      <c r="C22" s="29">
        <v>52</v>
      </c>
      <c r="D22" s="30">
        <v>456.13461538461536</v>
      </c>
      <c r="E22" s="29">
        <v>0</v>
      </c>
      <c r="F22" s="29">
        <v>0</v>
      </c>
      <c r="G22" s="29">
        <v>52</v>
      </c>
      <c r="H22" s="30">
        <v>456.13461538461536</v>
      </c>
      <c r="K22" s="28"/>
      <c r="L22" s="28" t="s">
        <v>5</v>
      </c>
      <c r="M22" s="51">
        <f t="shared" si="0"/>
        <v>23719</v>
      </c>
      <c r="N22" s="51">
        <f t="shared" si="1"/>
        <v>0</v>
      </c>
      <c r="O22" s="52">
        <f t="shared" si="2"/>
        <v>23719</v>
      </c>
      <c r="P22" s="52">
        <f t="shared" si="3"/>
        <v>52</v>
      </c>
      <c r="Q22" s="51">
        <f aca="true" t="shared" si="4" ref="Q22:Q44">O22/P22</f>
        <v>456.13461538461536</v>
      </c>
    </row>
    <row r="23" spans="1:17" ht="12.75">
      <c r="A23" s="28"/>
      <c r="B23" s="28" t="s">
        <v>6</v>
      </c>
      <c r="C23" s="29">
        <v>54</v>
      </c>
      <c r="D23" s="30">
        <v>563.1851851851852</v>
      </c>
      <c r="E23" s="29">
        <v>0</v>
      </c>
      <c r="F23" s="29">
        <v>0</v>
      </c>
      <c r="G23" s="29">
        <v>54</v>
      </c>
      <c r="H23" s="30">
        <v>563.1851851851852</v>
      </c>
      <c r="K23" s="28"/>
      <c r="L23" s="28" t="s">
        <v>6</v>
      </c>
      <c r="M23" s="51">
        <f t="shared" si="0"/>
        <v>30412</v>
      </c>
      <c r="N23" s="51">
        <f t="shared" si="1"/>
        <v>0</v>
      </c>
      <c r="O23" s="52">
        <f t="shared" si="2"/>
        <v>30412</v>
      </c>
      <c r="P23" s="52">
        <f t="shared" si="3"/>
        <v>54</v>
      </c>
      <c r="Q23" s="51">
        <f t="shared" si="4"/>
        <v>563.1851851851852</v>
      </c>
    </row>
    <row r="24" spans="1:17" ht="12.75">
      <c r="A24" s="28"/>
      <c r="B24" s="28" t="s">
        <v>7</v>
      </c>
      <c r="C24" s="29">
        <v>62</v>
      </c>
      <c r="D24" s="30">
        <v>574.516129032258</v>
      </c>
      <c r="E24" s="29">
        <v>0</v>
      </c>
      <c r="F24" s="29">
        <v>0</v>
      </c>
      <c r="G24" s="29">
        <v>62</v>
      </c>
      <c r="H24" s="30">
        <v>574.516129032258</v>
      </c>
      <c r="K24" s="28"/>
      <c r="L24" s="28" t="s">
        <v>7</v>
      </c>
      <c r="M24" s="51">
        <f t="shared" si="0"/>
        <v>35620</v>
      </c>
      <c r="N24" s="51">
        <f t="shared" si="1"/>
        <v>0</v>
      </c>
      <c r="O24" s="52">
        <f t="shared" si="2"/>
        <v>35620</v>
      </c>
      <c r="P24" s="52">
        <f t="shared" si="3"/>
        <v>62</v>
      </c>
      <c r="Q24" s="51">
        <f t="shared" si="4"/>
        <v>574.516129032258</v>
      </c>
    </row>
    <row r="25" spans="1:17" ht="12.75">
      <c r="A25" s="28"/>
      <c r="B25" s="28" t="s">
        <v>8</v>
      </c>
      <c r="C25" s="29">
        <v>64</v>
      </c>
      <c r="D25" s="30">
        <v>551.1875</v>
      </c>
      <c r="E25" s="29">
        <v>0</v>
      </c>
      <c r="F25" s="29">
        <v>0</v>
      </c>
      <c r="G25" s="29">
        <v>64</v>
      </c>
      <c r="H25" s="30">
        <v>551.1875</v>
      </c>
      <c r="K25" s="28"/>
      <c r="L25" s="28" t="s">
        <v>8</v>
      </c>
      <c r="M25" s="51">
        <f t="shared" si="0"/>
        <v>35276</v>
      </c>
      <c r="N25" s="51">
        <f t="shared" si="1"/>
        <v>0</v>
      </c>
      <c r="O25" s="52">
        <f t="shared" si="2"/>
        <v>35276</v>
      </c>
      <c r="P25" s="52">
        <f t="shared" si="3"/>
        <v>64</v>
      </c>
      <c r="Q25" s="51">
        <f t="shared" si="4"/>
        <v>551.1875</v>
      </c>
    </row>
    <row r="26" spans="1:17" ht="12.75">
      <c r="A26" s="28"/>
      <c r="B26" s="28" t="s">
        <v>10</v>
      </c>
      <c r="C26" s="29">
        <v>49</v>
      </c>
      <c r="D26" s="30">
        <v>616.7142857142857</v>
      </c>
      <c r="E26" s="29">
        <v>0</v>
      </c>
      <c r="F26" s="29">
        <v>0</v>
      </c>
      <c r="G26" s="29">
        <v>49</v>
      </c>
      <c r="H26" s="30">
        <v>616.7142857142857</v>
      </c>
      <c r="K26" s="28"/>
      <c r="L26" s="28" t="s">
        <v>10</v>
      </c>
      <c r="M26" s="51">
        <f t="shared" si="0"/>
        <v>30218.999999999996</v>
      </c>
      <c r="N26" s="51">
        <f t="shared" si="1"/>
        <v>0</v>
      </c>
      <c r="O26" s="52">
        <f t="shared" si="2"/>
        <v>30218.999999999996</v>
      </c>
      <c r="P26" s="52">
        <f t="shared" si="3"/>
        <v>49</v>
      </c>
      <c r="Q26" s="51">
        <f t="shared" si="4"/>
        <v>616.7142857142857</v>
      </c>
    </row>
    <row r="27" spans="1:17" ht="12.75">
      <c r="A27" s="28"/>
      <c r="B27" s="28" t="s">
        <v>11</v>
      </c>
      <c r="C27" s="29">
        <v>65</v>
      </c>
      <c r="D27" s="30">
        <v>642.0461538461539</v>
      </c>
      <c r="E27" s="29">
        <v>0</v>
      </c>
      <c r="F27" s="29">
        <v>0</v>
      </c>
      <c r="G27" s="29">
        <v>65</v>
      </c>
      <c r="H27" s="30">
        <v>642.0461538461539</v>
      </c>
      <c r="K27" s="28"/>
      <c r="L27" s="28" t="s">
        <v>11</v>
      </c>
      <c r="M27" s="51">
        <f t="shared" si="0"/>
        <v>41733</v>
      </c>
      <c r="N27" s="51">
        <f t="shared" si="1"/>
        <v>0</v>
      </c>
      <c r="O27" s="52">
        <f t="shared" si="2"/>
        <v>41733</v>
      </c>
      <c r="P27" s="52">
        <f t="shared" si="3"/>
        <v>65</v>
      </c>
      <c r="Q27" s="51">
        <f t="shared" si="4"/>
        <v>642.0461538461539</v>
      </c>
    </row>
    <row r="28" spans="1:17" ht="12.75">
      <c r="A28" s="28"/>
      <c r="B28" s="28" t="s">
        <v>12</v>
      </c>
      <c r="C28" s="29">
        <v>62</v>
      </c>
      <c r="D28" s="30">
        <v>485.5806451612903</v>
      </c>
      <c r="E28" s="29">
        <v>0</v>
      </c>
      <c r="F28" s="29">
        <v>0</v>
      </c>
      <c r="G28" s="29">
        <v>62</v>
      </c>
      <c r="H28" s="30">
        <v>485.5806451612903</v>
      </c>
      <c r="K28" s="28"/>
      <c r="L28" s="28" t="s">
        <v>12</v>
      </c>
      <c r="M28" s="51">
        <f t="shared" si="0"/>
        <v>30106</v>
      </c>
      <c r="N28" s="51">
        <f t="shared" si="1"/>
        <v>0</v>
      </c>
      <c r="O28" s="52">
        <f t="shared" si="2"/>
        <v>30106</v>
      </c>
      <c r="P28" s="52">
        <f t="shared" si="3"/>
        <v>62</v>
      </c>
      <c r="Q28" s="51">
        <f t="shared" si="4"/>
        <v>485.5806451612903</v>
      </c>
    </row>
    <row r="29" spans="1:17" ht="12.75">
      <c r="A29" s="28"/>
      <c r="B29" s="28" t="s">
        <v>9</v>
      </c>
      <c r="C29" s="29">
        <v>60</v>
      </c>
      <c r="D29" s="30">
        <v>591.1666666666666</v>
      </c>
      <c r="E29" s="29">
        <v>0</v>
      </c>
      <c r="F29" s="29">
        <v>0</v>
      </c>
      <c r="G29" s="29">
        <v>60</v>
      </c>
      <c r="H29" s="30">
        <v>591.1666666666666</v>
      </c>
      <c r="K29" s="28"/>
      <c r="L29" s="28" t="s">
        <v>9</v>
      </c>
      <c r="M29" s="51">
        <f t="shared" si="0"/>
        <v>35470</v>
      </c>
      <c r="N29" s="51">
        <f t="shared" si="1"/>
        <v>0</v>
      </c>
      <c r="O29" s="52">
        <f t="shared" si="2"/>
        <v>35470</v>
      </c>
      <c r="P29" s="52">
        <f t="shared" si="3"/>
        <v>60</v>
      </c>
      <c r="Q29" s="51">
        <f t="shared" si="4"/>
        <v>591.1666666666666</v>
      </c>
    </row>
    <row r="30" spans="1:17" ht="12.75">
      <c r="A30" s="28"/>
      <c r="B30" s="28" t="s">
        <v>1</v>
      </c>
      <c r="C30" s="29">
        <v>46</v>
      </c>
      <c r="D30" s="30">
        <v>689.3695652173913</v>
      </c>
      <c r="E30" s="29">
        <v>0</v>
      </c>
      <c r="F30" s="29">
        <v>0</v>
      </c>
      <c r="G30" s="29">
        <v>46</v>
      </c>
      <c r="H30" s="30">
        <v>689.3695652173913</v>
      </c>
      <c r="K30" s="28"/>
      <c r="L30" s="28" t="s">
        <v>1</v>
      </c>
      <c r="M30" s="51">
        <f t="shared" si="0"/>
        <v>31710.999999999996</v>
      </c>
      <c r="N30" s="51">
        <f t="shared" si="1"/>
        <v>0</v>
      </c>
      <c r="O30" s="52">
        <f t="shared" si="2"/>
        <v>31710.999999999996</v>
      </c>
      <c r="P30" s="52">
        <f t="shared" si="3"/>
        <v>46</v>
      </c>
      <c r="Q30" s="51">
        <f t="shared" si="4"/>
        <v>689.3695652173913</v>
      </c>
    </row>
    <row r="31" spans="1:17" ht="12.75">
      <c r="A31" s="28"/>
      <c r="B31" s="28" t="s">
        <v>2</v>
      </c>
      <c r="C31" s="29">
        <v>49</v>
      </c>
      <c r="D31" s="30">
        <v>498.6326530612245</v>
      </c>
      <c r="E31" s="29">
        <v>0</v>
      </c>
      <c r="F31" s="29">
        <v>0</v>
      </c>
      <c r="G31" s="29">
        <v>49</v>
      </c>
      <c r="H31" s="30">
        <v>498.6326530612245</v>
      </c>
      <c r="K31" s="28"/>
      <c r="L31" s="28" t="s">
        <v>2</v>
      </c>
      <c r="M31" s="51">
        <f t="shared" si="0"/>
        <v>24433</v>
      </c>
      <c r="N31" s="51">
        <f t="shared" si="1"/>
        <v>0</v>
      </c>
      <c r="O31" s="52">
        <f t="shared" si="2"/>
        <v>24433</v>
      </c>
      <c r="P31" s="52">
        <f t="shared" si="3"/>
        <v>49</v>
      </c>
      <c r="Q31" s="51">
        <f t="shared" si="4"/>
        <v>498.6326530612245</v>
      </c>
    </row>
    <row r="32" spans="1:17" ht="13.5" thickBot="1">
      <c r="A32" s="32"/>
      <c r="B32" s="32" t="s">
        <v>3</v>
      </c>
      <c r="C32" s="33">
        <v>59</v>
      </c>
      <c r="D32" s="34">
        <v>475.89830508474574</v>
      </c>
      <c r="E32" s="33">
        <v>0</v>
      </c>
      <c r="F32" s="33">
        <v>0</v>
      </c>
      <c r="G32" s="33">
        <v>59</v>
      </c>
      <c r="H32" s="34">
        <v>475.89830508474574</v>
      </c>
      <c r="K32" s="32"/>
      <c r="L32" s="32" t="s">
        <v>3</v>
      </c>
      <c r="M32" s="56">
        <f t="shared" si="0"/>
        <v>28078</v>
      </c>
      <c r="N32" s="56">
        <f t="shared" si="1"/>
        <v>0</v>
      </c>
      <c r="O32" s="57">
        <f t="shared" si="2"/>
        <v>28078</v>
      </c>
      <c r="P32" s="57">
        <f t="shared" si="3"/>
        <v>59</v>
      </c>
      <c r="Q32" s="56">
        <f t="shared" si="4"/>
        <v>475.89830508474574</v>
      </c>
    </row>
    <row r="33" spans="1:17" ht="13.5" thickTop="1">
      <c r="A33" s="35" t="s">
        <v>40</v>
      </c>
      <c r="B33" s="35"/>
      <c r="C33" s="36">
        <v>709</v>
      </c>
      <c r="D33" s="37">
        <v>536.2045133991537</v>
      </c>
      <c r="E33" s="36">
        <v>0</v>
      </c>
      <c r="F33" s="36">
        <v>0</v>
      </c>
      <c r="G33" s="36">
        <v>709</v>
      </c>
      <c r="H33" s="37">
        <v>536.2045133991537</v>
      </c>
      <c r="K33" s="35" t="s">
        <v>40</v>
      </c>
      <c r="L33" s="35"/>
      <c r="M33" s="54">
        <f t="shared" si="0"/>
        <v>380169</v>
      </c>
      <c r="N33" s="54">
        <f t="shared" si="1"/>
        <v>0</v>
      </c>
      <c r="O33" s="55">
        <f t="shared" si="2"/>
        <v>380169</v>
      </c>
      <c r="P33" s="55">
        <f t="shared" si="3"/>
        <v>709</v>
      </c>
      <c r="Q33" s="54">
        <f t="shared" si="4"/>
        <v>536.2045133991537</v>
      </c>
    </row>
    <row r="34" spans="1:17" ht="12.75">
      <c r="A34" s="31">
        <v>2015</v>
      </c>
      <c r="B34" s="28" t="s">
        <v>4</v>
      </c>
      <c r="C34" s="29">
        <v>61</v>
      </c>
      <c r="D34" s="30">
        <v>433.0327868852459</v>
      </c>
      <c r="E34" s="29">
        <v>0</v>
      </c>
      <c r="F34" s="29">
        <v>0</v>
      </c>
      <c r="G34" s="29">
        <v>61</v>
      </c>
      <c r="H34" s="30">
        <v>433.0327868852459</v>
      </c>
      <c r="K34" s="31">
        <v>2015</v>
      </c>
      <c r="L34" s="28" t="s">
        <v>4</v>
      </c>
      <c r="M34" s="51">
        <f t="shared" si="0"/>
        <v>26415</v>
      </c>
      <c r="N34" s="51">
        <f t="shared" si="1"/>
        <v>0</v>
      </c>
      <c r="O34" s="52">
        <f t="shared" si="2"/>
        <v>26415</v>
      </c>
      <c r="P34" s="52">
        <f t="shared" si="3"/>
        <v>61</v>
      </c>
      <c r="Q34" s="51">
        <f t="shared" si="4"/>
        <v>433.0327868852459</v>
      </c>
    </row>
    <row r="35" spans="1:17" ht="12.75">
      <c r="A35" s="28"/>
      <c r="B35" s="28" t="s">
        <v>5</v>
      </c>
      <c r="C35" s="29">
        <v>40</v>
      </c>
      <c r="D35" s="30">
        <v>365.075</v>
      </c>
      <c r="E35" s="29">
        <v>0</v>
      </c>
      <c r="F35" s="29">
        <v>0</v>
      </c>
      <c r="G35" s="29">
        <v>40</v>
      </c>
      <c r="H35" s="30">
        <v>365.075</v>
      </c>
      <c r="K35" s="28"/>
      <c r="L35" s="28" t="s">
        <v>5</v>
      </c>
      <c r="M35" s="51">
        <f t="shared" si="0"/>
        <v>14603</v>
      </c>
      <c r="N35" s="51">
        <f t="shared" si="1"/>
        <v>0</v>
      </c>
      <c r="O35" s="52">
        <f t="shared" si="2"/>
        <v>14603</v>
      </c>
      <c r="P35" s="52">
        <f t="shared" si="3"/>
        <v>40</v>
      </c>
      <c r="Q35" s="51">
        <f t="shared" si="4"/>
        <v>365.075</v>
      </c>
    </row>
    <row r="36" spans="1:17" ht="12.75">
      <c r="A36" s="28"/>
      <c r="B36" s="28" t="s">
        <v>6</v>
      </c>
      <c r="C36" s="29">
        <v>50</v>
      </c>
      <c r="D36" s="30">
        <v>357.16</v>
      </c>
      <c r="E36" s="29">
        <v>0</v>
      </c>
      <c r="F36" s="29">
        <v>0</v>
      </c>
      <c r="G36" s="29">
        <v>50</v>
      </c>
      <c r="H36" s="30">
        <v>357.16</v>
      </c>
      <c r="K36" s="28"/>
      <c r="L36" s="28" t="s">
        <v>6</v>
      </c>
      <c r="M36" s="51">
        <f aca="true" t="shared" si="5" ref="M36:M42">C36*D36</f>
        <v>17858</v>
      </c>
      <c r="N36" s="51">
        <f aca="true" t="shared" si="6" ref="N36:N42">E36*F36</f>
        <v>0</v>
      </c>
      <c r="O36" s="52">
        <f aca="true" t="shared" si="7" ref="O36:O42">M36+N36</f>
        <v>17858</v>
      </c>
      <c r="P36" s="52">
        <f aca="true" t="shared" si="8" ref="P36:P42">C36+E36</f>
        <v>50</v>
      </c>
      <c r="Q36" s="51">
        <f aca="true" t="shared" si="9" ref="Q36:Q42">O36/P36</f>
        <v>357.16</v>
      </c>
    </row>
    <row r="37" spans="1:17" ht="12.75">
      <c r="A37" s="28"/>
      <c r="B37" s="28" t="s">
        <v>7</v>
      </c>
      <c r="C37" s="29">
        <v>56</v>
      </c>
      <c r="D37" s="30">
        <v>604.125</v>
      </c>
      <c r="E37" s="29">
        <v>0</v>
      </c>
      <c r="F37" s="29">
        <v>0</v>
      </c>
      <c r="G37" s="29">
        <v>56</v>
      </c>
      <c r="H37" s="30">
        <v>604.125</v>
      </c>
      <c r="K37" s="28"/>
      <c r="L37" s="28" t="s">
        <v>7</v>
      </c>
      <c r="M37" s="51">
        <f t="shared" si="5"/>
        <v>33831</v>
      </c>
      <c r="N37" s="51">
        <f t="shared" si="6"/>
        <v>0</v>
      </c>
      <c r="O37" s="52">
        <f t="shared" si="7"/>
        <v>33831</v>
      </c>
      <c r="P37" s="52">
        <f t="shared" si="8"/>
        <v>56</v>
      </c>
      <c r="Q37" s="51">
        <f t="shared" si="9"/>
        <v>604.125</v>
      </c>
    </row>
    <row r="38" spans="1:17" ht="12.75">
      <c r="A38" s="28"/>
      <c r="B38" s="28" t="s">
        <v>8</v>
      </c>
      <c r="C38" s="29">
        <v>62</v>
      </c>
      <c r="D38" s="30">
        <v>587.6612903225806</v>
      </c>
      <c r="E38" s="29">
        <v>0</v>
      </c>
      <c r="F38" s="29">
        <v>0</v>
      </c>
      <c r="G38" s="29">
        <v>62</v>
      </c>
      <c r="H38" s="30">
        <v>587.6612903225806</v>
      </c>
      <c r="K38" s="28"/>
      <c r="L38" s="28" t="s">
        <v>8</v>
      </c>
      <c r="M38" s="51">
        <f t="shared" si="5"/>
        <v>36435</v>
      </c>
      <c r="N38" s="51">
        <f t="shared" si="6"/>
        <v>0</v>
      </c>
      <c r="O38" s="52">
        <f t="shared" si="7"/>
        <v>36435</v>
      </c>
      <c r="P38" s="52">
        <f t="shared" si="8"/>
        <v>62</v>
      </c>
      <c r="Q38" s="51">
        <f t="shared" si="9"/>
        <v>587.6612903225806</v>
      </c>
    </row>
    <row r="39" spans="1:17" ht="12.75">
      <c r="A39" s="28"/>
      <c r="B39" s="28" t="s">
        <v>10</v>
      </c>
      <c r="C39" s="29">
        <v>75</v>
      </c>
      <c r="D39" s="30">
        <v>551.8666666666667</v>
      </c>
      <c r="E39" s="29">
        <v>0</v>
      </c>
      <c r="F39" s="29">
        <v>0</v>
      </c>
      <c r="G39" s="29">
        <v>75</v>
      </c>
      <c r="H39" s="30">
        <v>551.8666666666667</v>
      </c>
      <c r="K39" s="28"/>
      <c r="L39" s="28" t="s">
        <v>10</v>
      </c>
      <c r="M39" s="51">
        <f t="shared" si="5"/>
        <v>41390</v>
      </c>
      <c r="N39" s="51">
        <f t="shared" si="6"/>
        <v>0</v>
      </c>
      <c r="O39" s="52">
        <f t="shared" si="7"/>
        <v>41390</v>
      </c>
      <c r="P39" s="52">
        <f t="shared" si="8"/>
        <v>75</v>
      </c>
      <c r="Q39" s="51">
        <f t="shared" si="9"/>
        <v>551.8666666666667</v>
      </c>
    </row>
    <row r="40" spans="1:17" ht="12.75">
      <c r="A40" s="28"/>
      <c r="B40" s="28" t="s">
        <v>11</v>
      </c>
      <c r="C40" s="29">
        <v>70</v>
      </c>
      <c r="D40" s="30">
        <v>556</v>
      </c>
      <c r="E40" s="29">
        <v>0</v>
      </c>
      <c r="F40" s="29">
        <v>0</v>
      </c>
      <c r="G40" s="29">
        <v>70</v>
      </c>
      <c r="H40" s="30">
        <v>556</v>
      </c>
      <c r="K40" s="28"/>
      <c r="L40" s="28" t="s">
        <v>11</v>
      </c>
      <c r="M40" s="51">
        <f t="shared" si="5"/>
        <v>38920</v>
      </c>
      <c r="N40" s="51">
        <f t="shared" si="6"/>
        <v>0</v>
      </c>
      <c r="O40" s="52">
        <f t="shared" si="7"/>
        <v>38920</v>
      </c>
      <c r="P40" s="52">
        <f t="shared" si="8"/>
        <v>70</v>
      </c>
      <c r="Q40" s="51">
        <f t="shared" si="9"/>
        <v>556</v>
      </c>
    </row>
    <row r="41" spans="1:17" ht="12.75">
      <c r="A41" s="28"/>
      <c r="B41" s="28" t="s">
        <v>12</v>
      </c>
      <c r="C41" s="29">
        <v>77</v>
      </c>
      <c r="D41" s="30">
        <v>464.84415584415586</v>
      </c>
      <c r="E41" s="29"/>
      <c r="F41" s="29"/>
      <c r="G41" s="29">
        <v>77</v>
      </c>
      <c r="H41" s="30">
        <v>464.84415584415586</v>
      </c>
      <c r="K41" s="28"/>
      <c r="L41" s="28" t="s">
        <v>12</v>
      </c>
      <c r="M41" s="51">
        <f t="shared" si="5"/>
        <v>35793</v>
      </c>
      <c r="N41" s="51">
        <f t="shared" si="6"/>
        <v>0</v>
      </c>
      <c r="O41" s="52">
        <f t="shared" si="7"/>
        <v>35793</v>
      </c>
      <c r="P41" s="52">
        <f t="shared" si="8"/>
        <v>77</v>
      </c>
      <c r="Q41" s="51">
        <f t="shared" si="9"/>
        <v>464.84415584415586</v>
      </c>
    </row>
    <row r="42" spans="1:17" ht="13.5" thickBot="1">
      <c r="A42" s="32"/>
      <c r="B42" s="32" t="s">
        <v>9</v>
      </c>
      <c r="C42" s="33">
        <v>55</v>
      </c>
      <c r="D42" s="34">
        <v>508.3454545454546</v>
      </c>
      <c r="E42" s="33"/>
      <c r="F42" s="33"/>
      <c r="G42" s="33">
        <v>55</v>
      </c>
      <c r="H42" s="34">
        <v>508.3454545454546</v>
      </c>
      <c r="K42" s="32"/>
      <c r="L42" s="32" t="s">
        <v>9</v>
      </c>
      <c r="M42" s="56">
        <f t="shared" si="5"/>
        <v>27959</v>
      </c>
      <c r="N42" s="56">
        <f t="shared" si="6"/>
        <v>0</v>
      </c>
      <c r="O42" s="57">
        <f t="shared" si="7"/>
        <v>27959</v>
      </c>
      <c r="P42" s="57">
        <f t="shared" si="8"/>
        <v>55</v>
      </c>
      <c r="Q42" s="56">
        <f t="shared" si="9"/>
        <v>508.3454545454546</v>
      </c>
    </row>
    <row r="43" spans="1:17" ht="13.5" thickTop="1">
      <c r="A43" s="35" t="s">
        <v>41</v>
      </c>
      <c r="B43" s="35"/>
      <c r="C43" s="36">
        <v>546</v>
      </c>
      <c r="D43" s="37">
        <v>500.3736263736264</v>
      </c>
      <c r="E43" s="36">
        <v>0</v>
      </c>
      <c r="F43" s="36">
        <v>0</v>
      </c>
      <c r="G43" s="36">
        <v>546</v>
      </c>
      <c r="H43" s="37">
        <v>500.3736263736264</v>
      </c>
      <c r="K43" s="35" t="s">
        <v>41</v>
      </c>
      <c r="L43" s="35"/>
      <c r="M43" s="54">
        <f t="shared" si="0"/>
        <v>273204</v>
      </c>
      <c r="N43" s="54">
        <f t="shared" si="1"/>
        <v>0</v>
      </c>
      <c r="O43" s="55">
        <f t="shared" si="2"/>
        <v>273204</v>
      </c>
      <c r="P43" s="55">
        <f t="shared" si="3"/>
        <v>546</v>
      </c>
      <c r="Q43" s="54">
        <f t="shared" si="4"/>
        <v>500.3736263736264</v>
      </c>
    </row>
    <row r="44" spans="1:17" ht="409.5">
      <c r="A44" s="38" t="s">
        <v>42</v>
      </c>
      <c r="B44" s="38"/>
      <c r="C44" s="39">
        <v>1255</v>
      </c>
      <c r="D44" s="40">
        <v>520.61593625498</v>
      </c>
      <c r="E44" s="39">
        <v>0</v>
      </c>
      <c r="F44" s="39">
        <v>0</v>
      </c>
      <c r="G44" s="39">
        <v>1255</v>
      </c>
      <c r="H44" s="40">
        <v>520.61593625498</v>
      </c>
      <c r="K44" s="38" t="s">
        <v>42</v>
      </c>
      <c r="L44" s="38"/>
      <c r="M44" s="58">
        <f t="shared" si="0"/>
        <v>653373</v>
      </c>
      <c r="N44" s="58">
        <f t="shared" si="1"/>
        <v>0</v>
      </c>
      <c r="O44" s="59">
        <f t="shared" si="2"/>
        <v>653373</v>
      </c>
      <c r="P44" s="59">
        <f t="shared" si="3"/>
        <v>1255</v>
      </c>
      <c r="Q44" s="58">
        <f t="shared" si="4"/>
        <v>520.61593625498</v>
      </c>
    </row>
    <row r="47" spans="7:15" ht="13.5" thickBot="1">
      <c r="G47" s="87">
        <f>SUM(G30:G32,G34:G42)</f>
        <v>700</v>
      </c>
      <c r="O47" s="87">
        <f>SUM(O30:O32,O34:O42)</f>
        <v>357426</v>
      </c>
    </row>
    <row r="48" ht="13.5" thickTop="1"/>
  </sheetData>
  <sheetProtection/>
  <mergeCells count="23">
    <mergeCell ref="A15:B15"/>
    <mergeCell ref="C15:D15"/>
    <mergeCell ref="G15:H15"/>
    <mergeCell ref="A13:B13"/>
    <mergeCell ref="C13:D13"/>
    <mergeCell ref="E13:F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G12:H12"/>
    <mergeCell ref="A9:B9"/>
    <mergeCell ref="C9:D9"/>
    <mergeCell ref="E9:F9"/>
    <mergeCell ref="G9:H9"/>
    <mergeCell ref="A10:B10"/>
    <mergeCell ref="C10:D10"/>
    <mergeCell ref="G10:H10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4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1.28125" style="0" customWidth="1"/>
    <col min="4" max="4" width="20.28125" style="0" customWidth="1"/>
    <col min="6" max="6" width="12.140625" style="0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127</v>
      </c>
    </row>
    <row r="2" ht="12.75">
      <c r="A2" s="6" t="s">
        <v>114</v>
      </c>
    </row>
    <row r="3" spans="12:17" ht="12.75">
      <c r="L3" s="11"/>
      <c r="M3" s="11"/>
      <c r="N3" s="11"/>
      <c r="O3" s="11"/>
      <c r="P3" s="11"/>
      <c r="Q3" s="11"/>
    </row>
    <row r="4" spans="1:17" ht="12.7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.75">
      <c r="A5" s="93" t="s">
        <v>72</v>
      </c>
      <c r="B5" s="93"/>
      <c r="C5" s="93"/>
      <c r="D5" s="93"/>
      <c r="E5" s="93"/>
      <c r="F5" s="93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</row>
    <row r="7" ht="12.75">
      <c r="A7" s="60" t="s">
        <v>81</v>
      </c>
    </row>
    <row r="9" spans="1:8" ht="12.75">
      <c r="A9" s="101" t="s">
        <v>67</v>
      </c>
      <c r="B9" s="101"/>
      <c r="C9" s="101" t="s">
        <v>65</v>
      </c>
      <c r="D9" s="101"/>
      <c r="E9" s="101" t="s">
        <v>68</v>
      </c>
      <c r="F9" s="101"/>
      <c r="G9" s="101" t="s">
        <v>66</v>
      </c>
      <c r="H9" s="101"/>
    </row>
    <row r="10" spans="1:8" ht="12.75">
      <c r="A10" s="108" t="s">
        <v>19</v>
      </c>
      <c r="B10" s="108"/>
      <c r="C10" s="108" t="s">
        <v>70</v>
      </c>
      <c r="D10" s="108"/>
      <c r="E10" s="63" t="s">
        <v>69</v>
      </c>
      <c r="F10" s="63"/>
      <c r="G10" s="106" t="s">
        <v>54</v>
      </c>
      <c r="H10" s="107"/>
    </row>
    <row r="11" spans="1:8" ht="12.75">
      <c r="A11" s="108" t="s">
        <v>19</v>
      </c>
      <c r="B11" s="108"/>
      <c r="C11" s="108" t="s">
        <v>71</v>
      </c>
      <c r="D11" s="108"/>
      <c r="E11" s="63" t="s">
        <v>69</v>
      </c>
      <c r="F11" s="63"/>
      <c r="G11" s="106" t="s">
        <v>60</v>
      </c>
      <c r="H11" s="107"/>
    </row>
    <row r="12" spans="1:8" ht="12.75">
      <c r="A12" s="104"/>
      <c r="B12" s="105"/>
      <c r="C12" s="104"/>
      <c r="D12" s="105"/>
      <c r="E12" s="63" t="s">
        <v>69</v>
      </c>
      <c r="F12" s="63"/>
      <c r="G12" s="106" t="s">
        <v>52</v>
      </c>
      <c r="H12" s="107"/>
    </row>
    <row r="13" spans="1:8" ht="12.75">
      <c r="A13" s="104"/>
      <c r="B13" s="105"/>
      <c r="C13" s="104"/>
      <c r="D13" s="105"/>
      <c r="E13" s="63" t="s">
        <v>69</v>
      </c>
      <c r="F13" s="63"/>
      <c r="G13" s="106" t="s">
        <v>58</v>
      </c>
      <c r="H13" s="107"/>
    </row>
    <row r="14" spans="1:8" ht="12.75">
      <c r="A14" s="104"/>
      <c r="B14" s="105"/>
      <c r="C14" s="104"/>
      <c r="D14" s="105"/>
      <c r="E14" s="102" t="s">
        <v>69</v>
      </c>
      <c r="F14" s="102"/>
      <c r="G14" s="109" t="s">
        <v>56</v>
      </c>
      <c r="H14" s="110"/>
    </row>
    <row r="15" spans="1:8" ht="12.75">
      <c r="A15" s="104"/>
      <c r="B15" s="105"/>
      <c r="C15" s="104"/>
      <c r="D15" s="105"/>
      <c r="E15" s="62" t="s">
        <v>69</v>
      </c>
      <c r="F15" s="62"/>
      <c r="G15" s="106" t="s">
        <v>62</v>
      </c>
      <c r="H15" s="107"/>
    </row>
    <row r="18" spans="1:2" ht="12.75">
      <c r="A18" s="44" t="s">
        <v>82</v>
      </c>
      <c r="B18" s="60" t="s">
        <v>81</v>
      </c>
    </row>
    <row r="19" spans="1:8" ht="12.75">
      <c r="A19" s="46"/>
      <c r="B19" s="44"/>
      <c r="C19" s="41" t="s">
        <v>20</v>
      </c>
      <c r="D19" s="42"/>
      <c r="E19" s="43" t="s">
        <v>21</v>
      </c>
      <c r="F19" s="42"/>
      <c r="G19" s="43" t="s">
        <v>36</v>
      </c>
      <c r="H19" s="45" t="s">
        <v>37</v>
      </c>
    </row>
    <row r="20" spans="1:17" ht="12.75">
      <c r="A20" s="44" t="s">
        <v>13</v>
      </c>
      <c r="B20" s="44" t="s">
        <v>14</v>
      </c>
      <c r="C20" s="44" t="s">
        <v>38</v>
      </c>
      <c r="D20" s="44" t="s">
        <v>39</v>
      </c>
      <c r="E20" s="44" t="s">
        <v>38</v>
      </c>
      <c r="F20" s="44" t="s">
        <v>39</v>
      </c>
      <c r="G20" s="44"/>
      <c r="H20" s="44"/>
      <c r="K20" s="44" t="s">
        <v>13</v>
      </c>
      <c r="L20" s="44" t="s">
        <v>14</v>
      </c>
      <c r="M20" s="49" t="s">
        <v>24</v>
      </c>
      <c r="N20" s="49" t="s">
        <v>25</v>
      </c>
      <c r="O20" s="50" t="s">
        <v>44</v>
      </c>
      <c r="P20" s="50" t="s">
        <v>45</v>
      </c>
      <c r="Q20" s="50" t="s">
        <v>46</v>
      </c>
    </row>
    <row r="21" spans="1:17" ht="12.75">
      <c r="A21" s="31">
        <v>2014</v>
      </c>
      <c r="B21" s="28" t="s">
        <v>4</v>
      </c>
      <c r="C21" s="29">
        <v>276</v>
      </c>
      <c r="D21" s="30">
        <v>341.7210144927536</v>
      </c>
      <c r="E21" s="29">
        <v>0</v>
      </c>
      <c r="F21" s="29">
        <v>0</v>
      </c>
      <c r="G21" s="29">
        <v>276</v>
      </c>
      <c r="H21" s="30">
        <v>341.7210144927536</v>
      </c>
      <c r="K21" s="31">
        <v>2014</v>
      </c>
      <c r="L21" s="28" t="s">
        <v>4</v>
      </c>
      <c r="M21" s="51">
        <f aca="true" t="shared" si="0" ref="M21:M44">C21*D21</f>
        <v>94315</v>
      </c>
      <c r="N21" s="51">
        <f aca="true" t="shared" si="1" ref="N21:N44">E21*F21</f>
        <v>0</v>
      </c>
      <c r="O21" s="52">
        <f aca="true" t="shared" si="2" ref="O21:O44">M21+N21</f>
        <v>94315</v>
      </c>
      <c r="P21" s="52">
        <f aca="true" t="shared" si="3" ref="P21:P44">C21+E21</f>
        <v>276</v>
      </c>
      <c r="Q21" s="51">
        <f>O21/P21</f>
        <v>341.7210144927536</v>
      </c>
    </row>
    <row r="22" spans="1:17" ht="12.75">
      <c r="A22" s="28"/>
      <c r="B22" s="28" t="s">
        <v>5</v>
      </c>
      <c r="C22" s="29">
        <v>280</v>
      </c>
      <c r="D22" s="30">
        <v>342.4214285714286</v>
      </c>
      <c r="E22" s="29">
        <v>0</v>
      </c>
      <c r="F22" s="29">
        <v>0</v>
      </c>
      <c r="G22" s="29">
        <v>280</v>
      </c>
      <c r="H22" s="30">
        <v>342.4214285714286</v>
      </c>
      <c r="K22" s="28"/>
      <c r="L22" s="28" t="s">
        <v>5</v>
      </c>
      <c r="M22" s="51">
        <f t="shared" si="0"/>
        <v>95878</v>
      </c>
      <c r="N22" s="51">
        <f t="shared" si="1"/>
        <v>0</v>
      </c>
      <c r="O22" s="52">
        <f t="shared" si="2"/>
        <v>95878</v>
      </c>
      <c r="P22" s="52">
        <f t="shared" si="3"/>
        <v>280</v>
      </c>
      <c r="Q22" s="51">
        <f aca="true" t="shared" si="4" ref="Q22:Q44">O22/P22</f>
        <v>342.4214285714286</v>
      </c>
    </row>
    <row r="23" spans="1:17" ht="12.75">
      <c r="A23" s="28"/>
      <c r="B23" s="28" t="s">
        <v>6</v>
      </c>
      <c r="C23" s="29">
        <v>243</v>
      </c>
      <c r="D23" s="30">
        <v>411.36213991769546</v>
      </c>
      <c r="E23" s="29">
        <v>0</v>
      </c>
      <c r="F23" s="29">
        <v>0</v>
      </c>
      <c r="G23" s="29">
        <v>243</v>
      </c>
      <c r="H23" s="30">
        <v>411.36213991769546</v>
      </c>
      <c r="K23" s="28"/>
      <c r="L23" s="28" t="s">
        <v>6</v>
      </c>
      <c r="M23" s="51">
        <f t="shared" si="0"/>
        <v>99961</v>
      </c>
      <c r="N23" s="51">
        <f t="shared" si="1"/>
        <v>0</v>
      </c>
      <c r="O23" s="52">
        <f t="shared" si="2"/>
        <v>99961</v>
      </c>
      <c r="P23" s="52">
        <f t="shared" si="3"/>
        <v>243</v>
      </c>
      <c r="Q23" s="51">
        <f t="shared" si="4"/>
        <v>411.36213991769546</v>
      </c>
    </row>
    <row r="24" spans="1:17" ht="12.75">
      <c r="A24" s="28"/>
      <c r="B24" s="28" t="s">
        <v>7</v>
      </c>
      <c r="C24" s="29">
        <v>259</v>
      </c>
      <c r="D24" s="30">
        <v>375.8494208494208</v>
      </c>
      <c r="E24" s="29">
        <v>0</v>
      </c>
      <c r="F24" s="29">
        <v>0</v>
      </c>
      <c r="G24" s="29">
        <v>259</v>
      </c>
      <c r="H24" s="30">
        <v>375.8494208494208</v>
      </c>
      <c r="K24" s="28"/>
      <c r="L24" s="28" t="s">
        <v>7</v>
      </c>
      <c r="M24" s="51">
        <f t="shared" si="0"/>
        <v>97345</v>
      </c>
      <c r="N24" s="51">
        <f t="shared" si="1"/>
        <v>0</v>
      </c>
      <c r="O24" s="52">
        <f t="shared" si="2"/>
        <v>97345</v>
      </c>
      <c r="P24" s="52">
        <f t="shared" si="3"/>
        <v>259</v>
      </c>
      <c r="Q24" s="51">
        <f t="shared" si="4"/>
        <v>375.8494208494208</v>
      </c>
    </row>
    <row r="25" spans="1:17" ht="12.75">
      <c r="A25" s="28"/>
      <c r="B25" s="28" t="s">
        <v>8</v>
      </c>
      <c r="C25" s="29">
        <v>274</v>
      </c>
      <c r="D25" s="30">
        <v>352.55474452554745</v>
      </c>
      <c r="E25" s="29">
        <v>0</v>
      </c>
      <c r="F25" s="29">
        <v>0</v>
      </c>
      <c r="G25" s="29">
        <v>274</v>
      </c>
      <c r="H25" s="30">
        <v>352.55474452554745</v>
      </c>
      <c r="K25" s="28"/>
      <c r="L25" s="28" t="s">
        <v>8</v>
      </c>
      <c r="M25" s="51">
        <f t="shared" si="0"/>
        <v>96600</v>
      </c>
      <c r="N25" s="51">
        <f t="shared" si="1"/>
        <v>0</v>
      </c>
      <c r="O25" s="52">
        <f t="shared" si="2"/>
        <v>96600</v>
      </c>
      <c r="P25" s="52">
        <f t="shared" si="3"/>
        <v>274</v>
      </c>
      <c r="Q25" s="51">
        <f t="shared" si="4"/>
        <v>352.55474452554745</v>
      </c>
    </row>
    <row r="26" spans="1:17" ht="12.75">
      <c r="A26" s="28"/>
      <c r="B26" s="28" t="s">
        <v>10</v>
      </c>
      <c r="C26" s="29">
        <v>307</v>
      </c>
      <c r="D26" s="30">
        <v>371.1009771986971</v>
      </c>
      <c r="E26" s="29">
        <v>0</v>
      </c>
      <c r="F26" s="29">
        <v>0</v>
      </c>
      <c r="G26" s="29">
        <v>307</v>
      </c>
      <c r="H26" s="30">
        <v>371.1009771986971</v>
      </c>
      <c r="K26" s="28"/>
      <c r="L26" s="28" t="s">
        <v>10</v>
      </c>
      <c r="M26" s="51">
        <f t="shared" si="0"/>
        <v>113928</v>
      </c>
      <c r="N26" s="51">
        <f t="shared" si="1"/>
        <v>0</v>
      </c>
      <c r="O26" s="52">
        <f t="shared" si="2"/>
        <v>113928</v>
      </c>
      <c r="P26" s="52">
        <f t="shared" si="3"/>
        <v>307</v>
      </c>
      <c r="Q26" s="51">
        <f t="shared" si="4"/>
        <v>371.1009771986971</v>
      </c>
    </row>
    <row r="27" spans="1:17" ht="12.75">
      <c r="A27" s="28"/>
      <c r="B27" s="28" t="s">
        <v>11</v>
      </c>
      <c r="C27" s="29">
        <v>335</v>
      </c>
      <c r="D27" s="30">
        <v>377.4985074626866</v>
      </c>
      <c r="E27" s="29">
        <v>0</v>
      </c>
      <c r="F27" s="29">
        <v>0</v>
      </c>
      <c r="G27" s="29">
        <v>335</v>
      </c>
      <c r="H27" s="30">
        <v>377.4985074626866</v>
      </c>
      <c r="K27" s="28"/>
      <c r="L27" s="28" t="s">
        <v>11</v>
      </c>
      <c r="M27" s="51">
        <f t="shared" si="0"/>
        <v>126462</v>
      </c>
      <c r="N27" s="51">
        <f t="shared" si="1"/>
        <v>0</v>
      </c>
      <c r="O27" s="52">
        <f t="shared" si="2"/>
        <v>126462</v>
      </c>
      <c r="P27" s="52">
        <f t="shared" si="3"/>
        <v>335</v>
      </c>
      <c r="Q27" s="51">
        <f t="shared" si="4"/>
        <v>377.4985074626866</v>
      </c>
    </row>
    <row r="28" spans="1:17" ht="12.75">
      <c r="A28" s="28"/>
      <c r="B28" s="28" t="s">
        <v>12</v>
      </c>
      <c r="C28" s="29">
        <v>372</v>
      </c>
      <c r="D28" s="30">
        <v>388.8333333333333</v>
      </c>
      <c r="E28" s="29">
        <v>0</v>
      </c>
      <c r="F28" s="29">
        <v>0</v>
      </c>
      <c r="G28" s="29">
        <v>372</v>
      </c>
      <c r="H28" s="30">
        <v>388.8333333333333</v>
      </c>
      <c r="K28" s="28"/>
      <c r="L28" s="28" t="s">
        <v>12</v>
      </c>
      <c r="M28" s="51">
        <f t="shared" si="0"/>
        <v>144646</v>
      </c>
      <c r="N28" s="51">
        <f t="shared" si="1"/>
        <v>0</v>
      </c>
      <c r="O28" s="52">
        <f t="shared" si="2"/>
        <v>144646</v>
      </c>
      <c r="P28" s="52">
        <f t="shared" si="3"/>
        <v>372</v>
      </c>
      <c r="Q28" s="51">
        <f t="shared" si="4"/>
        <v>388.8333333333333</v>
      </c>
    </row>
    <row r="29" spans="1:17" ht="12.75">
      <c r="A29" s="28"/>
      <c r="B29" s="28" t="s">
        <v>9</v>
      </c>
      <c r="C29" s="29">
        <v>432</v>
      </c>
      <c r="D29" s="30">
        <v>375.55324074074076</v>
      </c>
      <c r="E29" s="29">
        <v>0</v>
      </c>
      <c r="F29" s="29">
        <v>0</v>
      </c>
      <c r="G29" s="29">
        <v>432</v>
      </c>
      <c r="H29" s="30">
        <v>375.55324074074076</v>
      </c>
      <c r="K29" s="28"/>
      <c r="L29" s="28" t="s">
        <v>9</v>
      </c>
      <c r="M29" s="51">
        <f t="shared" si="0"/>
        <v>162239</v>
      </c>
      <c r="N29" s="51">
        <f t="shared" si="1"/>
        <v>0</v>
      </c>
      <c r="O29" s="52">
        <f t="shared" si="2"/>
        <v>162239</v>
      </c>
      <c r="P29" s="52">
        <f t="shared" si="3"/>
        <v>432</v>
      </c>
      <c r="Q29" s="51">
        <f t="shared" si="4"/>
        <v>375.55324074074076</v>
      </c>
    </row>
    <row r="30" spans="1:17" ht="12.75">
      <c r="A30" s="28"/>
      <c r="B30" s="28" t="s">
        <v>1</v>
      </c>
      <c r="C30" s="29">
        <v>482</v>
      </c>
      <c r="D30" s="30">
        <v>468.81120331950206</v>
      </c>
      <c r="E30" s="29">
        <v>0</v>
      </c>
      <c r="F30" s="29">
        <v>0</v>
      </c>
      <c r="G30" s="29">
        <v>482</v>
      </c>
      <c r="H30" s="30">
        <v>468.81120331950206</v>
      </c>
      <c r="K30" s="28"/>
      <c r="L30" s="28" t="s">
        <v>1</v>
      </c>
      <c r="M30" s="51">
        <f t="shared" si="0"/>
        <v>225967</v>
      </c>
      <c r="N30" s="51">
        <f t="shared" si="1"/>
        <v>0</v>
      </c>
      <c r="O30" s="52">
        <f t="shared" si="2"/>
        <v>225967</v>
      </c>
      <c r="P30" s="52">
        <f t="shared" si="3"/>
        <v>482</v>
      </c>
      <c r="Q30" s="51">
        <f t="shared" si="4"/>
        <v>468.81120331950206</v>
      </c>
    </row>
    <row r="31" spans="1:17" ht="12.75">
      <c r="A31" s="28"/>
      <c r="B31" s="28" t="s">
        <v>2</v>
      </c>
      <c r="C31" s="29">
        <v>305</v>
      </c>
      <c r="D31" s="30">
        <v>412.87540983606556</v>
      </c>
      <c r="E31" s="29">
        <v>0</v>
      </c>
      <c r="F31" s="29">
        <v>0</v>
      </c>
      <c r="G31" s="29">
        <v>305</v>
      </c>
      <c r="H31" s="30">
        <v>412.87540983606556</v>
      </c>
      <c r="K31" s="28"/>
      <c r="L31" s="28" t="s">
        <v>2</v>
      </c>
      <c r="M31" s="51">
        <f t="shared" si="0"/>
        <v>125927</v>
      </c>
      <c r="N31" s="51">
        <f t="shared" si="1"/>
        <v>0</v>
      </c>
      <c r="O31" s="52">
        <f t="shared" si="2"/>
        <v>125927</v>
      </c>
      <c r="P31" s="52">
        <f t="shared" si="3"/>
        <v>305</v>
      </c>
      <c r="Q31" s="51">
        <f t="shared" si="4"/>
        <v>412.87540983606556</v>
      </c>
    </row>
    <row r="32" spans="1:17" ht="13.5" thickBot="1">
      <c r="A32" s="32"/>
      <c r="B32" s="32" t="s">
        <v>3</v>
      </c>
      <c r="C32" s="33">
        <v>221</v>
      </c>
      <c r="D32" s="34">
        <v>394.43891402714934</v>
      </c>
      <c r="E32" s="33">
        <v>0</v>
      </c>
      <c r="F32" s="33">
        <v>0</v>
      </c>
      <c r="G32" s="33">
        <v>221</v>
      </c>
      <c r="H32" s="34">
        <v>394.43891402714934</v>
      </c>
      <c r="K32" s="32"/>
      <c r="L32" s="32" t="s">
        <v>3</v>
      </c>
      <c r="M32" s="56">
        <f t="shared" si="0"/>
        <v>87171</v>
      </c>
      <c r="N32" s="56">
        <f t="shared" si="1"/>
        <v>0</v>
      </c>
      <c r="O32" s="57">
        <f t="shared" si="2"/>
        <v>87171</v>
      </c>
      <c r="P32" s="57">
        <f t="shared" si="3"/>
        <v>221</v>
      </c>
      <c r="Q32" s="56">
        <f t="shared" si="4"/>
        <v>394.43891402714934</v>
      </c>
    </row>
    <row r="33" spans="1:17" ht="13.5" thickTop="1">
      <c r="A33" s="35" t="s">
        <v>40</v>
      </c>
      <c r="B33" s="35"/>
      <c r="C33" s="36">
        <v>3786</v>
      </c>
      <c r="D33" s="37">
        <v>388.38853671421026</v>
      </c>
      <c r="E33" s="36">
        <v>0</v>
      </c>
      <c r="F33" s="36">
        <v>0</v>
      </c>
      <c r="G33" s="36">
        <v>3786</v>
      </c>
      <c r="H33" s="37">
        <v>388.38853671421026</v>
      </c>
      <c r="K33" s="35" t="s">
        <v>40</v>
      </c>
      <c r="L33" s="35"/>
      <c r="M33" s="54">
        <f t="shared" si="0"/>
        <v>1470439</v>
      </c>
      <c r="N33" s="54">
        <f t="shared" si="1"/>
        <v>0</v>
      </c>
      <c r="O33" s="55">
        <f t="shared" si="2"/>
        <v>1470439</v>
      </c>
      <c r="P33" s="55">
        <f t="shared" si="3"/>
        <v>3786</v>
      </c>
      <c r="Q33" s="54">
        <f t="shared" si="4"/>
        <v>388.38853671421026</v>
      </c>
    </row>
    <row r="34" spans="1:17" ht="12.75">
      <c r="A34" s="31">
        <v>2015</v>
      </c>
      <c r="B34" s="28" t="s">
        <v>4</v>
      </c>
      <c r="C34" s="29">
        <v>279</v>
      </c>
      <c r="D34" s="30">
        <v>440.7885304659498</v>
      </c>
      <c r="E34" s="29">
        <v>0</v>
      </c>
      <c r="F34" s="29">
        <v>0</v>
      </c>
      <c r="G34" s="29">
        <v>279</v>
      </c>
      <c r="H34" s="30">
        <v>440.7885304659498</v>
      </c>
      <c r="K34" s="31">
        <v>2015</v>
      </c>
      <c r="L34" s="28" t="s">
        <v>4</v>
      </c>
      <c r="M34" s="51">
        <f t="shared" si="0"/>
        <v>122980</v>
      </c>
      <c r="N34" s="51">
        <f t="shared" si="1"/>
        <v>0</v>
      </c>
      <c r="O34" s="52">
        <f t="shared" si="2"/>
        <v>122980</v>
      </c>
      <c r="P34" s="52">
        <f t="shared" si="3"/>
        <v>279</v>
      </c>
      <c r="Q34" s="51">
        <f t="shared" si="4"/>
        <v>440.7885304659498</v>
      </c>
    </row>
    <row r="35" spans="1:17" ht="12.75">
      <c r="A35" s="28"/>
      <c r="B35" s="28" t="s">
        <v>5</v>
      </c>
      <c r="C35" s="29">
        <v>229</v>
      </c>
      <c r="D35" s="30">
        <v>377.6026200873362</v>
      </c>
      <c r="E35" s="29">
        <v>0</v>
      </c>
      <c r="F35" s="29">
        <v>0</v>
      </c>
      <c r="G35" s="29">
        <v>229</v>
      </c>
      <c r="H35" s="30">
        <v>377.6026200873362</v>
      </c>
      <c r="K35" s="28"/>
      <c r="L35" s="28" t="s">
        <v>5</v>
      </c>
      <c r="M35" s="51">
        <f t="shared" si="0"/>
        <v>86471</v>
      </c>
      <c r="N35" s="51">
        <f t="shared" si="1"/>
        <v>0</v>
      </c>
      <c r="O35" s="52">
        <f t="shared" si="2"/>
        <v>86471</v>
      </c>
      <c r="P35" s="52">
        <f t="shared" si="3"/>
        <v>229</v>
      </c>
      <c r="Q35" s="51">
        <f t="shared" si="4"/>
        <v>377.6026200873362</v>
      </c>
    </row>
    <row r="36" spans="1:17" ht="12.75">
      <c r="A36" s="28"/>
      <c r="B36" s="28" t="s">
        <v>6</v>
      </c>
      <c r="C36" s="29">
        <v>210</v>
      </c>
      <c r="D36" s="30">
        <v>390.8047619047619</v>
      </c>
      <c r="E36" s="29">
        <v>0</v>
      </c>
      <c r="F36" s="29">
        <v>0</v>
      </c>
      <c r="G36" s="29">
        <v>210</v>
      </c>
      <c r="H36" s="30">
        <v>390.8047619047619</v>
      </c>
      <c r="K36" s="28"/>
      <c r="L36" s="28" t="s">
        <v>6</v>
      </c>
      <c r="M36" s="51">
        <f t="shared" si="0"/>
        <v>82069</v>
      </c>
      <c r="N36" s="51">
        <f t="shared" si="1"/>
        <v>0</v>
      </c>
      <c r="O36" s="52">
        <f t="shared" si="2"/>
        <v>82069</v>
      </c>
      <c r="P36" s="52">
        <f t="shared" si="3"/>
        <v>210</v>
      </c>
      <c r="Q36" s="51">
        <f t="shared" si="4"/>
        <v>390.8047619047619</v>
      </c>
    </row>
    <row r="37" spans="1:17" ht="12.75">
      <c r="A37" s="28"/>
      <c r="B37" s="28" t="s">
        <v>7</v>
      </c>
      <c r="C37" s="29">
        <v>248</v>
      </c>
      <c r="D37" s="30">
        <v>405.81854838709677</v>
      </c>
      <c r="E37" s="29">
        <v>0</v>
      </c>
      <c r="F37" s="29">
        <v>0</v>
      </c>
      <c r="G37" s="29">
        <v>248</v>
      </c>
      <c r="H37" s="30">
        <v>405.81854838709677</v>
      </c>
      <c r="K37" s="28"/>
      <c r="L37" s="28" t="s">
        <v>7</v>
      </c>
      <c r="M37" s="51">
        <f aca="true" t="shared" si="5" ref="M37:M42">C37*D37</f>
        <v>100643</v>
      </c>
      <c r="N37" s="51">
        <f aca="true" t="shared" si="6" ref="N37:N42">E37*F37</f>
        <v>0</v>
      </c>
      <c r="O37" s="52">
        <f aca="true" t="shared" si="7" ref="O37:O42">M37+N37</f>
        <v>100643</v>
      </c>
      <c r="P37" s="52">
        <f aca="true" t="shared" si="8" ref="P37:P42">C37+E37</f>
        <v>248</v>
      </c>
      <c r="Q37" s="51">
        <f aca="true" t="shared" si="9" ref="Q37:Q42">O37/P37</f>
        <v>405.81854838709677</v>
      </c>
    </row>
    <row r="38" spans="1:17" ht="12.75">
      <c r="A38" s="28"/>
      <c r="B38" s="28" t="s">
        <v>8</v>
      </c>
      <c r="C38" s="29">
        <v>192</v>
      </c>
      <c r="D38" s="30">
        <v>423.25</v>
      </c>
      <c r="E38" s="29">
        <v>0</v>
      </c>
      <c r="F38" s="29">
        <v>0</v>
      </c>
      <c r="G38" s="29">
        <v>192</v>
      </c>
      <c r="H38" s="30">
        <v>423.25</v>
      </c>
      <c r="K38" s="28"/>
      <c r="L38" s="28" t="s">
        <v>8</v>
      </c>
      <c r="M38" s="51">
        <f t="shared" si="5"/>
        <v>81264</v>
      </c>
      <c r="N38" s="51">
        <f t="shared" si="6"/>
        <v>0</v>
      </c>
      <c r="O38" s="52">
        <f t="shared" si="7"/>
        <v>81264</v>
      </c>
      <c r="P38" s="52">
        <f t="shared" si="8"/>
        <v>192</v>
      </c>
      <c r="Q38" s="51">
        <f t="shared" si="9"/>
        <v>423.25</v>
      </c>
    </row>
    <row r="39" spans="1:17" ht="12.75">
      <c r="A39" s="28"/>
      <c r="B39" s="28" t="s">
        <v>10</v>
      </c>
      <c r="C39" s="29">
        <v>304</v>
      </c>
      <c r="D39" s="30">
        <v>470.76973684210526</v>
      </c>
      <c r="E39" s="29">
        <v>0</v>
      </c>
      <c r="F39" s="29">
        <v>0</v>
      </c>
      <c r="G39" s="29">
        <v>304</v>
      </c>
      <c r="H39" s="30">
        <v>470.76973684210526</v>
      </c>
      <c r="K39" s="28"/>
      <c r="L39" s="28" t="s">
        <v>10</v>
      </c>
      <c r="M39" s="51">
        <f t="shared" si="5"/>
        <v>143114</v>
      </c>
      <c r="N39" s="51">
        <f t="shared" si="6"/>
        <v>0</v>
      </c>
      <c r="O39" s="52">
        <f t="shared" si="7"/>
        <v>143114</v>
      </c>
      <c r="P39" s="52">
        <f t="shared" si="8"/>
        <v>304</v>
      </c>
      <c r="Q39" s="51">
        <f t="shared" si="9"/>
        <v>470.76973684210526</v>
      </c>
    </row>
    <row r="40" spans="1:17" ht="12.75">
      <c r="A40" s="28"/>
      <c r="B40" s="28" t="s">
        <v>11</v>
      </c>
      <c r="C40" s="29">
        <v>288</v>
      </c>
      <c r="D40" s="30">
        <v>468.2916666666667</v>
      </c>
      <c r="E40" s="29">
        <v>0</v>
      </c>
      <c r="F40" s="29">
        <v>0</v>
      </c>
      <c r="G40" s="29">
        <v>288</v>
      </c>
      <c r="H40" s="30">
        <v>468.2916666666667</v>
      </c>
      <c r="K40" s="28"/>
      <c r="L40" s="28" t="s">
        <v>11</v>
      </c>
      <c r="M40" s="51">
        <f t="shared" si="5"/>
        <v>134868</v>
      </c>
      <c r="N40" s="51">
        <f t="shared" si="6"/>
        <v>0</v>
      </c>
      <c r="O40" s="52">
        <f t="shared" si="7"/>
        <v>134868</v>
      </c>
      <c r="P40" s="52">
        <f t="shared" si="8"/>
        <v>288</v>
      </c>
      <c r="Q40" s="51">
        <f t="shared" si="9"/>
        <v>468.2916666666667</v>
      </c>
    </row>
    <row r="41" spans="1:17" ht="12.75">
      <c r="A41" s="28"/>
      <c r="B41" s="28" t="s">
        <v>12</v>
      </c>
      <c r="C41" s="29">
        <v>267</v>
      </c>
      <c r="D41" s="30">
        <v>450.2247191011236</v>
      </c>
      <c r="E41" s="29">
        <v>0</v>
      </c>
      <c r="F41" s="29">
        <v>0</v>
      </c>
      <c r="G41" s="29">
        <v>267</v>
      </c>
      <c r="H41" s="30">
        <v>450.2247191011236</v>
      </c>
      <c r="K41" s="28"/>
      <c r="L41" s="28" t="s">
        <v>12</v>
      </c>
      <c r="M41" s="51">
        <f t="shared" si="5"/>
        <v>120210</v>
      </c>
      <c r="N41" s="51">
        <f t="shared" si="6"/>
        <v>0</v>
      </c>
      <c r="O41" s="52">
        <f t="shared" si="7"/>
        <v>120210</v>
      </c>
      <c r="P41" s="52">
        <f t="shared" si="8"/>
        <v>267</v>
      </c>
      <c r="Q41" s="51">
        <f t="shared" si="9"/>
        <v>450.2247191011236</v>
      </c>
    </row>
    <row r="42" spans="1:17" ht="13.5" thickBot="1">
      <c r="A42" s="32"/>
      <c r="B42" s="32" t="s">
        <v>9</v>
      </c>
      <c r="C42" s="33">
        <v>263</v>
      </c>
      <c r="D42" s="34">
        <v>406.4106463878327</v>
      </c>
      <c r="E42" s="33">
        <v>0</v>
      </c>
      <c r="F42" s="33">
        <v>0</v>
      </c>
      <c r="G42" s="33">
        <v>263</v>
      </c>
      <c r="H42" s="34">
        <v>406.4106463878327</v>
      </c>
      <c r="K42" s="32"/>
      <c r="L42" s="32" t="s">
        <v>9</v>
      </c>
      <c r="M42" s="56">
        <f t="shared" si="5"/>
        <v>106886</v>
      </c>
      <c r="N42" s="56">
        <f t="shared" si="6"/>
        <v>0</v>
      </c>
      <c r="O42" s="57">
        <f t="shared" si="7"/>
        <v>106886</v>
      </c>
      <c r="P42" s="57">
        <f t="shared" si="8"/>
        <v>263</v>
      </c>
      <c r="Q42" s="56">
        <f t="shared" si="9"/>
        <v>406.4106463878327</v>
      </c>
    </row>
    <row r="43" spans="1:17" ht="13.5" thickTop="1">
      <c r="A43" s="35" t="s">
        <v>41</v>
      </c>
      <c r="B43" s="35"/>
      <c r="C43" s="36">
        <v>2280</v>
      </c>
      <c r="D43" s="37">
        <v>429.1688596491228</v>
      </c>
      <c r="E43" s="36">
        <v>0</v>
      </c>
      <c r="F43" s="36">
        <v>0</v>
      </c>
      <c r="G43" s="36">
        <v>2280</v>
      </c>
      <c r="H43" s="37">
        <v>429.1688596491228</v>
      </c>
      <c r="K43" s="35" t="s">
        <v>41</v>
      </c>
      <c r="L43" s="35"/>
      <c r="M43" s="54">
        <f t="shared" si="0"/>
        <v>978505</v>
      </c>
      <c r="N43" s="54">
        <f t="shared" si="1"/>
        <v>0</v>
      </c>
      <c r="O43" s="55">
        <f t="shared" si="2"/>
        <v>978505</v>
      </c>
      <c r="P43" s="55">
        <f t="shared" si="3"/>
        <v>2280</v>
      </c>
      <c r="Q43" s="54">
        <f t="shared" si="4"/>
        <v>429.1688596491228</v>
      </c>
    </row>
    <row r="44" spans="1:17" ht="409.5">
      <c r="A44" s="38" t="s">
        <v>42</v>
      </c>
      <c r="B44" s="38"/>
      <c r="C44" s="39">
        <v>6066</v>
      </c>
      <c r="D44" s="40">
        <v>403.7164523574019</v>
      </c>
      <c r="E44" s="39">
        <v>0</v>
      </c>
      <c r="F44" s="39">
        <v>0</v>
      </c>
      <c r="G44" s="39">
        <v>6066</v>
      </c>
      <c r="H44" s="40">
        <v>403.7164523574019</v>
      </c>
      <c r="K44" s="38" t="s">
        <v>42</v>
      </c>
      <c r="L44" s="38"/>
      <c r="M44" s="58">
        <f t="shared" si="0"/>
        <v>2448944</v>
      </c>
      <c r="N44" s="58">
        <f t="shared" si="1"/>
        <v>0</v>
      </c>
      <c r="O44" s="59">
        <f t="shared" si="2"/>
        <v>2448944</v>
      </c>
      <c r="P44" s="59">
        <f t="shared" si="3"/>
        <v>6066</v>
      </c>
      <c r="Q44" s="58">
        <f t="shared" si="4"/>
        <v>403.7164523574019</v>
      </c>
    </row>
    <row r="47" spans="7:15" ht="13.5" thickBot="1">
      <c r="G47" s="87">
        <f>SUM(G30:G32,G34:G42)</f>
        <v>3288</v>
      </c>
      <c r="O47" s="87">
        <f>SUM(O30:O32,O34:O42)</f>
        <v>1417570</v>
      </c>
    </row>
    <row r="48" ht="13.5" thickTop="1"/>
  </sheetData>
  <sheetProtection/>
  <mergeCells count="23">
    <mergeCell ref="A15:B15"/>
    <mergeCell ref="C15:D15"/>
    <mergeCell ref="G15:H15"/>
    <mergeCell ref="E14:F14"/>
    <mergeCell ref="A13:B13"/>
    <mergeCell ref="C13:D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G12:H12"/>
    <mergeCell ref="A9:B9"/>
    <mergeCell ref="C9:D9"/>
    <mergeCell ref="E9:F9"/>
    <mergeCell ref="G9:H9"/>
    <mergeCell ref="A10:B10"/>
    <mergeCell ref="C10:D10"/>
    <mergeCell ref="G10:H10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47"/>
  <sheetViews>
    <sheetView zoomScalePageLayoutView="0" workbookViewId="0" topLeftCell="A1">
      <selection activeCell="A1" sqref="A1:A2"/>
    </sheetView>
  </sheetViews>
  <sheetFormatPr defaultColWidth="9.140625" defaultRowHeight="12.75"/>
  <cols>
    <col min="4" max="4" width="20.28125" style="0" customWidth="1"/>
    <col min="6" max="6" width="12.140625" style="0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128</v>
      </c>
    </row>
    <row r="2" ht="12.75">
      <c r="A2" s="6" t="s">
        <v>114</v>
      </c>
    </row>
    <row r="3" spans="12:17" ht="12.75">
      <c r="L3" s="11"/>
      <c r="M3" s="11"/>
      <c r="N3" s="11"/>
      <c r="O3" s="11"/>
      <c r="P3" s="11"/>
      <c r="Q3" s="11"/>
    </row>
    <row r="4" spans="1:17" ht="12.7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.75">
      <c r="A5" s="93" t="s">
        <v>72</v>
      </c>
      <c r="B5" s="93"/>
      <c r="C5" s="93"/>
      <c r="D5" s="93"/>
      <c r="E5" s="93"/>
      <c r="F5" s="93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</row>
    <row r="7" ht="12.75">
      <c r="A7" s="60" t="s">
        <v>83</v>
      </c>
    </row>
    <row r="9" spans="1:8" ht="12.75">
      <c r="A9" s="101" t="s">
        <v>67</v>
      </c>
      <c r="B9" s="101"/>
      <c r="C9" s="101" t="s">
        <v>65</v>
      </c>
      <c r="D9" s="101"/>
      <c r="E9" s="101" t="s">
        <v>68</v>
      </c>
      <c r="F9" s="101"/>
      <c r="G9" s="101" t="s">
        <v>66</v>
      </c>
      <c r="H9" s="101"/>
    </row>
    <row r="10" spans="1:8" ht="12.75">
      <c r="A10" s="108" t="s">
        <v>19</v>
      </c>
      <c r="B10" s="108"/>
      <c r="C10" s="108" t="s">
        <v>70</v>
      </c>
      <c r="D10" s="108"/>
      <c r="E10" s="63" t="s">
        <v>69</v>
      </c>
      <c r="F10" s="63"/>
      <c r="G10" s="106" t="s">
        <v>54</v>
      </c>
      <c r="H10" s="107"/>
    </row>
    <row r="11" spans="1:8" ht="12.75">
      <c r="A11" s="108" t="s">
        <v>19</v>
      </c>
      <c r="B11" s="108"/>
      <c r="C11" s="108" t="s">
        <v>71</v>
      </c>
      <c r="D11" s="108"/>
      <c r="E11" s="63" t="s">
        <v>69</v>
      </c>
      <c r="F11" s="63"/>
      <c r="G11" s="106" t="s">
        <v>60</v>
      </c>
      <c r="H11" s="107"/>
    </row>
    <row r="12" spans="1:8" ht="12.75">
      <c r="A12" s="104"/>
      <c r="B12" s="105"/>
      <c r="C12" s="104"/>
      <c r="D12" s="105"/>
      <c r="E12" s="63" t="s">
        <v>69</v>
      </c>
      <c r="F12" s="63"/>
      <c r="G12" s="106" t="s">
        <v>52</v>
      </c>
      <c r="H12" s="107"/>
    </row>
    <row r="13" spans="1:8" ht="12.75">
      <c r="A13" s="104"/>
      <c r="B13" s="105"/>
      <c r="C13" s="104"/>
      <c r="D13" s="105"/>
      <c r="E13" s="63" t="s">
        <v>69</v>
      </c>
      <c r="F13" s="63"/>
      <c r="G13" s="106" t="s">
        <v>58</v>
      </c>
      <c r="H13" s="107"/>
    </row>
    <row r="14" spans="1:8" ht="12.75">
      <c r="A14" s="104"/>
      <c r="B14" s="105"/>
      <c r="C14" s="104"/>
      <c r="D14" s="105"/>
      <c r="E14" s="63" t="s">
        <v>69</v>
      </c>
      <c r="F14" s="63"/>
      <c r="G14" s="106" t="s">
        <v>56</v>
      </c>
      <c r="H14" s="107"/>
    </row>
    <row r="15" spans="1:8" ht="12.75">
      <c r="A15" s="104"/>
      <c r="B15" s="105"/>
      <c r="C15" s="104"/>
      <c r="D15" s="105"/>
      <c r="E15" s="102" t="s">
        <v>69</v>
      </c>
      <c r="F15" s="102"/>
      <c r="G15" s="109" t="s">
        <v>62</v>
      </c>
      <c r="H15" s="110"/>
    </row>
    <row r="18" spans="1:2" ht="12.75">
      <c r="A18" s="44" t="s">
        <v>84</v>
      </c>
      <c r="B18" s="60" t="s">
        <v>83</v>
      </c>
    </row>
    <row r="19" spans="1:8" ht="12.75">
      <c r="A19" s="46"/>
      <c r="B19" s="44"/>
      <c r="C19" s="41" t="s">
        <v>20</v>
      </c>
      <c r="D19" s="42"/>
      <c r="E19" s="43" t="s">
        <v>21</v>
      </c>
      <c r="F19" s="42"/>
      <c r="G19" s="43" t="s">
        <v>36</v>
      </c>
      <c r="H19" s="45" t="s">
        <v>37</v>
      </c>
    </row>
    <row r="20" spans="1:17" ht="12.75">
      <c r="A20" s="44" t="s">
        <v>13</v>
      </c>
      <c r="B20" s="44" t="s">
        <v>14</v>
      </c>
      <c r="C20" s="44" t="s">
        <v>38</v>
      </c>
      <c r="D20" s="44" t="s">
        <v>39</v>
      </c>
      <c r="E20" s="44" t="s">
        <v>38</v>
      </c>
      <c r="F20" s="44" t="s">
        <v>39</v>
      </c>
      <c r="G20" s="44"/>
      <c r="H20" s="44"/>
      <c r="K20" s="44" t="s">
        <v>13</v>
      </c>
      <c r="L20" s="44" t="s">
        <v>14</v>
      </c>
      <c r="M20" s="49" t="s">
        <v>24</v>
      </c>
      <c r="N20" s="49" t="s">
        <v>25</v>
      </c>
      <c r="O20" s="50" t="s">
        <v>44</v>
      </c>
      <c r="P20" s="50" t="s">
        <v>45</v>
      </c>
      <c r="Q20" s="50" t="s">
        <v>46</v>
      </c>
    </row>
    <row r="21" spans="1:17" ht="12.75">
      <c r="A21" s="31">
        <v>2014</v>
      </c>
      <c r="B21" s="28" t="s">
        <v>4</v>
      </c>
      <c r="C21" s="29">
        <v>48</v>
      </c>
      <c r="D21" s="30">
        <v>458.5</v>
      </c>
      <c r="E21" s="29">
        <v>0</v>
      </c>
      <c r="F21" s="29">
        <v>0</v>
      </c>
      <c r="G21" s="29">
        <v>48</v>
      </c>
      <c r="H21" s="30">
        <v>458.5</v>
      </c>
      <c r="K21" s="31">
        <v>2014</v>
      </c>
      <c r="L21" s="28" t="s">
        <v>4</v>
      </c>
      <c r="M21" s="51">
        <f aca="true" t="shared" si="0" ref="M21:M44">C21*D21</f>
        <v>22008</v>
      </c>
      <c r="N21" s="51">
        <f aca="true" t="shared" si="1" ref="N21:N44">E21*F21</f>
        <v>0</v>
      </c>
      <c r="O21" s="52">
        <f aca="true" t="shared" si="2" ref="O21:O44">M21+N21</f>
        <v>22008</v>
      </c>
      <c r="P21" s="52">
        <f aca="true" t="shared" si="3" ref="P21:P44">C21+E21</f>
        <v>48</v>
      </c>
      <c r="Q21" s="51">
        <f>O21/P21</f>
        <v>458.5</v>
      </c>
    </row>
    <row r="22" spans="1:17" ht="12.75">
      <c r="A22" s="28"/>
      <c r="B22" s="28" t="s">
        <v>5</v>
      </c>
      <c r="C22" s="29">
        <v>33</v>
      </c>
      <c r="D22" s="30">
        <v>348.6969696969697</v>
      </c>
      <c r="E22" s="29">
        <v>0</v>
      </c>
      <c r="F22" s="29">
        <v>0</v>
      </c>
      <c r="G22" s="29">
        <v>33</v>
      </c>
      <c r="H22" s="30">
        <v>348.6969696969697</v>
      </c>
      <c r="K22" s="28"/>
      <c r="L22" s="28" t="s">
        <v>5</v>
      </c>
      <c r="M22" s="51">
        <f t="shared" si="0"/>
        <v>11507</v>
      </c>
      <c r="N22" s="51">
        <f t="shared" si="1"/>
        <v>0</v>
      </c>
      <c r="O22" s="52">
        <f t="shared" si="2"/>
        <v>11507</v>
      </c>
      <c r="P22" s="52">
        <f t="shared" si="3"/>
        <v>33</v>
      </c>
      <c r="Q22" s="51">
        <f aca="true" t="shared" si="4" ref="Q22:Q44">O22/P22</f>
        <v>348.6969696969697</v>
      </c>
    </row>
    <row r="23" spans="1:17" ht="12.75">
      <c r="A23" s="28"/>
      <c r="B23" s="28" t="s">
        <v>6</v>
      </c>
      <c r="C23" s="29">
        <v>31</v>
      </c>
      <c r="D23" s="30">
        <v>367.35483870967744</v>
      </c>
      <c r="E23" s="29">
        <v>0</v>
      </c>
      <c r="F23" s="29">
        <v>0</v>
      </c>
      <c r="G23" s="29">
        <v>31</v>
      </c>
      <c r="H23" s="30">
        <v>367.35483870967744</v>
      </c>
      <c r="K23" s="28"/>
      <c r="L23" s="28" t="s">
        <v>6</v>
      </c>
      <c r="M23" s="51">
        <f t="shared" si="0"/>
        <v>11388</v>
      </c>
      <c r="N23" s="51">
        <f t="shared" si="1"/>
        <v>0</v>
      </c>
      <c r="O23" s="52">
        <f t="shared" si="2"/>
        <v>11388</v>
      </c>
      <c r="P23" s="52">
        <f t="shared" si="3"/>
        <v>31</v>
      </c>
      <c r="Q23" s="51">
        <f t="shared" si="4"/>
        <v>367.35483870967744</v>
      </c>
    </row>
    <row r="24" spans="1:17" ht="12.75">
      <c r="A24" s="28"/>
      <c r="B24" s="28" t="s">
        <v>7</v>
      </c>
      <c r="C24" s="29">
        <v>54</v>
      </c>
      <c r="D24" s="30">
        <v>442.81481481481484</v>
      </c>
      <c r="E24" s="29">
        <v>0</v>
      </c>
      <c r="F24" s="29">
        <v>0</v>
      </c>
      <c r="G24" s="29">
        <v>54</v>
      </c>
      <c r="H24" s="30">
        <v>442.81481481481484</v>
      </c>
      <c r="K24" s="28"/>
      <c r="L24" s="28" t="s">
        <v>7</v>
      </c>
      <c r="M24" s="51">
        <f t="shared" si="0"/>
        <v>23912</v>
      </c>
      <c r="N24" s="51">
        <f t="shared" si="1"/>
        <v>0</v>
      </c>
      <c r="O24" s="52">
        <f t="shared" si="2"/>
        <v>23912</v>
      </c>
      <c r="P24" s="52">
        <f t="shared" si="3"/>
        <v>54</v>
      </c>
      <c r="Q24" s="51">
        <f t="shared" si="4"/>
        <v>442.81481481481484</v>
      </c>
    </row>
    <row r="25" spans="1:17" ht="12.75">
      <c r="A25" s="28"/>
      <c r="B25" s="28" t="s">
        <v>8</v>
      </c>
      <c r="C25" s="29">
        <v>45</v>
      </c>
      <c r="D25" s="30">
        <v>475.44444444444446</v>
      </c>
      <c r="E25" s="29">
        <v>0</v>
      </c>
      <c r="F25" s="29">
        <v>0</v>
      </c>
      <c r="G25" s="29">
        <v>45</v>
      </c>
      <c r="H25" s="30">
        <v>475.44444444444446</v>
      </c>
      <c r="K25" s="28"/>
      <c r="L25" s="28" t="s">
        <v>8</v>
      </c>
      <c r="M25" s="51">
        <f t="shared" si="0"/>
        <v>21395</v>
      </c>
      <c r="N25" s="51">
        <f t="shared" si="1"/>
        <v>0</v>
      </c>
      <c r="O25" s="52">
        <f t="shared" si="2"/>
        <v>21395</v>
      </c>
      <c r="P25" s="52">
        <f t="shared" si="3"/>
        <v>45</v>
      </c>
      <c r="Q25" s="51">
        <f t="shared" si="4"/>
        <v>475.44444444444446</v>
      </c>
    </row>
    <row r="26" spans="1:17" ht="12.75">
      <c r="A26" s="28"/>
      <c r="B26" s="28" t="s">
        <v>10</v>
      </c>
      <c r="C26" s="29">
        <v>47</v>
      </c>
      <c r="D26" s="30">
        <v>487.70212765957444</v>
      </c>
      <c r="E26" s="29">
        <v>0</v>
      </c>
      <c r="F26" s="29">
        <v>0</v>
      </c>
      <c r="G26" s="29">
        <v>47</v>
      </c>
      <c r="H26" s="30">
        <v>487.70212765957444</v>
      </c>
      <c r="K26" s="28"/>
      <c r="L26" s="28" t="s">
        <v>10</v>
      </c>
      <c r="M26" s="51">
        <f t="shared" si="0"/>
        <v>22922</v>
      </c>
      <c r="N26" s="51">
        <f t="shared" si="1"/>
        <v>0</v>
      </c>
      <c r="O26" s="52">
        <f t="shared" si="2"/>
        <v>22922</v>
      </c>
      <c r="P26" s="52">
        <f t="shared" si="3"/>
        <v>47</v>
      </c>
      <c r="Q26" s="51">
        <f t="shared" si="4"/>
        <v>487.70212765957444</v>
      </c>
    </row>
    <row r="27" spans="1:17" ht="12.75">
      <c r="A27" s="28"/>
      <c r="B27" s="28" t="s">
        <v>11</v>
      </c>
      <c r="C27" s="29">
        <v>56</v>
      </c>
      <c r="D27" s="30">
        <v>537.75</v>
      </c>
      <c r="E27" s="29">
        <v>0</v>
      </c>
      <c r="F27" s="29">
        <v>0</v>
      </c>
      <c r="G27" s="29">
        <v>56</v>
      </c>
      <c r="H27" s="30">
        <v>537.75</v>
      </c>
      <c r="K27" s="28"/>
      <c r="L27" s="28" t="s">
        <v>11</v>
      </c>
      <c r="M27" s="51">
        <f t="shared" si="0"/>
        <v>30114</v>
      </c>
      <c r="N27" s="51">
        <f t="shared" si="1"/>
        <v>0</v>
      </c>
      <c r="O27" s="52">
        <f t="shared" si="2"/>
        <v>30114</v>
      </c>
      <c r="P27" s="52">
        <f t="shared" si="3"/>
        <v>56</v>
      </c>
      <c r="Q27" s="51">
        <f t="shared" si="4"/>
        <v>537.75</v>
      </c>
    </row>
    <row r="28" spans="1:17" ht="12.75">
      <c r="A28" s="28"/>
      <c r="B28" s="28" t="s">
        <v>12</v>
      </c>
      <c r="C28" s="29">
        <v>44</v>
      </c>
      <c r="D28" s="30">
        <v>351.1136363636364</v>
      </c>
      <c r="E28" s="29">
        <v>0</v>
      </c>
      <c r="F28" s="29">
        <v>0</v>
      </c>
      <c r="G28" s="29">
        <v>44</v>
      </c>
      <c r="H28" s="30">
        <v>351.1136363636364</v>
      </c>
      <c r="K28" s="28"/>
      <c r="L28" s="28" t="s">
        <v>12</v>
      </c>
      <c r="M28" s="51">
        <f t="shared" si="0"/>
        <v>15449</v>
      </c>
      <c r="N28" s="51">
        <f t="shared" si="1"/>
        <v>0</v>
      </c>
      <c r="O28" s="52">
        <f t="shared" si="2"/>
        <v>15449</v>
      </c>
      <c r="P28" s="52">
        <f t="shared" si="3"/>
        <v>44</v>
      </c>
      <c r="Q28" s="51">
        <f t="shared" si="4"/>
        <v>351.1136363636364</v>
      </c>
    </row>
    <row r="29" spans="1:17" ht="12.75">
      <c r="A29" s="28"/>
      <c r="B29" s="28" t="s">
        <v>9</v>
      </c>
      <c r="C29" s="29">
        <v>67</v>
      </c>
      <c r="D29" s="30">
        <v>491.4925373134328</v>
      </c>
      <c r="E29" s="29">
        <v>0</v>
      </c>
      <c r="F29" s="29">
        <v>0</v>
      </c>
      <c r="G29" s="29">
        <v>67</v>
      </c>
      <c r="H29" s="30">
        <v>491.4925373134328</v>
      </c>
      <c r="K29" s="28"/>
      <c r="L29" s="28" t="s">
        <v>9</v>
      </c>
      <c r="M29" s="51">
        <f t="shared" si="0"/>
        <v>32930</v>
      </c>
      <c r="N29" s="51">
        <f t="shared" si="1"/>
        <v>0</v>
      </c>
      <c r="O29" s="52">
        <f t="shared" si="2"/>
        <v>32930</v>
      </c>
      <c r="P29" s="52">
        <f t="shared" si="3"/>
        <v>67</v>
      </c>
      <c r="Q29" s="51">
        <f t="shared" si="4"/>
        <v>491.4925373134328</v>
      </c>
    </row>
    <row r="30" spans="1:17" ht="12.75">
      <c r="A30" s="28"/>
      <c r="B30" s="28" t="s">
        <v>1</v>
      </c>
      <c r="C30" s="29">
        <v>59</v>
      </c>
      <c r="D30" s="30">
        <v>560.7966101694915</v>
      </c>
      <c r="E30" s="29">
        <v>0</v>
      </c>
      <c r="F30" s="29">
        <v>0</v>
      </c>
      <c r="G30" s="29">
        <v>59</v>
      </c>
      <c r="H30" s="30">
        <v>560.7966101694915</v>
      </c>
      <c r="K30" s="28"/>
      <c r="L30" s="28" t="s">
        <v>1</v>
      </c>
      <c r="M30" s="51">
        <f t="shared" si="0"/>
        <v>33087</v>
      </c>
      <c r="N30" s="51">
        <f t="shared" si="1"/>
        <v>0</v>
      </c>
      <c r="O30" s="52">
        <f t="shared" si="2"/>
        <v>33087</v>
      </c>
      <c r="P30" s="52">
        <f t="shared" si="3"/>
        <v>59</v>
      </c>
      <c r="Q30" s="51">
        <f t="shared" si="4"/>
        <v>560.7966101694915</v>
      </c>
    </row>
    <row r="31" spans="1:17" ht="12.75">
      <c r="A31" s="28"/>
      <c r="B31" s="28" t="s">
        <v>2</v>
      </c>
      <c r="C31" s="29">
        <v>49</v>
      </c>
      <c r="D31" s="30">
        <v>369.59183673469386</v>
      </c>
      <c r="E31" s="29">
        <v>0</v>
      </c>
      <c r="F31" s="29">
        <v>0</v>
      </c>
      <c r="G31" s="29">
        <v>49</v>
      </c>
      <c r="H31" s="30">
        <v>369.59183673469386</v>
      </c>
      <c r="K31" s="28"/>
      <c r="L31" s="28" t="s">
        <v>2</v>
      </c>
      <c r="M31" s="51">
        <f t="shared" si="0"/>
        <v>18110</v>
      </c>
      <c r="N31" s="51">
        <f t="shared" si="1"/>
        <v>0</v>
      </c>
      <c r="O31" s="52">
        <f t="shared" si="2"/>
        <v>18110</v>
      </c>
      <c r="P31" s="52">
        <f t="shared" si="3"/>
        <v>49</v>
      </c>
      <c r="Q31" s="51">
        <f t="shared" si="4"/>
        <v>369.59183673469386</v>
      </c>
    </row>
    <row r="32" spans="1:17" ht="13.5" thickBot="1">
      <c r="A32" s="32"/>
      <c r="B32" s="32" t="s">
        <v>3</v>
      </c>
      <c r="C32" s="33">
        <v>45</v>
      </c>
      <c r="D32" s="34">
        <v>386.6</v>
      </c>
      <c r="E32" s="33">
        <v>0</v>
      </c>
      <c r="F32" s="33">
        <v>0</v>
      </c>
      <c r="G32" s="33">
        <v>45</v>
      </c>
      <c r="H32" s="34">
        <v>386.6</v>
      </c>
      <c r="K32" s="32"/>
      <c r="L32" s="32" t="s">
        <v>3</v>
      </c>
      <c r="M32" s="56">
        <f t="shared" si="0"/>
        <v>17397</v>
      </c>
      <c r="N32" s="56">
        <f t="shared" si="1"/>
        <v>0</v>
      </c>
      <c r="O32" s="57">
        <f t="shared" si="2"/>
        <v>17397</v>
      </c>
      <c r="P32" s="57">
        <f t="shared" si="3"/>
        <v>45</v>
      </c>
      <c r="Q32" s="56">
        <f t="shared" si="4"/>
        <v>386.6</v>
      </c>
    </row>
    <row r="33" spans="1:17" ht="13.5" thickTop="1">
      <c r="A33" s="35" t="s">
        <v>40</v>
      </c>
      <c r="B33" s="35"/>
      <c r="C33" s="36">
        <v>578</v>
      </c>
      <c r="D33" s="37">
        <v>450.20588235294116</v>
      </c>
      <c r="E33" s="36">
        <v>0</v>
      </c>
      <c r="F33" s="36">
        <v>0</v>
      </c>
      <c r="G33" s="36">
        <v>578</v>
      </c>
      <c r="H33" s="37">
        <v>450.20588235294116</v>
      </c>
      <c r="K33" s="35" t="s">
        <v>40</v>
      </c>
      <c r="L33" s="35"/>
      <c r="M33" s="54">
        <f t="shared" si="0"/>
        <v>260219</v>
      </c>
      <c r="N33" s="54">
        <f t="shared" si="1"/>
        <v>0</v>
      </c>
      <c r="O33" s="55">
        <f t="shared" si="2"/>
        <v>260219</v>
      </c>
      <c r="P33" s="55">
        <f t="shared" si="3"/>
        <v>578</v>
      </c>
      <c r="Q33" s="54">
        <f t="shared" si="4"/>
        <v>450.20588235294116</v>
      </c>
    </row>
    <row r="34" spans="1:17" ht="12.75">
      <c r="A34" s="31">
        <v>2015</v>
      </c>
      <c r="B34" s="28" t="s">
        <v>4</v>
      </c>
      <c r="C34" s="29">
        <v>32</v>
      </c>
      <c r="D34" s="30">
        <v>340.3125</v>
      </c>
      <c r="E34" s="29">
        <v>0</v>
      </c>
      <c r="F34" s="29">
        <v>0</v>
      </c>
      <c r="G34" s="29">
        <v>32</v>
      </c>
      <c r="H34" s="30">
        <v>340.3125</v>
      </c>
      <c r="K34" s="31">
        <v>2015</v>
      </c>
      <c r="L34" s="28" t="s">
        <v>4</v>
      </c>
      <c r="M34" s="51">
        <f t="shared" si="0"/>
        <v>10890</v>
      </c>
      <c r="N34" s="51">
        <f t="shared" si="1"/>
        <v>0</v>
      </c>
      <c r="O34" s="52">
        <f t="shared" si="2"/>
        <v>10890</v>
      </c>
      <c r="P34" s="52">
        <f t="shared" si="3"/>
        <v>32</v>
      </c>
      <c r="Q34" s="51">
        <f t="shared" si="4"/>
        <v>340.3125</v>
      </c>
    </row>
    <row r="35" spans="1:17" ht="12.75">
      <c r="A35" s="28"/>
      <c r="B35" s="28" t="s">
        <v>5</v>
      </c>
      <c r="C35" s="29">
        <v>29</v>
      </c>
      <c r="D35" s="30">
        <v>355.51724137931035</v>
      </c>
      <c r="E35" s="29">
        <v>0</v>
      </c>
      <c r="F35" s="29">
        <v>0</v>
      </c>
      <c r="G35" s="29">
        <v>29</v>
      </c>
      <c r="H35" s="30">
        <v>355.51724137931035</v>
      </c>
      <c r="K35" s="28"/>
      <c r="L35" s="28" t="s">
        <v>5</v>
      </c>
      <c r="M35" s="51">
        <f t="shared" si="0"/>
        <v>10310</v>
      </c>
      <c r="N35" s="51">
        <f t="shared" si="1"/>
        <v>0</v>
      </c>
      <c r="O35" s="52">
        <f t="shared" si="2"/>
        <v>10310</v>
      </c>
      <c r="P35" s="52">
        <f t="shared" si="3"/>
        <v>29</v>
      </c>
      <c r="Q35" s="51">
        <f t="shared" si="4"/>
        <v>355.51724137931035</v>
      </c>
    </row>
    <row r="36" spans="1:17" ht="12.75">
      <c r="A36" s="28"/>
      <c r="B36" s="28" t="s">
        <v>6</v>
      </c>
      <c r="C36" s="29">
        <v>27</v>
      </c>
      <c r="D36" s="30">
        <v>468</v>
      </c>
      <c r="E36" s="29">
        <v>0</v>
      </c>
      <c r="F36" s="29">
        <v>0</v>
      </c>
      <c r="G36" s="29">
        <v>27</v>
      </c>
      <c r="H36" s="30">
        <v>468</v>
      </c>
      <c r="K36" s="28"/>
      <c r="L36" s="28" t="s">
        <v>6</v>
      </c>
      <c r="M36" s="51">
        <f t="shared" si="0"/>
        <v>12636</v>
      </c>
      <c r="N36" s="51">
        <f t="shared" si="1"/>
        <v>0</v>
      </c>
      <c r="O36" s="52">
        <f t="shared" si="2"/>
        <v>12636</v>
      </c>
      <c r="P36" s="52">
        <f t="shared" si="3"/>
        <v>27</v>
      </c>
      <c r="Q36" s="51">
        <f t="shared" si="4"/>
        <v>468</v>
      </c>
    </row>
    <row r="37" spans="1:17" ht="12.75">
      <c r="A37" s="28"/>
      <c r="B37" s="28" t="s">
        <v>7</v>
      </c>
      <c r="C37" s="29">
        <v>34</v>
      </c>
      <c r="D37" s="30">
        <v>425.11764705882354</v>
      </c>
      <c r="E37" s="29">
        <v>0</v>
      </c>
      <c r="F37" s="29">
        <v>0</v>
      </c>
      <c r="G37" s="29">
        <v>34</v>
      </c>
      <c r="H37" s="30">
        <v>425.11764705882354</v>
      </c>
      <c r="K37" s="28"/>
      <c r="L37" s="28" t="s">
        <v>7</v>
      </c>
      <c r="M37" s="51">
        <f aca="true" t="shared" si="5" ref="M37:M42">C37*D37</f>
        <v>14454</v>
      </c>
      <c r="N37" s="51">
        <f aca="true" t="shared" si="6" ref="N37:N42">E37*F37</f>
        <v>0</v>
      </c>
      <c r="O37" s="52">
        <f aca="true" t="shared" si="7" ref="O37:O42">M37+N37</f>
        <v>14454</v>
      </c>
      <c r="P37" s="52">
        <f aca="true" t="shared" si="8" ref="P37:P42">C37+E37</f>
        <v>34</v>
      </c>
      <c r="Q37" s="51">
        <f aca="true" t="shared" si="9" ref="Q37:Q42">O37/P37</f>
        <v>425.11764705882354</v>
      </c>
    </row>
    <row r="38" spans="1:17" ht="12.75">
      <c r="A38" s="28"/>
      <c r="B38" s="28" t="s">
        <v>8</v>
      </c>
      <c r="C38" s="29">
        <v>31</v>
      </c>
      <c r="D38" s="30">
        <v>475.9032258064516</v>
      </c>
      <c r="E38" s="29">
        <v>0</v>
      </c>
      <c r="F38" s="29">
        <v>0</v>
      </c>
      <c r="G38" s="29">
        <v>31</v>
      </c>
      <c r="H38" s="30">
        <v>475.9032258064516</v>
      </c>
      <c r="K38" s="28"/>
      <c r="L38" s="28" t="s">
        <v>8</v>
      </c>
      <c r="M38" s="51">
        <f t="shared" si="5"/>
        <v>14753</v>
      </c>
      <c r="N38" s="51">
        <f t="shared" si="6"/>
        <v>0</v>
      </c>
      <c r="O38" s="52">
        <f t="shared" si="7"/>
        <v>14753</v>
      </c>
      <c r="P38" s="52">
        <f t="shared" si="8"/>
        <v>31</v>
      </c>
      <c r="Q38" s="51">
        <f t="shared" si="9"/>
        <v>475.9032258064516</v>
      </c>
    </row>
    <row r="39" spans="1:17" ht="12.75">
      <c r="A39" s="28"/>
      <c r="B39" s="28" t="s">
        <v>10</v>
      </c>
      <c r="C39" s="29">
        <v>37</v>
      </c>
      <c r="D39" s="30">
        <v>499.2162162162162</v>
      </c>
      <c r="E39" s="29">
        <v>0</v>
      </c>
      <c r="F39" s="29">
        <v>0</v>
      </c>
      <c r="G39" s="29">
        <v>37</v>
      </c>
      <c r="H39" s="30">
        <v>499.2162162162162</v>
      </c>
      <c r="K39" s="28"/>
      <c r="L39" s="28" t="s">
        <v>10</v>
      </c>
      <c r="M39" s="51">
        <f t="shared" si="5"/>
        <v>18471</v>
      </c>
      <c r="N39" s="51">
        <f t="shared" si="6"/>
        <v>0</v>
      </c>
      <c r="O39" s="52">
        <f t="shared" si="7"/>
        <v>18471</v>
      </c>
      <c r="P39" s="52">
        <f t="shared" si="8"/>
        <v>37</v>
      </c>
      <c r="Q39" s="51">
        <f t="shared" si="9"/>
        <v>499.2162162162162</v>
      </c>
    </row>
    <row r="40" spans="1:17" ht="12.75">
      <c r="A40" s="28"/>
      <c r="B40" s="28" t="s">
        <v>11</v>
      </c>
      <c r="C40" s="29">
        <v>39</v>
      </c>
      <c r="D40" s="30">
        <v>424.7692307692308</v>
      </c>
      <c r="E40" s="29">
        <v>0</v>
      </c>
      <c r="F40" s="29">
        <v>0</v>
      </c>
      <c r="G40" s="29">
        <v>39</v>
      </c>
      <c r="H40" s="30">
        <v>424.7692307692308</v>
      </c>
      <c r="K40" s="28"/>
      <c r="L40" s="28" t="s">
        <v>11</v>
      </c>
      <c r="M40" s="51">
        <f t="shared" si="5"/>
        <v>16566</v>
      </c>
      <c r="N40" s="51">
        <f t="shared" si="6"/>
        <v>0</v>
      </c>
      <c r="O40" s="52">
        <f t="shared" si="7"/>
        <v>16566</v>
      </c>
      <c r="P40" s="52">
        <f t="shared" si="8"/>
        <v>39</v>
      </c>
      <c r="Q40" s="51">
        <f t="shared" si="9"/>
        <v>424.7692307692308</v>
      </c>
    </row>
    <row r="41" spans="1:17" ht="12.75">
      <c r="A41" s="28"/>
      <c r="B41" s="28" t="s">
        <v>12</v>
      </c>
      <c r="C41" s="29">
        <v>52</v>
      </c>
      <c r="D41" s="30">
        <v>462.84615384615387</v>
      </c>
      <c r="E41" s="29"/>
      <c r="F41" s="29"/>
      <c r="G41" s="29">
        <v>52</v>
      </c>
      <c r="H41" s="30">
        <v>462.84615384615387</v>
      </c>
      <c r="K41" s="28"/>
      <c r="L41" s="28" t="s">
        <v>12</v>
      </c>
      <c r="M41" s="51">
        <f t="shared" si="5"/>
        <v>24068</v>
      </c>
      <c r="N41" s="51">
        <f t="shared" si="6"/>
        <v>0</v>
      </c>
      <c r="O41" s="52">
        <f t="shared" si="7"/>
        <v>24068</v>
      </c>
      <c r="P41" s="52">
        <f t="shared" si="8"/>
        <v>52</v>
      </c>
      <c r="Q41" s="51">
        <f t="shared" si="9"/>
        <v>462.84615384615387</v>
      </c>
    </row>
    <row r="42" spans="1:17" ht="13.5" thickBot="1">
      <c r="A42" s="32"/>
      <c r="B42" s="32" t="s">
        <v>9</v>
      </c>
      <c r="C42" s="33">
        <v>38</v>
      </c>
      <c r="D42" s="34">
        <v>418.7631578947368</v>
      </c>
      <c r="E42" s="33"/>
      <c r="F42" s="33"/>
      <c r="G42" s="33">
        <v>38</v>
      </c>
      <c r="H42" s="34">
        <v>418.7631578947368</v>
      </c>
      <c r="K42" s="32"/>
      <c r="L42" s="32" t="s">
        <v>9</v>
      </c>
      <c r="M42" s="56">
        <f t="shared" si="5"/>
        <v>15913</v>
      </c>
      <c r="N42" s="56">
        <f t="shared" si="6"/>
        <v>0</v>
      </c>
      <c r="O42" s="57">
        <f t="shared" si="7"/>
        <v>15913</v>
      </c>
      <c r="P42" s="57">
        <f t="shared" si="8"/>
        <v>38</v>
      </c>
      <c r="Q42" s="56">
        <f t="shared" si="9"/>
        <v>418.7631578947368</v>
      </c>
    </row>
    <row r="43" spans="1:17" ht="13.5" thickTop="1">
      <c r="A43" s="35" t="s">
        <v>41</v>
      </c>
      <c r="B43" s="35"/>
      <c r="C43" s="36">
        <v>319</v>
      </c>
      <c r="D43" s="37">
        <v>432.7931034482759</v>
      </c>
      <c r="E43" s="36">
        <v>0</v>
      </c>
      <c r="F43" s="36">
        <v>0</v>
      </c>
      <c r="G43" s="36">
        <v>319</v>
      </c>
      <c r="H43" s="37">
        <v>432.7931034482759</v>
      </c>
      <c r="K43" s="35" t="s">
        <v>41</v>
      </c>
      <c r="L43" s="35"/>
      <c r="M43" s="54">
        <f t="shared" si="0"/>
        <v>138061</v>
      </c>
      <c r="N43" s="54">
        <f t="shared" si="1"/>
        <v>0</v>
      </c>
      <c r="O43" s="55">
        <f t="shared" si="2"/>
        <v>138061</v>
      </c>
      <c r="P43" s="55">
        <f t="shared" si="3"/>
        <v>319</v>
      </c>
      <c r="Q43" s="54">
        <f t="shared" si="4"/>
        <v>432.7931034482759</v>
      </c>
    </row>
    <row r="44" spans="1:17" ht="409.5">
      <c r="A44" s="38" t="s">
        <v>42</v>
      </c>
      <c r="B44" s="38"/>
      <c r="C44" s="39">
        <v>897</v>
      </c>
      <c r="D44" s="40">
        <v>444.0133779264214</v>
      </c>
      <c r="E44" s="39">
        <v>0</v>
      </c>
      <c r="F44" s="39">
        <v>0</v>
      </c>
      <c r="G44" s="39">
        <v>897</v>
      </c>
      <c r="H44" s="40">
        <v>444.0133779264214</v>
      </c>
      <c r="K44" s="38" t="s">
        <v>42</v>
      </c>
      <c r="L44" s="38"/>
      <c r="M44" s="58">
        <f t="shared" si="0"/>
        <v>398280</v>
      </c>
      <c r="N44" s="58">
        <f t="shared" si="1"/>
        <v>0</v>
      </c>
      <c r="O44" s="59">
        <f t="shared" si="2"/>
        <v>398280</v>
      </c>
      <c r="P44" s="59">
        <f t="shared" si="3"/>
        <v>897</v>
      </c>
      <c r="Q44" s="58">
        <f t="shared" si="4"/>
        <v>444.0133779264214</v>
      </c>
    </row>
    <row r="47" spans="7:15" ht="13.5" thickBot="1">
      <c r="G47" s="87">
        <f>SUM(G30:G32,G34:G42)</f>
        <v>472</v>
      </c>
      <c r="O47" s="87">
        <f>SUM(O30:O32,O34:O42)</f>
        <v>206655</v>
      </c>
    </row>
    <row r="48" ht="13.5" thickTop="1"/>
  </sheetData>
  <sheetProtection/>
  <mergeCells count="23">
    <mergeCell ref="A15:B15"/>
    <mergeCell ref="C15:D15"/>
    <mergeCell ref="G15:H15"/>
    <mergeCell ref="E15:F15"/>
    <mergeCell ref="A13:B13"/>
    <mergeCell ref="C13:D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G12:H12"/>
    <mergeCell ref="A9:B9"/>
    <mergeCell ref="C9:D9"/>
    <mergeCell ref="E9:F9"/>
    <mergeCell ref="G9:H9"/>
    <mergeCell ref="A10:B10"/>
    <mergeCell ref="C10:D10"/>
    <mergeCell ref="G10:H10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Q47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2.8515625" style="0" customWidth="1"/>
    <col min="4" max="4" width="20.28125" style="0" customWidth="1"/>
    <col min="6" max="6" width="12.140625" style="0" customWidth="1"/>
    <col min="8" max="8" width="18.421875" style="0" customWidth="1"/>
    <col min="10" max="11" width="8.8515625" style="0" customWidth="1"/>
    <col min="12" max="12" width="9.28125" style="0" bestFit="1" customWidth="1"/>
    <col min="13" max="13" width="14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129</v>
      </c>
    </row>
    <row r="2" ht="12.75">
      <c r="A2" s="6" t="s">
        <v>114</v>
      </c>
    </row>
    <row r="3" spans="12:17" ht="12.75">
      <c r="L3" s="11"/>
      <c r="M3" s="11"/>
      <c r="N3" s="11"/>
      <c r="O3" s="11"/>
      <c r="P3" s="11"/>
      <c r="Q3" s="11"/>
    </row>
    <row r="4" spans="1:17" ht="12.7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.75">
      <c r="A5" s="93" t="s">
        <v>72</v>
      </c>
      <c r="B5" s="93"/>
      <c r="C5" s="93"/>
      <c r="D5" s="93"/>
      <c r="E5" s="93"/>
      <c r="F5" s="93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</row>
    <row r="7" ht="12.75">
      <c r="A7" s="60" t="s">
        <v>85</v>
      </c>
    </row>
    <row r="9" spans="1:8" ht="12.75">
      <c r="A9" s="101" t="s">
        <v>67</v>
      </c>
      <c r="B9" s="101"/>
      <c r="C9" s="101" t="s">
        <v>65</v>
      </c>
      <c r="D9" s="101"/>
      <c r="E9" s="101" t="s">
        <v>68</v>
      </c>
      <c r="F9" s="101"/>
      <c r="G9" s="101" t="s">
        <v>66</v>
      </c>
      <c r="H9" s="101"/>
    </row>
    <row r="10" spans="1:8" ht="12.75">
      <c r="A10" s="108" t="s">
        <v>19</v>
      </c>
      <c r="B10" s="108"/>
      <c r="C10" s="108" t="s">
        <v>70</v>
      </c>
      <c r="D10" s="108"/>
      <c r="E10" s="95" t="s">
        <v>69</v>
      </c>
      <c r="F10" s="95"/>
      <c r="G10" s="109" t="s">
        <v>54</v>
      </c>
      <c r="H10" s="110"/>
    </row>
    <row r="11" spans="1:8" ht="12.75">
      <c r="A11" s="108" t="s">
        <v>19</v>
      </c>
      <c r="B11" s="108"/>
      <c r="C11" s="108" t="s">
        <v>71</v>
      </c>
      <c r="D11" s="108"/>
      <c r="E11" s="95" t="s">
        <v>69</v>
      </c>
      <c r="F11" s="95"/>
      <c r="G11" s="109" t="s">
        <v>60</v>
      </c>
      <c r="H11" s="110"/>
    </row>
    <row r="12" spans="1:8" ht="12.75">
      <c r="A12" s="104"/>
      <c r="B12" s="105"/>
      <c r="C12" s="104"/>
      <c r="D12" s="105"/>
      <c r="E12" s="95" t="s">
        <v>69</v>
      </c>
      <c r="F12" s="95"/>
      <c r="G12" s="109" t="s">
        <v>52</v>
      </c>
      <c r="H12" s="110"/>
    </row>
    <row r="13" spans="1:8" ht="12.75">
      <c r="A13" s="104"/>
      <c r="B13" s="105"/>
      <c r="C13" s="104"/>
      <c r="D13" s="105"/>
      <c r="E13" s="95" t="s">
        <v>69</v>
      </c>
      <c r="F13" s="95"/>
      <c r="G13" s="109" t="s">
        <v>58</v>
      </c>
      <c r="H13" s="110"/>
    </row>
    <row r="14" spans="1:8" ht="12.75">
      <c r="A14" s="104"/>
      <c r="B14" s="105"/>
      <c r="C14" s="104"/>
      <c r="D14" s="105"/>
      <c r="E14" s="95" t="s">
        <v>69</v>
      </c>
      <c r="F14" s="95"/>
      <c r="G14" s="109" t="s">
        <v>56</v>
      </c>
      <c r="H14" s="110"/>
    </row>
    <row r="15" spans="1:8" ht="12.75">
      <c r="A15" s="104"/>
      <c r="B15" s="105"/>
      <c r="C15" s="104"/>
      <c r="D15" s="105"/>
      <c r="E15" s="102" t="s">
        <v>69</v>
      </c>
      <c r="F15" s="102"/>
      <c r="G15" s="109" t="s">
        <v>62</v>
      </c>
      <c r="H15" s="110"/>
    </row>
    <row r="18" spans="1:2" ht="12.75">
      <c r="A18" s="44" t="s">
        <v>86</v>
      </c>
      <c r="B18" s="60" t="s">
        <v>85</v>
      </c>
    </row>
    <row r="19" spans="1:8" ht="12.75">
      <c r="A19" s="46"/>
      <c r="B19" s="44"/>
      <c r="C19" s="41" t="s">
        <v>20</v>
      </c>
      <c r="D19" s="42"/>
      <c r="E19" s="43" t="s">
        <v>21</v>
      </c>
      <c r="F19" s="42"/>
      <c r="G19" s="43" t="s">
        <v>36</v>
      </c>
      <c r="H19" s="45" t="s">
        <v>37</v>
      </c>
    </row>
    <row r="20" spans="1:17" ht="12.75">
      <c r="A20" s="44" t="s">
        <v>13</v>
      </c>
      <c r="B20" s="44" t="s">
        <v>14</v>
      </c>
      <c r="C20" s="44" t="s">
        <v>38</v>
      </c>
      <c r="D20" s="44" t="s">
        <v>39</v>
      </c>
      <c r="E20" s="44" t="s">
        <v>38</v>
      </c>
      <c r="F20" s="44" t="s">
        <v>39</v>
      </c>
      <c r="G20" s="44"/>
      <c r="H20" s="44"/>
      <c r="K20" s="44" t="s">
        <v>13</v>
      </c>
      <c r="L20" s="44" t="s">
        <v>14</v>
      </c>
      <c r="M20" s="49" t="s">
        <v>24</v>
      </c>
      <c r="N20" s="49" t="s">
        <v>25</v>
      </c>
      <c r="O20" s="50" t="s">
        <v>44</v>
      </c>
      <c r="P20" s="50" t="s">
        <v>45</v>
      </c>
      <c r="Q20" s="50" t="s">
        <v>46</v>
      </c>
    </row>
    <row r="21" spans="1:17" ht="12.75">
      <c r="A21" s="31">
        <v>2014</v>
      </c>
      <c r="B21" s="28" t="s">
        <v>4</v>
      </c>
      <c r="C21" s="29">
        <v>5844</v>
      </c>
      <c r="D21" s="30">
        <v>408.8384668035592</v>
      </c>
      <c r="E21" s="29">
        <v>0</v>
      </c>
      <c r="F21" s="29">
        <v>0</v>
      </c>
      <c r="G21" s="29">
        <v>5844</v>
      </c>
      <c r="H21" s="30">
        <v>408.8384668035592</v>
      </c>
      <c r="K21" s="31">
        <v>2014</v>
      </c>
      <c r="L21" s="28" t="s">
        <v>4</v>
      </c>
      <c r="M21" s="51">
        <f aca="true" t="shared" si="0" ref="M21:M44">C21*D21</f>
        <v>2389252</v>
      </c>
      <c r="N21" s="51">
        <f aca="true" t="shared" si="1" ref="N21:N44">E21*F21</f>
        <v>0</v>
      </c>
      <c r="O21" s="52">
        <f aca="true" t="shared" si="2" ref="O21:O44">M21+N21</f>
        <v>2389252</v>
      </c>
      <c r="P21" s="52">
        <f aca="true" t="shared" si="3" ref="P21:P44">C21+E21</f>
        <v>5844</v>
      </c>
      <c r="Q21" s="51">
        <f>O21/P21</f>
        <v>408.8384668035592</v>
      </c>
    </row>
    <row r="22" spans="1:17" ht="12.75">
      <c r="A22" s="28"/>
      <c r="B22" s="28" t="s">
        <v>5</v>
      </c>
      <c r="C22" s="29">
        <v>5390</v>
      </c>
      <c r="D22" s="30">
        <v>397.2530612244898</v>
      </c>
      <c r="E22" s="29">
        <v>0</v>
      </c>
      <c r="F22" s="29">
        <v>0</v>
      </c>
      <c r="G22" s="29">
        <v>5390</v>
      </c>
      <c r="H22" s="30">
        <v>397.2530612244898</v>
      </c>
      <c r="K22" s="28"/>
      <c r="L22" s="28" t="s">
        <v>5</v>
      </c>
      <c r="M22" s="51">
        <f t="shared" si="0"/>
        <v>2141194</v>
      </c>
      <c r="N22" s="51">
        <f t="shared" si="1"/>
        <v>0</v>
      </c>
      <c r="O22" s="52">
        <f t="shared" si="2"/>
        <v>2141194</v>
      </c>
      <c r="P22" s="52">
        <f t="shared" si="3"/>
        <v>5390</v>
      </c>
      <c r="Q22" s="51">
        <f aca="true" t="shared" si="4" ref="Q22:Q44">O22/P22</f>
        <v>397.2530612244898</v>
      </c>
    </row>
    <row r="23" spans="1:17" ht="12.75">
      <c r="A23" s="28"/>
      <c r="B23" s="28" t="s">
        <v>6</v>
      </c>
      <c r="C23" s="29">
        <v>5156</v>
      </c>
      <c r="D23" s="30">
        <v>410.7899534522886</v>
      </c>
      <c r="E23" s="29">
        <v>0</v>
      </c>
      <c r="F23" s="29">
        <v>0</v>
      </c>
      <c r="G23" s="29">
        <v>5156</v>
      </c>
      <c r="H23" s="30">
        <v>410.7899534522886</v>
      </c>
      <c r="K23" s="28"/>
      <c r="L23" s="28" t="s">
        <v>6</v>
      </c>
      <c r="M23" s="51">
        <f t="shared" si="0"/>
        <v>2118033</v>
      </c>
      <c r="N23" s="51">
        <f t="shared" si="1"/>
        <v>0</v>
      </c>
      <c r="O23" s="52">
        <f t="shared" si="2"/>
        <v>2118033</v>
      </c>
      <c r="P23" s="52">
        <f t="shared" si="3"/>
        <v>5156</v>
      </c>
      <c r="Q23" s="51">
        <f t="shared" si="4"/>
        <v>410.7899534522886</v>
      </c>
    </row>
    <row r="24" spans="1:17" ht="12.75">
      <c r="A24" s="28"/>
      <c r="B24" s="28" t="s">
        <v>7</v>
      </c>
      <c r="C24" s="29">
        <v>4557</v>
      </c>
      <c r="D24" s="30">
        <v>386.60851437349135</v>
      </c>
      <c r="E24" s="29">
        <v>0</v>
      </c>
      <c r="F24" s="29">
        <v>0</v>
      </c>
      <c r="G24" s="29">
        <v>4557</v>
      </c>
      <c r="H24" s="30">
        <v>386.60851437349135</v>
      </c>
      <c r="K24" s="28"/>
      <c r="L24" s="28" t="s">
        <v>7</v>
      </c>
      <c r="M24" s="51">
        <f t="shared" si="0"/>
        <v>1761775</v>
      </c>
      <c r="N24" s="51">
        <f t="shared" si="1"/>
        <v>0</v>
      </c>
      <c r="O24" s="52">
        <f t="shared" si="2"/>
        <v>1761775</v>
      </c>
      <c r="P24" s="52">
        <f t="shared" si="3"/>
        <v>4557</v>
      </c>
      <c r="Q24" s="51">
        <f t="shared" si="4"/>
        <v>386.60851437349135</v>
      </c>
    </row>
    <row r="25" spans="1:17" ht="12.75">
      <c r="A25" s="28"/>
      <c r="B25" s="28" t="s">
        <v>8</v>
      </c>
      <c r="C25" s="29">
        <v>4442</v>
      </c>
      <c r="D25" s="30">
        <v>399.25664115263396</v>
      </c>
      <c r="E25" s="29">
        <v>0</v>
      </c>
      <c r="F25" s="29">
        <v>0</v>
      </c>
      <c r="G25" s="29">
        <v>4442</v>
      </c>
      <c r="H25" s="30">
        <v>399.25664115263396</v>
      </c>
      <c r="K25" s="28"/>
      <c r="L25" s="28" t="s">
        <v>8</v>
      </c>
      <c r="M25" s="51">
        <f t="shared" si="0"/>
        <v>1773498</v>
      </c>
      <c r="N25" s="51">
        <f t="shared" si="1"/>
        <v>0</v>
      </c>
      <c r="O25" s="52">
        <f t="shared" si="2"/>
        <v>1773498</v>
      </c>
      <c r="P25" s="52">
        <f t="shared" si="3"/>
        <v>4442</v>
      </c>
      <c r="Q25" s="51">
        <f t="shared" si="4"/>
        <v>399.25664115263396</v>
      </c>
    </row>
    <row r="26" spans="1:17" ht="12.75">
      <c r="A26" s="28"/>
      <c r="B26" s="28" t="s">
        <v>10</v>
      </c>
      <c r="C26" s="29">
        <v>5144</v>
      </c>
      <c r="D26" s="30">
        <v>393.70412130637635</v>
      </c>
      <c r="E26" s="29">
        <v>0</v>
      </c>
      <c r="F26" s="29">
        <v>0</v>
      </c>
      <c r="G26" s="29">
        <v>5144</v>
      </c>
      <c r="H26" s="30">
        <v>393.70412130637635</v>
      </c>
      <c r="K26" s="28"/>
      <c r="L26" s="28" t="s">
        <v>10</v>
      </c>
      <c r="M26" s="51">
        <f t="shared" si="0"/>
        <v>2025214</v>
      </c>
      <c r="N26" s="51">
        <f t="shared" si="1"/>
        <v>0</v>
      </c>
      <c r="O26" s="52">
        <f t="shared" si="2"/>
        <v>2025214</v>
      </c>
      <c r="P26" s="52">
        <f t="shared" si="3"/>
        <v>5144</v>
      </c>
      <c r="Q26" s="51">
        <f t="shared" si="4"/>
        <v>393.70412130637635</v>
      </c>
    </row>
    <row r="27" spans="1:17" ht="12.75">
      <c r="A27" s="28"/>
      <c r="B27" s="28" t="s">
        <v>11</v>
      </c>
      <c r="C27" s="29">
        <v>6287</v>
      </c>
      <c r="D27" s="30">
        <v>407.9613488150151</v>
      </c>
      <c r="E27" s="29">
        <v>0</v>
      </c>
      <c r="F27" s="29">
        <v>0</v>
      </c>
      <c r="G27" s="29">
        <v>6287</v>
      </c>
      <c r="H27" s="30">
        <v>407.9613488150151</v>
      </c>
      <c r="K27" s="28"/>
      <c r="L27" s="28" t="s">
        <v>11</v>
      </c>
      <c r="M27" s="51">
        <f t="shared" si="0"/>
        <v>2564853</v>
      </c>
      <c r="N27" s="51">
        <f t="shared" si="1"/>
        <v>0</v>
      </c>
      <c r="O27" s="52">
        <f t="shared" si="2"/>
        <v>2564853</v>
      </c>
      <c r="P27" s="52">
        <f t="shared" si="3"/>
        <v>6287</v>
      </c>
      <c r="Q27" s="51">
        <f t="shared" si="4"/>
        <v>407.9613488150151</v>
      </c>
    </row>
    <row r="28" spans="1:17" ht="12.75">
      <c r="A28" s="28"/>
      <c r="B28" s="28" t="s">
        <v>12</v>
      </c>
      <c r="C28" s="29">
        <v>7305</v>
      </c>
      <c r="D28" s="30">
        <v>408.382340862423</v>
      </c>
      <c r="E28" s="29">
        <v>0</v>
      </c>
      <c r="F28" s="29">
        <v>0</v>
      </c>
      <c r="G28" s="29">
        <v>7305</v>
      </c>
      <c r="H28" s="30">
        <v>408.382340862423</v>
      </c>
      <c r="K28" s="28"/>
      <c r="L28" s="28" t="s">
        <v>12</v>
      </c>
      <c r="M28" s="51">
        <f t="shared" si="0"/>
        <v>2983233</v>
      </c>
      <c r="N28" s="51">
        <f t="shared" si="1"/>
        <v>0</v>
      </c>
      <c r="O28" s="52">
        <f t="shared" si="2"/>
        <v>2983233</v>
      </c>
      <c r="P28" s="52">
        <f t="shared" si="3"/>
        <v>7305</v>
      </c>
      <c r="Q28" s="51">
        <f t="shared" si="4"/>
        <v>408.382340862423</v>
      </c>
    </row>
    <row r="29" spans="1:17" ht="12.75">
      <c r="A29" s="28"/>
      <c r="B29" s="28" t="s">
        <v>9</v>
      </c>
      <c r="C29" s="29">
        <v>7617</v>
      </c>
      <c r="D29" s="30">
        <v>441.22672968360246</v>
      </c>
      <c r="E29" s="29">
        <v>0</v>
      </c>
      <c r="F29" s="29">
        <v>0</v>
      </c>
      <c r="G29" s="29">
        <v>7617</v>
      </c>
      <c r="H29" s="30">
        <v>441.22672968360246</v>
      </c>
      <c r="K29" s="28"/>
      <c r="L29" s="28" t="s">
        <v>9</v>
      </c>
      <c r="M29" s="51">
        <f t="shared" si="0"/>
        <v>3360824</v>
      </c>
      <c r="N29" s="51">
        <f t="shared" si="1"/>
        <v>0</v>
      </c>
      <c r="O29" s="52">
        <f t="shared" si="2"/>
        <v>3360824</v>
      </c>
      <c r="P29" s="52">
        <f t="shared" si="3"/>
        <v>7617</v>
      </c>
      <c r="Q29" s="51">
        <f t="shared" si="4"/>
        <v>441.22672968360246</v>
      </c>
    </row>
    <row r="30" spans="1:17" ht="12.75">
      <c r="A30" s="28"/>
      <c r="B30" s="28" t="s">
        <v>1</v>
      </c>
      <c r="C30" s="29">
        <v>7740</v>
      </c>
      <c r="D30" s="30">
        <v>479.9909560723514</v>
      </c>
      <c r="E30" s="29">
        <v>0</v>
      </c>
      <c r="F30" s="29">
        <v>0</v>
      </c>
      <c r="G30" s="29">
        <v>7740</v>
      </c>
      <c r="H30" s="30">
        <v>479.9909560723514</v>
      </c>
      <c r="K30" s="28"/>
      <c r="L30" s="28" t="s">
        <v>1</v>
      </c>
      <c r="M30" s="51">
        <f t="shared" si="0"/>
        <v>3715130</v>
      </c>
      <c r="N30" s="51">
        <f t="shared" si="1"/>
        <v>0</v>
      </c>
      <c r="O30" s="52">
        <f t="shared" si="2"/>
        <v>3715130</v>
      </c>
      <c r="P30" s="52">
        <f t="shared" si="3"/>
        <v>7740</v>
      </c>
      <c r="Q30" s="51">
        <f t="shared" si="4"/>
        <v>479.9909560723514</v>
      </c>
    </row>
    <row r="31" spans="1:17" ht="12.75">
      <c r="A31" s="28"/>
      <c r="B31" s="28" t="s">
        <v>2</v>
      </c>
      <c r="C31" s="29">
        <v>5649</v>
      </c>
      <c r="D31" s="30">
        <v>449.45229244114</v>
      </c>
      <c r="E31" s="29">
        <v>0</v>
      </c>
      <c r="F31" s="29">
        <v>0</v>
      </c>
      <c r="G31" s="29">
        <v>5649</v>
      </c>
      <c r="H31" s="30">
        <v>449.45229244114</v>
      </c>
      <c r="K31" s="28"/>
      <c r="L31" s="28" t="s">
        <v>2</v>
      </c>
      <c r="M31" s="51">
        <f t="shared" si="0"/>
        <v>2538956</v>
      </c>
      <c r="N31" s="51">
        <f t="shared" si="1"/>
        <v>0</v>
      </c>
      <c r="O31" s="52">
        <f t="shared" si="2"/>
        <v>2538956</v>
      </c>
      <c r="P31" s="52">
        <f t="shared" si="3"/>
        <v>5649</v>
      </c>
      <c r="Q31" s="51">
        <f t="shared" si="4"/>
        <v>449.45229244114</v>
      </c>
    </row>
    <row r="32" spans="1:17" ht="13.5" thickBot="1">
      <c r="A32" s="32"/>
      <c r="B32" s="32" t="s">
        <v>3</v>
      </c>
      <c r="C32" s="33">
        <v>5569</v>
      </c>
      <c r="D32" s="34">
        <v>447.6870174178488</v>
      </c>
      <c r="E32" s="33">
        <v>0</v>
      </c>
      <c r="F32" s="33">
        <v>0</v>
      </c>
      <c r="G32" s="33">
        <v>5569</v>
      </c>
      <c r="H32" s="34">
        <v>447.6870174178488</v>
      </c>
      <c r="K32" s="32"/>
      <c r="L32" s="32" t="s">
        <v>3</v>
      </c>
      <c r="M32" s="56">
        <f t="shared" si="0"/>
        <v>2493169</v>
      </c>
      <c r="N32" s="56">
        <f t="shared" si="1"/>
        <v>0</v>
      </c>
      <c r="O32" s="57">
        <f t="shared" si="2"/>
        <v>2493169</v>
      </c>
      <c r="P32" s="57">
        <f t="shared" si="3"/>
        <v>5569</v>
      </c>
      <c r="Q32" s="56">
        <f t="shared" si="4"/>
        <v>447.6870174178488</v>
      </c>
    </row>
    <row r="33" spans="1:17" ht="13.5" thickTop="1">
      <c r="A33" s="35" t="s">
        <v>40</v>
      </c>
      <c r="B33" s="35"/>
      <c r="C33" s="36">
        <v>70700</v>
      </c>
      <c r="D33" s="37">
        <v>422.4205233380481</v>
      </c>
      <c r="E33" s="36">
        <v>0</v>
      </c>
      <c r="F33" s="36">
        <v>0</v>
      </c>
      <c r="G33" s="36">
        <v>70700</v>
      </c>
      <c r="H33" s="37">
        <v>422.4205233380481</v>
      </c>
      <c r="K33" s="35" t="s">
        <v>40</v>
      </c>
      <c r="L33" s="35"/>
      <c r="M33" s="54">
        <f t="shared" si="0"/>
        <v>29865131</v>
      </c>
      <c r="N33" s="54">
        <f t="shared" si="1"/>
        <v>0</v>
      </c>
      <c r="O33" s="55">
        <f t="shared" si="2"/>
        <v>29865131</v>
      </c>
      <c r="P33" s="55">
        <f t="shared" si="3"/>
        <v>70700</v>
      </c>
      <c r="Q33" s="54">
        <f t="shared" si="4"/>
        <v>422.4205233380481</v>
      </c>
    </row>
    <row r="34" spans="1:17" ht="12.75">
      <c r="A34" s="31">
        <v>2015</v>
      </c>
      <c r="B34" s="28" t="s">
        <v>4</v>
      </c>
      <c r="C34" s="29">
        <v>5293</v>
      </c>
      <c r="D34" s="30">
        <v>433.30304175325904</v>
      </c>
      <c r="E34" s="29">
        <v>0</v>
      </c>
      <c r="F34" s="29">
        <v>0</v>
      </c>
      <c r="G34" s="29">
        <v>5293</v>
      </c>
      <c r="H34" s="30">
        <v>433.30304175325904</v>
      </c>
      <c r="K34" s="31">
        <v>2015</v>
      </c>
      <c r="L34" s="28" t="s">
        <v>4</v>
      </c>
      <c r="M34" s="51">
        <f t="shared" si="0"/>
        <v>2293473</v>
      </c>
      <c r="N34" s="51">
        <f t="shared" si="1"/>
        <v>0</v>
      </c>
      <c r="O34" s="52">
        <f t="shared" si="2"/>
        <v>2293473</v>
      </c>
      <c r="P34" s="52">
        <f t="shared" si="3"/>
        <v>5293</v>
      </c>
      <c r="Q34" s="51">
        <f t="shared" si="4"/>
        <v>433.30304175325904</v>
      </c>
    </row>
    <row r="35" spans="1:17" ht="12.75">
      <c r="A35" s="28"/>
      <c r="B35" s="28" t="s">
        <v>5</v>
      </c>
      <c r="C35" s="29">
        <v>5236</v>
      </c>
      <c r="D35" s="30">
        <v>368.26795263559967</v>
      </c>
      <c r="E35" s="29">
        <v>0</v>
      </c>
      <c r="F35" s="29">
        <v>0</v>
      </c>
      <c r="G35" s="29">
        <v>5236</v>
      </c>
      <c r="H35" s="30">
        <v>368.26795263559967</v>
      </c>
      <c r="K35" s="28"/>
      <c r="L35" s="28" t="s">
        <v>5</v>
      </c>
      <c r="M35" s="51">
        <f t="shared" si="0"/>
        <v>1928250.9999999998</v>
      </c>
      <c r="N35" s="51">
        <f t="shared" si="1"/>
        <v>0</v>
      </c>
      <c r="O35" s="52">
        <f t="shared" si="2"/>
        <v>1928250.9999999998</v>
      </c>
      <c r="P35" s="52">
        <f t="shared" si="3"/>
        <v>5236</v>
      </c>
      <c r="Q35" s="51">
        <f t="shared" si="4"/>
        <v>368.26795263559967</v>
      </c>
    </row>
    <row r="36" spans="1:17" ht="12.75">
      <c r="A36" s="28"/>
      <c r="B36" s="28" t="s">
        <v>6</v>
      </c>
      <c r="C36" s="29">
        <v>5471</v>
      </c>
      <c r="D36" s="30">
        <v>366.804788886858</v>
      </c>
      <c r="E36" s="29">
        <v>0</v>
      </c>
      <c r="F36" s="29">
        <v>0</v>
      </c>
      <c r="G36" s="29">
        <v>5471</v>
      </c>
      <c r="H36" s="30">
        <v>366.804788886858</v>
      </c>
      <c r="K36" s="28"/>
      <c r="L36" s="28" t="s">
        <v>6</v>
      </c>
      <c r="M36" s="51">
        <f t="shared" si="0"/>
        <v>2006789</v>
      </c>
      <c r="N36" s="51">
        <f t="shared" si="1"/>
        <v>0</v>
      </c>
      <c r="O36" s="52">
        <f t="shared" si="2"/>
        <v>2006789</v>
      </c>
      <c r="P36" s="52">
        <f t="shared" si="3"/>
        <v>5471</v>
      </c>
      <c r="Q36" s="51">
        <f t="shared" si="4"/>
        <v>366.804788886858</v>
      </c>
    </row>
    <row r="37" spans="1:17" ht="12.75">
      <c r="A37" s="28"/>
      <c r="B37" s="28" t="s">
        <v>7</v>
      </c>
      <c r="C37" s="29">
        <v>5224</v>
      </c>
      <c r="D37" s="30">
        <v>436.5796324655436</v>
      </c>
      <c r="E37" s="29">
        <v>0</v>
      </c>
      <c r="F37" s="29">
        <v>0</v>
      </c>
      <c r="G37" s="29">
        <v>5224</v>
      </c>
      <c r="H37" s="30">
        <v>436.5796324655436</v>
      </c>
      <c r="K37" s="28"/>
      <c r="L37" s="28" t="s">
        <v>7</v>
      </c>
      <c r="M37" s="51">
        <f aca="true" t="shared" si="5" ref="M37:M42">C37*D37</f>
        <v>2280692</v>
      </c>
      <c r="N37" s="51">
        <f aca="true" t="shared" si="6" ref="N37:N42">E37*F37</f>
        <v>0</v>
      </c>
      <c r="O37" s="52">
        <f aca="true" t="shared" si="7" ref="O37:O42">M37+N37</f>
        <v>2280692</v>
      </c>
      <c r="P37" s="52">
        <f aca="true" t="shared" si="8" ref="P37:P42">C37+E37</f>
        <v>5224</v>
      </c>
      <c r="Q37" s="51">
        <f aca="true" t="shared" si="9" ref="Q37:Q42">O37/P37</f>
        <v>436.5796324655436</v>
      </c>
    </row>
    <row r="38" spans="1:17" ht="12.75">
      <c r="A38" s="28"/>
      <c r="B38" s="28" t="s">
        <v>8</v>
      </c>
      <c r="C38" s="29">
        <v>5184</v>
      </c>
      <c r="D38" s="30">
        <v>447.45505401234567</v>
      </c>
      <c r="E38" s="29">
        <v>0</v>
      </c>
      <c r="F38" s="29">
        <v>0</v>
      </c>
      <c r="G38" s="29">
        <v>5184</v>
      </c>
      <c r="H38" s="30">
        <v>447.45505401234567</v>
      </c>
      <c r="K38" s="28"/>
      <c r="L38" s="28" t="s">
        <v>8</v>
      </c>
      <c r="M38" s="51">
        <f t="shared" si="5"/>
        <v>2319607</v>
      </c>
      <c r="N38" s="51">
        <f t="shared" si="6"/>
        <v>0</v>
      </c>
      <c r="O38" s="52">
        <f t="shared" si="7"/>
        <v>2319607</v>
      </c>
      <c r="P38" s="52">
        <f t="shared" si="8"/>
        <v>5184</v>
      </c>
      <c r="Q38" s="51">
        <f t="shared" si="9"/>
        <v>447.45505401234567</v>
      </c>
    </row>
    <row r="39" spans="1:17" ht="12.75">
      <c r="A39" s="28"/>
      <c r="B39" s="28" t="s">
        <v>10</v>
      </c>
      <c r="C39" s="29">
        <v>7461</v>
      </c>
      <c r="D39" s="30">
        <v>464.1950140731805</v>
      </c>
      <c r="E39" s="29">
        <v>0</v>
      </c>
      <c r="F39" s="29">
        <v>0</v>
      </c>
      <c r="G39" s="29">
        <v>7461</v>
      </c>
      <c r="H39" s="30">
        <v>464.1950140731805</v>
      </c>
      <c r="K39" s="28"/>
      <c r="L39" s="28" t="s">
        <v>10</v>
      </c>
      <c r="M39" s="51">
        <f t="shared" si="5"/>
        <v>3463359</v>
      </c>
      <c r="N39" s="51">
        <f t="shared" si="6"/>
        <v>0</v>
      </c>
      <c r="O39" s="52">
        <f t="shared" si="7"/>
        <v>3463359</v>
      </c>
      <c r="P39" s="52">
        <f t="shared" si="8"/>
        <v>7461</v>
      </c>
      <c r="Q39" s="51">
        <f t="shared" si="9"/>
        <v>464.1950140731805</v>
      </c>
    </row>
    <row r="40" spans="1:17" ht="12.75">
      <c r="A40" s="28"/>
      <c r="B40" s="28" t="s">
        <v>11</v>
      </c>
      <c r="C40" s="29">
        <v>9520</v>
      </c>
      <c r="D40" s="30">
        <v>442.8346638655462</v>
      </c>
      <c r="E40" s="29">
        <v>0</v>
      </c>
      <c r="F40" s="29">
        <v>0</v>
      </c>
      <c r="G40" s="29">
        <v>9520</v>
      </c>
      <c r="H40" s="30">
        <v>442.8346638655462</v>
      </c>
      <c r="K40" s="28"/>
      <c r="L40" s="28" t="s">
        <v>11</v>
      </c>
      <c r="M40" s="51">
        <f t="shared" si="5"/>
        <v>4215786</v>
      </c>
      <c r="N40" s="51">
        <f t="shared" si="6"/>
        <v>0</v>
      </c>
      <c r="O40" s="52">
        <f t="shared" si="7"/>
        <v>4215786</v>
      </c>
      <c r="P40" s="52">
        <f t="shared" si="8"/>
        <v>9520</v>
      </c>
      <c r="Q40" s="51">
        <f t="shared" si="9"/>
        <v>442.8346638655462</v>
      </c>
    </row>
    <row r="41" spans="1:17" ht="12.75">
      <c r="A41" s="28"/>
      <c r="B41" s="28" t="s">
        <v>12</v>
      </c>
      <c r="C41" s="29">
        <v>9655</v>
      </c>
      <c r="D41" s="30">
        <v>433.462661833247</v>
      </c>
      <c r="E41" s="29"/>
      <c r="F41" s="29"/>
      <c r="G41" s="29">
        <v>9655</v>
      </c>
      <c r="H41" s="30">
        <v>433.462661833247</v>
      </c>
      <c r="K41" s="28"/>
      <c r="L41" s="28" t="s">
        <v>12</v>
      </c>
      <c r="M41" s="51">
        <f t="shared" si="5"/>
        <v>4185082</v>
      </c>
      <c r="N41" s="51">
        <f t="shared" si="6"/>
        <v>0</v>
      </c>
      <c r="O41" s="52">
        <f t="shared" si="7"/>
        <v>4185082</v>
      </c>
      <c r="P41" s="52">
        <f t="shared" si="8"/>
        <v>9655</v>
      </c>
      <c r="Q41" s="51">
        <f t="shared" si="9"/>
        <v>433.462661833247</v>
      </c>
    </row>
    <row r="42" spans="1:17" ht="13.5" thickBot="1">
      <c r="A42" s="32"/>
      <c r="B42" s="32" t="s">
        <v>9</v>
      </c>
      <c r="C42" s="33">
        <v>9753</v>
      </c>
      <c r="D42" s="34">
        <v>428.2654567825285</v>
      </c>
      <c r="E42" s="33"/>
      <c r="F42" s="33"/>
      <c r="G42" s="33">
        <v>9753</v>
      </c>
      <c r="H42" s="34">
        <v>428.2654567825285</v>
      </c>
      <c r="K42" s="32"/>
      <c r="L42" s="32" t="s">
        <v>9</v>
      </c>
      <c r="M42" s="56">
        <f t="shared" si="5"/>
        <v>4176873</v>
      </c>
      <c r="N42" s="56">
        <f t="shared" si="6"/>
        <v>0</v>
      </c>
      <c r="O42" s="57">
        <f t="shared" si="7"/>
        <v>4176873</v>
      </c>
      <c r="P42" s="57">
        <f t="shared" si="8"/>
        <v>9753</v>
      </c>
      <c r="Q42" s="56">
        <f t="shared" si="9"/>
        <v>428.2654567825285</v>
      </c>
    </row>
    <row r="43" spans="1:17" ht="13.5" thickTop="1">
      <c r="A43" s="35" t="s">
        <v>41</v>
      </c>
      <c r="B43" s="35"/>
      <c r="C43" s="36">
        <v>62797</v>
      </c>
      <c r="D43" s="37">
        <v>427.88528114400367</v>
      </c>
      <c r="E43" s="36">
        <v>0</v>
      </c>
      <c r="F43" s="36">
        <v>0</v>
      </c>
      <c r="G43" s="36">
        <v>62797</v>
      </c>
      <c r="H43" s="37">
        <v>427.88528114400367</v>
      </c>
      <c r="K43" s="35" t="s">
        <v>41</v>
      </c>
      <c r="L43" s="35"/>
      <c r="M43" s="54">
        <f t="shared" si="0"/>
        <v>26869912</v>
      </c>
      <c r="N43" s="54">
        <f t="shared" si="1"/>
        <v>0</v>
      </c>
      <c r="O43" s="55">
        <f t="shared" si="2"/>
        <v>26869912</v>
      </c>
      <c r="P43" s="55">
        <f t="shared" si="3"/>
        <v>62797</v>
      </c>
      <c r="Q43" s="54">
        <f t="shared" si="4"/>
        <v>427.88528114400367</v>
      </c>
    </row>
    <row r="44" spans="1:17" ht="409.5">
      <c r="A44" s="38" t="s">
        <v>42</v>
      </c>
      <c r="B44" s="38"/>
      <c r="C44" s="39">
        <v>133497</v>
      </c>
      <c r="D44" s="40">
        <v>424.9911458684465</v>
      </c>
      <c r="E44" s="39">
        <v>0</v>
      </c>
      <c r="F44" s="39">
        <v>0</v>
      </c>
      <c r="G44" s="39">
        <v>133497</v>
      </c>
      <c r="H44" s="40">
        <v>424.9911458684465</v>
      </c>
      <c r="K44" s="38" t="s">
        <v>42</v>
      </c>
      <c r="L44" s="38"/>
      <c r="M44" s="58">
        <f t="shared" si="0"/>
        <v>56735043</v>
      </c>
      <c r="N44" s="58">
        <f t="shared" si="1"/>
        <v>0</v>
      </c>
      <c r="O44" s="59">
        <f t="shared" si="2"/>
        <v>56735043</v>
      </c>
      <c r="P44" s="59">
        <f t="shared" si="3"/>
        <v>133497</v>
      </c>
      <c r="Q44" s="58">
        <f t="shared" si="4"/>
        <v>424.9911458684465</v>
      </c>
    </row>
    <row r="47" spans="7:15" ht="13.5" thickBot="1">
      <c r="G47" s="87">
        <f>SUM(G30:G32,G34:G42)</f>
        <v>81755</v>
      </c>
      <c r="O47" s="87">
        <f>SUM(O30:O32,O34:O42)</f>
        <v>35617167</v>
      </c>
    </row>
    <row r="48" ht="13.5" thickTop="1"/>
  </sheetData>
  <sheetProtection/>
  <mergeCells count="23">
    <mergeCell ref="A15:B15"/>
    <mergeCell ref="C15:D15"/>
    <mergeCell ref="E15:F15"/>
    <mergeCell ref="G15:H15"/>
    <mergeCell ref="A13:B13"/>
    <mergeCell ref="C13:D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G12:H12"/>
    <mergeCell ref="A9:B9"/>
    <mergeCell ref="C9:D9"/>
    <mergeCell ref="E9:F9"/>
    <mergeCell ref="G9:H9"/>
    <mergeCell ref="A10:B10"/>
    <mergeCell ref="C10:D10"/>
    <mergeCell ref="G10:H10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zoomScalePageLayoutView="0" workbookViewId="0" topLeftCell="A1">
      <selection activeCell="A2" sqref="A1:A2"/>
    </sheetView>
  </sheetViews>
  <sheetFormatPr defaultColWidth="9.140625" defaultRowHeight="12.75"/>
  <cols>
    <col min="1" max="1" width="11.57421875" style="0" bestFit="1" customWidth="1"/>
    <col min="3" max="3" width="9.8515625" style="0" bestFit="1" customWidth="1"/>
    <col min="4" max="4" width="9.57421875" style="0" bestFit="1" customWidth="1"/>
    <col min="5" max="5" width="13.57421875" style="0" bestFit="1" customWidth="1"/>
  </cols>
  <sheetData>
    <row r="1" ht="12.75">
      <c r="A1" s="6" t="s">
        <v>116</v>
      </c>
    </row>
    <row r="2" ht="12.75">
      <c r="A2" s="6" t="s">
        <v>114</v>
      </c>
    </row>
    <row r="3" ht="13.5" customHeight="1"/>
    <row r="4" ht="13.5" thickBot="1"/>
    <row r="5" spans="1:5" ht="13.5" thickBot="1">
      <c r="A5" s="96" t="s">
        <v>105</v>
      </c>
      <c r="B5" s="97"/>
      <c r="C5" s="97"/>
      <c r="D5" s="97"/>
      <c r="E5" s="98"/>
    </row>
    <row r="6" spans="1:5" ht="13.5" thickBot="1">
      <c r="A6" s="90" t="s">
        <v>13</v>
      </c>
      <c r="B6" s="91" t="s">
        <v>14</v>
      </c>
      <c r="C6" s="91" t="s">
        <v>0</v>
      </c>
      <c r="D6" s="91" t="s">
        <v>15</v>
      </c>
      <c r="E6" s="92" t="s">
        <v>16</v>
      </c>
    </row>
    <row r="7" spans="1:5" ht="12.75">
      <c r="A7" s="67">
        <v>2014</v>
      </c>
      <c r="B7" s="68">
        <v>41943</v>
      </c>
      <c r="C7" s="69">
        <v>700640</v>
      </c>
      <c r="D7" s="70">
        <v>310.9091430691939</v>
      </c>
      <c r="E7" s="71">
        <f aca="true" t="shared" si="0" ref="E7:E12">C7*D7</f>
        <v>217835382</v>
      </c>
    </row>
    <row r="8" spans="1:5" ht="12.75">
      <c r="A8" s="72">
        <f aca="true" t="shared" si="1" ref="A8:A18">YEAR(B8)</f>
        <v>2014</v>
      </c>
      <c r="B8" s="73">
        <f aca="true" t="shared" si="2" ref="B8:B18">EOMONTH(B7,1)</f>
        <v>41973</v>
      </c>
      <c r="C8" s="74">
        <v>535950</v>
      </c>
      <c r="D8" s="75">
        <v>304.34503031999253</v>
      </c>
      <c r="E8" s="76">
        <f t="shared" si="0"/>
        <v>163113719</v>
      </c>
    </row>
    <row r="9" spans="1:5" ht="12.75">
      <c r="A9" s="72">
        <f t="shared" si="1"/>
        <v>2014</v>
      </c>
      <c r="B9" s="73">
        <f t="shared" si="2"/>
        <v>42004</v>
      </c>
      <c r="C9" s="74">
        <v>530791</v>
      </c>
      <c r="D9" s="75">
        <v>300.62063976216626</v>
      </c>
      <c r="E9" s="76">
        <f t="shared" si="0"/>
        <v>159566730</v>
      </c>
    </row>
    <row r="10" spans="1:5" ht="12.75">
      <c r="A10" s="72">
        <f t="shared" si="1"/>
        <v>2015</v>
      </c>
      <c r="B10" s="73">
        <f t="shared" si="2"/>
        <v>42035</v>
      </c>
      <c r="C10" s="74">
        <v>534912</v>
      </c>
      <c r="D10" s="75">
        <v>302.69198484984446</v>
      </c>
      <c r="E10" s="76">
        <f t="shared" si="0"/>
        <v>161913575</v>
      </c>
    </row>
    <row r="11" spans="1:5" ht="12.75">
      <c r="A11" s="72">
        <f t="shared" si="1"/>
        <v>2015</v>
      </c>
      <c r="B11" s="73">
        <f t="shared" si="2"/>
        <v>42063</v>
      </c>
      <c r="C11" s="74">
        <v>495123</v>
      </c>
      <c r="D11" s="75">
        <v>310.21846086729965</v>
      </c>
      <c r="E11" s="76">
        <f t="shared" si="0"/>
        <v>153596295</v>
      </c>
    </row>
    <row r="12" spans="1:5" ht="12.75">
      <c r="A12" s="72">
        <f t="shared" si="1"/>
        <v>2015</v>
      </c>
      <c r="B12" s="73">
        <f t="shared" si="2"/>
        <v>42094</v>
      </c>
      <c r="C12" s="74">
        <v>511136</v>
      </c>
      <c r="D12" s="75">
        <v>315.4719761472485</v>
      </c>
      <c r="E12" s="76">
        <f t="shared" si="0"/>
        <v>161249084</v>
      </c>
    </row>
    <row r="13" spans="1:5" ht="12.75">
      <c r="A13" s="72">
        <f t="shared" si="1"/>
        <v>2015</v>
      </c>
      <c r="B13" s="73">
        <f t="shared" si="2"/>
        <v>42124</v>
      </c>
      <c r="C13" s="74">
        <v>531145</v>
      </c>
      <c r="D13" s="75">
        <v>316.66727541443487</v>
      </c>
      <c r="E13" s="76">
        <f aca="true" t="shared" si="3" ref="E13:E18">C13*D13</f>
        <v>168196240</v>
      </c>
    </row>
    <row r="14" spans="1:5" ht="12.75">
      <c r="A14" s="72">
        <f t="shared" si="1"/>
        <v>2015</v>
      </c>
      <c r="B14" s="73">
        <f t="shared" si="2"/>
        <v>42155</v>
      </c>
      <c r="C14" s="74">
        <v>502175</v>
      </c>
      <c r="D14" s="75">
        <v>318.98622193458453</v>
      </c>
      <c r="E14" s="76">
        <f t="shared" si="3"/>
        <v>160186906</v>
      </c>
    </row>
    <row r="15" spans="1:5" ht="12.75">
      <c r="A15" s="72">
        <f t="shared" si="1"/>
        <v>2015</v>
      </c>
      <c r="B15" s="73">
        <f t="shared" si="2"/>
        <v>42185</v>
      </c>
      <c r="C15" s="74">
        <v>613457</v>
      </c>
      <c r="D15" s="75">
        <v>319.0591304688022</v>
      </c>
      <c r="E15" s="76">
        <f t="shared" si="3"/>
        <v>195729057</v>
      </c>
    </row>
    <row r="16" spans="1:5" ht="12.75">
      <c r="A16" s="72">
        <f t="shared" si="1"/>
        <v>2015</v>
      </c>
      <c r="B16" s="73">
        <f t="shared" si="2"/>
        <v>42216</v>
      </c>
      <c r="C16" s="74">
        <v>652033</v>
      </c>
      <c r="D16" s="75">
        <v>331.1462195931801</v>
      </c>
      <c r="E16" s="76">
        <f t="shared" si="3"/>
        <v>215918263</v>
      </c>
    </row>
    <row r="17" spans="1:5" ht="12.75">
      <c r="A17" s="72">
        <f t="shared" si="1"/>
        <v>2015</v>
      </c>
      <c r="B17" s="73">
        <f t="shared" si="2"/>
        <v>42247</v>
      </c>
      <c r="C17" s="74">
        <v>659908</v>
      </c>
      <c r="D17" s="75">
        <v>320.48383411020933</v>
      </c>
      <c r="E17" s="76">
        <f t="shared" si="3"/>
        <v>211489846.00000003</v>
      </c>
    </row>
    <row r="18" spans="1:5" ht="13.5" thickBot="1">
      <c r="A18" s="77">
        <f t="shared" si="1"/>
        <v>2015</v>
      </c>
      <c r="B18" s="78">
        <f t="shared" si="2"/>
        <v>42277</v>
      </c>
      <c r="C18" s="79">
        <v>623546</v>
      </c>
      <c r="D18" s="80">
        <v>320.65760692451084</v>
      </c>
      <c r="E18" s="81">
        <f t="shared" si="3"/>
        <v>199944768.16735104</v>
      </c>
    </row>
    <row r="19" spans="1:5" ht="19.5" customHeight="1" thickBot="1">
      <c r="A19" s="13" t="s">
        <v>17</v>
      </c>
      <c r="C19" s="65">
        <f>SUM(C7:C18)</f>
        <v>6890816</v>
      </c>
      <c r="D19" s="66">
        <f>E19/C19</f>
        <v>314.7290342925063</v>
      </c>
      <c r="E19" s="65">
        <f>SUM(E7:E18)</f>
        <v>2168739865.1673512</v>
      </c>
    </row>
    <row r="20" ht="13.5" thickTop="1"/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D18"/>
  <sheetViews>
    <sheetView zoomScalePageLayoutView="0" workbookViewId="0" topLeftCell="A1">
      <selection activeCell="B2" sqref="B1:B2"/>
    </sheetView>
  </sheetViews>
  <sheetFormatPr defaultColWidth="9.140625" defaultRowHeight="12.75"/>
  <cols>
    <col min="2" max="2" width="6.00390625" style="0" bestFit="1" customWidth="1"/>
    <col min="3" max="3" width="33.57421875" style="0" bestFit="1" customWidth="1"/>
    <col min="4" max="4" width="40.8515625" style="0" bestFit="1" customWidth="1"/>
  </cols>
  <sheetData>
    <row r="1" ht="12.75">
      <c r="B1" s="6" t="s">
        <v>117</v>
      </c>
    </row>
    <row r="2" ht="12.75">
      <c r="B2" s="6" t="s">
        <v>114</v>
      </c>
    </row>
    <row r="5" spans="2:4" ht="12.75">
      <c r="B5" s="50" t="s">
        <v>23</v>
      </c>
      <c r="C5" s="50" t="s">
        <v>102</v>
      </c>
      <c r="D5" s="50" t="s">
        <v>103</v>
      </c>
    </row>
    <row r="6" spans="2:4" ht="12.75">
      <c r="B6" s="48">
        <v>50</v>
      </c>
      <c r="C6" s="48" t="s">
        <v>88</v>
      </c>
      <c r="D6" s="48" t="s">
        <v>89</v>
      </c>
    </row>
    <row r="7" spans="2:4" ht="12.75">
      <c r="B7" s="48">
        <v>51</v>
      </c>
      <c r="C7" s="48" t="s">
        <v>90</v>
      </c>
      <c r="D7" s="48" t="s">
        <v>91</v>
      </c>
    </row>
    <row r="8" spans="2:4" ht="12.75">
      <c r="B8" s="48">
        <v>53</v>
      </c>
      <c r="C8" s="48" t="s">
        <v>92</v>
      </c>
      <c r="D8" s="48" t="s">
        <v>93</v>
      </c>
    </row>
    <row r="9" spans="2:4" ht="12.75">
      <c r="B9" s="48">
        <v>103</v>
      </c>
      <c r="C9" s="48" t="s">
        <v>94</v>
      </c>
      <c r="D9" s="48" t="s">
        <v>95</v>
      </c>
    </row>
    <row r="10" spans="2:4" ht="12.75">
      <c r="B10" s="48">
        <v>126</v>
      </c>
      <c r="C10" s="48" t="s">
        <v>96</v>
      </c>
      <c r="D10" s="48" t="s">
        <v>97</v>
      </c>
    </row>
    <row r="11" spans="2:4" ht="12.75">
      <c r="B11" s="48">
        <v>127</v>
      </c>
      <c r="C11" s="48" t="s">
        <v>98</v>
      </c>
      <c r="D11" s="48" t="s">
        <v>99</v>
      </c>
    </row>
    <row r="12" spans="2:4" ht="12.75">
      <c r="B12" s="48">
        <v>129</v>
      </c>
      <c r="C12" s="48" t="s">
        <v>100</v>
      </c>
      <c r="D12" s="48" t="s">
        <v>101</v>
      </c>
    </row>
    <row r="13" spans="2:4" ht="12.75">
      <c r="B13" s="48">
        <v>740</v>
      </c>
      <c r="C13" s="48" t="s">
        <v>52</v>
      </c>
      <c r="D13" s="48" t="s">
        <v>53</v>
      </c>
    </row>
    <row r="14" spans="2:4" ht="12.75">
      <c r="B14" s="48">
        <v>742</v>
      </c>
      <c r="C14" s="48" t="s">
        <v>54</v>
      </c>
      <c r="D14" s="48" t="s">
        <v>55</v>
      </c>
    </row>
    <row r="15" spans="2:4" ht="12.75">
      <c r="B15" s="48">
        <v>744</v>
      </c>
      <c r="C15" s="48" t="s">
        <v>56</v>
      </c>
      <c r="D15" s="48" t="s">
        <v>57</v>
      </c>
    </row>
    <row r="16" spans="2:4" ht="12.75">
      <c r="B16" s="48">
        <v>741</v>
      </c>
      <c r="C16" s="48" t="s">
        <v>58</v>
      </c>
      <c r="D16" s="48" t="s">
        <v>59</v>
      </c>
    </row>
    <row r="17" spans="2:4" ht="12.75">
      <c r="B17" s="48">
        <v>743</v>
      </c>
      <c r="C17" s="48" t="s">
        <v>60</v>
      </c>
      <c r="D17" s="48" t="s">
        <v>61</v>
      </c>
    </row>
    <row r="18" spans="2:4" ht="12.75">
      <c r="B18" s="48">
        <v>745</v>
      </c>
      <c r="C18" s="48" t="s">
        <v>62</v>
      </c>
      <c r="D18" s="48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58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10.140625" style="0" customWidth="1"/>
    <col min="5" max="5" width="10.140625" style="0" customWidth="1"/>
    <col min="7" max="7" width="10.28125" style="0" bestFit="1" customWidth="1"/>
    <col min="10" max="12" width="9.140625" style="0" customWidth="1"/>
    <col min="13" max="13" width="15.8515625" style="0" bestFit="1" customWidth="1"/>
    <col min="14" max="15" width="17.5742187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118</v>
      </c>
    </row>
    <row r="2" ht="12.75">
      <c r="A2" s="6" t="s">
        <v>114</v>
      </c>
    </row>
    <row r="4" spans="1:8" ht="12.75">
      <c r="A4" s="14"/>
      <c r="B4" s="14"/>
      <c r="C4" s="99" t="s">
        <v>20</v>
      </c>
      <c r="D4" s="99"/>
      <c r="E4" s="99" t="s">
        <v>21</v>
      </c>
      <c r="F4" s="99"/>
      <c r="G4" s="99" t="s">
        <v>22</v>
      </c>
      <c r="H4" s="99"/>
    </row>
    <row r="5" spans="1:15" ht="12.75">
      <c r="A5" s="14" t="s">
        <v>23</v>
      </c>
      <c r="B5" s="14" t="s">
        <v>14</v>
      </c>
      <c r="C5" s="14" t="s">
        <v>0</v>
      </c>
      <c r="D5" s="14" t="s">
        <v>15</v>
      </c>
      <c r="E5" s="14" t="s">
        <v>0</v>
      </c>
      <c r="F5" s="14" t="s">
        <v>15</v>
      </c>
      <c r="G5" s="14" t="s">
        <v>0</v>
      </c>
      <c r="H5" s="14" t="s">
        <v>15</v>
      </c>
      <c r="M5" s="11" t="s">
        <v>24</v>
      </c>
      <c r="N5" s="11" t="s">
        <v>25</v>
      </c>
      <c r="O5" t="s">
        <v>22</v>
      </c>
    </row>
    <row r="6" spans="1:17" ht="12.75">
      <c r="A6" s="14">
        <v>50</v>
      </c>
      <c r="B6" s="15">
        <v>40422</v>
      </c>
      <c r="C6" s="16">
        <v>27379</v>
      </c>
      <c r="D6" s="16">
        <v>355.90291829504366</v>
      </c>
      <c r="E6" s="16">
        <v>50201</v>
      </c>
      <c r="F6" s="16">
        <v>393.775104081592</v>
      </c>
      <c r="G6" s="16">
        <v>77580</v>
      </c>
      <c r="H6" s="16">
        <v>380.4095127610209</v>
      </c>
      <c r="M6" s="11">
        <f aca="true" t="shared" si="0" ref="M6:M17">C6*D6</f>
        <v>9744266</v>
      </c>
      <c r="N6" s="11">
        <f aca="true" t="shared" si="1" ref="N6:N17">E6*F6</f>
        <v>19767904</v>
      </c>
      <c r="O6">
        <f aca="true" t="shared" si="2" ref="O6:O17">M6+N6</f>
        <v>29512170</v>
      </c>
      <c r="P6" s="10">
        <f aca="true" t="shared" si="3" ref="P6:P17">C6+E6</f>
        <v>77580</v>
      </c>
      <c r="Q6" s="17">
        <f aca="true" t="shared" si="4" ref="Q6:Q17">O6/P6</f>
        <v>380.4095127610209</v>
      </c>
    </row>
    <row r="7" spans="1:17" ht="12.75">
      <c r="A7" s="14"/>
      <c r="B7" s="15">
        <v>40452</v>
      </c>
      <c r="C7" s="16">
        <v>24963</v>
      </c>
      <c r="D7" s="16">
        <v>354.4134919681128</v>
      </c>
      <c r="E7" s="16">
        <v>50603</v>
      </c>
      <c r="F7" s="16">
        <v>386.5771989802976</v>
      </c>
      <c r="G7" s="16">
        <v>75566</v>
      </c>
      <c r="H7" s="16">
        <v>375.95201545668687</v>
      </c>
      <c r="M7" s="11">
        <f t="shared" si="0"/>
        <v>8847224</v>
      </c>
      <c r="N7" s="11">
        <f t="shared" si="1"/>
        <v>19561966</v>
      </c>
      <c r="O7">
        <f t="shared" si="2"/>
        <v>28409190</v>
      </c>
      <c r="P7" s="10">
        <f t="shared" si="3"/>
        <v>75566</v>
      </c>
      <c r="Q7" s="17">
        <f t="shared" si="4"/>
        <v>375.95201545668687</v>
      </c>
    </row>
    <row r="8" spans="1:17" ht="12.75">
      <c r="A8" s="9"/>
      <c r="B8" s="15">
        <v>40483</v>
      </c>
      <c r="C8" s="16">
        <v>29882</v>
      </c>
      <c r="D8" s="16">
        <v>362.9072351248243</v>
      </c>
      <c r="E8" s="16">
        <v>40919</v>
      </c>
      <c r="F8" s="16">
        <v>390.2217796133825</v>
      </c>
      <c r="G8" s="16">
        <v>70801</v>
      </c>
      <c r="H8" s="16">
        <v>378.6935071538538</v>
      </c>
      <c r="M8" s="11">
        <f t="shared" si="0"/>
        <v>10844394</v>
      </c>
      <c r="N8" s="11">
        <f t="shared" si="1"/>
        <v>15967485</v>
      </c>
      <c r="O8">
        <f t="shared" si="2"/>
        <v>26811879</v>
      </c>
      <c r="P8" s="10">
        <f t="shared" si="3"/>
        <v>70801</v>
      </c>
      <c r="Q8" s="17">
        <f t="shared" si="4"/>
        <v>378.6935071538538</v>
      </c>
    </row>
    <row r="9" spans="1:17" ht="12.75">
      <c r="A9" s="9"/>
      <c r="B9" s="15">
        <v>40513</v>
      </c>
      <c r="C9" s="16">
        <v>27776</v>
      </c>
      <c r="D9" s="16">
        <v>376.88828485023043</v>
      </c>
      <c r="E9" s="16">
        <v>38876</v>
      </c>
      <c r="F9" s="16">
        <v>385.4195133244161</v>
      </c>
      <c r="G9" s="16">
        <v>66652</v>
      </c>
      <c r="H9" s="16">
        <v>381.8642801416312</v>
      </c>
      <c r="M9" s="11">
        <f t="shared" si="0"/>
        <v>10468449</v>
      </c>
      <c r="N9" s="11">
        <f t="shared" si="1"/>
        <v>14983569</v>
      </c>
      <c r="O9">
        <f t="shared" si="2"/>
        <v>25452018</v>
      </c>
      <c r="P9" s="10">
        <f t="shared" si="3"/>
        <v>66652</v>
      </c>
      <c r="Q9" s="17">
        <f t="shared" si="4"/>
        <v>381.8642801416312</v>
      </c>
    </row>
    <row r="10" spans="1:17" ht="12.75">
      <c r="A10" s="9"/>
      <c r="B10" s="15">
        <v>40544</v>
      </c>
      <c r="C10" s="16">
        <v>41661</v>
      </c>
      <c r="D10" s="16">
        <v>369.48248961858815</v>
      </c>
      <c r="E10" s="16">
        <v>25720</v>
      </c>
      <c r="F10" s="16">
        <v>386.4529937791602</v>
      </c>
      <c r="G10" s="16">
        <v>67381</v>
      </c>
      <c r="H10" s="16">
        <v>375.96030038141316</v>
      </c>
      <c r="M10" s="11">
        <f t="shared" si="0"/>
        <v>15393010</v>
      </c>
      <c r="N10" s="11">
        <f t="shared" si="1"/>
        <v>9939571</v>
      </c>
      <c r="O10">
        <f t="shared" si="2"/>
        <v>25332581</v>
      </c>
      <c r="P10" s="10">
        <f t="shared" si="3"/>
        <v>67381</v>
      </c>
      <c r="Q10" s="17">
        <f t="shared" si="4"/>
        <v>375.96030038141316</v>
      </c>
    </row>
    <row r="11" spans="1:17" ht="12.75">
      <c r="A11" s="9"/>
      <c r="B11" s="15">
        <v>40575</v>
      </c>
      <c r="C11" s="16">
        <v>47946</v>
      </c>
      <c r="D11" s="16">
        <v>368.99071872523257</v>
      </c>
      <c r="E11" s="16">
        <v>23782</v>
      </c>
      <c r="F11" s="16">
        <v>388.09591287528383</v>
      </c>
      <c r="G11" s="16">
        <v>71728</v>
      </c>
      <c r="H11" s="16">
        <v>375.3252007584207</v>
      </c>
      <c r="M11" s="11">
        <f t="shared" si="0"/>
        <v>17691629</v>
      </c>
      <c r="N11" s="11">
        <f t="shared" si="1"/>
        <v>9229697</v>
      </c>
      <c r="O11">
        <f t="shared" si="2"/>
        <v>26921326</v>
      </c>
      <c r="P11" s="10">
        <f t="shared" si="3"/>
        <v>71728</v>
      </c>
      <c r="Q11" s="17">
        <f t="shared" si="4"/>
        <v>375.3252007584207</v>
      </c>
    </row>
    <row r="12" spans="1:17" ht="12.75">
      <c r="A12" s="9"/>
      <c r="B12" s="15">
        <v>40603</v>
      </c>
      <c r="C12" s="16">
        <v>49318</v>
      </c>
      <c r="D12" s="16">
        <v>358.923496492153</v>
      </c>
      <c r="E12" s="16">
        <v>28690</v>
      </c>
      <c r="F12" s="16">
        <v>390.76029975601256</v>
      </c>
      <c r="G12" s="16">
        <v>78008</v>
      </c>
      <c r="H12" s="16">
        <v>370.6325248692442</v>
      </c>
      <c r="M12" s="11">
        <f t="shared" si="0"/>
        <v>17701389</v>
      </c>
      <c r="N12" s="11">
        <f t="shared" si="1"/>
        <v>11210913</v>
      </c>
      <c r="O12">
        <f t="shared" si="2"/>
        <v>28912302</v>
      </c>
      <c r="P12" s="10">
        <f t="shared" si="3"/>
        <v>78008</v>
      </c>
      <c r="Q12" s="17">
        <f t="shared" si="4"/>
        <v>370.6325248692442</v>
      </c>
    </row>
    <row r="13" spans="1:17" ht="12.75">
      <c r="A13" s="9"/>
      <c r="B13" s="15">
        <v>40634</v>
      </c>
      <c r="C13" s="16">
        <v>39432</v>
      </c>
      <c r="D13" s="16">
        <v>357.7008520998174</v>
      </c>
      <c r="E13" s="16">
        <v>33131</v>
      </c>
      <c r="F13" s="16">
        <v>446.3051220910929</v>
      </c>
      <c r="G13" s="16">
        <v>72563</v>
      </c>
      <c r="H13" s="16">
        <v>398.15601615148216</v>
      </c>
      <c r="M13" s="11">
        <f t="shared" si="0"/>
        <v>14104859.999999998</v>
      </c>
      <c r="N13" s="11">
        <f t="shared" si="1"/>
        <v>14786535</v>
      </c>
      <c r="O13">
        <f t="shared" si="2"/>
        <v>28891395</v>
      </c>
      <c r="P13" s="10">
        <f t="shared" si="3"/>
        <v>72563</v>
      </c>
      <c r="Q13" s="17">
        <f t="shared" si="4"/>
        <v>398.15601615148216</v>
      </c>
    </row>
    <row r="14" spans="1:17" ht="12.75">
      <c r="A14" s="9"/>
      <c r="B14" s="15">
        <v>40664</v>
      </c>
      <c r="C14" s="16">
        <v>33732</v>
      </c>
      <c r="D14" s="16">
        <v>356.8842345547255</v>
      </c>
      <c r="E14" s="16">
        <v>40520</v>
      </c>
      <c r="F14" s="16">
        <v>417.1415597235933</v>
      </c>
      <c r="G14" s="16">
        <v>74252</v>
      </c>
      <c r="H14" s="16">
        <v>389.76721165759847</v>
      </c>
      <c r="J14" s="12"/>
      <c r="K14" s="12"/>
      <c r="M14" s="11">
        <f t="shared" si="0"/>
        <v>12038419</v>
      </c>
      <c r="N14" s="11">
        <f t="shared" si="1"/>
        <v>16902576</v>
      </c>
      <c r="O14">
        <f t="shared" si="2"/>
        <v>28940995</v>
      </c>
      <c r="P14" s="10">
        <f t="shared" si="3"/>
        <v>74252</v>
      </c>
      <c r="Q14" s="17">
        <f t="shared" si="4"/>
        <v>389.76721165759847</v>
      </c>
    </row>
    <row r="15" spans="1:17" ht="12.75">
      <c r="A15" s="9"/>
      <c r="B15" s="15">
        <v>40695</v>
      </c>
      <c r="C15" s="16">
        <v>19643</v>
      </c>
      <c r="D15" s="16">
        <v>340.8978771063483</v>
      </c>
      <c r="E15" s="16">
        <v>54803</v>
      </c>
      <c r="F15" s="16">
        <v>419.6732660620769</v>
      </c>
      <c r="G15" s="16">
        <v>74446</v>
      </c>
      <c r="H15" s="16">
        <v>398.8879321924617</v>
      </c>
      <c r="M15" s="11">
        <f t="shared" si="0"/>
        <v>6696256.999999999</v>
      </c>
      <c r="N15" s="11">
        <f t="shared" si="1"/>
        <v>22999354</v>
      </c>
      <c r="O15">
        <f t="shared" si="2"/>
        <v>29695611</v>
      </c>
      <c r="P15" s="10">
        <f t="shared" si="3"/>
        <v>74446</v>
      </c>
      <c r="Q15" s="17">
        <f t="shared" si="4"/>
        <v>398.8879321924617</v>
      </c>
    </row>
    <row r="16" spans="1:17" ht="12.75">
      <c r="A16" s="9"/>
      <c r="B16" s="15">
        <v>40725</v>
      </c>
      <c r="C16" s="16">
        <v>17396</v>
      </c>
      <c r="D16" s="16">
        <v>338.8719820648425</v>
      </c>
      <c r="E16" s="16">
        <v>50107</v>
      </c>
      <c r="F16" s="16">
        <v>391.3978286466961</v>
      </c>
      <c r="G16" s="16">
        <v>67503</v>
      </c>
      <c r="H16" s="16">
        <v>377.8615468942121</v>
      </c>
      <c r="M16" s="11">
        <f t="shared" si="0"/>
        <v>5895017</v>
      </c>
      <c r="N16" s="11">
        <f t="shared" si="1"/>
        <v>19611771</v>
      </c>
      <c r="O16">
        <f t="shared" si="2"/>
        <v>25506788</v>
      </c>
      <c r="P16" s="10">
        <f t="shared" si="3"/>
        <v>67503</v>
      </c>
      <c r="Q16" s="17">
        <f t="shared" si="4"/>
        <v>377.8615468942121</v>
      </c>
    </row>
    <row r="17" spans="1:17" ht="12.75">
      <c r="A17" s="9"/>
      <c r="B17" s="15">
        <v>40756</v>
      </c>
      <c r="C17" s="18">
        <v>11918</v>
      </c>
      <c r="D17" s="18">
        <v>341</v>
      </c>
      <c r="E17" s="18">
        <v>65529</v>
      </c>
      <c r="F17" s="18">
        <v>397</v>
      </c>
      <c r="G17" s="16">
        <f>C17+E17</f>
        <v>77447</v>
      </c>
      <c r="H17" s="18">
        <v>388</v>
      </c>
      <c r="M17" s="11">
        <f t="shared" si="0"/>
        <v>4064038</v>
      </c>
      <c r="N17" s="11">
        <f t="shared" si="1"/>
        <v>26015013</v>
      </c>
      <c r="O17">
        <f t="shared" si="2"/>
        <v>30079051</v>
      </c>
      <c r="P17" s="10">
        <f t="shared" si="3"/>
        <v>77447</v>
      </c>
      <c r="Q17" s="17">
        <f t="shared" si="4"/>
        <v>388.3823905380454</v>
      </c>
    </row>
    <row r="18" spans="2:14" ht="12.75">
      <c r="B18" s="11"/>
      <c r="C18" s="11"/>
      <c r="D18" s="11"/>
      <c r="E18" s="11"/>
      <c r="F18" s="11"/>
      <c r="G18" s="11"/>
      <c r="H18" s="11"/>
      <c r="M18" s="11"/>
      <c r="N18" s="11"/>
    </row>
    <row r="19" spans="2:17" ht="12.75">
      <c r="B19" s="11" t="s">
        <v>18</v>
      </c>
      <c r="C19" s="19">
        <f>SUM(C6:C18)</f>
        <v>371046</v>
      </c>
      <c r="D19" s="17">
        <f>M19/C19</f>
        <v>359.7638891134792</v>
      </c>
      <c r="E19" s="19">
        <f>SUM(E6:E18)</f>
        <v>502881</v>
      </c>
      <c r="F19" s="17">
        <f>N19/E19</f>
        <v>399.64992513139293</v>
      </c>
      <c r="G19" s="19">
        <f>SUM(G6:G18)</f>
        <v>873927</v>
      </c>
      <c r="H19" s="17">
        <f>O19/G19</f>
        <v>382.71538240608197</v>
      </c>
      <c r="M19" s="47">
        <f>SUM(M6:M18)</f>
        <v>133488952</v>
      </c>
      <c r="N19" s="47">
        <f>SUM(N6:N18)</f>
        <v>200976354</v>
      </c>
      <c r="O19" s="10">
        <f>SUM(O6:O18)</f>
        <v>334465306</v>
      </c>
      <c r="P19" s="10">
        <f>SUM(P6:P18)</f>
        <v>873927</v>
      </c>
      <c r="Q19" s="17">
        <f>O19/P19</f>
        <v>382.71538240608197</v>
      </c>
    </row>
    <row r="20" spans="13:14" ht="12.75">
      <c r="M20" s="11"/>
      <c r="N20" s="11"/>
    </row>
    <row r="21" spans="1:2" ht="12.75">
      <c r="A21" s="11">
        <v>50</v>
      </c>
      <c r="B21" t="s">
        <v>26</v>
      </c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35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ht="12.75">
      <c r="A26" s="44" t="s">
        <v>43</v>
      </c>
    </row>
    <row r="27" spans="1:8" ht="12.75">
      <c r="A27" s="46"/>
      <c r="B27" s="44"/>
      <c r="C27" s="41" t="s">
        <v>20</v>
      </c>
      <c r="D27" s="42"/>
      <c r="E27" s="43" t="s">
        <v>21</v>
      </c>
      <c r="F27" s="42"/>
      <c r="G27" s="43" t="s">
        <v>36</v>
      </c>
      <c r="H27" s="45" t="s">
        <v>37</v>
      </c>
    </row>
    <row r="28" spans="1:17" ht="12.75">
      <c r="A28" s="44" t="s">
        <v>13</v>
      </c>
      <c r="B28" s="44" t="s">
        <v>14</v>
      </c>
      <c r="C28" s="44" t="s">
        <v>38</v>
      </c>
      <c r="D28" s="44" t="s">
        <v>39</v>
      </c>
      <c r="E28" s="44" t="s">
        <v>38</v>
      </c>
      <c r="F28" s="44" t="s">
        <v>39</v>
      </c>
      <c r="G28" s="44"/>
      <c r="H28" s="44"/>
      <c r="K28" s="44" t="s">
        <v>13</v>
      </c>
      <c r="L28" s="44" t="s">
        <v>14</v>
      </c>
      <c r="M28" s="49" t="s">
        <v>24</v>
      </c>
      <c r="N28" s="49" t="s">
        <v>25</v>
      </c>
      <c r="O28" s="50" t="s">
        <v>44</v>
      </c>
      <c r="P28" s="50" t="s">
        <v>45</v>
      </c>
      <c r="Q28" s="50" t="s">
        <v>46</v>
      </c>
    </row>
    <row r="29" spans="1:17" ht="12.75">
      <c r="A29" s="31">
        <v>2014</v>
      </c>
      <c r="B29" s="28" t="s">
        <v>4</v>
      </c>
      <c r="C29" s="29">
        <v>17230</v>
      </c>
      <c r="D29" s="30">
        <v>342.92936738247244</v>
      </c>
      <c r="E29" s="29">
        <v>59526</v>
      </c>
      <c r="F29" s="30">
        <v>350.8530390081645</v>
      </c>
      <c r="G29" s="29">
        <v>76756</v>
      </c>
      <c r="H29" s="30">
        <v>349.0743524936161</v>
      </c>
      <c r="K29" s="31">
        <v>2014</v>
      </c>
      <c r="L29" s="28" t="s">
        <v>4</v>
      </c>
      <c r="M29" s="51">
        <f aca="true" t="shared" si="5" ref="M29:M52">C29*D29</f>
        <v>5908673</v>
      </c>
      <c r="N29" s="51">
        <f aca="true" t="shared" si="6" ref="N29:N40">E29*F29</f>
        <v>20884878</v>
      </c>
      <c r="O29" s="52">
        <f aca="true" t="shared" si="7" ref="O29:O40">M29+N29</f>
        <v>26793551</v>
      </c>
      <c r="P29" s="52">
        <f aca="true" t="shared" si="8" ref="P29:P40">C29+E29</f>
        <v>76756</v>
      </c>
      <c r="Q29" s="51">
        <f>O29/P29</f>
        <v>349.0743524936161</v>
      </c>
    </row>
    <row r="30" spans="1:17" ht="12.75">
      <c r="A30" s="28"/>
      <c r="B30" s="28" t="s">
        <v>5</v>
      </c>
      <c r="C30" s="29">
        <v>22027</v>
      </c>
      <c r="D30" s="30">
        <v>348.8018795115086</v>
      </c>
      <c r="E30" s="29">
        <v>55050</v>
      </c>
      <c r="F30" s="30">
        <v>372.14521344232514</v>
      </c>
      <c r="G30" s="29">
        <v>77077</v>
      </c>
      <c r="H30" s="30">
        <v>365.4741751754739</v>
      </c>
      <c r="K30" s="28"/>
      <c r="L30" s="28" t="s">
        <v>5</v>
      </c>
      <c r="M30" s="51">
        <f t="shared" si="5"/>
        <v>7683059</v>
      </c>
      <c r="N30" s="51">
        <f t="shared" si="6"/>
        <v>20486594</v>
      </c>
      <c r="O30" s="52">
        <f t="shared" si="7"/>
        <v>28169653</v>
      </c>
      <c r="P30" s="52">
        <f t="shared" si="8"/>
        <v>77077</v>
      </c>
      <c r="Q30" s="51">
        <f aca="true" t="shared" si="9" ref="Q30:Q40">O30/P30</f>
        <v>365.4741751754739</v>
      </c>
    </row>
    <row r="31" spans="1:17" ht="12.75">
      <c r="A31" s="28"/>
      <c r="B31" s="28" t="s">
        <v>6</v>
      </c>
      <c r="C31" s="29">
        <v>28007</v>
      </c>
      <c r="D31" s="30">
        <v>346.5668582854286</v>
      </c>
      <c r="E31" s="29">
        <v>57320</v>
      </c>
      <c r="F31" s="30">
        <v>379.0855024424285</v>
      </c>
      <c r="G31" s="29">
        <v>85327</v>
      </c>
      <c r="H31" s="30">
        <v>368.41186259917725</v>
      </c>
      <c r="K31" s="28"/>
      <c r="L31" s="28" t="s">
        <v>6</v>
      </c>
      <c r="M31" s="51">
        <f t="shared" si="5"/>
        <v>9706298</v>
      </c>
      <c r="N31" s="51">
        <f t="shared" si="6"/>
        <v>21729181</v>
      </c>
      <c r="O31" s="52">
        <f t="shared" si="7"/>
        <v>31435479</v>
      </c>
      <c r="P31" s="52">
        <f t="shared" si="8"/>
        <v>85327</v>
      </c>
      <c r="Q31" s="51">
        <f t="shared" si="9"/>
        <v>368.41186259917725</v>
      </c>
    </row>
    <row r="32" spans="1:17" ht="12.75">
      <c r="A32" s="28"/>
      <c r="B32" s="28" t="s">
        <v>7</v>
      </c>
      <c r="C32" s="29">
        <v>23347</v>
      </c>
      <c r="D32" s="30">
        <v>340.4634000085664</v>
      </c>
      <c r="E32" s="29">
        <v>62085</v>
      </c>
      <c r="F32" s="30">
        <v>391.0230490456632</v>
      </c>
      <c r="G32" s="29">
        <v>85432</v>
      </c>
      <c r="H32" s="30">
        <v>377.2060235040734</v>
      </c>
      <c r="K32" s="28"/>
      <c r="L32" s="28" t="s">
        <v>7</v>
      </c>
      <c r="M32" s="51">
        <f t="shared" si="5"/>
        <v>7948799</v>
      </c>
      <c r="N32" s="51">
        <f t="shared" si="6"/>
        <v>24276666</v>
      </c>
      <c r="O32" s="52">
        <f t="shared" si="7"/>
        <v>32225465</v>
      </c>
      <c r="P32" s="52">
        <f t="shared" si="8"/>
        <v>85432</v>
      </c>
      <c r="Q32" s="51">
        <f t="shared" si="9"/>
        <v>377.2060235040734</v>
      </c>
    </row>
    <row r="33" spans="1:17" ht="12.75">
      <c r="A33" s="28"/>
      <c r="B33" s="28" t="s">
        <v>8</v>
      </c>
      <c r="C33" s="29">
        <v>17570</v>
      </c>
      <c r="D33" s="30">
        <v>338.2892999430848</v>
      </c>
      <c r="E33" s="29">
        <v>69626</v>
      </c>
      <c r="F33" s="30">
        <v>386.77712348835206</v>
      </c>
      <c r="G33" s="29">
        <v>87196</v>
      </c>
      <c r="H33" s="30">
        <v>377.0068237075095</v>
      </c>
      <c r="K33" s="28"/>
      <c r="L33" s="28" t="s">
        <v>8</v>
      </c>
      <c r="M33" s="51">
        <f t="shared" si="5"/>
        <v>5943743</v>
      </c>
      <c r="N33" s="51">
        <f t="shared" si="6"/>
        <v>26929744</v>
      </c>
      <c r="O33" s="52">
        <f t="shared" si="7"/>
        <v>32873487</v>
      </c>
      <c r="P33" s="52">
        <f t="shared" si="8"/>
        <v>87196</v>
      </c>
      <c r="Q33" s="51">
        <f t="shared" si="9"/>
        <v>377.0068237075095</v>
      </c>
    </row>
    <row r="34" spans="1:17" ht="12.75">
      <c r="A34" s="28"/>
      <c r="B34" s="28" t="s">
        <v>10</v>
      </c>
      <c r="C34" s="29">
        <v>11768</v>
      </c>
      <c r="D34" s="30">
        <v>358.10851461590755</v>
      </c>
      <c r="E34" s="29">
        <v>81056</v>
      </c>
      <c r="F34" s="30">
        <v>360.3580981050138</v>
      </c>
      <c r="G34" s="29">
        <v>92824</v>
      </c>
      <c r="H34" s="30">
        <v>360.0729014048091</v>
      </c>
      <c r="K34" s="28"/>
      <c r="L34" s="28" t="s">
        <v>10</v>
      </c>
      <c r="M34" s="51">
        <f t="shared" si="5"/>
        <v>4214221</v>
      </c>
      <c r="N34" s="51">
        <f t="shared" si="6"/>
        <v>29209186</v>
      </c>
      <c r="O34" s="52">
        <f t="shared" si="7"/>
        <v>33423407</v>
      </c>
      <c r="P34" s="52">
        <f t="shared" si="8"/>
        <v>92824</v>
      </c>
      <c r="Q34" s="51">
        <f t="shared" si="9"/>
        <v>360.0729014048091</v>
      </c>
    </row>
    <row r="35" spans="1:17" ht="12.75">
      <c r="A35" s="28"/>
      <c r="B35" s="28" t="s">
        <v>11</v>
      </c>
      <c r="C35" s="29">
        <v>9807</v>
      </c>
      <c r="D35" s="30">
        <v>357.5222800040787</v>
      </c>
      <c r="E35" s="29">
        <v>84635</v>
      </c>
      <c r="F35" s="30">
        <v>369.84331541324514</v>
      </c>
      <c r="G35" s="29">
        <v>94442</v>
      </c>
      <c r="H35" s="30">
        <v>368.56388047690643</v>
      </c>
      <c r="K35" s="28"/>
      <c r="L35" s="28" t="s">
        <v>11</v>
      </c>
      <c r="M35" s="51">
        <f t="shared" si="5"/>
        <v>3506221</v>
      </c>
      <c r="N35" s="51">
        <f t="shared" si="6"/>
        <v>31301689.000000004</v>
      </c>
      <c r="O35" s="52">
        <f t="shared" si="7"/>
        <v>34807910</v>
      </c>
      <c r="P35" s="52">
        <f t="shared" si="8"/>
        <v>94442</v>
      </c>
      <c r="Q35" s="51">
        <f t="shared" si="9"/>
        <v>368.56388047690643</v>
      </c>
    </row>
    <row r="36" spans="1:17" ht="12.75">
      <c r="A36" s="28"/>
      <c r="B36" s="28" t="s">
        <v>12</v>
      </c>
      <c r="C36" s="29">
        <v>22299</v>
      </c>
      <c r="D36" s="30">
        <v>354.68630880308535</v>
      </c>
      <c r="E36" s="29">
        <v>65488</v>
      </c>
      <c r="F36" s="30">
        <v>393.6106614952358</v>
      </c>
      <c r="G36" s="29">
        <v>87787</v>
      </c>
      <c r="H36" s="30">
        <v>383.7233872896898</v>
      </c>
      <c r="K36" s="28"/>
      <c r="L36" s="28" t="s">
        <v>12</v>
      </c>
      <c r="M36" s="51">
        <f t="shared" si="5"/>
        <v>7909150</v>
      </c>
      <c r="N36" s="51">
        <f t="shared" si="6"/>
        <v>25776775</v>
      </c>
      <c r="O36" s="52">
        <f t="shared" si="7"/>
        <v>33685925</v>
      </c>
      <c r="P36" s="52">
        <f t="shared" si="8"/>
        <v>87787</v>
      </c>
      <c r="Q36" s="51">
        <f t="shared" si="9"/>
        <v>383.7233872896898</v>
      </c>
    </row>
    <row r="37" spans="1:17" ht="12.75">
      <c r="A37" s="28"/>
      <c r="B37" s="28" t="s">
        <v>9</v>
      </c>
      <c r="C37" s="29">
        <v>21314</v>
      </c>
      <c r="D37" s="30">
        <v>346.4738669419161</v>
      </c>
      <c r="E37" s="29">
        <v>61591</v>
      </c>
      <c r="F37" s="30">
        <v>385.8658407884269</v>
      </c>
      <c r="G37" s="29">
        <v>82905</v>
      </c>
      <c r="H37" s="30">
        <v>375.7385803027562</v>
      </c>
      <c r="K37" s="28"/>
      <c r="L37" s="28" t="s">
        <v>9</v>
      </c>
      <c r="M37" s="51">
        <f t="shared" si="5"/>
        <v>7384744</v>
      </c>
      <c r="N37" s="51">
        <f t="shared" si="6"/>
        <v>23765863</v>
      </c>
      <c r="O37" s="52">
        <f t="shared" si="7"/>
        <v>31150607</v>
      </c>
      <c r="P37" s="52">
        <f t="shared" si="8"/>
        <v>82905</v>
      </c>
      <c r="Q37" s="51">
        <f t="shared" si="9"/>
        <v>375.7385803027562</v>
      </c>
    </row>
    <row r="38" spans="1:17" ht="12.75">
      <c r="A38" s="28"/>
      <c r="B38" s="28" t="s">
        <v>1</v>
      </c>
      <c r="C38" s="29">
        <v>17283</v>
      </c>
      <c r="D38" s="30">
        <v>329.3558409998264</v>
      </c>
      <c r="E38" s="29">
        <v>72740</v>
      </c>
      <c r="F38" s="30">
        <v>367.77825130602145</v>
      </c>
      <c r="G38" s="85">
        <v>90023</v>
      </c>
      <c r="H38" s="30">
        <v>360.40175288537375</v>
      </c>
      <c r="K38" s="28"/>
      <c r="L38" s="28" t="s">
        <v>1</v>
      </c>
      <c r="M38" s="51">
        <f t="shared" si="5"/>
        <v>5692257</v>
      </c>
      <c r="N38" s="51">
        <f t="shared" si="6"/>
        <v>26752190</v>
      </c>
      <c r="O38" s="88">
        <f t="shared" si="7"/>
        <v>32444447</v>
      </c>
      <c r="P38" s="52">
        <f t="shared" si="8"/>
        <v>90023</v>
      </c>
      <c r="Q38" s="51">
        <f t="shared" si="9"/>
        <v>360.40175288537375</v>
      </c>
    </row>
    <row r="39" spans="1:17" ht="12.75">
      <c r="A39" s="28"/>
      <c r="B39" s="28" t="s">
        <v>2</v>
      </c>
      <c r="C39" s="29">
        <v>13752</v>
      </c>
      <c r="D39" s="30">
        <v>330.62558173356604</v>
      </c>
      <c r="E39" s="29">
        <v>56524</v>
      </c>
      <c r="F39" s="30">
        <v>374.83683037293895</v>
      </c>
      <c r="G39" s="85">
        <v>70276</v>
      </c>
      <c r="H39" s="30">
        <v>366.18532642722977</v>
      </c>
      <c r="K39" s="28"/>
      <c r="L39" s="28" t="s">
        <v>2</v>
      </c>
      <c r="M39" s="51">
        <f t="shared" si="5"/>
        <v>4546763</v>
      </c>
      <c r="N39" s="51">
        <f t="shared" si="6"/>
        <v>21187277</v>
      </c>
      <c r="O39" s="88">
        <f t="shared" si="7"/>
        <v>25734040</v>
      </c>
      <c r="P39" s="52">
        <f t="shared" si="8"/>
        <v>70276</v>
      </c>
      <c r="Q39" s="51">
        <f t="shared" si="9"/>
        <v>366.18532642722977</v>
      </c>
    </row>
    <row r="40" spans="1:17" ht="13.5" thickBot="1">
      <c r="A40" s="32"/>
      <c r="B40" s="32" t="s">
        <v>3</v>
      </c>
      <c r="C40" s="33">
        <v>15295</v>
      </c>
      <c r="D40" s="34">
        <v>330.76214449166395</v>
      </c>
      <c r="E40" s="33">
        <v>61898</v>
      </c>
      <c r="F40" s="34">
        <v>359.9568483634366</v>
      </c>
      <c r="G40" s="86">
        <v>77193</v>
      </c>
      <c r="H40" s="34">
        <v>354.1722176881323</v>
      </c>
      <c r="K40" s="32"/>
      <c r="L40" s="32" t="s">
        <v>3</v>
      </c>
      <c r="M40" s="56">
        <f t="shared" si="5"/>
        <v>5059007</v>
      </c>
      <c r="N40" s="56">
        <f t="shared" si="6"/>
        <v>22280609</v>
      </c>
      <c r="O40" s="89">
        <f t="shared" si="7"/>
        <v>27339616</v>
      </c>
      <c r="P40" s="57">
        <f t="shared" si="8"/>
        <v>77193</v>
      </c>
      <c r="Q40" s="56">
        <f t="shared" si="9"/>
        <v>354.1722176881323</v>
      </c>
    </row>
    <row r="41" spans="1:17" ht="13.5" thickTop="1">
      <c r="A41" s="35" t="s">
        <v>40</v>
      </c>
      <c r="B41" s="35"/>
      <c r="C41" s="36">
        <v>219699</v>
      </c>
      <c r="D41" s="37">
        <v>343.6653557822293</v>
      </c>
      <c r="E41" s="36">
        <v>787539</v>
      </c>
      <c r="F41" s="37">
        <v>374.05214471918214</v>
      </c>
      <c r="G41" s="36">
        <v>1007238</v>
      </c>
      <c r="H41" s="37">
        <v>367.4241708513777</v>
      </c>
      <c r="K41" s="35" t="s">
        <v>40</v>
      </c>
      <c r="L41" s="35"/>
      <c r="M41" s="54">
        <f t="shared" si="5"/>
        <v>75502935</v>
      </c>
      <c r="N41" s="54">
        <f aca="true" t="shared" si="10" ref="N41:N52">E41*F41</f>
        <v>294580652</v>
      </c>
      <c r="O41" s="55">
        <f aca="true" t="shared" si="11" ref="O41:O52">M41+N41</f>
        <v>370083587</v>
      </c>
      <c r="P41" s="55">
        <f aca="true" t="shared" si="12" ref="P41:P52">C41+E41</f>
        <v>1007238</v>
      </c>
      <c r="Q41" s="54">
        <f aca="true" t="shared" si="13" ref="Q41:Q52">O41/P41</f>
        <v>367.4241708513777</v>
      </c>
    </row>
    <row r="42" spans="1:17" ht="12.75">
      <c r="A42" s="31">
        <v>2015</v>
      </c>
      <c r="B42" s="28" t="s">
        <v>4</v>
      </c>
      <c r="C42" s="29">
        <v>17919</v>
      </c>
      <c r="D42" s="30">
        <v>331.4143088341983</v>
      </c>
      <c r="E42" s="29">
        <v>54790</v>
      </c>
      <c r="F42" s="30">
        <v>366.07654681511224</v>
      </c>
      <c r="G42" s="85">
        <v>72709</v>
      </c>
      <c r="H42" s="30">
        <v>357.5341016930504</v>
      </c>
      <c r="K42" s="31">
        <v>2015</v>
      </c>
      <c r="L42" s="28" t="s">
        <v>4</v>
      </c>
      <c r="M42" s="51">
        <f t="shared" si="5"/>
        <v>5938613</v>
      </c>
      <c r="N42" s="51">
        <f t="shared" si="10"/>
        <v>20057334</v>
      </c>
      <c r="O42" s="88">
        <f t="shared" si="11"/>
        <v>25995947</v>
      </c>
      <c r="P42" s="52">
        <f t="shared" si="12"/>
        <v>72709</v>
      </c>
      <c r="Q42" s="51">
        <f t="shared" si="13"/>
        <v>357.5341016930504</v>
      </c>
    </row>
    <row r="43" spans="1:17" ht="12.75">
      <c r="A43" s="28"/>
      <c r="B43" s="28" t="s">
        <v>5</v>
      </c>
      <c r="C43" s="29">
        <v>23134</v>
      </c>
      <c r="D43" s="30">
        <v>324.0567562894441</v>
      </c>
      <c r="E43" s="29">
        <v>50899</v>
      </c>
      <c r="F43" s="30">
        <v>374.74201850723983</v>
      </c>
      <c r="G43" s="85">
        <v>74033</v>
      </c>
      <c r="H43" s="30">
        <v>358.90377264192995</v>
      </c>
      <c r="K43" s="28"/>
      <c r="L43" s="28" t="s">
        <v>5</v>
      </c>
      <c r="M43" s="51">
        <f t="shared" si="5"/>
        <v>7496728.999999999</v>
      </c>
      <c r="N43" s="51">
        <f t="shared" si="10"/>
        <v>19073994</v>
      </c>
      <c r="O43" s="88">
        <f t="shared" si="11"/>
        <v>26570723</v>
      </c>
      <c r="P43" s="52">
        <f t="shared" si="12"/>
        <v>74033</v>
      </c>
      <c r="Q43" s="51">
        <f t="shared" si="13"/>
        <v>358.90377264192995</v>
      </c>
    </row>
    <row r="44" spans="1:17" ht="12.75">
      <c r="A44" s="28"/>
      <c r="B44" s="28" t="s">
        <v>6</v>
      </c>
      <c r="C44" s="29">
        <v>19088</v>
      </c>
      <c r="D44" s="30">
        <v>336.68529966471084</v>
      </c>
      <c r="E44" s="29">
        <v>65792</v>
      </c>
      <c r="F44" s="30">
        <v>372.68017388132296</v>
      </c>
      <c r="G44" s="85">
        <v>84880</v>
      </c>
      <c r="H44" s="30">
        <v>364.58556786050895</v>
      </c>
      <c r="K44" s="28"/>
      <c r="L44" s="28" t="s">
        <v>6</v>
      </c>
      <c r="M44" s="51">
        <f t="shared" si="5"/>
        <v>6426649.000000001</v>
      </c>
      <c r="N44" s="51">
        <f t="shared" si="10"/>
        <v>24519374</v>
      </c>
      <c r="O44" s="88">
        <f t="shared" si="11"/>
        <v>30946023</v>
      </c>
      <c r="P44" s="52">
        <f t="shared" si="12"/>
        <v>84880</v>
      </c>
      <c r="Q44" s="51">
        <f t="shared" si="13"/>
        <v>364.58556786050895</v>
      </c>
    </row>
    <row r="45" spans="1:17" ht="12.75">
      <c r="A45" s="28"/>
      <c r="B45" s="28" t="s">
        <v>7</v>
      </c>
      <c r="C45" s="29">
        <v>16659</v>
      </c>
      <c r="D45" s="30">
        <v>328.1652560177682</v>
      </c>
      <c r="E45" s="29">
        <v>67700</v>
      </c>
      <c r="F45" s="30">
        <v>375.1292023633678</v>
      </c>
      <c r="G45" s="85">
        <v>84359</v>
      </c>
      <c r="H45" s="30">
        <v>365.8548821109781</v>
      </c>
      <c r="K45" s="28"/>
      <c r="L45" s="28" t="s">
        <v>7</v>
      </c>
      <c r="M45" s="51">
        <f aca="true" t="shared" si="14" ref="M45:M50">C45*D45</f>
        <v>5466905</v>
      </c>
      <c r="N45" s="51">
        <f aca="true" t="shared" si="15" ref="N45:N50">E45*F45</f>
        <v>25396247</v>
      </c>
      <c r="O45" s="88">
        <f aca="true" t="shared" si="16" ref="O45:O50">M45+N45</f>
        <v>30863152</v>
      </c>
      <c r="P45" s="52">
        <f aca="true" t="shared" si="17" ref="P45:P50">C45+E45</f>
        <v>84359</v>
      </c>
      <c r="Q45" s="51">
        <f aca="true" t="shared" si="18" ref="Q45:Q50">O45/P45</f>
        <v>365.8548821109781</v>
      </c>
    </row>
    <row r="46" spans="1:17" ht="12.75">
      <c r="A46" s="28"/>
      <c r="B46" s="28" t="s">
        <v>8</v>
      </c>
      <c r="C46" s="29">
        <v>10813</v>
      </c>
      <c r="D46" s="30">
        <v>338.0962730047165</v>
      </c>
      <c r="E46" s="29">
        <v>68112</v>
      </c>
      <c r="F46" s="30">
        <v>386.64796217993893</v>
      </c>
      <c r="G46" s="85">
        <v>78925</v>
      </c>
      <c r="H46" s="30">
        <v>379.9962115932848</v>
      </c>
      <c r="K46" s="28"/>
      <c r="L46" s="28" t="s">
        <v>8</v>
      </c>
      <c r="M46" s="51">
        <f t="shared" si="14"/>
        <v>3655834.9999999995</v>
      </c>
      <c r="N46" s="51">
        <f t="shared" si="15"/>
        <v>26335366</v>
      </c>
      <c r="O46" s="88">
        <f t="shared" si="16"/>
        <v>29991201</v>
      </c>
      <c r="P46" s="52">
        <f t="shared" si="17"/>
        <v>78925</v>
      </c>
      <c r="Q46" s="51">
        <f t="shared" si="18"/>
        <v>379.9962115932848</v>
      </c>
    </row>
    <row r="47" spans="1:17" ht="12.75">
      <c r="A47" s="28"/>
      <c r="B47" s="28" t="s">
        <v>10</v>
      </c>
      <c r="C47" s="29">
        <v>14017</v>
      </c>
      <c r="D47" s="30">
        <v>359.66504958264966</v>
      </c>
      <c r="E47" s="29">
        <v>75731</v>
      </c>
      <c r="F47" s="30">
        <v>386.64178473808613</v>
      </c>
      <c r="G47" s="85">
        <v>89748</v>
      </c>
      <c r="H47" s="30">
        <v>382.428510941748</v>
      </c>
      <c r="K47" s="28"/>
      <c r="L47" s="28" t="s">
        <v>10</v>
      </c>
      <c r="M47" s="51">
        <f t="shared" si="14"/>
        <v>5041425</v>
      </c>
      <c r="N47" s="51">
        <f t="shared" si="15"/>
        <v>29280769</v>
      </c>
      <c r="O47" s="88">
        <f t="shared" si="16"/>
        <v>34322194</v>
      </c>
      <c r="P47" s="52">
        <f t="shared" si="17"/>
        <v>89748</v>
      </c>
      <c r="Q47" s="51">
        <f t="shared" si="18"/>
        <v>382.428510941748</v>
      </c>
    </row>
    <row r="48" spans="1:17" ht="12.75">
      <c r="A48" s="28"/>
      <c r="B48" s="28" t="s">
        <v>11</v>
      </c>
      <c r="C48" s="29">
        <v>18208</v>
      </c>
      <c r="D48" s="30">
        <v>383.7029876977153</v>
      </c>
      <c r="E48" s="29">
        <v>70273</v>
      </c>
      <c r="F48" s="30">
        <v>400.4321859035476</v>
      </c>
      <c r="G48" s="85">
        <v>88481</v>
      </c>
      <c r="H48" s="30">
        <v>396.9895796837739</v>
      </c>
      <c r="K48" s="28"/>
      <c r="L48" s="28" t="s">
        <v>11</v>
      </c>
      <c r="M48" s="51">
        <f t="shared" si="14"/>
        <v>6986464</v>
      </c>
      <c r="N48" s="51">
        <f t="shared" si="15"/>
        <v>28139571</v>
      </c>
      <c r="O48" s="88">
        <f t="shared" si="16"/>
        <v>35126035</v>
      </c>
      <c r="P48" s="52">
        <f t="shared" si="17"/>
        <v>88481</v>
      </c>
      <c r="Q48" s="51">
        <f t="shared" si="18"/>
        <v>396.9895796837739</v>
      </c>
    </row>
    <row r="49" spans="1:17" ht="12.75">
      <c r="A49" s="28"/>
      <c r="B49" s="28" t="s">
        <v>12</v>
      </c>
      <c r="C49" s="29">
        <v>16840</v>
      </c>
      <c r="D49" s="30">
        <v>358.8037410926366</v>
      </c>
      <c r="E49" s="29">
        <v>65348</v>
      </c>
      <c r="F49" s="30">
        <v>408.953648160617</v>
      </c>
      <c r="G49" s="85">
        <v>82188</v>
      </c>
      <c r="H49" s="30">
        <v>398.6781281938969</v>
      </c>
      <c r="K49" s="28"/>
      <c r="L49" s="28" t="s">
        <v>12</v>
      </c>
      <c r="M49" s="51">
        <f t="shared" si="14"/>
        <v>6042255</v>
      </c>
      <c r="N49" s="51">
        <f t="shared" si="15"/>
        <v>26724303</v>
      </c>
      <c r="O49" s="88">
        <f t="shared" si="16"/>
        <v>32766558</v>
      </c>
      <c r="P49" s="52">
        <f t="shared" si="17"/>
        <v>82188</v>
      </c>
      <c r="Q49" s="51">
        <f t="shared" si="18"/>
        <v>398.6781281938969</v>
      </c>
    </row>
    <row r="50" spans="1:17" ht="13.5" thickBot="1">
      <c r="A50" s="32"/>
      <c r="B50" s="32" t="s">
        <v>9</v>
      </c>
      <c r="C50" s="33">
        <v>11975</v>
      </c>
      <c r="D50" s="34">
        <v>351.98396659707726</v>
      </c>
      <c r="E50" s="33">
        <v>62317</v>
      </c>
      <c r="F50" s="34">
        <v>398.5701975383924</v>
      </c>
      <c r="G50" s="86">
        <v>74292</v>
      </c>
      <c r="H50" s="34">
        <v>391.06104291175365</v>
      </c>
      <c r="K50" s="32"/>
      <c r="L50" s="32" t="s">
        <v>9</v>
      </c>
      <c r="M50" s="56">
        <f t="shared" si="14"/>
        <v>4215008</v>
      </c>
      <c r="N50" s="56">
        <f t="shared" si="15"/>
        <v>24837699</v>
      </c>
      <c r="O50" s="89">
        <f t="shared" si="16"/>
        <v>29052707</v>
      </c>
      <c r="P50" s="57">
        <f t="shared" si="17"/>
        <v>74292</v>
      </c>
      <c r="Q50" s="56">
        <f t="shared" si="18"/>
        <v>391.06104291175365</v>
      </c>
    </row>
    <row r="51" spans="1:17" ht="13.5" thickTop="1">
      <c r="A51" s="35" t="s">
        <v>41</v>
      </c>
      <c r="B51" s="35"/>
      <c r="C51" s="36">
        <v>148653</v>
      </c>
      <c r="D51" s="37">
        <v>344.8963895784142</v>
      </c>
      <c r="E51" s="36">
        <v>580962</v>
      </c>
      <c r="F51" s="37">
        <v>386.1950643931961</v>
      </c>
      <c r="G51" s="36">
        <v>729615</v>
      </c>
      <c r="H51" s="37">
        <v>377.78080220390206</v>
      </c>
      <c r="K51" s="35" t="s">
        <v>41</v>
      </c>
      <c r="L51" s="35"/>
      <c r="M51" s="54">
        <f t="shared" si="5"/>
        <v>51269883.00000001</v>
      </c>
      <c r="N51" s="54">
        <f t="shared" si="10"/>
        <v>224364657</v>
      </c>
      <c r="O51" s="55">
        <f t="shared" si="11"/>
        <v>275634540</v>
      </c>
      <c r="P51" s="55">
        <f t="shared" si="12"/>
        <v>729615</v>
      </c>
      <c r="Q51" s="54">
        <f t="shared" si="13"/>
        <v>377.78080220390206</v>
      </c>
    </row>
    <row r="52" spans="1:17" ht="12.75">
      <c r="A52" s="38" t="s">
        <v>42</v>
      </c>
      <c r="B52" s="38"/>
      <c r="C52" s="39">
        <v>368352</v>
      </c>
      <c r="D52" s="40">
        <v>344.16215467813396</v>
      </c>
      <c r="E52" s="39">
        <v>1368501</v>
      </c>
      <c r="F52" s="40">
        <v>379.2071098230838</v>
      </c>
      <c r="G52" s="39">
        <v>1736853</v>
      </c>
      <c r="H52" s="40">
        <v>371.77477138249463</v>
      </c>
      <c r="K52" s="38" t="s">
        <v>42</v>
      </c>
      <c r="L52" s="38"/>
      <c r="M52" s="58">
        <f t="shared" si="5"/>
        <v>126772818</v>
      </c>
      <c r="N52" s="58">
        <f t="shared" si="10"/>
        <v>518945309</v>
      </c>
      <c r="O52" s="59">
        <f t="shared" si="11"/>
        <v>645718127</v>
      </c>
      <c r="P52" s="59">
        <f t="shared" si="12"/>
        <v>1736853</v>
      </c>
      <c r="Q52" s="58">
        <f t="shared" si="13"/>
        <v>371.77477138249463</v>
      </c>
    </row>
    <row r="53" spans="13:17" ht="12.75">
      <c r="M53" s="47"/>
      <c r="N53" s="47"/>
      <c r="O53" s="53"/>
      <c r="P53" s="53"/>
      <c r="Q53" s="47"/>
    </row>
    <row r="55" spans="7:15" ht="13.5" thickBot="1">
      <c r="G55" s="87">
        <f>SUM(G38:G40,G42:G50)</f>
        <v>967107</v>
      </c>
      <c r="O55" s="87">
        <f>SUM(O38:O40,O42:O50)</f>
        <v>361152643</v>
      </c>
    </row>
    <row r="56" ht="13.5" thickTop="1"/>
    <row r="58" ht="12.75">
      <c r="G58" s="24"/>
    </row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55"/>
  <sheetViews>
    <sheetView zoomScalePageLayoutView="0" workbookViewId="0" topLeftCell="A1">
      <selection activeCell="A2" sqref="A1:A2"/>
    </sheetView>
  </sheetViews>
  <sheetFormatPr defaultColWidth="9.140625" defaultRowHeight="12.75"/>
  <cols>
    <col min="10" max="10" width="8.8515625" style="0" customWidth="1"/>
    <col min="11" max="11" width="11.7109375" style="0" bestFit="1" customWidth="1"/>
    <col min="12" max="12" width="9.28125" style="0" bestFit="1" customWidth="1"/>
    <col min="13" max="13" width="14.8515625" style="0" bestFit="1" customWidth="1"/>
    <col min="14" max="14" width="15.8515625" style="0" bestFit="1" customWidth="1"/>
    <col min="15" max="15" width="16.7109375" style="0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119</v>
      </c>
    </row>
    <row r="2" ht="12.75">
      <c r="A2" s="6" t="s">
        <v>114</v>
      </c>
    </row>
    <row r="4" spans="1:16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I4" s="11"/>
      <c r="J4" s="11"/>
      <c r="K4" s="11"/>
      <c r="L4" s="11"/>
      <c r="M4" s="11"/>
      <c r="N4" s="11"/>
      <c r="O4" s="11"/>
      <c r="P4" s="11"/>
    </row>
    <row r="5" spans="1:16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I5" s="11"/>
      <c r="J5" s="11"/>
      <c r="K5" s="11"/>
      <c r="L5" s="11" t="s">
        <v>24</v>
      </c>
      <c r="M5" s="11" t="s">
        <v>25</v>
      </c>
      <c r="N5" s="11" t="s">
        <v>22</v>
      </c>
      <c r="O5" s="11"/>
      <c r="P5" s="11"/>
    </row>
    <row r="6" spans="1:16" ht="12.75">
      <c r="A6" s="11">
        <v>51</v>
      </c>
      <c r="B6" s="20">
        <v>40422</v>
      </c>
      <c r="C6" s="16">
        <v>3100</v>
      </c>
      <c r="D6" s="16">
        <v>387.4251612903226</v>
      </c>
      <c r="E6" s="16">
        <v>9498</v>
      </c>
      <c r="F6" s="16">
        <v>424.8444935775953</v>
      </c>
      <c r="G6" s="16">
        <v>12598</v>
      </c>
      <c r="H6" s="16">
        <v>415.6366883632323</v>
      </c>
      <c r="I6" s="11"/>
      <c r="J6" s="11"/>
      <c r="K6" s="11"/>
      <c r="L6" s="11">
        <f aca="true" t="shared" si="0" ref="L6:L17">C6*D6</f>
        <v>1201018</v>
      </c>
      <c r="M6" s="11">
        <f aca="true" t="shared" si="1" ref="M6:M17">E6*F6</f>
        <v>4035173</v>
      </c>
      <c r="N6" s="11">
        <f aca="true" t="shared" si="2" ref="N6:N17">L6+M6</f>
        <v>5236191</v>
      </c>
      <c r="O6" s="19">
        <f aca="true" t="shared" si="3" ref="O6:O17">C6+E6</f>
        <v>12598</v>
      </c>
      <c r="P6" s="17">
        <f aca="true" t="shared" si="4" ref="P6:P17">N6/O6</f>
        <v>415.6366883632323</v>
      </c>
    </row>
    <row r="7" spans="1:16" ht="12.75">
      <c r="A7" s="11"/>
      <c r="B7" s="20">
        <v>40452</v>
      </c>
      <c r="C7" s="16">
        <v>2734</v>
      </c>
      <c r="D7" s="16">
        <v>384.55230431602047</v>
      </c>
      <c r="E7" s="16">
        <v>9619</v>
      </c>
      <c r="F7" s="16">
        <v>413.8019544651211</v>
      </c>
      <c r="G7" s="16">
        <v>12353</v>
      </c>
      <c r="H7" s="16">
        <v>407.3283412936129</v>
      </c>
      <c r="I7" s="11"/>
      <c r="J7" s="11"/>
      <c r="K7" s="11"/>
      <c r="L7" s="11">
        <f t="shared" si="0"/>
        <v>1051366</v>
      </c>
      <c r="M7" s="11">
        <f t="shared" si="1"/>
        <v>3980361</v>
      </c>
      <c r="N7" s="11">
        <f t="shared" si="2"/>
        <v>5031727</v>
      </c>
      <c r="O7" s="19">
        <f t="shared" si="3"/>
        <v>12353</v>
      </c>
      <c r="P7" s="17">
        <f t="shared" si="4"/>
        <v>407.3283412936129</v>
      </c>
    </row>
    <row r="8" spans="2:16" ht="12.75">
      <c r="B8" s="20">
        <v>40483</v>
      </c>
      <c r="C8" s="16">
        <v>2731</v>
      </c>
      <c r="D8" s="16">
        <v>397.88575613328453</v>
      </c>
      <c r="E8" s="16">
        <v>8407</v>
      </c>
      <c r="F8" s="16">
        <v>418.22731057452125</v>
      </c>
      <c r="G8" s="16">
        <v>11138</v>
      </c>
      <c r="H8" s="16">
        <v>413.2396300951697</v>
      </c>
      <c r="I8" s="11"/>
      <c r="J8" s="11"/>
      <c r="K8" s="11"/>
      <c r="L8" s="11">
        <f t="shared" si="0"/>
        <v>1086626</v>
      </c>
      <c r="M8" s="11">
        <f t="shared" si="1"/>
        <v>3516037</v>
      </c>
      <c r="N8" s="11">
        <f t="shared" si="2"/>
        <v>4602663</v>
      </c>
      <c r="O8" s="19">
        <f t="shared" si="3"/>
        <v>11138</v>
      </c>
      <c r="P8" s="17">
        <f t="shared" si="4"/>
        <v>413.2396300951697</v>
      </c>
    </row>
    <row r="9" spans="2:16" ht="12.75">
      <c r="B9" s="20">
        <v>40513</v>
      </c>
      <c r="C9" s="16">
        <v>2985</v>
      </c>
      <c r="D9" s="16">
        <v>410.7762144053601</v>
      </c>
      <c r="E9" s="16">
        <v>7000</v>
      </c>
      <c r="F9" s="16">
        <v>414.8298571428571</v>
      </c>
      <c r="G9" s="16">
        <v>9985</v>
      </c>
      <c r="H9" s="16">
        <v>413.61802704056083</v>
      </c>
      <c r="I9" s="11"/>
      <c r="J9" s="11"/>
      <c r="K9" s="11"/>
      <c r="L9" s="11">
        <f t="shared" si="0"/>
        <v>1226167</v>
      </c>
      <c r="M9" s="11">
        <f t="shared" si="1"/>
        <v>2903809</v>
      </c>
      <c r="N9" s="11">
        <f t="shared" si="2"/>
        <v>4129976</v>
      </c>
      <c r="O9" s="19">
        <f t="shared" si="3"/>
        <v>9985</v>
      </c>
      <c r="P9" s="17">
        <f t="shared" si="4"/>
        <v>413.61802704056083</v>
      </c>
    </row>
    <row r="10" spans="2:16" ht="12.75">
      <c r="B10" s="20">
        <v>40544</v>
      </c>
      <c r="C10" s="16">
        <v>5701</v>
      </c>
      <c r="D10" s="16">
        <v>391.78056481319067</v>
      </c>
      <c r="E10" s="16">
        <v>4776</v>
      </c>
      <c r="F10" s="16">
        <v>426.500418760469</v>
      </c>
      <c r="G10" s="16">
        <v>10477</v>
      </c>
      <c r="H10" s="16">
        <v>407.6078075785053</v>
      </c>
      <c r="I10" s="11"/>
      <c r="J10" s="11"/>
      <c r="K10" s="11"/>
      <c r="L10" s="11">
        <f t="shared" si="0"/>
        <v>2233541</v>
      </c>
      <c r="M10" s="11">
        <f t="shared" si="1"/>
        <v>2036966</v>
      </c>
      <c r="N10" s="11">
        <f t="shared" si="2"/>
        <v>4270507</v>
      </c>
      <c r="O10" s="19">
        <f t="shared" si="3"/>
        <v>10477</v>
      </c>
      <c r="P10" s="17">
        <f t="shared" si="4"/>
        <v>407.6078075785053</v>
      </c>
    </row>
    <row r="11" spans="2:16" ht="12.75">
      <c r="B11" s="20">
        <v>40575</v>
      </c>
      <c r="C11" s="16">
        <v>6879</v>
      </c>
      <c r="D11" s="16">
        <v>389.61157144933856</v>
      </c>
      <c r="E11" s="16">
        <v>3694</v>
      </c>
      <c r="F11" s="16">
        <v>421.713048186248</v>
      </c>
      <c r="G11" s="16">
        <v>10573</v>
      </c>
      <c r="H11" s="16">
        <v>400.8272013619597</v>
      </c>
      <c r="I11" s="11"/>
      <c r="J11" s="11"/>
      <c r="K11" s="11"/>
      <c r="L11" s="11">
        <f t="shared" si="0"/>
        <v>2680138</v>
      </c>
      <c r="M11" s="11">
        <f t="shared" si="1"/>
        <v>1557808</v>
      </c>
      <c r="N11" s="11">
        <f t="shared" si="2"/>
        <v>4237946</v>
      </c>
      <c r="O11" s="19">
        <f t="shared" si="3"/>
        <v>10573</v>
      </c>
      <c r="P11" s="17">
        <f t="shared" si="4"/>
        <v>400.8272013619597</v>
      </c>
    </row>
    <row r="12" spans="2:16" ht="12.75">
      <c r="B12" s="20">
        <v>40603</v>
      </c>
      <c r="C12" s="16">
        <v>7378</v>
      </c>
      <c r="D12" s="16">
        <v>394.6158850637029</v>
      </c>
      <c r="E12" s="16">
        <v>3750</v>
      </c>
      <c r="F12" s="16">
        <v>414.24666666666667</v>
      </c>
      <c r="G12" s="16">
        <v>11128</v>
      </c>
      <c r="H12" s="16">
        <v>401.2312185478073</v>
      </c>
      <c r="I12" s="11"/>
      <c r="J12" s="11"/>
      <c r="K12" s="11"/>
      <c r="L12" s="11">
        <f t="shared" si="0"/>
        <v>2911476</v>
      </c>
      <c r="M12" s="11">
        <f t="shared" si="1"/>
        <v>1553425</v>
      </c>
      <c r="N12" s="11">
        <f t="shared" si="2"/>
        <v>4464901</v>
      </c>
      <c r="O12" s="19">
        <f t="shared" si="3"/>
        <v>11128</v>
      </c>
      <c r="P12" s="17">
        <f t="shared" si="4"/>
        <v>401.2312185478073</v>
      </c>
    </row>
    <row r="13" spans="2:16" ht="12.75">
      <c r="B13" s="20">
        <v>40634</v>
      </c>
      <c r="C13" s="16">
        <v>5385</v>
      </c>
      <c r="D13" s="16">
        <v>382.80185701021355</v>
      </c>
      <c r="E13" s="16">
        <v>5075</v>
      </c>
      <c r="F13" s="16">
        <v>438.8975369458128</v>
      </c>
      <c r="G13" s="16">
        <v>10460</v>
      </c>
      <c r="H13" s="16">
        <v>410.0184512428298</v>
      </c>
      <c r="I13" s="11"/>
      <c r="J13" s="11"/>
      <c r="K13" s="11"/>
      <c r="L13" s="11">
        <f t="shared" si="0"/>
        <v>2061388</v>
      </c>
      <c r="M13" s="11">
        <f t="shared" si="1"/>
        <v>2227405</v>
      </c>
      <c r="N13" s="11">
        <f t="shared" si="2"/>
        <v>4288793</v>
      </c>
      <c r="O13" s="19">
        <f t="shared" si="3"/>
        <v>10460</v>
      </c>
      <c r="P13" s="17">
        <f t="shared" si="4"/>
        <v>410.0184512428298</v>
      </c>
    </row>
    <row r="14" spans="2:16" ht="12.75">
      <c r="B14" s="20">
        <v>40664</v>
      </c>
      <c r="C14" s="16">
        <v>3601</v>
      </c>
      <c r="D14" s="16">
        <v>375.6292696473202</v>
      </c>
      <c r="E14" s="16">
        <v>7206</v>
      </c>
      <c r="F14" s="16">
        <v>423.24077157923955</v>
      </c>
      <c r="G14" s="16">
        <v>10807</v>
      </c>
      <c r="H14" s="16">
        <v>407.3761450911446</v>
      </c>
      <c r="I14" s="11"/>
      <c r="J14" s="11"/>
      <c r="K14" s="11"/>
      <c r="L14" s="11">
        <f t="shared" si="0"/>
        <v>1352641</v>
      </c>
      <c r="M14" s="11">
        <f t="shared" si="1"/>
        <v>3049873</v>
      </c>
      <c r="N14" s="11">
        <f t="shared" si="2"/>
        <v>4402514</v>
      </c>
      <c r="O14" s="19">
        <f t="shared" si="3"/>
        <v>10807</v>
      </c>
      <c r="P14" s="17">
        <f t="shared" si="4"/>
        <v>407.3761450911446</v>
      </c>
    </row>
    <row r="15" spans="2:16" ht="12.75">
      <c r="B15" s="20">
        <v>40695</v>
      </c>
      <c r="C15" s="16">
        <v>4855</v>
      </c>
      <c r="D15" s="16">
        <v>372.307929969104</v>
      </c>
      <c r="E15" s="16">
        <v>6369</v>
      </c>
      <c r="F15" s="16">
        <v>411.2997330821165</v>
      </c>
      <c r="G15" s="16">
        <v>11224</v>
      </c>
      <c r="H15" s="16">
        <v>394.4336243763364</v>
      </c>
      <c r="I15" s="11"/>
      <c r="J15" s="11"/>
      <c r="K15" s="11"/>
      <c r="L15" s="11">
        <f t="shared" si="0"/>
        <v>1807555</v>
      </c>
      <c r="M15" s="11">
        <f t="shared" si="1"/>
        <v>2619568</v>
      </c>
      <c r="N15" s="11">
        <f t="shared" si="2"/>
        <v>4427123</v>
      </c>
      <c r="O15" s="19">
        <f t="shared" si="3"/>
        <v>11224</v>
      </c>
      <c r="P15" s="17">
        <f t="shared" si="4"/>
        <v>394.4336243763364</v>
      </c>
    </row>
    <row r="16" spans="2:16" ht="12.75">
      <c r="B16" s="20">
        <v>40725</v>
      </c>
      <c r="C16" s="16">
        <v>6564</v>
      </c>
      <c r="D16" s="16">
        <v>354.39808043875684</v>
      </c>
      <c r="E16" s="16">
        <v>3527</v>
      </c>
      <c r="F16" s="16">
        <v>433.4184859654097</v>
      </c>
      <c r="G16" s="16">
        <v>10091</v>
      </c>
      <c r="H16" s="16">
        <v>382.0172430879001</v>
      </c>
      <c r="I16" s="11"/>
      <c r="J16" s="11"/>
      <c r="K16" s="11"/>
      <c r="L16" s="11">
        <f t="shared" si="0"/>
        <v>2326269</v>
      </c>
      <c r="M16" s="11">
        <f t="shared" si="1"/>
        <v>1528667</v>
      </c>
      <c r="N16" s="11">
        <f t="shared" si="2"/>
        <v>3854936</v>
      </c>
      <c r="O16" s="19">
        <f t="shared" si="3"/>
        <v>10091</v>
      </c>
      <c r="P16" s="17">
        <f t="shared" si="4"/>
        <v>382.0172430879001</v>
      </c>
    </row>
    <row r="17" spans="2:16" ht="12.75">
      <c r="B17" s="20">
        <v>40756</v>
      </c>
      <c r="C17" s="18">
        <v>7142</v>
      </c>
      <c r="D17" s="18">
        <v>366</v>
      </c>
      <c r="E17" s="18">
        <v>4526</v>
      </c>
      <c r="F17" s="18">
        <v>402</v>
      </c>
      <c r="G17" s="19">
        <f>C17+E17</f>
        <v>11668</v>
      </c>
      <c r="H17" s="18">
        <v>380</v>
      </c>
      <c r="I17" s="11"/>
      <c r="J17" s="11"/>
      <c r="K17" s="11"/>
      <c r="L17" s="11">
        <f t="shared" si="0"/>
        <v>2613972</v>
      </c>
      <c r="M17" s="11">
        <f t="shared" si="1"/>
        <v>1819452</v>
      </c>
      <c r="N17" s="11">
        <f t="shared" si="2"/>
        <v>4433424</v>
      </c>
      <c r="O17" s="19">
        <f t="shared" si="3"/>
        <v>11668</v>
      </c>
      <c r="P17" s="17">
        <f t="shared" si="4"/>
        <v>379.96434693177923</v>
      </c>
    </row>
    <row r="18" spans="2:16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11" t="s">
        <v>18</v>
      </c>
      <c r="C19" s="19">
        <f>SUM(C6:C18)</f>
        <v>59055</v>
      </c>
      <c r="D19" s="17">
        <f>L19/C19</f>
        <v>381.88395563457794</v>
      </c>
      <c r="E19" s="19">
        <f>SUM(E6:E18)</f>
        <v>73447</v>
      </c>
      <c r="F19" s="17">
        <f>M19/E19</f>
        <v>419.73864146935887</v>
      </c>
      <c r="G19" s="19">
        <f>SUM(G6:G18)</f>
        <v>132502</v>
      </c>
      <c r="H19" s="17">
        <f>N19/G19</f>
        <v>402.867134080995</v>
      </c>
      <c r="I19" s="11"/>
      <c r="J19" s="11"/>
      <c r="K19" s="11"/>
      <c r="L19" s="11">
        <f>SUM(L6:L18)</f>
        <v>22552157</v>
      </c>
      <c r="M19" s="11">
        <f>SUM(M6:M18)</f>
        <v>30828544</v>
      </c>
      <c r="N19" s="19">
        <f>SUM(N6:N18)</f>
        <v>53380701</v>
      </c>
      <c r="O19" s="19">
        <f>SUM(O6:O18)</f>
        <v>132502</v>
      </c>
      <c r="P19" s="17">
        <f>N19/O19</f>
        <v>402.867134080995</v>
      </c>
    </row>
    <row r="20" spans="2:16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">
        <v>51</v>
      </c>
      <c r="B21" t="s">
        <v>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35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ht="12.75">
      <c r="A26" s="44" t="s">
        <v>104</v>
      </c>
    </row>
    <row r="27" spans="1:8" ht="12.75">
      <c r="A27" s="46"/>
      <c r="B27" s="44"/>
      <c r="C27" s="41" t="s">
        <v>20</v>
      </c>
      <c r="D27" s="42"/>
      <c r="E27" s="43" t="s">
        <v>21</v>
      </c>
      <c r="F27" s="42"/>
      <c r="G27" s="43" t="s">
        <v>36</v>
      </c>
      <c r="H27" s="45" t="s">
        <v>37</v>
      </c>
    </row>
    <row r="28" spans="1:17" ht="12.75">
      <c r="A28" s="44" t="s">
        <v>13</v>
      </c>
      <c r="B28" s="44" t="s">
        <v>14</v>
      </c>
      <c r="C28" s="44" t="s">
        <v>38</v>
      </c>
      <c r="D28" s="44" t="s">
        <v>39</v>
      </c>
      <c r="E28" s="44" t="s">
        <v>38</v>
      </c>
      <c r="F28" s="44" t="s">
        <v>39</v>
      </c>
      <c r="G28" s="44"/>
      <c r="H28" s="44"/>
      <c r="K28" s="44" t="s">
        <v>13</v>
      </c>
      <c r="L28" s="44" t="s">
        <v>14</v>
      </c>
      <c r="M28" s="49" t="s">
        <v>24</v>
      </c>
      <c r="N28" s="49" t="s">
        <v>25</v>
      </c>
      <c r="O28" s="50" t="s">
        <v>44</v>
      </c>
      <c r="P28" s="50" t="s">
        <v>45</v>
      </c>
      <c r="Q28" s="50" t="s">
        <v>46</v>
      </c>
    </row>
    <row r="29" spans="1:17" ht="12.75">
      <c r="A29" s="31">
        <v>2014</v>
      </c>
      <c r="B29" s="28" t="s">
        <v>4</v>
      </c>
      <c r="C29" s="29">
        <v>1608</v>
      </c>
      <c r="D29" s="30">
        <v>388.3358208955224</v>
      </c>
      <c r="E29" s="29">
        <v>11170</v>
      </c>
      <c r="F29" s="30">
        <v>403.9781557743957</v>
      </c>
      <c r="G29" s="29">
        <v>12778</v>
      </c>
      <c r="H29" s="30">
        <v>402.00970417905774</v>
      </c>
      <c r="K29" s="31">
        <v>2014</v>
      </c>
      <c r="L29" s="28" t="s">
        <v>4</v>
      </c>
      <c r="M29" s="51">
        <f aca="true" t="shared" si="5" ref="M29:M52">C29*D29</f>
        <v>624444</v>
      </c>
      <c r="N29" s="51">
        <f aca="true" t="shared" si="6" ref="N29:N52">E29*F29</f>
        <v>4512436</v>
      </c>
      <c r="O29" s="52">
        <f aca="true" t="shared" si="7" ref="O29:O52">M29+N29</f>
        <v>5136880</v>
      </c>
      <c r="P29" s="52">
        <f aca="true" t="shared" si="8" ref="P29:P52">C29+E29</f>
        <v>12778</v>
      </c>
      <c r="Q29" s="51">
        <f>O29/P29</f>
        <v>402.00970417905774</v>
      </c>
    </row>
    <row r="30" spans="1:17" ht="12.75">
      <c r="A30" s="28"/>
      <c r="B30" s="28" t="s">
        <v>5</v>
      </c>
      <c r="C30" s="29">
        <v>2068</v>
      </c>
      <c r="D30" s="30">
        <v>382.77756286266924</v>
      </c>
      <c r="E30" s="29">
        <v>10389</v>
      </c>
      <c r="F30" s="30">
        <v>417.3974395995765</v>
      </c>
      <c r="G30" s="29">
        <v>12457</v>
      </c>
      <c r="H30" s="30">
        <v>411.6501565384924</v>
      </c>
      <c r="K30" s="28"/>
      <c r="L30" s="28" t="s">
        <v>5</v>
      </c>
      <c r="M30" s="51">
        <f t="shared" si="5"/>
        <v>791584</v>
      </c>
      <c r="N30" s="51">
        <f t="shared" si="6"/>
        <v>4336342</v>
      </c>
      <c r="O30" s="52">
        <f t="shared" si="7"/>
        <v>5127926</v>
      </c>
      <c r="P30" s="52">
        <f t="shared" si="8"/>
        <v>12457</v>
      </c>
      <c r="Q30" s="51">
        <f aca="true" t="shared" si="9" ref="Q30:Q52">O30/P30</f>
        <v>411.6501565384924</v>
      </c>
    </row>
    <row r="31" spans="1:17" ht="12.75">
      <c r="A31" s="28"/>
      <c r="B31" s="28" t="s">
        <v>6</v>
      </c>
      <c r="C31" s="29">
        <v>3064</v>
      </c>
      <c r="D31" s="30">
        <v>386.5424281984334</v>
      </c>
      <c r="E31" s="29">
        <v>11814</v>
      </c>
      <c r="F31" s="30">
        <v>418.4589470120196</v>
      </c>
      <c r="G31" s="29">
        <v>14878</v>
      </c>
      <c r="H31" s="30">
        <v>411.8860061836268</v>
      </c>
      <c r="K31" s="28"/>
      <c r="L31" s="28" t="s">
        <v>6</v>
      </c>
      <c r="M31" s="51">
        <f t="shared" si="5"/>
        <v>1184366</v>
      </c>
      <c r="N31" s="51">
        <f t="shared" si="6"/>
        <v>4943674</v>
      </c>
      <c r="O31" s="52">
        <f t="shared" si="7"/>
        <v>6128040</v>
      </c>
      <c r="P31" s="52">
        <f t="shared" si="8"/>
        <v>14878</v>
      </c>
      <c r="Q31" s="51">
        <f t="shared" si="9"/>
        <v>411.8860061836268</v>
      </c>
    </row>
    <row r="32" spans="1:17" ht="12.75">
      <c r="A32" s="28"/>
      <c r="B32" s="28" t="s">
        <v>7</v>
      </c>
      <c r="C32" s="29">
        <v>2323</v>
      </c>
      <c r="D32" s="30">
        <v>378.64270340077485</v>
      </c>
      <c r="E32" s="29">
        <v>11228</v>
      </c>
      <c r="F32" s="30">
        <v>432.4523512646954</v>
      </c>
      <c r="G32" s="29">
        <v>13551</v>
      </c>
      <c r="H32" s="30">
        <v>423.22795365655674</v>
      </c>
      <c r="K32" s="28"/>
      <c r="L32" s="28" t="s">
        <v>7</v>
      </c>
      <c r="M32" s="51">
        <f t="shared" si="5"/>
        <v>879587</v>
      </c>
      <c r="N32" s="51">
        <f t="shared" si="6"/>
        <v>4855575</v>
      </c>
      <c r="O32" s="52">
        <f t="shared" si="7"/>
        <v>5735162</v>
      </c>
      <c r="P32" s="52">
        <f t="shared" si="8"/>
        <v>13551</v>
      </c>
      <c r="Q32" s="51">
        <f t="shared" si="9"/>
        <v>423.22795365655674</v>
      </c>
    </row>
    <row r="33" spans="1:17" ht="12.75">
      <c r="A33" s="28"/>
      <c r="B33" s="28" t="s">
        <v>8</v>
      </c>
      <c r="C33" s="29">
        <v>1634</v>
      </c>
      <c r="D33" s="30">
        <v>405.9675642594859</v>
      </c>
      <c r="E33" s="29">
        <v>12359</v>
      </c>
      <c r="F33" s="30">
        <v>438.8448094506028</v>
      </c>
      <c r="G33" s="29">
        <v>13993</v>
      </c>
      <c r="H33" s="30">
        <v>435.0056456799829</v>
      </c>
      <c r="K33" s="28"/>
      <c r="L33" s="28" t="s">
        <v>8</v>
      </c>
      <c r="M33" s="51">
        <f t="shared" si="5"/>
        <v>663351</v>
      </c>
      <c r="N33" s="51">
        <f t="shared" si="6"/>
        <v>5423683</v>
      </c>
      <c r="O33" s="52">
        <f t="shared" si="7"/>
        <v>6087034</v>
      </c>
      <c r="P33" s="52">
        <f t="shared" si="8"/>
        <v>13993</v>
      </c>
      <c r="Q33" s="51">
        <f t="shared" si="9"/>
        <v>435.0056456799829</v>
      </c>
    </row>
    <row r="34" spans="1:17" ht="12.75">
      <c r="A34" s="28"/>
      <c r="B34" s="28" t="s">
        <v>10</v>
      </c>
      <c r="C34" s="29">
        <v>1442</v>
      </c>
      <c r="D34" s="30">
        <v>397.91470180305134</v>
      </c>
      <c r="E34" s="29">
        <v>13477</v>
      </c>
      <c r="F34" s="30">
        <v>424.91110781331156</v>
      </c>
      <c r="G34" s="29">
        <v>14919</v>
      </c>
      <c r="H34" s="30">
        <v>422.30176285273814</v>
      </c>
      <c r="K34" s="28"/>
      <c r="L34" s="28" t="s">
        <v>10</v>
      </c>
      <c r="M34" s="51">
        <f t="shared" si="5"/>
        <v>573793</v>
      </c>
      <c r="N34" s="51">
        <f t="shared" si="6"/>
        <v>5726527</v>
      </c>
      <c r="O34" s="52">
        <f t="shared" si="7"/>
        <v>6300320</v>
      </c>
      <c r="P34" s="52">
        <f t="shared" si="8"/>
        <v>14919</v>
      </c>
      <c r="Q34" s="51">
        <f t="shared" si="9"/>
        <v>422.30176285273814</v>
      </c>
    </row>
    <row r="35" spans="1:17" ht="12.75">
      <c r="A35" s="28"/>
      <c r="B35" s="28" t="s">
        <v>11</v>
      </c>
      <c r="C35" s="29">
        <v>1919</v>
      </c>
      <c r="D35" s="30">
        <v>438.07295466388746</v>
      </c>
      <c r="E35" s="29">
        <v>13236</v>
      </c>
      <c r="F35" s="30">
        <v>427.64641885766093</v>
      </c>
      <c r="G35" s="29">
        <v>15155</v>
      </c>
      <c r="H35" s="30">
        <v>428.96667766413725</v>
      </c>
      <c r="K35" s="28"/>
      <c r="L35" s="28" t="s">
        <v>11</v>
      </c>
      <c r="M35" s="51">
        <f t="shared" si="5"/>
        <v>840662</v>
      </c>
      <c r="N35" s="51">
        <f t="shared" si="6"/>
        <v>5660328</v>
      </c>
      <c r="O35" s="52">
        <f t="shared" si="7"/>
        <v>6500990</v>
      </c>
      <c r="P35" s="52">
        <f t="shared" si="8"/>
        <v>15155</v>
      </c>
      <c r="Q35" s="51">
        <f t="shared" si="9"/>
        <v>428.96667766413725</v>
      </c>
    </row>
    <row r="36" spans="1:17" ht="12.75">
      <c r="A36" s="28"/>
      <c r="B36" s="28" t="s">
        <v>12</v>
      </c>
      <c r="C36" s="29">
        <v>4411</v>
      </c>
      <c r="D36" s="30">
        <v>452.33620494218997</v>
      </c>
      <c r="E36" s="29">
        <v>10273</v>
      </c>
      <c r="F36" s="30">
        <v>441.6520003893702</v>
      </c>
      <c r="G36" s="29">
        <v>14684</v>
      </c>
      <c r="H36" s="30">
        <v>444.86148188504495</v>
      </c>
      <c r="K36" s="28"/>
      <c r="L36" s="28" t="s">
        <v>12</v>
      </c>
      <c r="M36" s="51">
        <f t="shared" si="5"/>
        <v>1995255</v>
      </c>
      <c r="N36" s="51">
        <f t="shared" si="6"/>
        <v>4537091</v>
      </c>
      <c r="O36" s="52">
        <f t="shared" si="7"/>
        <v>6532346</v>
      </c>
      <c r="P36" s="52">
        <f t="shared" si="8"/>
        <v>14684</v>
      </c>
      <c r="Q36" s="51">
        <f t="shared" si="9"/>
        <v>444.86148188504495</v>
      </c>
    </row>
    <row r="37" spans="1:17" ht="12.75">
      <c r="A37" s="28"/>
      <c r="B37" s="28" t="s">
        <v>9</v>
      </c>
      <c r="C37" s="29">
        <v>4769</v>
      </c>
      <c r="D37" s="30">
        <v>405.85279932899977</v>
      </c>
      <c r="E37" s="29">
        <v>10246</v>
      </c>
      <c r="F37" s="30">
        <v>433.7067148155378</v>
      </c>
      <c r="G37" s="29">
        <v>15015</v>
      </c>
      <c r="H37" s="30">
        <v>424.8598734598735</v>
      </c>
      <c r="K37" s="28"/>
      <c r="L37" s="28" t="s">
        <v>9</v>
      </c>
      <c r="M37" s="51">
        <f t="shared" si="5"/>
        <v>1935511.9999999998</v>
      </c>
      <c r="N37" s="51">
        <f t="shared" si="6"/>
        <v>4443759</v>
      </c>
      <c r="O37" s="52">
        <f t="shared" si="7"/>
        <v>6379271</v>
      </c>
      <c r="P37" s="52">
        <f t="shared" si="8"/>
        <v>15015</v>
      </c>
      <c r="Q37" s="51">
        <f t="shared" si="9"/>
        <v>424.8598734598735</v>
      </c>
    </row>
    <row r="38" spans="1:17" ht="12.75">
      <c r="A38" s="28"/>
      <c r="B38" s="28" t="s">
        <v>1</v>
      </c>
      <c r="C38" s="29">
        <v>3197</v>
      </c>
      <c r="D38" s="30">
        <v>403.2267751016578</v>
      </c>
      <c r="E38" s="29">
        <v>11723</v>
      </c>
      <c r="F38" s="30">
        <v>424.55369785890986</v>
      </c>
      <c r="G38" s="85">
        <v>14920</v>
      </c>
      <c r="H38" s="30">
        <v>419.9838471849866</v>
      </c>
      <c r="K38" s="28"/>
      <c r="L38" s="28" t="s">
        <v>1</v>
      </c>
      <c r="M38" s="51">
        <f t="shared" si="5"/>
        <v>1289116</v>
      </c>
      <c r="N38" s="51">
        <f t="shared" si="6"/>
        <v>4977043</v>
      </c>
      <c r="O38" s="88">
        <f t="shared" si="7"/>
        <v>6266159</v>
      </c>
      <c r="P38" s="52">
        <f t="shared" si="8"/>
        <v>14920</v>
      </c>
      <c r="Q38" s="51">
        <f t="shared" si="9"/>
        <v>419.9838471849866</v>
      </c>
    </row>
    <row r="39" spans="1:17" ht="12.75">
      <c r="A39" s="28"/>
      <c r="B39" s="28" t="s">
        <v>2</v>
      </c>
      <c r="C39" s="29">
        <v>1521</v>
      </c>
      <c r="D39" s="30">
        <v>411.7659434582512</v>
      </c>
      <c r="E39" s="29">
        <v>10392</v>
      </c>
      <c r="F39" s="30">
        <v>442.69717090069287</v>
      </c>
      <c r="G39" s="85">
        <v>11913</v>
      </c>
      <c r="H39" s="30">
        <v>438.7480063795853</v>
      </c>
      <c r="K39" s="28"/>
      <c r="L39" s="28" t="s">
        <v>2</v>
      </c>
      <c r="M39" s="51">
        <f t="shared" si="5"/>
        <v>626296</v>
      </c>
      <c r="N39" s="51">
        <f t="shared" si="6"/>
        <v>4600509</v>
      </c>
      <c r="O39" s="88">
        <f t="shared" si="7"/>
        <v>5226805</v>
      </c>
      <c r="P39" s="52">
        <f t="shared" si="8"/>
        <v>11913</v>
      </c>
      <c r="Q39" s="51">
        <f t="shared" si="9"/>
        <v>438.7480063795853</v>
      </c>
    </row>
    <row r="40" spans="1:17" ht="13.5" thickBot="1">
      <c r="A40" s="32"/>
      <c r="B40" s="32" t="s">
        <v>3</v>
      </c>
      <c r="C40" s="33">
        <v>2062</v>
      </c>
      <c r="D40" s="34">
        <v>391.0387972841901</v>
      </c>
      <c r="E40" s="33">
        <v>10862</v>
      </c>
      <c r="F40" s="34">
        <v>417.89118026146195</v>
      </c>
      <c r="G40" s="86">
        <v>12924</v>
      </c>
      <c r="H40" s="34">
        <v>413.6069328381306</v>
      </c>
      <c r="K40" s="32"/>
      <c r="L40" s="32" t="s">
        <v>3</v>
      </c>
      <c r="M40" s="56">
        <f t="shared" si="5"/>
        <v>806322</v>
      </c>
      <c r="N40" s="56">
        <f t="shared" si="6"/>
        <v>4539134</v>
      </c>
      <c r="O40" s="89">
        <f t="shared" si="7"/>
        <v>5345456</v>
      </c>
      <c r="P40" s="57">
        <f t="shared" si="8"/>
        <v>12924</v>
      </c>
      <c r="Q40" s="56">
        <f t="shared" si="9"/>
        <v>413.6069328381306</v>
      </c>
    </row>
    <row r="41" spans="1:17" ht="13.5" thickTop="1">
      <c r="A41" s="35" t="s">
        <v>40</v>
      </c>
      <c r="B41" s="35"/>
      <c r="C41" s="36">
        <v>30018</v>
      </c>
      <c r="D41" s="37">
        <v>406.76554067559465</v>
      </c>
      <c r="E41" s="36">
        <v>137169</v>
      </c>
      <c r="F41" s="37">
        <v>426.8901938484643</v>
      </c>
      <c r="G41" s="36">
        <v>167187</v>
      </c>
      <c r="H41" s="37">
        <v>423.2768636317417</v>
      </c>
      <c r="K41" s="35" t="s">
        <v>40</v>
      </c>
      <c r="L41" s="35"/>
      <c r="M41" s="54">
        <f t="shared" si="5"/>
        <v>12210288</v>
      </c>
      <c r="N41" s="54">
        <f t="shared" si="6"/>
        <v>58556101</v>
      </c>
      <c r="O41" s="55">
        <f t="shared" si="7"/>
        <v>70766389</v>
      </c>
      <c r="P41" s="55">
        <f t="shared" si="8"/>
        <v>167187</v>
      </c>
      <c r="Q41" s="54">
        <f t="shared" si="9"/>
        <v>423.2768636317417</v>
      </c>
    </row>
    <row r="42" spans="1:17" ht="12.75">
      <c r="A42" s="31">
        <v>2015</v>
      </c>
      <c r="B42" s="28" t="s">
        <v>4</v>
      </c>
      <c r="C42" s="29">
        <v>1714</v>
      </c>
      <c r="D42" s="30">
        <v>419.37339556592764</v>
      </c>
      <c r="E42" s="29">
        <v>10590</v>
      </c>
      <c r="F42" s="30">
        <v>408.6560906515581</v>
      </c>
      <c r="G42" s="85">
        <v>12304</v>
      </c>
      <c r="H42" s="30">
        <v>410.14905721716514</v>
      </c>
      <c r="K42" s="31">
        <v>2015</v>
      </c>
      <c r="L42" s="28" t="s">
        <v>4</v>
      </c>
      <c r="M42" s="51">
        <f t="shared" si="5"/>
        <v>718806</v>
      </c>
      <c r="N42" s="51">
        <f t="shared" si="6"/>
        <v>4327668</v>
      </c>
      <c r="O42" s="88">
        <f t="shared" si="7"/>
        <v>5046474</v>
      </c>
      <c r="P42" s="52">
        <f t="shared" si="8"/>
        <v>12304</v>
      </c>
      <c r="Q42" s="51">
        <f t="shared" si="9"/>
        <v>410.14905721716514</v>
      </c>
    </row>
    <row r="43" spans="1:17" ht="12.75">
      <c r="A43" s="28"/>
      <c r="B43" s="28" t="s">
        <v>5</v>
      </c>
      <c r="C43" s="29">
        <v>1918</v>
      </c>
      <c r="D43" s="30">
        <v>398.1006256517205</v>
      </c>
      <c r="E43" s="29">
        <v>10419</v>
      </c>
      <c r="F43" s="30">
        <v>413.0425184758614</v>
      </c>
      <c r="G43" s="85">
        <v>12337</v>
      </c>
      <c r="H43" s="30">
        <v>410.71954283861555</v>
      </c>
      <c r="K43" s="28"/>
      <c r="L43" s="28" t="s">
        <v>5</v>
      </c>
      <c r="M43" s="51">
        <f t="shared" si="5"/>
        <v>763557</v>
      </c>
      <c r="N43" s="51">
        <f t="shared" si="6"/>
        <v>4303490</v>
      </c>
      <c r="O43" s="88">
        <f t="shared" si="7"/>
        <v>5067047</v>
      </c>
      <c r="P43" s="52">
        <f t="shared" si="8"/>
        <v>12337</v>
      </c>
      <c r="Q43" s="51">
        <f t="shared" si="9"/>
        <v>410.71954283861555</v>
      </c>
    </row>
    <row r="44" spans="1:17" ht="12.75">
      <c r="A44" s="28"/>
      <c r="B44" s="28" t="s">
        <v>6</v>
      </c>
      <c r="C44" s="29">
        <v>1701</v>
      </c>
      <c r="D44" s="30">
        <v>385.0141093474427</v>
      </c>
      <c r="E44" s="29">
        <v>11774</v>
      </c>
      <c r="F44" s="30">
        <v>414.2276201800577</v>
      </c>
      <c r="G44" s="85">
        <v>13475</v>
      </c>
      <c r="H44" s="30">
        <v>410.5398886827458</v>
      </c>
      <c r="K44" s="28"/>
      <c r="L44" s="28" t="s">
        <v>6</v>
      </c>
      <c r="M44" s="51">
        <f t="shared" si="5"/>
        <v>654909</v>
      </c>
      <c r="N44" s="51">
        <f t="shared" si="6"/>
        <v>4877116</v>
      </c>
      <c r="O44" s="88">
        <f t="shared" si="7"/>
        <v>5532025</v>
      </c>
      <c r="P44" s="52">
        <f t="shared" si="8"/>
        <v>13475</v>
      </c>
      <c r="Q44" s="51">
        <f t="shared" si="9"/>
        <v>410.5398886827458</v>
      </c>
    </row>
    <row r="45" spans="1:17" ht="12.75">
      <c r="A45" s="28"/>
      <c r="B45" s="28" t="s">
        <v>7</v>
      </c>
      <c r="C45" s="29">
        <v>1140</v>
      </c>
      <c r="D45" s="30">
        <v>380.58684210526314</v>
      </c>
      <c r="E45" s="29">
        <v>11072</v>
      </c>
      <c r="F45" s="30">
        <v>416.9954841040462</v>
      </c>
      <c r="G45" s="85">
        <v>12212</v>
      </c>
      <c r="H45" s="30">
        <v>413.5967081559122</v>
      </c>
      <c r="K45" s="28"/>
      <c r="L45" s="28" t="s">
        <v>7</v>
      </c>
      <c r="M45" s="51">
        <f aca="true" t="shared" si="10" ref="M45:M50">C45*D45</f>
        <v>433869</v>
      </c>
      <c r="N45" s="51">
        <f aca="true" t="shared" si="11" ref="N45:N50">E45*F45</f>
        <v>4616974</v>
      </c>
      <c r="O45" s="88">
        <f aca="true" t="shared" si="12" ref="O45:O50">M45+N45</f>
        <v>5050843</v>
      </c>
      <c r="P45" s="52">
        <f aca="true" t="shared" si="13" ref="P45:P50">C45+E45</f>
        <v>12212</v>
      </c>
      <c r="Q45" s="51">
        <f aca="true" t="shared" si="14" ref="Q45:Q50">O45/P45</f>
        <v>413.5967081559122</v>
      </c>
    </row>
    <row r="46" spans="1:17" ht="12.75">
      <c r="A46" s="28"/>
      <c r="B46" s="28" t="s">
        <v>8</v>
      </c>
      <c r="C46" s="29">
        <v>776</v>
      </c>
      <c r="D46" s="30">
        <v>399.3814432989691</v>
      </c>
      <c r="E46" s="29">
        <v>11775</v>
      </c>
      <c r="F46" s="30">
        <v>430.4260721868365</v>
      </c>
      <c r="G46" s="85">
        <v>12551</v>
      </c>
      <c r="H46" s="30">
        <v>428.50665285634614</v>
      </c>
      <c r="K46" s="28"/>
      <c r="L46" s="28" t="s">
        <v>8</v>
      </c>
      <c r="M46" s="51">
        <f t="shared" si="10"/>
        <v>309920</v>
      </c>
      <c r="N46" s="51">
        <f t="shared" si="11"/>
        <v>5068267</v>
      </c>
      <c r="O46" s="88">
        <f t="shared" si="12"/>
        <v>5378187</v>
      </c>
      <c r="P46" s="52">
        <f t="shared" si="13"/>
        <v>12551</v>
      </c>
      <c r="Q46" s="51">
        <f t="shared" si="14"/>
        <v>428.50665285634614</v>
      </c>
    </row>
    <row r="47" spans="1:17" ht="12.75">
      <c r="A47" s="28"/>
      <c r="B47" s="28" t="s">
        <v>10</v>
      </c>
      <c r="C47" s="29">
        <v>1559</v>
      </c>
      <c r="D47" s="30">
        <v>464.21744708146247</v>
      </c>
      <c r="E47" s="29">
        <v>12728</v>
      </c>
      <c r="F47" s="30">
        <v>440.1142363293526</v>
      </c>
      <c r="G47" s="85">
        <v>14287</v>
      </c>
      <c r="H47" s="30">
        <v>442.7443830055295</v>
      </c>
      <c r="K47" s="28"/>
      <c r="L47" s="28" t="s">
        <v>10</v>
      </c>
      <c r="M47" s="51">
        <f t="shared" si="10"/>
        <v>723715</v>
      </c>
      <c r="N47" s="51">
        <f t="shared" si="11"/>
        <v>5601774</v>
      </c>
      <c r="O47" s="88">
        <f t="shared" si="12"/>
        <v>6325489</v>
      </c>
      <c r="P47" s="52">
        <f t="shared" si="13"/>
        <v>14287</v>
      </c>
      <c r="Q47" s="51">
        <f t="shared" si="14"/>
        <v>442.7443830055295</v>
      </c>
    </row>
    <row r="48" spans="1:17" ht="12.75">
      <c r="A48" s="28"/>
      <c r="B48" s="28" t="s">
        <v>11</v>
      </c>
      <c r="C48" s="29">
        <v>3971</v>
      </c>
      <c r="D48" s="30">
        <v>457.9556786703601</v>
      </c>
      <c r="E48" s="29">
        <v>10918</v>
      </c>
      <c r="F48" s="30">
        <v>452.74729803993404</v>
      </c>
      <c r="G48" s="85">
        <v>14889</v>
      </c>
      <c r="H48" s="30">
        <v>454.1364094297804</v>
      </c>
      <c r="K48" s="28"/>
      <c r="L48" s="28" t="s">
        <v>11</v>
      </c>
      <c r="M48" s="51">
        <f t="shared" si="10"/>
        <v>1818542</v>
      </c>
      <c r="N48" s="51">
        <f t="shared" si="11"/>
        <v>4943095</v>
      </c>
      <c r="O48" s="88">
        <f t="shared" si="12"/>
        <v>6761637</v>
      </c>
      <c r="P48" s="52">
        <f t="shared" si="13"/>
        <v>14889</v>
      </c>
      <c r="Q48" s="51">
        <f t="shared" si="14"/>
        <v>454.1364094297804</v>
      </c>
    </row>
    <row r="49" spans="1:17" ht="12.75">
      <c r="A49" s="28"/>
      <c r="B49" s="28" t="s">
        <v>12</v>
      </c>
      <c r="C49" s="29">
        <v>3533</v>
      </c>
      <c r="D49" s="30">
        <v>421.84574016416644</v>
      </c>
      <c r="E49" s="29">
        <v>11217</v>
      </c>
      <c r="F49" s="30">
        <v>465.3210305785861</v>
      </c>
      <c r="G49" s="85">
        <v>14750</v>
      </c>
      <c r="H49" s="30">
        <v>454.907593220339</v>
      </c>
      <c r="K49" s="28"/>
      <c r="L49" s="28" t="s">
        <v>12</v>
      </c>
      <c r="M49" s="51">
        <f t="shared" si="10"/>
        <v>1490381</v>
      </c>
      <c r="N49" s="51">
        <f t="shared" si="11"/>
        <v>5219506</v>
      </c>
      <c r="O49" s="88">
        <f t="shared" si="12"/>
        <v>6709887</v>
      </c>
      <c r="P49" s="52">
        <f t="shared" si="13"/>
        <v>14750</v>
      </c>
      <c r="Q49" s="51">
        <f t="shared" si="14"/>
        <v>454.907593220339</v>
      </c>
    </row>
    <row r="50" spans="1:17" ht="13.5" thickBot="1">
      <c r="A50" s="32"/>
      <c r="B50" s="32" t="s">
        <v>9</v>
      </c>
      <c r="C50" s="33">
        <v>2107</v>
      </c>
      <c r="D50" s="34">
        <v>411.02562885619363</v>
      </c>
      <c r="E50" s="33">
        <v>11673</v>
      </c>
      <c r="F50" s="34">
        <v>435.5000428338902</v>
      </c>
      <c r="G50" s="86">
        <v>13780</v>
      </c>
      <c r="H50" s="34">
        <v>431.7578374455733</v>
      </c>
      <c r="K50" s="32"/>
      <c r="L50" s="32" t="s">
        <v>9</v>
      </c>
      <c r="M50" s="56">
        <f t="shared" si="10"/>
        <v>866031</v>
      </c>
      <c r="N50" s="56">
        <f t="shared" si="11"/>
        <v>5083592</v>
      </c>
      <c r="O50" s="89">
        <f t="shared" si="12"/>
        <v>5949623</v>
      </c>
      <c r="P50" s="57">
        <f t="shared" si="13"/>
        <v>13780</v>
      </c>
      <c r="Q50" s="56">
        <f t="shared" si="14"/>
        <v>431.7578374455733</v>
      </c>
    </row>
    <row r="51" spans="1:17" ht="13.5" thickTop="1">
      <c r="A51" s="35" t="s">
        <v>41</v>
      </c>
      <c r="B51" s="35"/>
      <c r="C51" s="36">
        <v>18419</v>
      </c>
      <c r="D51" s="37">
        <v>422.3752646723492</v>
      </c>
      <c r="E51" s="36">
        <v>102166</v>
      </c>
      <c r="F51" s="37">
        <v>431.0776775052366</v>
      </c>
      <c r="G51" s="36">
        <v>120585</v>
      </c>
      <c r="H51" s="37">
        <v>429.7484098353858</v>
      </c>
      <c r="K51" s="35" t="s">
        <v>41</v>
      </c>
      <c r="L51" s="35"/>
      <c r="M51" s="54">
        <f t="shared" si="5"/>
        <v>7779730</v>
      </c>
      <c r="N51" s="54">
        <f t="shared" si="6"/>
        <v>44041482</v>
      </c>
      <c r="O51" s="55">
        <f t="shared" si="7"/>
        <v>51821212</v>
      </c>
      <c r="P51" s="55">
        <f t="shared" si="8"/>
        <v>120585</v>
      </c>
      <c r="Q51" s="54">
        <f t="shared" si="9"/>
        <v>429.7484098353858</v>
      </c>
    </row>
    <row r="52" spans="1:17" ht="12.75">
      <c r="A52" s="38" t="s">
        <v>42</v>
      </c>
      <c r="B52" s="38"/>
      <c r="C52" s="39">
        <v>48437</v>
      </c>
      <c r="D52" s="40">
        <v>412.7014059499969</v>
      </c>
      <c r="E52" s="39">
        <v>239335</v>
      </c>
      <c r="F52" s="40">
        <v>428.67772369273194</v>
      </c>
      <c r="G52" s="39">
        <v>287772</v>
      </c>
      <c r="H52" s="40">
        <v>425.9886333625231</v>
      </c>
      <c r="K52" s="38" t="s">
        <v>42</v>
      </c>
      <c r="L52" s="38"/>
      <c r="M52" s="58">
        <f t="shared" si="5"/>
        <v>19990018</v>
      </c>
      <c r="N52" s="58">
        <f t="shared" si="6"/>
        <v>102597583</v>
      </c>
      <c r="O52" s="59">
        <f t="shared" si="7"/>
        <v>122587601</v>
      </c>
      <c r="P52" s="59">
        <f t="shared" si="8"/>
        <v>287772</v>
      </c>
      <c r="Q52" s="58">
        <f t="shared" si="9"/>
        <v>425.9886333625231</v>
      </c>
    </row>
    <row r="54" spans="12:16" ht="409.5">
      <c r="L54" s="11"/>
      <c r="M54" s="11"/>
      <c r="N54" s="10"/>
      <c r="O54" s="10"/>
      <c r="P54" s="17"/>
    </row>
    <row r="55" spans="7:15" ht="13.5" thickBot="1">
      <c r="G55" s="87">
        <f>SUM(G38:G40,G42:G50)</f>
        <v>160342</v>
      </c>
      <c r="O55" s="87">
        <f>SUM(O38:O40,O42:O50)</f>
        <v>68659632</v>
      </c>
    </row>
    <row r="56" ht="13.5" thickTop="1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55"/>
  <sheetViews>
    <sheetView zoomScalePageLayoutView="0" workbookViewId="0" topLeftCell="A1">
      <selection activeCell="A2" sqref="A1:A2"/>
    </sheetView>
  </sheetViews>
  <sheetFormatPr defaultColWidth="9.140625" defaultRowHeight="12.75"/>
  <cols>
    <col min="10" max="11" width="9.140625" style="0" customWidth="1"/>
    <col min="12" max="12" width="9.28125" style="0" bestFit="1" customWidth="1"/>
    <col min="13" max="14" width="14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120</v>
      </c>
    </row>
    <row r="2" ht="12.75">
      <c r="A2" s="6" t="s">
        <v>114</v>
      </c>
    </row>
    <row r="4" spans="1:9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I4" s="11"/>
    </row>
    <row r="5" spans="1:16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I5" s="11"/>
      <c r="L5" s="11" t="s">
        <v>24</v>
      </c>
      <c r="M5" s="11" t="s">
        <v>25</v>
      </c>
      <c r="N5" s="11" t="s">
        <v>22</v>
      </c>
      <c r="O5" s="11"/>
      <c r="P5" s="11"/>
    </row>
    <row r="6" spans="1:16" ht="12.75">
      <c r="A6" s="11">
        <v>53</v>
      </c>
      <c r="B6" s="20">
        <v>40422</v>
      </c>
      <c r="C6" s="16">
        <v>5750</v>
      </c>
      <c r="D6" s="16">
        <v>234.5398260869565</v>
      </c>
      <c r="E6" s="16">
        <v>14322</v>
      </c>
      <c r="F6" s="16">
        <v>258.6372713308197</v>
      </c>
      <c r="G6" s="16">
        <v>20072</v>
      </c>
      <c r="H6" s="16">
        <v>251.7341072140295</v>
      </c>
      <c r="I6" s="11"/>
      <c r="L6" s="11">
        <f aca="true" t="shared" si="0" ref="L6:L17">C6*D6</f>
        <v>1348604</v>
      </c>
      <c r="M6" s="11">
        <f aca="true" t="shared" si="1" ref="M6:M17">E6*F6</f>
        <v>3704203</v>
      </c>
      <c r="N6" s="11">
        <f aca="true" t="shared" si="2" ref="N6:N17">L6+M6</f>
        <v>5052807</v>
      </c>
      <c r="O6" s="19">
        <f aca="true" t="shared" si="3" ref="O6:O17">C6+E6</f>
        <v>20072</v>
      </c>
      <c r="P6" s="17">
        <f aca="true" t="shared" si="4" ref="P6:P17">N6/O6</f>
        <v>251.7341072140295</v>
      </c>
    </row>
    <row r="7" spans="1:16" ht="12.75">
      <c r="A7" s="11"/>
      <c r="B7" s="20">
        <v>40452</v>
      </c>
      <c r="C7" s="16">
        <v>5561</v>
      </c>
      <c r="D7" s="16">
        <v>230.78205358748426</v>
      </c>
      <c r="E7" s="16">
        <v>14855</v>
      </c>
      <c r="F7" s="16">
        <v>250.54150117805452</v>
      </c>
      <c r="G7" s="16">
        <v>20416</v>
      </c>
      <c r="H7" s="16">
        <v>245.15933581504703</v>
      </c>
      <c r="I7" s="11"/>
      <c r="L7" s="11">
        <f t="shared" si="0"/>
        <v>1283379</v>
      </c>
      <c r="M7" s="11">
        <f t="shared" si="1"/>
        <v>3721794</v>
      </c>
      <c r="N7" s="11">
        <f t="shared" si="2"/>
        <v>5005173</v>
      </c>
      <c r="O7" s="19">
        <f t="shared" si="3"/>
        <v>20416</v>
      </c>
      <c r="P7" s="17">
        <f t="shared" si="4"/>
        <v>245.15933581504703</v>
      </c>
    </row>
    <row r="8" spans="1:16" ht="12.75">
      <c r="A8" s="11"/>
      <c r="B8" s="20">
        <v>40483</v>
      </c>
      <c r="C8" s="16">
        <v>7043</v>
      </c>
      <c r="D8" s="16">
        <v>238.2098537555019</v>
      </c>
      <c r="E8" s="16">
        <v>11721</v>
      </c>
      <c r="F8" s="16">
        <v>249.61377015613002</v>
      </c>
      <c r="G8" s="16">
        <v>18764</v>
      </c>
      <c r="H8" s="16">
        <v>245.33335109784693</v>
      </c>
      <c r="I8" s="11"/>
      <c r="L8" s="11">
        <f t="shared" si="0"/>
        <v>1677712</v>
      </c>
      <c r="M8" s="11">
        <f t="shared" si="1"/>
        <v>2925723</v>
      </c>
      <c r="N8" s="11">
        <f t="shared" si="2"/>
        <v>4603435</v>
      </c>
      <c r="O8" s="19">
        <f t="shared" si="3"/>
        <v>18764</v>
      </c>
      <c r="P8" s="17">
        <f t="shared" si="4"/>
        <v>245.33335109784693</v>
      </c>
    </row>
    <row r="9" spans="1:16" ht="12.75">
      <c r="A9" s="11"/>
      <c r="B9" s="20">
        <v>40513</v>
      </c>
      <c r="C9" s="16">
        <v>6710</v>
      </c>
      <c r="D9" s="16">
        <v>239.6639344262295</v>
      </c>
      <c r="E9" s="16">
        <v>10860</v>
      </c>
      <c r="F9" s="16">
        <v>245.37016574585635</v>
      </c>
      <c r="G9" s="16">
        <v>17570</v>
      </c>
      <c r="H9" s="16">
        <v>243.19095048377918</v>
      </c>
      <c r="I9" s="11"/>
      <c r="L9" s="11">
        <f t="shared" si="0"/>
        <v>1608145</v>
      </c>
      <c r="M9" s="11">
        <f t="shared" si="1"/>
        <v>2664720</v>
      </c>
      <c r="N9" s="11">
        <f t="shared" si="2"/>
        <v>4272865</v>
      </c>
      <c r="O9" s="19">
        <f t="shared" si="3"/>
        <v>17570</v>
      </c>
      <c r="P9" s="17">
        <f t="shared" si="4"/>
        <v>243.19095048377918</v>
      </c>
    </row>
    <row r="10" spans="1:16" ht="12.75">
      <c r="A10" s="11"/>
      <c r="B10" s="20">
        <v>40544</v>
      </c>
      <c r="C10" s="16">
        <v>10819</v>
      </c>
      <c r="D10" s="16">
        <v>246.52537203068675</v>
      </c>
      <c r="E10" s="16">
        <v>6983</v>
      </c>
      <c r="F10" s="16">
        <v>253.08749820993842</v>
      </c>
      <c r="G10" s="16">
        <v>17802</v>
      </c>
      <c r="H10" s="16">
        <v>249.0994270306707</v>
      </c>
      <c r="I10" s="11"/>
      <c r="L10" s="11">
        <f t="shared" si="0"/>
        <v>2667158</v>
      </c>
      <c r="M10" s="11">
        <f t="shared" si="1"/>
        <v>1767310</v>
      </c>
      <c r="N10" s="11">
        <f t="shared" si="2"/>
        <v>4434468</v>
      </c>
      <c r="O10" s="19">
        <f t="shared" si="3"/>
        <v>17802</v>
      </c>
      <c r="P10" s="17">
        <f t="shared" si="4"/>
        <v>249.0994270306707</v>
      </c>
    </row>
    <row r="11" spans="1:16" ht="12.75">
      <c r="A11" s="11"/>
      <c r="B11" s="20">
        <v>40575</v>
      </c>
      <c r="C11" s="16">
        <v>12436</v>
      </c>
      <c r="D11" s="16">
        <v>244.1011579285944</v>
      </c>
      <c r="E11" s="16">
        <v>3746</v>
      </c>
      <c r="F11" s="16">
        <v>256.8134009610251</v>
      </c>
      <c r="G11" s="16">
        <v>16182</v>
      </c>
      <c r="H11" s="16">
        <v>247.04393770856507</v>
      </c>
      <c r="I11" s="11"/>
      <c r="L11" s="11">
        <f t="shared" si="0"/>
        <v>3035642</v>
      </c>
      <c r="M11" s="11">
        <f t="shared" si="1"/>
        <v>962023</v>
      </c>
      <c r="N11" s="11">
        <f t="shared" si="2"/>
        <v>3997665</v>
      </c>
      <c r="O11" s="19">
        <f t="shared" si="3"/>
        <v>16182</v>
      </c>
      <c r="P11" s="17">
        <f t="shared" si="4"/>
        <v>247.04393770856507</v>
      </c>
    </row>
    <row r="12" spans="1:16" ht="12.75">
      <c r="A12" s="11"/>
      <c r="B12" s="20">
        <v>40603</v>
      </c>
      <c r="C12" s="16">
        <v>14244</v>
      </c>
      <c r="D12" s="16">
        <v>238.22304128053918</v>
      </c>
      <c r="E12" s="16">
        <v>6848</v>
      </c>
      <c r="F12" s="16">
        <v>255.72619742990653</v>
      </c>
      <c r="G12" s="16">
        <v>21092</v>
      </c>
      <c r="H12" s="16">
        <v>243.90584107718567</v>
      </c>
      <c r="I12" s="11"/>
      <c r="L12" s="11">
        <f t="shared" si="0"/>
        <v>3393249</v>
      </c>
      <c r="M12" s="11">
        <f t="shared" si="1"/>
        <v>1751213</v>
      </c>
      <c r="N12" s="11">
        <f t="shared" si="2"/>
        <v>5144462</v>
      </c>
      <c r="O12" s="19">
        <f t="shared" si="3"/>
        <v>21092</v>
      </c>
      <c r="P12" s="17">
        <f t="shared" si="4"/>
        <v>243.90584107718567</v>
      </c>
    </row>
    <row r="13" spans="1:16" ht="12.75">
      <c r="A13" s="11"/>
      <c r="B13" s="20">
        <v>40634</v>
      </c>
      <c r="C13" s="16">
        <v>11755</v>
      </c>
      <c r="D13" s="16">
        <v>231.04296044236494</v>
      </c>
      <c r="E13" s="16">
        <v>11543</v>
      </c>
      <c r="F13" s="16">
        <v>279.1904184354154</v>
      </c>
      <c r="G13" s="16">
        <v>23298</v>
      </c>
      <c r="H13" s="16">
        <v>254.897630697914</v>
      </c>
      <c r="I13" s="11"/>
      <c r="L13" s="11">
        <f t="shared" si="0"/>
        <v>2715910</v>
      </c>
      <c r="M13" s="11">
        <f t="shared" si="1"/>
        <v>3222694.9999999995</v>
      </c>
      <c r="N13" s="11">
        <f t="shared" si="2"/>
        <v>5938605</v>
      </c>
      <c r="O13" s="19">
        <f t="shared" si="3"/>
        <v>23298</v>
      </c>
      <c r="P13" s="17">
        <f t="shared" si="4"/>
        <v>254.897630697914</v>
      </c>
    </row>
    <row r="14" spans="1:16" ht="12.75">
      <c r="A14" s="11"/>
      <c r="B14" s="20">
        <v>40664</v>
      </c>
      <c r="C14" s="16">
        <v>8859</v>
      </c>
      <c r="D14" s="16">
        <v>228.42747488429845</v>
      </c>
      <c r="E14" s="16">
        <v>13867</v>
      </c>
      <c r="F14" s="16">
        <v>268.8709886781568</v>
      </c>
      <c r="G14" s="16">
        <v>22726</v>
      </c>
      <c r="H14" s="16">
        <v>253.1053859016105</v>
      </c>
      <c r="I14" s="11"/>
      <c r="L14" s="11">
        <f t="shared" si="0"/>
        <v>2023639</v>
      </c>
      <c r="M14" s="11">
        <f t="shared" si="1"/>
        <v>3728434</v>
      </c>
      <c r="N14" s="11">
        <f t="shared" si="2"/>
        <v>5752073</v>
      </c>
      <c r="O14" s="19">
        <f t="shared" si="3"/>
        <v>22726</v>
      </c>
      <c r="P14" s="17">
        <f t="shared" si="4"/>
        <v>253.1053859016105</v>
      </c>
    </row>
    <row r="15" spans="1:16" ht="12.75">
      <c r="A15" s="11"/>
      <c r="B15" s="20">
        <v>40695</v>
      </c>
      <c r="C15" s="16">
        <v>4913</v>
      </c>
      <c r="D15" s="16">
        <v>230.17016079788317</v>
      </c>
      <c r="E15" s="16">
        <v>17017</v>
      </c>
      <c r="F15" s="16">
        <v>283.50755127225716</v>
      </c>
      <c r="G15" s="16">
        <v>21930</v>
      </c>
      <c r="H15" s="16">
        <v>271.5583219334245</v>
      </c>
      <c r="I15" s="11"/>
      <c r="L15" s="11">
        <f t="shared" si="0"/>
        <v>1130826</v>
      </c>
      <c r="M15" s="11">
        <f t="shared" si="1"/>
        <v>4824448</v>
      </c>
      <c r="N15" s="11">
        <f t="shared" si="2"/>
        <v>5955274</v>
      </c>
      <c r="O15" s="19">
        <f t="shared" si="3"/>
        <v>21930</v>
      </c>
      <c r="P15" s="17">
        <f t="shared" si="4"/>
        <v>271.5583219334245</v>
      </c>
    </row>
    <row r="16" spans="1:16" ht="12.75">
      <c r="A16" s="11"/>
      <c r="B16" s="20">
        <v>40725</v>
      </c>
      <c r="C16" s="16">
        <v>3734</v>
      </c>
      <c r="D16" s="16">
        <v>236.1989823245849</v>
      </c>
      <c r="E16" s="16">
        <v>16379</v>
      </c>
      <c r="F16" s="16">
        <v>271.4558275841016</v>
      </c>
      <c r="G16" s="16">
        <v>20113</v>
      </c>
      <c r="H16" s="16">
        <v>264.91035648585495</v>
      </c>
      <c r="I16" s="11"/>
      <c r="L16" s="11">
        <f t="shared" si="0"/>
        <v>881967</v>
      </c>
      <c r="M16" s="11">
        <f t="shared" si="1"/>
        <v>4446175</v>
      </c>
      <c r="N16" s="11">
        <f t="shared" si="2"/>
        <v>5328142</v>
      </c>
      <c r="O16" s="19">
        <f t="shared" si="3"/>
        <v>20113</v>
      </c>
      <c r="P16" s="17">
        <f t="shared" si="4"/>
        <v>264.91035648585495</v>
      </c>
    </row>
    <row r="17" spans="1:16" ht="12.75">
      <c r="A17" s="11"/>
      <c r="B17" s="20">
        <v>40756</v>
      </c>
      <c r="C17" s="18">
        <v>3037</v>
      </c>
      <c r="D17" s="18">
        <v>248</v>
      </c>
      <c r="E17" s="18">
        <v>19280</v>
      </c>
      <c r="F17" s="18">
        <v>281</v>
      </c>
      <c r="G17" s="19">
        <f>C17+E17</f>
        <v>22317</v>
      </c>
      <c r="H17" s="18">
        <v>277</v>
      </c>
      <c r="I17" s="11"/>
      <c r="L17" s="11">
        <f t="shared" si="0"/>
        <v>753176</v>
      </c>
      <c r="M17" s="11">
        <f t="shared" si="1"/>
        <v>5417680</v>
      </c>
      <c r="N17" s="11">
        <f t="shared" si="2"/>
        <v>6170856</v>
      </c>
      <c r="O17" s="19">
        <f t="shared" si="3"/>
        <v>22317</v>
      </c>
      <c r="P17" s="17">
        <f t="shared" si="4"/>
        <v>276.5092082269122</v>
      </c>
    </row>
    <row r="18" spans="1:16" ht="12.75">
      <c r="A18" s="11"/>
      <c r="B18" s="11"/>
      <c r="C18" s="11"/>
      <c r="D18" s="11"/>
      <c r="E18" s="11"/>
      <c r="F18" s="11"/>
      <c r="G18" s="11"/>
      <c r="H18" s="11"/>
      <c r="I18" s="11"/>
      <c r="L18" s="11"/>
      <c r="M18" s="11"/>
      <c r="N18" s="11"/>
      <c r="O18" s="11"/>
      <c r="P18" s="11"/>
    </row>
    <row r="19" spans="1:16" ht="12.75">
      <c r="A19" s="11"/>
      <c r="B19" s="11" t="s">
        <v>18</v>
      </c>
      <c r="C19" s="19">
        <f>SUM(C6:C18)</f>
        <v>94861</v>
      </c>
      <c r="D19" s="17">
        <f>L19/C19</f>
        <v>237.39373398973234</v>
      </c>
      <c r="E19" s="19">
        <f>SUM(E6:E18)</f>
        <v>147421</v>
      </c>
      <c r="F19" s="17">
        <f>M19/E19</f>
        <v>265.4738334429966</v>
      </c>
      <c r="G19" s="19">
        <f>SUM(G6:G18)</f>
        <v>242282</v>
      </c>
      <c r="H19" s="17">
        <f>N19/G19</f>
        <v>254.4795940267952</v>
      </c>
      <c r="I19" s="11"/>
      <c r="L19" s="11">
        <f>SUM(L6:L18)</f>
        <v>22519407</v>
      </c>
      <c r="M19" s="11">
        <f>SUM(M6:M18)</f>
        <v>39136418</v>
      </c>
      <c r="N19" s="19">
        <f>SUM(N6:N18)</f>
        <v>61655825</v>
      </c>
      <c r="O19" s="19">
        <f>SUM(O6:O18)</f>
        <v>242282</v>
      </c>
      <c r="P19" s="17">
        <f>N19/O19</f>
        <v>254.4795940267952</v>
      </c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2" ht="12.75">
      <c r="A21" s="11">
        <v>53</v>
      </c>
      <c r="B21" s="4" t="s">
        <v>34</v>
      </c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35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ht="12.75">
      <c r="A26" s="44" t="s">
        <v>47</v>
      </c>
    </row>
    <row r="27" spans="1:8" ht="12.75">
      <c r="A27" s="46"/>
      <c r="B27" s="44"/>
      <c r="C27" s="41" t="s">
        <v>20</v>
      </c>
      <c r="D27" s="42"/>
      <c r="E27" s="43" t="s">
        <v>21</v>
      </c>
      <c r="F27" s="42"/>
      <c r="G27" s="43" t="s">
        <v>36</v>
      </c>
      <c r="H27" s="45" t="s">
        <v>37</v>
      </c>
    </row>
    <row r="28" spans="1:17" ht="12.75">
      <c r="A28" s="44" t="s">
        <v>13</v>
      </c>
      <c r="B28" s="44" t="s">
        <v>14</v>
      </c>
      <c r="C28" s="44" t="s">
        <v>38</v>
      </c>
      <c r="D28" s="44" t="s">
        <v>39</v>
      </c>
      <c r="E28" s="44" t="s">
        <v>38</v>
      </c>
      <c r="F28" s="44" t="s">
        <v>39</v>
      </c>
      <c r="G28" s="44"/>
      <c r="H28" s="44"/>
      <c r="K28" s="44" t="s">
        <v>13</v>
      </c>
      <c r="L28" s="44" t="s">
        <v>14</v>
      </c>
      <c r="M28" s="49" t="s">
        <v>24</v>
      </c>
      <c r="N28" s="49" t="s">
        <v>25</v>
      </c>
      <c r="O28" s="50" t="s">
        <v>44</v>
      </c>
      <c r="P28" s="50" t="s">
        <v>45</v>
      </c>
      <c r="Q28" s="50" t="s">
        <v>46</v>
      </c>
    </row>
    <row r="29" spans="1:17" ht="12.75">
      <c r="A29" s="31">
        <v>2014</v>
      </c>
      <c r="B29" s="28" t="s">
        <v>4</v>
      </c>
      <c r="C29" s="29">
        <v>2204</v>
      </c>
      <c r="D29" s="30">
        <v>225.97504537205083</v>
      </c>
      <c r="E29" s="29">
        <v>11996</v>
      </c>
      <c r="F29" s="30">
        <v>228.38712904301434</v>
      </c>
      <c r="G29" s="29">
        <v>14200</v>
      </c>
      <c r="H29" s="30">
        <v>228.01274647887323</v>
      </c>
      <c r="K29" s="31">
        <v>2014</v>
      </c>
      <c r="L29" s="28" t="s">
        <v>4</v>
      </c>
      <c r="M29" s="51">
        <f aca="true" t="shared" si="5" ref="M29:M52">C29*D29</f>
        <v>498049</v>
      </c>
      <c r="N29" s="51">
        <f aca="true" t="shared" si="6" ref="N29:N52">E29*F29</f>
        <v>2739732</v>
      </c>
      <c r="O29" s="52">
        <f aca="true" t="shared" si="7" ref="O29:O52">M29+N29</f>
        <v>3237781</v>
      </c>
      <c r="P29" s="52">
        <f aca="true" t="shared" si="8" ref="P29:P52">C29+E29</f>
        <v>14200</v>
      </c>
      <c r="Q29" s="51">
        <f>O29/P29</f>
        <v>228.01274647887323</v>
      </c>
    </row>
    <row r="30" spans="1:17" ht="12.75">
      <c r="A30" s="28"/>
      <c r="B30" s="28" t="s">
        <v>5</v>
      </c>
      <c r="C30" s="29">
        <v>2080</v>
      </c>
      <c r="D30" s="30">
        <v>226.27644230769232</v>
      </c>
      <c r="E30" s="29">
        <v>10763</v>
      </c>
      <c r="F30" s="30">
        <v>242.20458979838335</v>
      </c>
      <c r="G30" s="29">
        <v>12843</v>
      </c>
      <c r="H30" s="30">
        <v>239.6249318695009</v>
      </c>
      <c r="K30" s="28"/>
      <c r="L30" s="28" t="s">
        <v>5</v>
      </c>
      <c r="M30" s="51">
        <f t="shared" si="5"/>
        <v>470655</v>
      </c>
      <c r="N30" s="51">
        <f t="shared" si="6"/>
        <v>2606848</v>
      </c>
      <c r="O30" s="52">
        <f t="shared" si="7"/>
        <v>3077503</v>
      </c>
      <c r="P30" s="52">
        <f t="shared" si="8"/>
        <v>12843</v>
      </c>
      <c r="Q30" s="51">
        <f aca="true" t="shared" si="9" ref="Q30:Q52">O30/P30</f>
        <v>239.6249318695009</v>
      </c>
    </row>
    <row r="31" spans="1:17" ht="12.75">
      <c r="A31" s="28"/>
      <c r="B31" s="28" t="s">
        <v>6</v>
      </c>
      <c r="C31" s="29">
        <v>3381</v>
      </c>
      <c r="D31" s="30">
        <v>228.8249038745933</v>
      </c>
      <c r="E31" s="29">
        <v>12704</v>
      </c>
      <c r="F31" s="30">
        <v>238.19025503778337</v>
      </c>
      <c r="G31" s="29">
        <v>16085</v>
      </c>
      <c r="H31" s="30">
        <v>236.22169723344732</v>
      </c>
      <c r="K31" s="28"/>
      <c r="L31" s="28" t="s">
        <v>6</v>
      </c>
      <c r="M31" s="51">
        <f t="shared" si="5"/>
        <v>773657</v>
      </c>
      <c r="N31" s="51">
        <f t="shared" si="6"/>
        <v>3025969</v>
      </c>
      <c r="O31" s="52">
        <f t="shared" si="7"/>
        <v>3799626</v>
      </c>
      <c r="P31" s="52">
        <f t="shared" si="8"/>
        <v>16085</v>
      </c>
      <c r="Q31" s="51">
        <f t="shared" si="9"/>
        <v>236.22169723344732</v>
      </c>
    </row>
    <row r="32" spans="1:17" ht="12.75">
      <c r="A32" s="28"/>
      <c r="B32" s="28" t="s">
        <v>7</v>
      </c>
      <c r="C32" s="29">
        <v>3018</v>
      </c>
      <c r="D32" s="30">
        <v>221.7233267064281</v>
      </c>
      <c r="E32" s="29">
        <v>13541</v>
      </c>
      <c r="F32" s="30">
        <v>252.31999113802524</v>
      </c>
      <c r="G32" s="29">
        <v>16559</v>
      </c>
      <c r="H32" s="30">
        <v>246.7435231596111</v>
      </c>
      <c r="K32" s="28"/>
      <c r="L32" s="28" t="s">
        <v>7</v>
      </c>
      <c r="M32" s="51">
        <f t="shared" si="5"/>
        <v>669161</v>
      </c>
      <c r="N32" s="51">
        <f t="shared" si="6"/>
        <v>3416665</v>
      </c>
      <c r="O32" s="52">
        <f t="shared" si="7"/>
        <v>4085826</v>
      </c>
      <c r="P32" s="52">
        <f t="shared" si="8"/>
        <v>16559</v>
      </c>
      <c r="Q32" s="51">
        <f t="shared" si="9"/>
        <v>246.7435231596111</v>
      </c>
    </row>
    <row r="33" spans="1:17" ht="12.75">
      <c r="A33" s="28"/>
      <c r="B33" s="28" t="s">
        <v>8</v>
      </c>
      <c r="C33" s="29">
        <v>1820</v>
      </c>
      <c r="D33" s="30">
        <v>241.80769230769232</v>
      </c>
      <c r="E33" s="29">
        <v>14240</v>
      </c>
      <c r="F33" s="30">
        <v>252.1559691011236</v>
      </c>
      <c r="G33" s="29">
        <v>16060</v>
      </c>
      <c r="H33" s="30">
        <v>250.9832503113325</v>
      </c>
      <c r="K33" s="28"/>
      <c r="L33" s="28" t="s">
        <v>8</v>
      </c>
      <c r="M33" s="51">
        <f t="shared" si="5"/>
        <v>440090</v>
      </c>
      <c r="N33" s="51">
        <f t="shared" si="6"/>
        <v>3590701</v>
      </c>
      <c r="O33" s="52">
        <f t="shared" si="7"/>
        <v>4030791</v>
      </c>
      <c r="P33" s="52">
        <f t="shared" si="8"/>
        <v>16060</v>
      </c>
      <c r="Q33" s="51">
        <f t="shared" si="9"/>
        <v>250.9832503113325</v>
      </c>
    </row>
    <row r="34" spans="1:17" ht="12.75">
      <c r="A34" s="28"/>
      <c r="B34" s="28" t="s">
        <v>10</v>
      </c>
      <c r="C34" s="29">
        <v>2175</v>
      </c>
      <c r="D34" s="30">
        <v>254.81103448275863</v>
      </c>
      <c r="E34" s="29">
        <v>15379</v>
      </c>
      <c r="F34" s="30">
        <v>234.18161128812017</v>
      </c>
      <c r="G34" s="29">
        <v>17554</v>
      </c>
      <c r="H34" s="30">
        <v>236.73766662868863</v>
      </c>
      <c r="K34" s="28"/>
      <c r="L34" s="28" t="s">
        <v>10</v>
      </c>
      <c r="M34" s="51">
        <f t="shared" si="5"/>
        <v>554214</v>
      </c>
      <c r="N34" s="51">
        <f t="shared" si="6"/>
        <v>3601479</v>
      </c>
      <c r="O34" s="52">
        <f t="shared" si="7"/>
        <v>4155693</v>
      </c>
      <c r="P34" s="52">
        <f t="shared" si="8"/>
        <v>17554</v>
      </c>
      <c r="Q34" s="51">
        <f t="shared" si="9"/>
        <v>236.73766662868863</v>
      </c>
    </row>
    <row r="35" spans="1:17" ht="12.75">
      <c r="A35" s="28"/>
      <c r="B35" s="28" t="s">
        <v>11</v>
      </c>
      <c r="C35" s="29">
        <v>1286</v>
      </c>
      <c r="D35" s="30">
        <v>274.4891135303266</v>
      </c>
      <c r="E35" s="29">
        <v>15475</v>
      </c>
      <c r="F35" s="30">
        <v>247.71864297253634</v>
      </c>
      <c r="G35" s="29">
        <v>16761</v>
      </c>
      <c r="H35" s="30">
        <v>249.77262693156732</v>
      </c>
      <c r="K35" s="28"/>
      <c r="L35" s="28" t="s">
        <v>11</v>
      </c>
      <c r="M35" s="51">
        <f t="shared" si="5"/>
        <v>352993.00000000006</v>
      </c>
      <c r="N35" s="51">
        <f t="shared" si="6"/>
        <v>3833446</v>
      </c>
      <c r="O35" s="52">
        <f t="shared" si="7"/>
        <v>4186439</v>
      </c>
      <c r="P35" s="52">
        <f t="shared" si="8"/>
        <v>16761</v>
      </c>
      <c r="Q35" s="51">
        <f t="shared" si="9"/>
        <v>249.77262693156732</v>
      </c>
    </row>
    <row r="36" spans="1:17" ht="12.75">
      <c r="A36" s="28"/>
      <c r="B36" s="28" t="s">
        <v>12</v>
      </c>
      <c r="C36" s="29">
        <v>2252</v>
      </c>
      <c r="D36" s="30">
        <v>243.80639431616342</v>
      </c>
      <c r="E36" s="29">
        <v>12999</v>
      </c>
      <c r="F36" s="30">
        <v>259.8106777444419</v>
      </c>
      <c r="G36" s="29">
        <v>15251</v>
      </c>
      <c r="H36" s="30">
        <v>257.44744606911024</v>
      </c>
      <c r="K36" s="28"/>
      <c r="L36" s="28" t="s">
        <v>12</v>
      </c>
      <c r="M36" s="51">
        <f t="shared" si="5"/>
        <v>549052</v>
      </c>
      <c r="N36" s="51">
        <f t="shared" si="6"/>
        <v>3377279</v>
      </c>
      <c r="O36" s="52">
        <f t="shared" si="7"/>
        <v>3926331</v>
      </c>
      <c r="P36" s="52">
        <f t="shared" si="8"/>
        <v>15251</v>
      </c>
      <c r="Q36" s="51">
        <f t="shared" si="9"/>
        <v>257.44744606911024</v>
      </c>
    </row>
    <row r="37" spans="1:17" ht="12.75">
      <c r="A37" s="28"/>
      <c r="B37" s="28" t="s">
        <v>9</v>
      </c>
      <c r="C37" s="29">
        <v>2345</v>
      </c>
      <c r="D37" s="30">
        <v>234.73859275053306</v>
      </c>
      <c r="E37" s="29">
        <v>11536</v>
      </c>
      <c r="F37" s="30">
        <v>261.622746185853</v>
      </c>
      <c r="G37" s="29">
        <v>13881</v>
      </c>
      <c r="H37" s="30">
        <v>257.0810460341474</v>
      </c>
      <c r="K37" s="28"/>
      <c r="L37" s="28" t="s">
        <v>9</v>
      </c>
      <c r="M37" s="51">
        <f t="shared" si="5"/>
        <v>550462</v>
      </c>
      <c r="N37" s="51">
        <f t="shared" si="6"/>
        <v>3018080</v>
      </c>
      <c r="O37" s="52">
        <f t="shared" si="7"/>
        <v>3568542</v>
      </c>
      <c r="P37" s="52">
        <f t="shared" si="8"/>
        <v>13881</v>
      </c>
      <c r="Q37" s="51">
        <f t="shared" si="9"/>
        <v>257.0810460341474</v>
      </c>
    </row>
    <row r="38" spans="1:17" ht="12.75">
      <c r="A38" s="28"/>
      <c r="B38" s="28" t="s">
        <v>1</v>
      </c>
      <c r="C38" s="29">
        <v>1024</v>
      </c>
      <c r="D38" s="30">
        <v>228.654296875</v>
      </c>
      <c r="E38" s="29">
        <v>9258</v>
      </c>
      <c r="F38" s="30">
        <v>254.62194858500757</v>
      </c>
      <c r="G38" s="85">
        <v>10282</v>
      </c>
      <c r="H38" s="30">
        <v>252.03579070219803</v>
      </c>
      <c r="K38" s="28"/>
      <c r="L38" s="28" t="s">
        <v>1</v>
      </c>
      <c r="M38" s="51">
        <f t="shared" si="5"/>
        <v>234142</v>
      </c>
      <c r="N38" s="51">
        <f t="shared" si="6"/>
        <v>2357290</v>
      </c>
      <c r="O38" s="88">
        <f t="shared" si="7"/>
        <v>2591432</v>
      </c>
      <c r="P38" s="52">
        <f t="shared" si="8"/>
        <v>10282</v>
      </c>
      <c r="Q38" s="51">
        <f t="shared" si="9"/>
        <v>252.03579070219803</v>
      </c>
    </row>
    <row r="39" spans="1:17" ht="12.75">
      <c r="A39" s="28"/>
      <c r="B39" s="28" t="s">
        <v>2</v>
      </c>
      <c r="C39" s="29">
        <v>928</v>
      </c>
      <c r="D39" s="30">
        <v>232.63900862068965</v>
      </c>
      <c r="E39" s="29">
        <v>7091</v>
      </c>
      <c r="F39" s="30">
        <v>254.25200958962066</v>
      </c>
      <c r="G39" s="85">
        <v>8019</v>
      </c>
      <c r="H39" s="30">
        <v>251.75084175084174</v>
      </c>
      <c r="K39" s="28"/>
      <c r="L39" s="28" t="s">
        <v>2</v>
      </c>
      <c r="M39" s="51">
        <f t="shared" si="5"/>
        <v>215889</v>
      </c>
      <c r="N39" s="51">
        <f t="shared" si="6"/>
        <v>1802901</v>
      </c>
      <c r="O39" s="88">
        <f t="shared" si="7"/>
        <v>2018790</v>
      </c>
      <c r="P39" s="52">
        <f t="shared" si="8"/>
        <v>8019</v>
      </c>
      <c r="Q39" s="51">
        <f t="shared" si="9"/>
        <v>251.75084175084174</v>
      </c>
    </row>
    <row r="40" spans="1:17" ht="13.5" thickBot="1">
      <c r="A40" s="32"/>
      <c r="B40" s="32" t="s">
        <v>3</v>
      </c>
      <c r="C40" s="33">
        <v>927</v>
      </c>
      <c r="D40" s="34">
        <v>216.26860841423948</v>
      </c>
      <c r="E40" s="33">
        <v>7844</v>
      </c>
      <c r="F40" s="34">
        <v>241.68217746047935</v>
      </c>
      <c r="G40" s="86">
        <v>8771</v>
      </c>
      <c r="H40" s="34">
        <v>238.99623760118573</v>
      </c>
      <c r="K40" s="32"/>
      <c r="L40" s="32" t="s">
        <v>3</v>
      </c>
      <c r="M40" s="56">
        <f t="shared" si="5"/>
        <v>200481</v>
      </c>
      <c r="N40" s="56">
        <f t="shared" si="6"/>
        <v>1895755</v>
      </c>
      <c r="O40" s="89">
        <f t="shared" si="7"/>
        <v>2096236</v>
      </c>
      <c r="P40" s="57">
        <f t="shared" si="8"/>
        <v>8771</v>
      </c>
      <c r="Q40" s="56">
        <f t="shared" si="9"/>
        <v>238.99623760118573</v>
      </c>
    </row>
    <row r="41" spans="1:17" ht="13.5" thickTop="1">
      <c r="A41" s="35" t="s">
        <v>40</v>
      </c>
      <c r="B41" s="35"/>
      <c r="C41" s="36">
        <v>23440</v>
      </c>
      <c r="D41" s="37">
        <v>235.0189846416382</v>
      </c>
      <c r="E41" s="36">
        <v>142826</v>
      </c>
      <c r="F41" s="37">
        <v>246.91684287174604</v>
      </c>
      <c r="G41" s="36">
        <v>166266</v>
      </c>
      <c r="H41" s="37">
        <v>245.23949574777765</v>
      </c>
      <c r="K41" s="35" t="s">
        <v>40</v>
      </c>
      <c r="L41" s="35"/>
      <c r="M41" s="54">
        <f t="shared" si="5"/>
        <v>5508845</v>
      </c>
      <c r="N41" s="54">
        <f t="shared" si="6"/>
        <v>35266145</v>
      </c>
      <c r="O41" s="55">
        <f t="shared" si="7"/>
        <v>40774990</v>
      </c>
      <c r="P41" s="55">
        <f t="shared" si="8"/>
        <v>166266</v>
      </c>
      <c r="Q41" s="54">
        <f t="shared" si="9"/>
        <v>245.23949574777765</v>
      </c>
    </row>
    <row r="42" spans="1:17" ht="12.75">
      <c r="A42" s="31">
        <v>2015</v>
      </c>
      <c r="B42" s="28" t="s">
        <v>4</v>
      </c>
      <c r="C42" s="29">
        <v>798</v>
      </c>
      <c r="D42" s="30">
        <v>226.45488721804512</v>
      </c>
      <c r="E42" s="29">
        <v>7752</v>
      </c>
      <c r="F42" s="30">
        <v>257.3250773993808</v>
      </c>
      <c r="G42" s="85">
        <v>8550</v>
      </c>
      <c r="H42" s="30">
        <v>254.4438596491228</v>
      </c>
      <c r="K42" s="31">
        <v>2015</v>
      </c>
      <c r="L42" s="28" t="s">
        <v>4</v>
      </c>
      <c r="M42" s="51">
        <f t="shared" si="5"/>
        <v>180711</v>
      </c>
      <c r="N42" s="51">
        <f t="shared" si="6"/>
        <v>1994784</v>
      </c>
      <c r="O42" s="88">
        <f t="shared" si="7"/>
        <v>2175495</v>
      </c>
      <c r="P42" s="52">
        <f t="shared" si="8"/>
        <v>8550</v>
      </c>
      <c r="Q42" s="51">
        <f t="shared" si="9"/>
        <v>254.4438596491228</v>
      </c>
    </row>
    <row r="43" spans="1:17" ht="12.75">
      <c r="A43" s="28"/>
      <c r="B43" s="28" t="s">
        <v>5</v>
      </c>
      <c r="C43" s="29">
        <v>1402</v>
      </c>
      <c r="D43" s="30">
        <v>234.2175463623395</v>
      </c>
      <c r="E43" s="29">
        <v>7991</v>
      </c>
      <c r="F43" s="30">
        <v>264.4302340132649</v>
      </c>
      <c r="G43" s="85">
        <v>9393</v>
      </c>
      <c r="H43" s="30">
        <v>259.9206856169488</v>
      </c>
      <c r="K43" s="28"/>
      <c r="L43" s="28" t="s">
        <v>5</v>
      </c>
      <c r="M43" s="51">
        <f t="shared" si="5"/>
        <v>328373</v>
      </c>
      <c r="N43" s="51">
        <f t="shared" si="6"/>
        <v>2113062</v>
      </c>
      <c r="O43" s="88">
        <f t="shared" si="7"/>
        <v>2441435</v>
      </c>
      <c r="P43" s="52">
        <f t="shared" si="8"/>
        <v>9393</v>
      </c>
      <c r="Q43" s="51">
        <f t="shared" si="9"/>
        <v>259.9206856169488</v>
      </c>
    </row>
    <row r="44" spans="1:17" ht="12.75">
      <c r="A44" s="28"/>
      <c r="B44" s="28" t="s">
        <v>6</v>
      </c>
      <c r="C44" s="29">
        <v>1306</v>
      </c>
      <c r="D44" s="30">
        <v>227.16079632465545</v>
      </c>
      <c r="E44" s="29">
        <v>10372</v>
      </c>
      <c r="F44" s="30">
        <v>264.62581951407634</v>
      </c>
      <c r="G44" s="85">
        <v>11678</v>
      </c>
      <c r="H44" s="30">
        <v>260.43594793629046</v>
      </c>
      <c r="K44" s="28"/>
      <c r="L44" s="28" t="s">
        <v>6</v>
      </c>
      <c r="M44" s="51">
        <f t="shared" si="5"/>
        <v>296672</v>
      </c>
      <c r="N44" s="51">
        <f t="shared" si="6"/>
        <v>2744699</v>
      </c>
      <c r="O44" s="88">
        <f t="shared" si="7"/>
        <v>3041371</v>
      </c>
      <c r="P44" s="52">
        <f t="shared" si="8"/>
        <v>11678</v>
      </c>
      <c r="Q44" s="51">
        <f t="shared" si="9"/>
        <v>260.43594793629046</v>
      </c>
    </row>
    <row r="45" spans="1:17" ht="12.75">
      <c r="A45" s="28"/>
      <c r="B45" s="28" t="s">
        <v>7</v>
      </c>
      <c r="C45" s="29">
        <v>1342</v>
      </c>
      <c r="D45" s="30">
        <v>240.77123695976155</v>
      </c>
      <c r="E45" s="29">
        <v>10972</v>
      </c>
      <c r="F45" s="30">
        <v>272.8393182646737</v>
      </c>
      <c r="G45" s="85">
        <v>12314</v>
      </c>
      <c r="H45" s="30">
        <v>269.3444859509501</v>
      </c>
      <c r="K45" s="28"/>
      <c r="L45" s="28" t="s">
        <v>7</v>
      </c>
      <c r="M45" s="51">
        <f aca="true" t="shared" si="10" ref="M45:M50">C45*D45</f>
        <v>323115</v>
      </c>
      <c r="N45" s="51">
        <f aca="true" t="shared" si="11" ref="N45:N50">E45*F45</f>
        <v>2993592.9999999995</v>
      </c>
      <c r="O45" s="88">
        <f aca="true" t="shared" si="12" ref="O45:O50">M45+N45</f>
        <v>3316707.9999999995</v>
      </c>
      <c r="P45" s="52">
        <f aca="true" t="shared" si="13" ref="P45:P50">C45+E45</f>
        <v>12314</v>
      </c>
      <c r="Q45" s="51">
        <f aca="true" t="shared" si="14" ref="Q45:Q50">O45/P45</f>
        <v>269.3444859509501</v>
      </c>
    </row>
    <row r="46" spans="1:17" ht="12.75">
      <c r="A46" s="28"/>
      <c r="B46" s="28" t="s">
        <v>8</v>
      </c>
      <c r="C46" s="29">
        <v>1024</v>
      </c>
      <c r="D46" s="30">
        <v>263.83203125</v>
      </c>
      <c r="E46" s="29">
        <v>10579</v>
      </c>
      <c r="F46" s="30">
        <v>277.6873050382834</v>
      </c>
      <c r="G46" s="85">
        <v>11603</v>
      </c>
      <c r="H46" s="30">
        <v>276.4645350340429</v>
      </c>
      <c r="K46" s="28"/>
      <c r="L46" s="28" t="s">
        <v>8</v>
      </c>
      <c r="M46" s="51">
        <f t="shared" si="10"/>
        <v>270164</v>
      </c>
      <c r="N46" s="51">
        <f t="shared" si="11"/>
        <v>2937654</v>
      </c>
      <c r="O46" s="88">
        <f t="shared" si="12"/>
        <v>3207818</v>
      </c>
      <c r="P46" s="52">
        <f t="shared" si="13"/>
        <v>11603</v>
      </c>
      <c r="Q46" s="51">
        <f t="shared" si="14"/>
        <v>276.4645350340429</v>
      </c>
    </row>
    <row r="47" spans="1:17" ht="12.75">
      <c r="A47" s="28"/>
      <c r="B47" s="28" t="s">
        <v>10</v>
      </c>
      <c r="C47" s="29">
        <v>2191</v>
      </c>
      <c r="D47" s="30">
        <v>303.40985851209496</v>
      </c>
      <c r="E47" s="29">
        <v>10522</v>
      </c>
      <c r="F47" s="30">
        <v>276.7059494392701</v>
      </c>
      <c r="G47" s="85">
        <v>12713</v>
      </c>
      <c r="H47" s="30">
        <v>281.30818846849684</v>
      </c>
      <c r="K47" s="28"/>
      <c r="L47" s="28" t="s">
        <v>10</v>
      </c>
      <c r="M47" s="51">
        <f t="shared" si="10"/>
        <v>664771</v>
      </c>
      <c r="N47" s="51">
        <f t="shared" si="11"/>
        <v>2911500</v>
      </c>
      <c r="O47" s="88">
        <f t="shared" si="12"/>
        <v>3576271</v>
      </c>
      <c r="P47" s="52">
        <f t="shared" si="13"/>
        <v>12713</v>
      </c>
      <c r="Q47" s="51">
        <f t="shared" si="14"/>
        <v>281.30818846849684</v>
      </c>
    </row>
    <row r="48" spans="1:17" ht="12.75">
      <c r="A48" s="28"/>
      <c r="B48" s="28" t="s">
        <v>11</v>
      </c>
      <c r="C48" s="29">
        <v>2031</v>
      </c>
      <c r="D48" s="30">
        <v>268.95864106351553</v>
      </c>
      <c r="E48" s="29">
        <v>10634</v>
      </c>
      <c r="F48" s="30">
        <v>283.6968215158924</v>
      </c>
      <c r="G48" s="85">
        <v>12665</v>
      </c>
      <c r="H48" s="30">
        <v>281.33335965258584</v>
      </c>
      <c r="K48" s="28"/>
      <c r="L48" s="28" t="s">
        <v>11</v>
      </c>
      <c r="M48" s="51">
        <f t="shared" si="10"/>
        <v>546255</v>
      </c>
      <c r="N48" s="51">
        <f t="shared" si="11"/>
        <v>3016831.9999999995</v>
      </c>
      <c r="O48" s="88">
        <f t="shared" si="12"/>
        <v>3563086.9999999995</v>
      </c>
      <c r="P48" s="52">
        <f t="shared" si="13"/>
        <v>12665</v>
      </c>
      <c r="Q48" s="51">
        <f t="shared" si="14"/>
        <v>281.33335965258584</v>
      </c>
    </row>
    <row r="49" spans="1:17" ht="12.75">
      <c r="A49" s="28"/>
      <c r="B49" s="28" t="s">
        <v>12</v>
      </c>
      <c r="C49" s="29">
        <v>898</v>
      </c>
      <c r="D49" s="30">
        <v>258.10801781737194</v>
      </c>
      <c r="E49" s="29">
        <v>10973</v>
      </c>
      <c r="F49" s="30">
        <v>286.16413013761047</v>
      </c>
      <c r="G49" s="85">
        <v>11871</v>
      </c>
      <c r="H49" s="30">
        <v>284.04178249515627</v>
      </c>
      <c r="K49" s="28"/>
      <c r="L49" s="28" t="s">
        <v>12</v>
      </c>
      <c r="M49" s="51">
        <f t="shared" si="10"/>
        <v>231781</v>
      </c>
      <c r="N49" s="51">
        <f t="shared" si="11"/>
        <v>3140078.9999999995</v>
      </c>
      <c r="O49" s="88">
        <f t="shared" si="12"/>
        <v>3371859.9999999995</v>
      </c>
      <c r="P49" s="52">
        <f t="shared" si="13"/>
        <v>11871</v>
      </c>
      <c r="Q49" s="51">
        <f t="shared" si="14"/>
        <v>284.0417824951562</v>
      </c>
    </row>
    <row r="50" spans="1:17" ht="13.5" thickBot="1">
      <c r="A50" s="32"/>
      <c r="B50" s="32" t="s">
        <v>9</v>
      </c>
      <c r="C50" s="33">
        <v>984</v>
      </c>
      <c r="D50" s="34">
        <v>258.630081300813</v>
      </c>
      <c r="E50" s="33">
        <v>9695</v>
      </c>
      <c r="F50" s="34">
        <v>276.37235688499226</v>
      </c>
      <c r="G50" s="86">
        <v>10679</v>
      </c>
      <c r="H50" s="34">
        <v>274.7375222399101</v>
      </c>
      <c r="K50" s="32"/>
      <c r="L50" s="32" t="s">
        <v>9</v>
      </c>
      <c r="M50" s="56">
        <f t="shared" si="10"/>
        <v>254492</v>
      </c>
      <c r="N50" s="56">
        <f t="shared" si="11"/>
        <v>2679430</v>
      </c>
      <c r="O50" s="89">
        <f t="shared" si="12"/>
        <v>2933922</v>
      </c>
      <c r="P50" s="57">
        <f t="shared" si="13"/>
        <v>10679</v>
      </c>
      <c r="Q50" s="56">
        <f t="shared" si="14"/>
        <v>274.7375222399101</v>
      </c>
    </row>
    <row r="51" spans="1:17" ht="13.5" thickTop="1">
      <c r="A51" s="35" t="s">
        <v>41</v>
      </c>
      <c r="B51" s="35"/>
      <c r="C51" s="36">
        <v>11976</v>
      </c>
      <c r="D51" s="37">
        <v>258.5449231796927</v>
      </c>
      <c r="E51" s="36">
        <v>89490</v>
      </c>
      <c r="F51" s="37">
        <v>274.1270868253436</v>
      </c>
      <c r="G51" s="36">
        <v>101466</v>
      </c>
      <c r="H51" s="37">
        <v>272.2879289614255</v>
      </c>
      <c r="K51" s="35" t="s">
        <v>41</v>
      </c>
      <c r="L51" s="35"/>
      <c r="M51" s="54">
        <f t="shared" si="5"/>
        <v>3096334</v>
      </c>
      <c r="N51" s="54">
        <f t="shared" si="6"/>
        <v>24531633</v>
      </c>
      <c r="O51" s="55">
        <f t="shared" si="7"/>
        <v>27627967</v>
      </c>
      <c r="P51" s="55">
        <f t="shared" si="8"/>
        <v>101466</v>
      </c>
      <c r="Q51" s="54">
        <f t="shared" si="9"/>
        <v>272.2879289614255</v>
      </c>
    </row>
    <row r="52" spans="1:17" ht="12.75">
      <c r="A52" s="38" t="s">
        <v>42</v>
      </c>
      <c r="B52" s="38"/>
      <c r="C52" s="39">
        <v>35416</v>
      </c>
      <c r="D52" s="40">
        <v>242.97433363451546</v>
      </c>
      <c r="E52" s="39">
        <v>232316</v>
      </c>
      <c r="F52" s="40">
        <v>257.39844866474976</v>
      </c>
      <c r="G52" s="39">
        <v>267732</v>
      </c>
      <c r="H52" s="40">
        <v>255.49040458368816</v>
      </c>
      <c r="K52" s="38" t="s">
        <v>42</v>
      </c>
      <c r="L52" s="38"/>
      <c r="M52" s="58">
        <f t="shared" si="5"/>
        <v>8605179</v>
      </c>
      <c r="N52" s="58">
        <f t="shared" si="6"/>
        <v>59797778.00000001</v>
      </c>
      <c r="O52" s="59">
        <f t="shared" si="7"/>
        <v>68402957</v>
      </c>
      <c r="P52" s="59">
        <f t="shared" si="8"/>
        <v>267732</v>
      </c>
      <c r="Q52" s="58">
        <f t="shared" si="9"/>
        <v>255.49040458368816</v>
      </c>
    </row>
    <row r="55" spans="7:15" ht="13.5" thickBot="1">
      <c r="G55" s="87">
        <f>SUM(G38:G40,G42:G50)</f>
        <v>128538</v>
      </c>
      <c r="O55" s="87">
        <f>SUM(O38:O40,O42:O50)</f>
        <v>34334425</v>
      </c>
    </row>
    <row r="56" ht="13.5" thickTop="1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55"/>
  <sheetViews>
    <sheetView zoomScalePageLayoutView="0" workbookViewId="0" topLeftCell="A1">
      <selection activeCell="A2" sqref="A1:A2"/>
    </sheetView>
  </sheetViews>
  <sheetFormatPr defaultColWidth="9.140625" defaultRowHeight="12.75"/>
  <cols>
    <col min="10" max="10" width="9.140625" style="0" customWidth="1"/>
    <col min="11" max="11" width="11.7109375" style="0" bestFit="1" customWidth="1"/>
    <col min="12" max="12" width="9.28125" style="0" bestFit="1" customWidth="1"/>
    <col min="13" max="14" width="14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121</v>
      </c>
    </row>
    <row r="2" ht="12.75">
      <c r="A2" s="6" t="s">
        <v>114</v>
      </c>
    </row>
    <row r="4" spans="1:17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L4" s="11"/>
      <c r="M4" s="11"/>
      <c r="N4" s="11"/>
      <c r="O4" s="11"/>
      <c r="P4" s="11"/>
      <c r="Q4" s="11"/>
    </row>
    <row r="5" spans="1:17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L5" s="11" t="s">
        <v>24</v>
      </c>
      <c r="M5" s="11" t="s">
        <v>25</v>
      </c>
      <c r="N5" s="11" t="s">
        <v>22</v>
      </c>
      <c r="O5" s="11"/>
      <c r="P5" s="11"/>
      <c r="Q5" s="11"/>
    </row>
    <row r="6" spans="1:17" ht="12.75">
      <c r="A6" s="11">
        <v>126</v>
      </c>
      <c r="B6" s="20">
        <v>40422</v>
      </c>
      <c r="C6" s="21">
        <v>1923</v>
      </c>
      <c r="D6" s="21">
        <v>478.03640145605823</v>
      </c>
      <c r="E6" s="16">
        <v>0</v>
      </c>
      <c r="F6" s="16">
        <v>0</v>
      </c>
      <c r="G6" s="21">
        <v>1923</v>
      </c>
      <c r="H6" s="21">
        <v>478.03640145605823</v>
      </c>
      <c r="L6" s="11">
        <f aca="true" t="shared" si="0" ref="L6:L17">C6*D6</f>
        <v>919264</v>
      </c>
      <c r="M6" s="11">
        <f aca="true" t="shared" si="1" ref="M6:M17">E6*F6</f>
        <v>0</v>
      </c>
      <c r="N6" s="11">
        <f aca="true" t="shared" si="2" ref="N6:N17">L6+M6</f>
        <v>919264</v>
      </c>
      <c r="O6" s="19">
        <f aca="true" t="shared" si="3" ref="O6:O17">C6+E6</f>
        <v>1923</v>
      </c>
      <c r="P6" s="17">
        <f aca="true" t="shared" si="4" ref="P6:P17">N6/O6</f>
        <v>478.03640145605823</v>
      </c>
      <c r="Q6" s="11"/>
    </row>
    <row r="7" spans="1:17" ht="12.75">
      <c r="A7" s="11"/>
      <c r="B7" s="20">
        <v>40452</v>
      </c>
      <c r="C7" s="21">
        <v>1899</v>
      </c>
      <c r="D7" s="21">
        <v>513.5592417061612</v>
      </c>
      <c r="E7" s="16">
        <v>0</v>
      </c>
      <c r="F7" s="16">
        <v>0</v>
      </c>
      <c r="G7" s="21">
        <v>1899</v>
      </c>
      <c r="H7" s="21">
        <v>513.5592417061612</v>
      </c>
      <c r="L7" s="11">
        <f t="shared" si="0"/>
        <v>975249.0000000001</v>
      </c>
      <c r="M7" s="11">
        <f t="shared" si="1"/>
        <v>0</v>
      </c>
      <c r="N7" s="11">
        <f t="shared" si="2"/>
        <v>975249.0000000001</v>
      </c>
      <c r="O7" s="19">
        <f t="shared" si="3"/>
        <v>1899</v>
      </c>
      <c r="P7" s="17">
        <f t="shared" si="4"/>
        <v>513.5592417061612</v>
      </c>
      <c r="Q7" s="11"/>
    </row>
    <row r="8" spans="1:17" ht="12.75">
      <c r="A8" s="11"/>
      <c r="B8" s="20">
        <v>40483</v>
      </c>
      <c r="C8" s="21">
        <v>1728</v>
      </c>
      <c r="D8" s="21">
        <v>479.50810185185185</v>
      </c>
      <c r="E8" s="16">
        <v>0</v>
      </c>
      <c r="F8" s="16">
        <v>0</v>
      </c>
      <c r="G8" s="21">
        <v>1728</v>
      </c>
      <c r="H8" s="21">
        <v>479.50810185185185</v>
      </c>
      <c r="L8" s="11">
        <f t="shared" si="0"/>
        <v>828590</v>
      </c>
      <c r="M8" s="11">
        <f t="shared" si="1"/>
        <v>0</v>
      </c>
      <c r="N8" s="11">
        <f t="shared" si="2"/>
        <v>828590</v>
      </c>
      <c r="O8" s="19">
        <f t="shared" si="3"/>
        <v>1728</v>
      </c>
      <c r="P8" s="17">
        <f t="shared" si="4"/>
        <v>479.50810185185185</v>
      </c>
      <c r="Q8" s="11"/>
    </row>
    <row r="9" spans="1:17" ht="12.75">
      <c r="A9" s="11"/>
      <c r="B9" s="20">
        <v>40513</v>
      </c>
      <c r="C9" s="21">
        <v>1727</v>
      </c>
      <c r="D9" s="21">
        <v>435.96409959467286</v>
      </c>
      <c r="E9" s="16">
        <v>0</v>
      </c>
      <c r="F9" s="16">
        <v>0</v>
      </c>
      <c r="G9" s="21">
        <v>1727</v>
      </c>
      <c r="H9" s="21">
        <v>435.96409959467286</v>
      </c>
      <c r="L9" s="11">
        <f t="shared" si="0"/>
        <v>752910</v>
      </c>
      <c r="M9" s="11">
        <f t="shared" si="1"/>
        <v>0</v>
      </c>
      <c r="N9" s="11">
        <f t="shared" si="2"/>
        <v>752910</v>
      </c>
      <c r="O9" s="19">
        <f t="shared" si="3"/>
        <v>1727</v>
      </c>
      <c r="P9" s="17">
        <f t="shared" si="4"/>
        <v>435.96409959467286</v>
      </c>
      <c r="Q9" s="11"/>
    </row>
    <row r="10" spans="2:17" ht="12.75">
      <c r="B10" s="20">
        <v>40544</v>
      </c>
      <c r="C10" s="21">
        <v>2049</v>
      </c>
      <c r="D10" s="21">
        <v>436.7423133235725</v>
      </c>
      <c r="E10" s="16">
        <v>0</v>
      </c>
      <c r="F10" s="16">
        <v>0</v>
      </c>
      <c r="G10" s="21">
        <v>2049</v>
      </c>
      <c r="H10" s="21">
        <v>436.7423133235725</v>
      </c>
      <c r="L10" s="11">
        <f t="shared" si="0"/>
        <v>894885</v>
      </c>
      <c r="M10" s="11">
        <f t="shared" si="1"/>
        <v>0</v>
      </c>
      <c r="N10" s="11">
        <f t="shared" si="2"/>
        <v>894885</v>
      </c>
      <c r="O10" s="19">
        <f t="shared" si="3"/>
        <v>2049</v>
      </c>
      <c r="P10" s="17">
        <f t="shared" si="4"/>
        <v>436.7423133235725</v>
      </c>
      <c r="Q10" s="11"/>
    </row>
    <row r="11" spans="2:17" ht="12.75">
      <c r="B11" s="20">
        <v>40575</v>
      </c>
      <c r="C11" s="21">
        <v>1875</v>
      </c>
      <c r="D11" s="21">
        <v>447.92853333333335</v>
      </c>
      <c r="E11" s="16">
        <v>0</v>
      </c>
      <c r="F11" s="16">
        <v>0</v>
      </c>
      <c r="G11" s="21">
        <v>1875</v>
      </c>
      <c r="H11" s="21">
        <v>447.92853333333335</v>
      </c>
      <c r="L11" s="11">
        <f t="shared" si="0"/>
        <v>839866</v>
      </c>
      <c r="M11" s="11">
        <f t="shared" si="1"/>
        <v>0</v>
      </c>
      <c r="N11" s="11">
        <f t="shared" si="2"/>
        <v>839866</v>
      </c>
      <c r="O11" s="19">
        <f t="shared" si="3"/>
        <v>1875</v>
      </c>
      <c r="P11" s="17">
        <f t="shared" si="4"/>
        <v>447.92853333333335</v>
      </c>
      <c r="Q11" s="11"/>
    </row>
    <row r="12" spans="2:17" ht="12.75">
      <c r="B12" s="20">
        <v>40603</v>
      </c>
      <c r="C12" s="21">
        <v>2134</v>
      </c>
      <c r="D12" s="21">
        <v>413.40440487347706</v>
      </c>
      <c r="E12" s="16">
        <v>0</v>
      </c>
      <c r="F12" s="16">
        <v>0</v>
      </c>
      <c r="G12" s="21">
        <v>2134</v>
      </c>
      <c r="H12" s="21">
        <v>413.40440487347706</v>
      </c>
      <c r="L12" s="11">
        <f t="shared" si="0"/>
        <v>882205</v>
      </c>
      <c r="M12" s="11">
        <f t="shared" si="1"/>
        <v>0</v>
      </c>
      <c r="N12" s="11">
        <f t="shared" si="2"/>
        <v>882205</v>
      </c>
      <c r="O12" s="19">
        <f t="shared" si="3"/>
        <v>2134</v>
      </c>
      <c r="P12" s="17">
        <f t="shared" si="4"/>
        <v>413.40440487347706</v>
      </c>
      <c r="Q12" s="11"/>
    </row>
    <row r="13" spans="2:17" ht="12.75">
      <c r="B13" s="20">
        <v>40634</v>
      </c>
      <c r="C13" s="21">
        <v>2083</v>
      </c>
      <c r="D13" s="21">
        <v>411.793086893903</v>
      </c>
      <c r="E13" s="16">
        <v>0</v>
      </c>
      <c r="F13" s="16">
        <v>0</v>
      </c>
      <c r="G13" s="21">
        <v>2083</v>
      </c>
      <c r="H13" s="21">
        <v>411.793086893903</v>
      </c>
      <c r="J13">
        <f>C17*D17</f>
        <v>1116816</v>
      </c>
      <c r="L13" s="11">
        <f t="shared" si="0"/>
        <v>857765</v>
      </c>
      <c r="M13" s="11">
        <f t="shared" si="1"/>
        <v>0</v>
      </c>
      <c r="N13" s="11">
        <f t="shared" si="2"/>
        <v>857765</v>
      </c>
      <c r="O13" s="19">
        <f t="shared" si="3"/>
        <v>2083</v>
      </c>
      <c r="P13" s="17">
        <f t="shared" si="4"/>
        <v>411.793086893903</v>
      </c>
      <c r="Q13" s="11"/>
    </row>
    <row r="14" spans="2:17" ht="12.75">
      <c r="B14" s="20">
        <v>40664</v>
      </c>
      <c r="C14" s="21">
        <v>2132</v>
      </c>
      <c r="D14" s="21">
        <v>414.53095684803003</v>
      </c>
      <c r="E14" s="16">
        <v>0</v>
      </c>
      <c r="F14" s="16">
        <v>0</v>
      </c>
      <c r="G14" s="21">
        <v>2132</v>
      </c>
      <c r="H14" s="21">
        <v>414.53095684803003</v>
      </c>
      <c r="J14">
        <f>E17*F17</f>
        <v>0</v>
      </c>
      <c r="L14" s="11">
        <f t="shared" si="0"/>
        <v>883780</v>
      </c>
      <c r="M14" s="11">
        <f t="shared" si="1"/>
        <v>0</v>
      </c>
      <c r="N14" s="11">
        <f t="shared" si="2"/>
        <v>883780</v>
      </c>
      <c r="O14" s="19">
        <f t="shared" si="3"/>
        <v>2132</v>
      </c>
      <c r="P14" s="17">
        <f t="shared" si="4"/>
        <v>414.53095684803003</v>
      </c>
      <c r="Q14" s="11"/>
    </row>
    <row r="15" spans="2:17" ht="12.75">
      <c r="B15" s="20">
        <v>40695</v>
      </c>
      <c r="C15" s="21">
        <v>2292</v>
      </c>
      <c r="D15" s="21">
        <v>403.26396160558465</v>
      </c>
      <c r="E15" s="16">
        <v>0</v>
      </c>
      <c r="F15" s="16">
        <v>0</v>
      </c>
      <c r="G15" s="21">
        <v>2292</v>
      </c>
      <c r="H15" s="21">
        <v>403.26396160558465</v>
      </c>
      <c r="J15">
        <f>(J13+J14)/G17</f>
        <v>439</v>
      </c>
      <c r="L15" s="11">
        <f t="shared" si="0"/>
        <v>924281</v>
      </c>
      <c r="M15" s="11">
        <f t="shared" si="1"/>
        <v>0</v>
      </c>
      <c r="N15" s="11">
        <f t="shared" si="2"/>
        <v>924281</v>
      </c>
      <c r="O15" s="19">
        <f t="shared" si="3"/>
        <v>2292</v>
      </c>
      <c r="P15" s="17">
        <f t="shared" si="4"/>
        <v>403.26396160558465</v>
      </c>
      <c r="Q15" s="11"/>
    </row>
    <row r="16" spans="2:17" ht="12.75">
      <c r="B16" s="20">
        <v>40725</v>
      </c>
      <c r="C16" s="21">
        <v>2106</v>
      </c>
      <c r="D16" s="21">
        <v>454.43114909781576</v>
      </c>
      <c r="E16" s="16">
        <v>0</v>
      </c>
      <c r="F16" s="16">
        <v>0</v>
      </c>
      <c r="G16" s="21">
        <v>2106</v>
      </c>
      <c r="H16" s="21">
        <v>454.43114909781576</v>
      </c>
      <c r="L16" s="11">
        <f t="shared" si="0"/>
        <v>957032</v>
      </c>
      <c r="M16" s="11">
        <f t="shared" si="1"/>
        <v>0</v>
      </c>
      <c r="N16" s="11">
        <f t="shared" si="2"/>
        <v>957032</v>
      </c>
      <c r="O16" s="19">
        <f t="shared" si="3"/>
        <v>2106</v>
      </c>
      <c r="P16" s="17">
        <f t="shared" si="4"/>
        <v>454.43114909781576</v>
      </c>
      <c r="Q16" s="11"/>
    </row>
    <row r="17" spans="2:17" ht="12.75">
      <c r="B17" s="20">
        <v>40756</v>
      </c>
      <c r="C17" s="23">
        <v>2544</v>
      </c>
      <c r="D17" s="23">
        <v>439</v>
      </c>
      <c r="E17" s="16">
        <v>0</v>
      </c>
      <c r="F17" s="16">
        <v>0</v>
      </c>
      <c r="G17" s="23">
        <v>2544</v>
      </c>
      <c r="H17" s="23">
        <v>439</v>
      </c>
      <c r="L17" s="11">
        <f t="shared" si="0"/>
        <v>1116816</v>
      </c>
      <c r="M17" s="11">
        <f t="shared" si="1"/>
        <v>0</v>
      </c>
      <c r="N17" s="11">
        <f t="shared" si="2"/>
        <v>1116816</v>
      </c>
      <c r="O17" s="19">
        <f t="shared" si="3"/>
        <v>2544</v>
      </c>
      <c r="P17" s="17">
        <f t="shared" si="4"/>
        <v>439</v>
      </c>
      <c r="Q17" s="11"/>
    </row>
    <row r="18" spans="2:17" ht="12.75">
      <c r="B18" s="11"/>
      <c r="C18" s="11"/>
      <c r="D18" s="11"/>
      <c r="E18" s="11"/>
      <c r="F18" s="11"/>
      <c r="G18" s="11"/>
      <c r="H18" s="11"/>
      <c r="L18" s="11"/>
      <c r="M18" s="11"/>
      <c r="N18" s="11"/>
      <c r="O18" s="11"/>
      <c r="P18" s="11"/>
      <c r="Q18" s="11"/>
    </row>
    <row r="19" spans="2:17" ht="12.75">
      <c r="B19" s="11" t="s">
        <v>18</v>
      </c>
      <c r="C19" s="19">
        <f>SUM(C6:C18)</f>
        <v>24492</v>
      </c>
      <c r="D19" s="17">
        <f>L19/C19</f>
        <v>442.29311611954927</v>
      </c>
      <c r="E19" s="19">
        <f>SUM(E6:E18)</f>
        <v>0</v>
      </c>
      <c r="F19" s="17">
        <v>0</v>
      </c>
      <c r="G19" s="19">
        <f>SUM(G6:G18)</f>
        <v>24492</v>
      </c>
      <c r="H19" s="17">
        <f>N19/G19</f>
        <v>442.29311611954927</v>
      </c>
      <c r="L19" s="11">
        <f>SUM(L6:L18)</f>
        <v>10832643</v>
      </c>
      <c r="M19" s="11">
        <f>SUM(M6:M18)</f>
        <v>0</v>
      </c>
      <c r="N19" s="19">
        <f>SUM(N6:N18)</f>
        <v>10832643</v>
      </c>
      <c r="O19" s="19">
        <f>SUM(O6:O18)</f>
        <v>24492</v>
      </c>
      <c r="P19" s="17">
        <f>N19/O19</f>
        <v>442.29311611954927</v>
      </c>
      <c r="Q19" s="11"/>
    </row>
    <row r="20" spans="2:17" ht="12.75">
      <c r="B20" s="11"/>
      <c r="C20" s="11"/>
      <c r="D20" s="11"/>
      <c r="E20" s="11"/>
      <c r="F20" s="11"/>
      <c r="G20" s="11"/>
      <c r="H20" s="11"/>
      <c r="L20" s="11"/>
      <c r="M20" s="11"/>
      <c r="N20" s="11"/>
      <c r="O20" s="11"/>
      <c r="P20" s="11"/>
      <c r="Q20" s="11"/>
    </row>
    <row r="21" spans="1:17" ht="12.75">
      <c r="A21" s="11">
        <v>126</v>
      </c>
      <c r="B21" t="s">
        <v>29</v>
      </c>
      <c r="C21" s="11"/>
      <c r="D21" s="11"/>
      <c r="E21" s="11"/>
      <c r="F21" s="11"/>
      <c r="G21" s="11"/>
      <c r="H21" s="11"/>
      <c r="L21" s="11"/>
      <c r="M21" s="11"/>
      <c r="N21" s="11"/>
      <c r="O21" s="11"/>
      <c r="P21" s="11"/>
      <c r="Q21" s="11"/>
    </row>
    <row r="22" spans="12:17" ht="12.75">
      <c r="L22" s="11"/>
      <c r="M22" s="11"/>
      <c r="N22" s="11"/>
      <c r="O22" s="11"/>
      <c r="P22" s="11"/>
      <c r="Q22" s="11"/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35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spans="1:2" ht="12.75">
      <c r="A26" s="44" t="s">
        <v>48</v>
      </c>
      <c r="B26" s="60" t="s">
        <v>49</v>
      </c>
    </row>
    <row r="27" spans="1:8" ht="12.75">
      <c r="A27" s="46"/>
      <c r="B27" s="44"/>
      <c r="C27" s="41" t="s">
        <v>20</v>
      </c>
      <c r="D27" s="42"/>
      <c r="E27" s="43" t="s">
        <v>21</v>
      </c>
      <c r="F27" s="42"/>
      <c r="G27" s="43" t="s">
        <v>36</v>
      </c>
      <c r="H27" s="45" t="s">
        <v>37</v>
      </c>
    </row>
    <row r="28" spans="1:17" ht="12.75">
      <c r="A28" s="44" t="s">
        <v>13</v>
      </c>
      <c r="B28" s="44" t="s">
        <v>14</v>
      </c>
      <c r="C28" s="44" t="s">
        <v>38</v>
      </c>
      <c r="D28" s="44" t="s">
        <v>39</v>
      </c>
      <c r="E28" s="44" t="s">
        <v>38</v>
      </c>
      <c r="F28" s="44" t="s">
        <v>39</v>
      </c>
      <c r="G28" s="44"/>
      <c r="H28" s="44"/>
      <c r="K28" s="44" t="s">
        <v>13</v>
      </c>
      <c r="L28" s="44" t="s">
        <v>14</v>
      </c>
      <c r="M28" s="49" t="s">
        <v>24</v>
      </c>
      <c r="N28" s="49" t="s">
        <v>25</v>
      </c>
      <c r="O28" s="50" t="s">
        <v>44</v>
      </c>
      <c r="P28" s="50" t="s">
        <v>45</v>
      </c>
      <c r="Q28" s="50" t="s">
        <v>46</v>
      </c>
    </row>
    <row r="29" spans="1:17" ht="12.75">
      <c r="A29" s="31">
        <v>2014</v>
      </c>
      <c r="B29" s="28" t="s">
        <v>4</v>
      </c>
      <c r="C29" s="29">
        <v>1557</v>
      </c>
      <c r="D29" s="30">
        <v>390.91586384071934</v>
      </c>
      <c r="E29" s="29">
        <v>0</v>
      </c>
      <c r="F29" s="29">
        <v>0</v>
      </c>
      <c r="G29" s="29">
        <v>1557</v>
      </c>
      <c r="H29" s="30">
        <v>390.91586384071934</v>
      </c>
      <c r="K29" s="31">
        <v>2014</v>
      </c>
      <c r="L29" s="28" t="s">
        <v>4</v>
      </c>
      <c r="M29" s="51">
        <f aca="true" t="shared" si="5" ref="M29:M52">C29*D29</f>
        <v>608656</v>
      </c>
      <c r="N29" s="51">
        <f aca="true" t="shared" si="6" ref="N29:N52">E29*F29</f>
        <v>0</v>
      </c>
      <c r="O29" s="52">
        <f aca="true" t="shared" si="7" ref="O29:O52">M29+N29</f>
        <v>608656</v>
      </c>
      <c r="P29" s="52">
        <f aca="true" t="shared" si="8" ref="P29:P52">C29+E29</f>
        <v>1557</v>
      </c>
      <c r="Q29" s="51">
        <f>O29/P29</f>
        <v>390.91586384071934</v>
      </c>
    </row>
    <row r="30" spans="1:17" ht="12.75">
      <c r="A30" s="28"/>
      <c r="B30" s="28" t="s">
        <v>5</v>
      </c>
      <c r="C30" s="29">
        <v>1685</v>
      </c>
      <c r="D30" s="30">
        <v>380.10029673590503</v>
      </c>
      <c r="E30" s="29">
        <v>0</v>
      </c>
      <c r="F30" s="29">
        <v>0</v>
      </c>
      <c r="G30" s="29">
        <v>1685</v>
      </c>
      <c r="H30" s="30">
        <v>380.10029673590503</v>
      </c>
      <c r="K30" s="28"/>
      <c r="L30" s="28" t="s">
        <v>5</v>
      </c>
      <c r="M30" s="51">
        <f t="shared" si="5"/>
        <v>640469</v>
      </c>
      <c r="N30" s="51">
        <f t="shared" si="6"/>
        <v>0</v>
      </c>
      <c r="O30" s="52">
        <f t="shared" si="7"/>
        <v>640469</v>
      </c>
      <c r="P30" s="52">
        <f t="shared" si="8"/>
        <v>1685</v>
      </c>
      <c r="Q30" s="51">
        <f aca="true" t="shared" si="9" ref="Q30:Q52">O30/P30</f>
        <v>380.10029673590503</v>
      </c>
    </row>
    <row r="31" spans="1:17" ht="12.75">
      <c r="A31" s="28"/>
      <c r="B31" s="28" t="s">
        <v>6</v>
      </c>
      <c r="C31" s="29">
        <v>1959</v>
      </c>
      <c r="D31" s="30">
        <v>412.0336906584992</v>
      </c>
      <c r="E31" s="29">
        <v>0</v>
      </c>
      <c r="F31" s="29">
        <v>0</v>
      </c>
      <c r="G31" s="29">
        <v>1959</v>
      </c>
      <c r="H31" s="30">
        <v>412.0336906584992</v>
      </c>
      <c r="K31" s="28"/>
      <c r="L31" s="28" t="s">
        <v>6</v>
      </c>
      <c r="M31" s="51">
        <f t="shared" si="5"/>
        <v>807174</v>
      </c>
      <c r="N31" s="51">
        <f t="shared" si="6"/>
        <v>0</v>
      </c>
      <c r="O31" s="52">
        <f t="shared" si="7"/>
        <v>807174</v>
      </c>
      <c r="P31" s="52">
        <f t="shared" si="8"/>
        <v>1959</v>
      </c>
      <c r="Q31" s="51">
        <f t="shared" si="9"/>
        <v>412.0336906584992</v>
      </c>
    </row>
    <row r="32" spans="1:17" ht="12.75">
      <c r="A32" s="28"/>
      <c r="B32" s="28" t="s">
        <v>7</v>
      </c>
      <c r="C32" s="29">
        <v>2139</v>
      </c>
      <c r="D32" s="30">
        <v>415.1192145862553</v>
      </c>
      <c r="E32" s="29">
        <v>0</v>
      </c>
      <c r="F32" s="29">
        <v>0</v>
      </c>
      <c r="G32" s="29">
        <v>2139</v>
      </c>
      <c r="H32" s="30">
        <v>415.1192145862553</v>
      </c>
      <c r="K32" s="28"/>
      <c r="L32" s="28" t="s">
        <v>7</v>
      </c>
      <c r="M32" s="51">
        <f t="shared" si="5"/>
        <v>887940</v>
      </c>
      <c r="N32" s="51">
        <f t="shared" si="6"/>
        <v>0</v>
      </c>
      <c r="O32" s="52">
        <f t="shared" si="7"/>
        <v>887940</v>
      </c>
      <c r="P32" s="52">
        <f t="shared" si="8"/>
        <v>2139</v>
      </c>
      <c r="Q32" s="51">
        <f t="shared" si="9"/>
        <v>415.1192145862553</v>
      </c>
    </row>
    <row r="33" spans="1:17" ht="12.75">
      <c r="A33" s="28"/>
      <c r="B33" s="28" t="s">
        <v>8</v>
      </c>
      <c r="C33" s="29">
        <v>1977</v>
      </c>
      <c r="D33" s="30">
        <v>412.66717248356093</v>
      </c>
      <c r="E33" s="29">
        <v>0</v>
      </c>
      <c r="F33" s="29">
        <v>0</v>
      </c>
      <c r="G33" s="29">
        <v>1977</v>
      </c>
      <c r="H33" s="30">
        <v>412.66717248356093</v>
      </c>
      <c r="K33" s="28"/>
      <c r="L33" s="28" t="s">
        <v>8</v>
      </c>
      <c r="M33" s="51">
        <f t="shared" si="5"/>
        <v>815843</v>
      </c>
      <c r="N33" s="51">
        <f t="shared" si="6"/>
        <v>0</v>
      </c>
      <c r="O33" s="52">
        <f t="shared" si="7"/>
        <v>815843</v>
      </c>
      <c r="P33" s="52">
        <f t="shared" si="8"/>
        <v>1977</v>
      </c>
      <c r="Q33" s="51">
        <f t="shared" si="9"/>
        <v>412.66717248356093</v>
      </c>
    </row>
    <row r="34" spans="1:17" ht="12.75">
      <c r="A34" s="28"/>
      <c r="B34" s="28" t="s">
        <v>10</v>
      </c>
      <c r="C34" s="29">
        <v>2067</v>
      </c>
      <c r="D34" s="30">
        <v>409.6448959845186</v>
      </c>
      <c r="E34" s="29">
        <v>0</v>
      </c>
      <c r="F34" s="29">
        <v>0</v>
      </c>
      <c r="G34" s="29">
        <v>2067</v>
      </c>
      <c r="H34" s="30">
        <v>409.6448959845186</v>
      </c>
      <c r="K34" s="28"/>
      <c r="L34" s="28" t="s">
        <v>10</v>
      </c>
      <c r="M34" s="51">
        <f t="shared" si="5"/>
        <v>846736</v>
      </c>
      <c r="N34" s="51">
        <f t="shared" si="6"/>
        <v>0</v>
      </c>
      <c r="O34" s="52">
        <f t="shared" si="7"/>
        <v>846736</v>
      </c>
      <c r="P34" s="52">
        <f t="shared" si="8"/>
        <v>2067</v>
      </c>
      <c r="Q34" s="51">
        <f t="shared" si="9"/>
        <v>409.6448959845186</v>
      </c>
    </row>
    <row r="35" spans="1:17" ht="12.75">
      <c r="A35" s="28"/>
      <c r="B35" s="28" t="s">
        <v>11</v>
      </c>
      <c r="C35" s="29">
        <v>2240</v>
      </c>
      <c r="D35" s="30">
        <v>385.89776785714287</v>
      </c>
      <c r="E35" s="29">
        <v>0</v>
      </c>
      <c r="F35" s="29">
        <v>0</v>
      </c>
      <c r="G35" s="29">
        <v>2240</v>
      </c>
      <c r="H35" s="30">
        <v>385.89776785714287</v>
      </c>
      <c r="K35" s="28"/>
      <c r="L35" s="28" t="s">
        <v>11</v>
      </c>
      <c r="M35" s="51">
        <f t="shared" si="5"/>
        <v>864411</v>
      </c>
      <c r="N35" s="51">
        <f t="shared" si="6"/>
        <v>0</v>
      </c>
      <c r="O35" s="52">
        <f t="shared" si="7"/>
        <v>864411</v>
      </c>
      <c r="P35" s="52">
        <f t="shared" si="8"/>
        <v>2240</v>
      </c>
      <c r="Q35" s="51">
        <f t="shared" si="9"/>
        <v>385.89776785714287</v>
      </c>
    </row>
    <row r="36" spans="1:17" ht="12.75">
      <c r="A36" s="28"/>
      <c r="B36" s="28" t="s">
        <v>12</v>
      </c>
      <c r="C36" s="29">
        <v>2207</v>
      </c>
      <c r="D36" s="30">
        <v>410.5487086542818</v>
      </c>
      <c r="E36" s="29">
        <v>0</v>
      </c>
      <c r="F36" s="29">
        <v>0</v>
      </c>
      <c r="G36" s="29">
        <v>2207</v>
      </c>
      <c r="H36" s="30">
        <v>410.5487086542818</v>
      </c>
      <c r="K36" s="28"/>
      <c r="L36" s="28" t="s">
        <v>12</v>
      </c>
      <c r="M36" s="51">
        <f t="shared" si="5"/>
        <v>906081</v>
      </c>
      <c r="N36" s="51">
        <f t="shared" si="6"/>
        <v>0</v>
      </c>
      <c r="O36" s="52">
        <f t="shared" si="7"/>
        <v>906081</v>
      </c>
      <c r="P36" s="52">
        <f t="shared" si="8"/>
        <v>2207</v>
      </c>
      <c r="Q36" s="51">
        <f t="shared" si="9"/>
        <v>410.5487086542818</v>
      </c>
    </row>
    <row r="37" spans="1:17" ht="12.75">
      <c r="A37" s="28"/>
      <c r="B37" s="28" t="s">
        <v>9</v>
      </c>
      <c r="C37" s="29">
        <v>1938</v>
      </c>
      <c r="D37" s="30">
        <v>436.7316821465428</v>
      </c>
      <c r="E37" s="29">
        <v>0</v>
      </c>
      <c r="F37" s="29">
        <v>0</v>
      </c>
      <c r="G37" s="29">
        <v>1938</v>
      </c>
      <c r="H37" s="30">
        <v>436.7316821465428</v>
      </c>
      <c r="K37" s="28"/>
      <c r="L37" s="28" t="s">
        <v>9</v>
      </c>
      <c r="M37" s="51">
        <f t="shared" si="5"/>
        <v>846386</v>
      </c>
      <c r="N37" s="51">
        <f t="shared" si="6"/>
        <v>0</v>
      </c>
      <c r="O37" s="52">
        <f t="shared" si="7"/>
        <v>846386</v>
      </c>
      <c r="P37" s="52">
        <f t="shared" si="8"/>
        <v>1938</v>
      </c>
      <c r="Q37" s="51">
        <f t="shared" si="9"/>
        <v>436.7316821465428</v>
      </c>
    </row>
    <row r="38" spans="1:17" ht="12.75">
      <c r="A38" s="28"/>
      <c r="B38" s="28" t="s">
        <v>1</v>
      </c>
      <c r="C38" s="29">
        <v>1817</v>
      </c>
      <c r="D38" s="30">
        <v>424.02476609796366</v>
      </c>
      <c r="E38" s="29">
        <v>0</v>
      </c>
      <c r="F38" s="29">
        <v>0</v>
      </c>
      <c r="G38" s="85">
        <v>1817</v>
      </c>
      <c r="H38" s="30">
        <v>424.02476609796366</v>
      </c>
      <c r="K38" s="28"/>
      <c r="L38" s="28" t="s">
        <v>1</v>
      </c>
      <c r="M38" s="51">
        <f t="shared" si="5"/>
        <v>770453</v>
      </c>
      <c r="N38" s="51">
        <f t="shared" si="6"/>
        <v>0</v>
      </c>
      <c r="O38" s="88">
        <f t="shared" si="7"/>
        <v>770453</v>
      </c>
      <c r="P38" s="52">
        <f t="shared" si="8"/>
        <v>1817</v>
      </c>
      <c r="Q38" s="51">
        <f t="shared" si="9"/>
        <v>424.02476609796366</v>
      </c>
    </row>
    <row r="39" spans="1:17" ht="12.75">
      <c r="A39" s="28"/>
      <c r="B39" s="28" t="s">
        <v>2</v>
      </c>
      <c r="C39" s="29">
        <v>1579</v>
      </c>
      <c r="D39" s="30">
        <v>435.18936035465487</v>
      </c>
      <c r="E39" s="29">
        <v>0</v>
      </c>
      <c r="F39" s="29">
        <v>0</v>
      </c>
      <c r="G39" s="85">
        <v>1579</v>
      </c>
      <c r="H39" s="30">
        <v>435.18936035465487</v>
      </c>
      <c r="K39" s="28"/>
      <c r="L39" s="28" t="s">
        <v>2</v>
      </c>
      <c r="M39" s="51">
        <f t="shared" si="5"/>
        <v>687164</v>
      </c>
      <c r="N39" s="51">
        <f t="shared" si="6"/>
        <v>0</v>
      </c>
      <c r="O39" s="88">
        <f t="shared" si="7"/>
        <v>687164</v>
      </c>
      <c r="P39" s="52">
        <f t="shared" si="8"/>
        <v>1579</v>
      </c>
      <c r="Q39" s="51">
        <f t="shared" si="9"/>
        <v>435.18936035465487</v>
      </c>
    </row>
    <row r="40" spans="1:17" ht="13.5" thickBot="1">
      <c r="A40" s="32"/>
      <c r="B40" s="32" t="s">
        <v>3</v>
      </c>
      <c r="C40" s="33">
        <v>1601</v>
      </c>
      <c r="D40" s="34">
        <v>415.94940662086196</v>
      </c>
      <c r="E40" s="33">
        <v>0</v>
      </c>
      <c r="F40" s="33">
        <v>0</v>
      </c>
      <c r="G40" s="86">
        <v>1601</v>
      </c>
      <c r="H40" s="34">
        <v>415.94940662086196</v>
      </c>
      <c r="K40" s="32"/>
      <c r="L40" s="32" t="s">
        <v>3</v>
      </c>
      <c r="M40" s="56">
        <f t="shared" si="5"/>
        <v>665935</v>
      </c>
      <c r="N40" s="56">
        <f t="shared" si="6"/>
        <v>0</v>
      </c>
      <c r="O40" s="89">
        <f t="shared" si="7"/>
        <v>665935</v>
      </c>
      <c r="P40" s="57">
        <f t="shared" si="8"/>
        <v>1601</v>
      </c>
      <c r="Q40" s="56">
        <f t="shared" si="9"/>
        <v>415.94940662086196</v>
      </c>
    </row>
    <row r="41" spans="1:17" ht="13.5" thickTop="1">
      <c r="A41" s="35" t="s">
        <v>40</v>
      </c>
      <c r="B41" s="35"/>
      <c r="C41" s="36">
        <v>22766</v>
      </c>
      <c r="D41" s="37">
        <v>410.5792848985329</v>
      </c>
      <c r="E41" s="36">
        <v>0</v>
      </c>
      <c r="F41" s="36">
        <v>0</v>
      </c>
      <c r="G41" s="36">
        <v>22766</v>
      </c>
      <c r="H41" s="37">
        <v>410.5792848985329</v>
      </c>
      <c r="K41" s="35" t="s">
        <v>40</v>
      </c>
      <c r="L41" s="35"/>
      <c r="M41" s="54">
        <f t="shared" si="5"/>
        <v>9347248</v>
      </c>
      <c r="N41" s="54">
        <f t="shared" si="6"/>
        <v>0</v>
      </c>
      <c r="O41" s="55">
        <f t="shared" si="7"/>
        <v>9347248</v>
      </c>
      <c r="P41" s="55">
        <f t="shared" si="8"/>
        <v>22766</v>
      </c>
      <c r="Q41" s="54">
        <f t="shared" si="9"/>
        <v>410.5792848985329</v>
      </c>
    </row>
    <row r="42" spans="1:17" ht="12.75">
      <c r="A42" s="31">
        <v>2015</v>
      </c>
      <c r="B42" s="28" t="s">
        <v>4</v>
      </c>
      <c r="C42" s="29">
        <v>2029</v>
      </c>
      <c r="D42" s="30">
        <v>440.3040906850665</v>
      </c>
      <c r="E42" s="29">
        <v>0</v>
      </c>
      <c r="F42" s="29">
        <v>0</v>
      </c>
      <c r="G42" s="85">
        <v>2029</v>
      </c>
      <c r="H42" s="30">
        <v>440.3040906850665</v>
      </c>
      <c r="K42" s="31">
        <v>2015</v>
      </c>
      <c r="L42" s="28" t="s">
        <v>4</v>
      </c>
      <c r="M42" s="51">
        <f t="shared" si="5"/>
        <v>893377</v>
      </c>
      <c r="N42" s="51">
        <f t="shared" si="6"/>
        <v>0</v>
      </c>
      <c r="O42" s="88">
        <f t="shared" si="7"/>
        <v>893377</v>
      </c>
      <c r="P42" s="52">
        <f t="shared" si="8"/>
        <v>2029</v>
      </c>
      <c r="Q42" s="51">
        <f t="shared" si="9"/>
        <v>440.3040906850665</v>
      </c>
    </row>
    <row r="43" spans="1:17" ht="12.75">
      <c r="A43" s="28"/>
      <c r="B43" s="28" t="s">
        <v>5</v>
      </c>
      <c r="C43" s="29">
        <v>3959</v>
      </c>
      <c r="D43" s="30">
        <v>406.1760545592321</v>
      </c>
      <c r="E43" s="29">
        <v>0</v>
      </c>
      <c r="F43" s="29">
        <v>0</v>
      </c>
      <c r="G43" s="85">
        <v>3959</v>
      </c>
      <c r="H43" s="30">
        <v>406.1760545592321</v>
      </c>
      <c r="K43" s="28"/>
      <c r="L43" s="28" t="s">
        <v>5</v>
      </c>
      <c r="M43" s="51">
        <f t="shared" si="5"/>
        <v>1608051</v>
      </c>
      <c r="N43" s="51">
        <f t="shared" si="6"/>
        <v>0</v>
      </c>
      <c r="O43" s="88">
        <f t="shared" si="7"/>
        <v>1608051</v>
      </c>
      <c r="P43" s="52">
        <f t="shared" si="8"/>
        <v>3959</v>
      </c>
      <c r="Q43" s="51">
        <f t="shared" si="9"/>
        <v>406.1760545592321</v>
      </c>
    </row>
    <row r="44" spans="1:17" ht="12.75">
      <c r="A44" s="28"/>
      <c r="B44" s="28" t="s">
        <v>6</v>
      </c>
      <c r="C44" s="29">
        <v>3279</v>
      </c>
      <c r="D44" s="30">
        <v>415.0927111924367</v>
      </c>
      <c r="E44" s="29">
        <v>0</v>
      </c>
      <c r="F44" s="29">
        <v>0</v>
      </c>
      <c r="G44" s="85">
        <v>3279</v>
      </c>
      <c r="H44" s="30">
        <v>415.0927111924367</v>
      </c>
      <c r="K44" s="28"/>
      <c r="L44" s="28" t="s">
        <v>6</v>
      </c>
      <c r="M44" s="51">
        <f t="shared" si="5"/>
        <v>1361089</v>
      </c>
      <c r="N44" s="51">
        <f t="shared" si="6"/>
        <v>0</v>
      </c>
      <c r="O44" s="88">
        <f t="shared" si="7"/>
        <v>1361089</v>
      </c>
      <c r="P44" s="52">
        <f t="shared" si="8"/>
        <v>3279</v>
      </c>
      <c r="Q44" s="51">
        <f t="shared" si="9"/>
        <v>415.0927111924367</v>
      </c>
    </row>
    <row r="45" spans="1:17" ht="12.75">
      <c r="A45" s="28"/>
      <c r="B45" s="28" t="s">
        <v>7</v>
      </c>
      <c r="C45" s="29">
        <v>3221</v>
      </c>
      <c r="D45" s="30">
        <v>416.1996274448929</v>
      </c>
      <c r="E45" s="29">
        <v>0</v>
      </c>
      <c r="F45" s="29">
        <v>0</v>
      </c>
      <c r="G45" s="85">
        <v>3221</v>
      </c>
      <c r="H45" s="30">
        <v>416.1996274448929</v>
      </c>
      <c r="K45" s="28"/>
      <c r="L45" s="28" t="s">
        <v>7</v>
      </c>
      <c r="M45" s="51">
        <f aca="true" t="shared" si="10" ref="M45:M50">C45*D45</f>
        <v>1340579</v>
      </c>
      <c r="N45" s="51">
        <f aca="true" t="shared" si="11" ref="N45:N50">E45*F45</f>
        <v>0</v>
      </c>
      <c r="O45" s="88">
        <f aca="true" t="shared" si="12" ref="O45:O50">M45+N45</f>
        <v>1340579</v>
      </c>
      <c r="P45" s="52">
        <f aca="true" t="shared" si="13" ref="P45:P50">C45+E45</f>
        <v>3221</v>
      </c>
      <c r="Q45" s="51">
        <f aca="true" t="shared" si="14" ref="Q45:Q50">O45/P45</f>
        <v>416.1996274448929</v>
      </c>
    </row>
    <row r="46" spans="1:17" ht="12.75">
      <c r="A46" s="28"/>
      <c r="B46" s="28" t="s">
        <v>8</v>
      </c>
      <c r="C46" s="29">
        <v>2725</v>
      </c>
      <c r="D46" s="30">
        <v>419.8598165137615</v>
      </c>
      <c r="E46" s="29">
        <v>0</v>
      </c>
      <c r="F46" s="29">
        <v>0</v>
      </c>
      <c r="G46" s="85">
        <v>2725</v>
      </c>
      <c r="H46" s="30">
        <v>419.8598165137615</v>
      </c>
      <c r="K46" s="28"/>
      <c r="L46" s="28" t="s">
        <v>8</v>
      </c>
      <c r="M46" s="51">
        <f t="shared" si="10"/>
        <v>1144118</v>
      </c>
      <c r="N46" s="51">
        <f t="shared" si="11"/>
        <v>0</v>
      </c>
      <c r="O46" s="88">
        <f t="shared" si="12"/>
        <v>1144118</v>
      </c>
      <c r="P46" s="52">
        <f t="shared" si="13"/>
        <v>2725</v>
      </c>
      <c r="Q46" s="51">
        <f t="shared" si="14"/>
        <v>419.8598165137615</v>
      </c>
    </row>
    <row r="47" spans="1:17" ht="12.75">
      <c r="A47" s="28"/>
      <c r="B47" s="28" t="s">
        <v>10</v>
      </c>
      <c r="C47" s="29">
        <v>2787</v>
      </c>
      <c r="D47" s="30">
        <v>410.7875852170793</v>
      </c>
      <c r="E47" s="29">
        <v>0</v>
      </c>
      <c r="F47" s="29">
        <v>0</v>
      </c>
      <c r="G47" s="85">
        <v>2787</v>
      </c>
      <c r="H47" s="30">
        <v>410.7875852170793</v>
      </c>
      <c r="K47" s="28"/>
      <c r="L47" s="28" t="s">
        <v>10</v>
      </c>
      <c r="M47" s="51">
        <f t="shared" si="10"/>
        <v>1144865</v>
      </c>
      <c r="N47" s="51">
        <f t="shared" si="11"/>
        <v>0</v>
      </c>
      <c r="O47" s="88">
        <f t="shared" si="12"/>
        <v>1144865</v>
      </c>
      <c r="P47" s="52">
        <f t="shared" si="13"/>
        <v>2787</v>
      </c>
      <c r="Q47" s="51">
        <f t="shared" si="14"/>
        <v>410.7875852170793</v>
      </c>
    </row>
    <row r="48" spans="1:17" ht="12.75">
      <c r="A48" s="28"/>
      <c r="B48" s="28" t="s">
        <v>11</v>
      </c>
      <c r="C48" s="29">
        <v>2827</v>
      </c>
      <c r="D48" s="30">
        <v>436.5104350902016</v>
      </c>
      <c r="E48" s="29">
        <v>0</v>
      </c>
      <c r="F48" s="29">
        <v>0</v>
      </c>
      <c r="G48" s="85">
        <v>2827</v>
      </c>
      <c r="H48" s="30">
        <v>436.5104350902016</v>
      </c>
      <c r="K48" s="28"/>
      <c r="L48" s="28" t="s">
        <v>11</v>
      </c>
      <c r="M48" s="51">
        <f t="shared" si="10"/>
        <v>1234015</v>
      </c>
      <c r="N48" s="51">
        <f t="shared" si="11"/>
        <v>0</v>
      </c>
      <c r="O48" s="88">
        <f t="shared" si="12"/>
        <v>1234015</v>
      </c>
      <c r="P48" s="52">
        <f t="shared" si="13"/>
        <v>2827</v>
      </c>
      <c r="Q48" s="51">
        <f t="shared" si="14"/>
        <v>436.5104350902016</v>
      </c>
    </row>
    <row r="49" spans="1:17" ht="12.75">
      <c r="A49" s="28"/>
      <c r="B49" s="28" t="s">
        <v>12</v>
      </c>
      <c r="C49" s="29">
        <v>2807</v>
      </c>
      <c r="D49" s="30">
        <v>407.31172069825436</v>
      </c>
      <c r="E49" s="29">
        <v>0</v>
      </c>
      <c r="F49" s="29">
        <v>0</v>
      </c>
      <c r="G49" s="85">
        <v>2807</v>
      </c>
      <c r="H49" s="30">
        <v>407.31172069825436</v>
      </c>
      <c r="K49" s="28"/>
      <c r="L49" s="28" t="s">
        <v>12</v>
      </c>
      <c r="M49" s="51">
        <f t="shared" si="10"/>
        <v>1143324</v>
      </c>
      <c r="N49" s="51">
        <f t="shared" si="11"/>
        <v>0</v>
      </c>
      <c r="O49" s="88">
        <f t="shared" si="12"/>
        <v>1143324</v>
      </c>
      <c r="P49" s="52">
        <f t="shared" si="13"/>
        <v>2807</v>
      </c>
      <c r="Q49" s="51">
        <f t="shared" si="14"/>
        <v>407.31172069825436</v>
      </c>
    </row>
    <row r="50" spans="1:17" ht="13.5" thickBot="1">
      <c r="A50" s="32"/>
      <c r="B50" s="32" t="s">
        <v>9</v>
      </c>
      <c r="C50" s="33">
        <v>2657</v>
      </c>
      <c r="D50" s="34">
        <v>420.44900263455025</v>
      </c>
      <c r="E50" s="33">
        <v>0</v>
      </c>
      <c r="F50" s="33">
        <v>0</v>
      </c>
      <c r="G50" s="86">
        <v>2657</v>
      </c>
      <c r="H50" s="34">
        <v>420.44900263455025</v>
      </c>
      <c r="K50" s="32"/>
      <c r="L50" s="32" t="s">
        <v>9</v>
      </c>
      <c r="M50" s="56">
        <f t="shared" si="10"/>
        <v>1117133</v>
      </c>
      <c r="N50" s="56">
        <f t="shared" si="11"/>
        <v>0</v>
      </c>
      <c r="O50" s="89">
        <f t="shared" si="12"/>
        <v>1117133</v>
      </c>
      <c r="P50" s="57">
        <f t="shared" si="13"/>
        <v>2657</v>
      </c>
      <c r="Q50" s="56">
        <f t="shared" si="14"/>
        <v>420.44900263455025</v>
      </c>
    </row>
    <row r="51" spans="1:17" ht="13.5" thickTop="1">
      <c r="A51" s="35" t="s">
        <v>41</v>
      </c>
      <c r="B51" s="35"/>
      <c r="C51" s="36">
        <v>26291</v>
      </c>
      <c r="D51" s="37">
        <v>417.88258339355673</v>
      </c>
      <c r="E51" s="36">
        <v>0</v>
      </c>
      <c r="F51" s="36">
        <v>0</v>
      </c>
      <c r="G51" s="36">
        <v>26291</v>
      </c>
      <c r="H51" s="37">
        <v>417.88258339355673</v>
      </c>
      <c r="K51" s="35" t="s">
        <v>41</v>
      </c>
      <c r="L51" s="35"/>
      <c r="M51" s="54">
        <f t="shared" si="5"/>
        <v>10986551</v>
      </c>
      <c r="N51" s="54">
        <f t="shared" si="6"/>
        <v>0</v>
      </c>
      <c r="O51" s="55">
        <f t="shared" si="7"/>
        <v>10986551</v>
      </c>
      <c r="P51" s="55">
        <f t="shared" si="8"/>
        <v>26291</v>
      </c>
      <c r="Q51" s="54">
        <f t="shared" si="9"/>
        <v>417.88258339355673</v>
      </c>
    </row>
    <row r="52" spans="1:17" ht="12.75">
      <c r="A52" s="38" t="s">
        <v>42</v>
      </c>
      <c r="B52" s="38"/>
      <c r="C52" s="39">
        <v>49057</v>
      </c>
      <c r="D52" s="40">
        <v>414.49332409238235</v>
      </c>
      <c r="E52" s="39">
        <v>0</v>
      </c>
      <c r="F52" s="39">
        <v>0</v>
      </c>
      <c r="G52" s="39">
        <v>49057</v>
      </c>
      <c r="H52" s="40">
        <v>414.49332409238235</v>
      </c>
      <c r="K52" s="38" t="s">
        <v>42</v>
      </c>
      <c r="L52" s="38"/>
      <c r="M52" s="58">
        <f t="shared" si="5"/>
        <v>20333799</v>
      </c>
      <c r="N52" s="58">
        <f t="shared" si="6"/>
        <v>0</v>
      </c>
      <c r="O52" s="59">
        <f t="shared" si="7"/>
        <v>20333799</v>
      </c>
      <c r="P52" s="59">
        <f t="shared" si="8"/>
        <v>49057</v>
      </c>
      <c r="Q52" s="58">
        <f t="shared" si="9"/>
        <v>414.49332409238235</v>
      </c>
    </row>
    <row r="55" spans="7:16" ht="13.5" thickBot="1">
      <c r="G55" s="87">
        <f>SUM(G38:G40,G42:G50)</f>
        <v>31288</v>
      </c>
      <c r="O55" s="87">
        <f>SUM(O38:O40,O42:O50)</f>
        <v>13110103</v>
      </c>
      <c r="P55" s="24"/>
    </row>
    <row r="56" ht="13.5" thickTop="1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55"/>
  <sheetViews>
    <sheetView zoomScalePageLayoutView="0" workbookViewId="0" topLeftCell="A1">
      <selection activeCell="A2" sqref="A1:A2"/>
    </sheetView>
  </sheetViews>
  <sheetFormatPr defaultColWidth="9.140625" defaultRowHeight="12.75"/>
  <cols>
    <col min="10" max="10" width="9.140625" style="0" customWidth="1"/>
    <col min="11" max="11" width="11.7109375" style="0" bestFit="1" customWidth="1"/>
    <col min="12" max="12" width="9.28125" style="0" bestFit="1" customWidth="1"/>
    <col min="13" max="13" width="13.8515625" style="0" bestFit="1" customWidth="1"/>
    <col min="14" max="14" width="9.8515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</cols>
  <sheetData>
    <row r="1" ht="12.75">
      <c r="A1" s="6" t="s">
        <v>122</v>
      </c>
    </row>
    <row r="2" ht="12.75">
      <c r="A2" s="6" t="s">
        <v>114</v>
      </c>
    </row>
    <row r="4" spans="1:17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L4" s="11"/>
      <c r="M4" s="11"/>
      <c r="N4" s="11"/>
      <c r="O4" s="11"/>
      <c r="P4" s="11"/>
      <c r="Q4" s="11"/>
    </row>
    <row r="5" spans="1:17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L5" s="11" t="s">
        <v>24</v>
      </c>
      <c r="M5" s="11" t="s">
        <v>25</v>
      </c>
      <c r="N5" s="11" t="s">
        <v>22</v>
      </c>
      <c r="O5" s="11"/>
      <c r="P5" s="11"/>
      <c r="Q5" s="11"/>
    </row>
    <row r="6" spans="1:17" ht="12.75">
      <c r="A6" s="11">
        <v>127</v>
      </c>
      <c r="B6" s="20">
        <v>40422</v>
      </c>
      <c r="C6" s="21">
        <v>817</v>
      </c>
      <c r="D6" s="21">
        <v>485.2019583843329</v>
      </c>
      <c r="E6" s="16">
        <v>0</v>
      </c>
      <c r="F6" s="16">
        <v>0</v>
      </c>
      <c r="G6" s="21">
        <v>817</v>
      </c>
      <c r="H6" s="21">
        <v>485.2019583843329</v>
      </c>
      <c r="L6" s="11">
        <f aca="true" t="shared" si="0" ref="L6:L17">C6*D6</f>
        <v>396410</v>
      </c>
      <c r="M6" s="11">
        <f aca="true" t="shared" si="1" ref="M6:M17">E6*F6</f>
        <v>0</v>
      </c>
      <c r="N6" s="11">
        <f aca="true" t="shared" si="2" ref="N6:N17">L6+M6</f>
        <v>396410</v>
      </c>
      <c r="O6" s="19">
        <f aca="true" t="shared" si="3" ref="O6:O17">C6+E6</f>
        <v>817</v>
      </c>
      <c r="P6" s="17">
        <f aca="true" t="shared" si="4" ref="P6:P17">N6/O6</f>
        <v>485.2019583843329</v>
      </c>
      <c r="Q6" s="11"/>
    </row>
    <row r="7" spans="1:17" ht="12.75">
      <c r="A7" s="11"/>
      <c r="B7" s="20">
        <v>40452</v>
      </c>
      <c r="C7" s="21">
        <v>842</v>
      </c>
      <c r="D7" s="21">
        <v>458.957244655582</v>
      </c>
      <c r="E7" s="16">
        <v>0</v>
      </c>
      <c r="F7" s="16">
        <v>0</v>
      </c>
      <c r="G7" s="21">
        <v>842</v>
      </c>
      <c r="H7" s="21">
        <v>458.957244655582</v>
      </c>
      <c r="L7" s="11">
        <f t="shared" si="0"/>
        <v>386442</v>
      </c>
      <c r="M7" s="11">
        <f t="shared" si="1"/>
        <v>0</v>
      </c>
      <c r="N7" s="11">
        <f t="shared" si="2"/>
        <v>386442</v>
      </c>
      <c r="O7" s="19">
        <f t="shared" si="3"/>
        <v>842</v>
      </c>
      <c r="P7" s="17">
        <f t="shared" si="4"/>
        <v>458.957244655582</v>
      </c>
      <c r="Q7" s="11"/>
    </row>
    <row r="8" spans="1:17" ht="12.75">
      <c r="A8" s="11"/>
      <c r="B8" s="20">
        <v>40483</v>
      </c>
      <c r="C8" s="21">
        <v>809</v>
      </c>
      <c r="D8" s="21">
        <v>446.72435105067984</v>
      </c>
      <c r="E8" s="16">
        <v>0</v>
      </c>
      <c r="F8" s="16">
        <v>0</v>
      </c>
      <c r="G8" s="21">
        <v>809</v>
      </c>
      <c r="H8" s="21">
        <v>446.72435105067984</v>
      </c>
      <c r="L8" s="11">
        <f t="shared" si="0"/>
        <v>361400</v>
      </c>
      <c r="M8" s="11">
        <f t="shared" si="1"/>
        <v>0</v>
      </c>
      <c r="N8" s="11">
        <f t="shared" si="2"/>
        <v>361400</v>
      </c>
      <c r="O8" s="19">
        <f t="shared" si="3"/>
        <v>809</v>
      </c>
      <c r="P8" s="17">
        <f t="shared" si="4"/>
        <v>446.72435105067984</v>
      </c>
      <c r="Q8" s="11"/>
    </row>
    <row r="9" spans="1:17" ht="12.75">
      <c r="A9" s="11"/>
      <c r="B9" s="20">
        <v>40513</v>
      </c>
      <c r="C9" s="21">
        <v>734</v>
      </c>
      <c r="D9" s="21">
        <v>389.4850136239782</v>
      </c>
      <c r="E9" s="16">
        <v>0</v>
      </c>
      <c r="F9" s="16">
        <v>0</v>
      </c>
      <c r="G9" s="21">
        <v>734</v>
      </c>
      <c r="H9" s="21">
        <v>389.4850136239782</v>
      </c>
      <c r="L9" s="11">
        <f t="shared" si="0"/>
        <v>285882</v>
      </c>
      <c r="M9" s="11">
        <f t="shared" si="1"/>
        <v>0</v>
      </c>
      <c r="N9" s="11">
        <f t="shared" si="2"/>
        <v>285882</v>
      </c>
      <c r="O9" s="19">
        <f t="shared" si="3"/>
        <v>734</v>
      </c>
      <c r="P9" s="17">
        <f t="shared" si="4"/>
        <v>389.4850136239782</v>
      </c>
      <c r="Q9" s="11"/>
    </row>
    <row r="10" spans="2:17" ht="12.75">
      <c r="B10" s="20">
        <v>40544</v>
      </c>
      <c r="C10" s="21">
        <v>865</v>
      </c>
      <c r="D10" s="21">
        <v>417.4184971098266</v>
      </c>
      <c r="E10" s="16">
        <v>0</v>
      </c>
      <c r="F10" s="16">
        <v>0</v>
      </c>
      <c r="G10" s="21">
        <v>865</v>
      </c>
      <c r="H10" s="21">
        <v>417.4184971098266</v>
      </c>
      <c r="L10" s="11">
        <f t="shared" si="0"/>
        <v>361067</v>
      </c>
      <c r="M10" s="11">
        <f t="shared" si="1"/>
        <v>0</v>
      </c>
      <c r="N10" s="11">
        <f t="shared" si="2"/>
        <v>361067</v>
      </c>
      <c r="O10" s="19">
        <f t="shared" si="3"/>
        <v>865</v>
      </c>
      <c r="P10" s="17">
        <f t="shared" si="4"/>
        <v>417.4184971098266</v>
      </c>
      <c r="Q10" s="11"/>
    </row>
    <row r="11" spans="2:17" ht="12.75">
      <c r="B11" s="20">
        <v>40575</v>
      </c>
      <c r="C11" s="21">
        <v>698</v>
      </c>
      <c r="D11" s="21">
        <v>425.1160458452722</v>
      </c>
      <c r="E11" s="16">
        <v>0</v>
      </c>
      <c r="F11" s="16">
        <v>0</v>
      </c>
      <c r="G11" s="21">
        <v>698</v>
      </c>
      <c r="H11" s="21">
        <v>425.1160458452722</v>
      </c>
      <c r="L11" s="11">
        <f t="shared" si="0"/>
        <v>296731</v>
      </c>
      <c r="M11" s="11">
        <f t="shared" si="1"/>
        <v>0</v>
      </c>
      <c r="N11" s="11">
        <f t="shared" si="2"/>
        <v>296731</v>
      </c>
      <c r="O11" s="19">
        <f t="shared" si="3"/>
        <v>698</v>
      </c>
      <c r="P11" s="17">
        <f t="shared" si="4"/>
        <v>425.1160458452722</v>
      </c>
      <c r="Q11" s="11"/>
    </row>
    <row r="12" spans="2:17" ht="12.75">
      <c r="B12" s="20">
        <v>40603</v>
      </c>
      <c r="C12" s="21">
        <v>803</v>
      </c>
      <c r="D12" s="21">
        <v>423.79078455790784</v>
      </c>
      <c r="E12" s="16">
        <v>0</v>
      </c>
      <c r="F12" s="16">
        <v>0</v>
      </c>
      <c r="G12" s="21">
        <v>803</v>
      </c>
      <c r="H12" s="21">
        <v>423.79078455790784</v>
      </c>
      <c r="L12" s="11">
        <f t="shared" si="0"/>
        <v>340304</v>
      </c>
      <c r="M12" s="11">
        <f t="shared" si="1"/>
        <v>0</v>
      </c>
      <c r="N12" s="11">
        <f t="shared" si="2"/>
        <v>340304</v>
      </c>
      <c r="O12" s="19">
        <f t="shared" si="3"/>
        <v>803</v>
      </c>
      <c r="P12" s="17">
        <f t="shared" si="4"/>
        <v>423.79078455790784</v>
      </c>
      <c r="Q12" s="11"/>
    </row>
    <row r="13" spans="2:17" ht="12.75">
      <c r="B13" s="20">
        <v>40634</v>
      </c>
      <c r="C13" s="21">
        <v>697</v>
      </c>
      <c r="D13" s="21">
        <v>420.6987087517934</v>
      </c>
      <c r="E13" s="16">
        <v>0</v>
      </c>
      <c r="F13" s="16">
        <v>0</v>
      </c>
      <c r="G13" s="21">
        <v>697</v>
      </c>
      <c r="H13" s="21">
        <v>420.6987087517934</v>
      </c>
      <c r="L13" s="11">
        <f t="shared" si="0"/>
        <v>293227</v>
      </c>
      <c r="M13" s="11">
        <f t="shared" si="1"/>
        <v>0</v>
      </c>
      <c r="N13" s="11">
        <f t="shared" si="2"/>
        <v>293227</v>
      </c>
      <c r="O13" s="19">
        <f t="shared" si="3"/>
        <v>697</v>
      </c>
      <c r="P13" s="17">
        <f t="shared" si="4"/>
        <v>420.6987087517934</v>
      </c>
      <c r="Q13" s="11"/>
    </row>
    <row r="14" spans="2:17" ht="12.75">
      <c r="B14" s="20">
        <v>40664</v>
      </c>
      <c r="C14" s="21">
        <v>709</v>
      </c>
      <c r="D14" s="21">
        <v>386.7165021156558</v>
      </c>
      <c r="E14" s="16">
        <v>0</v>
      </c>
      <c r="F14" s="16">
        <v>0</v>
      </c>
      <c r="G14" s="21">
        <v>709</v>
      </c>
      <c r="H14" s="21">
        <v>386.7165021156558</v>
      </c>
      <c r="L14" s="11">
        <f t="shared" si="0"/>
        <v>274182</v>
      </c>
      <c r="M14" s="11">
        <f t="shared" si="1"/>
        <v>0</v>
      </c>
      <c r="N14" s="11">
        <f t="shared" si="2"/>
        <v>274182</v>
      </c>
      <c r="O14" s="19">
        <f t="shared" si="3"/>
        <v>709</v>
      </c>
      <c r="P14" s="17">
        <f t="shared" si="4"/>
        <v>386.7165021156558</v>
      </c>
      <c r="Q14" s="11"/>
    </row>
    <row r="15" spans="2:17" ht="12.75">
      <c r="B15" s="20">
        <v>40695</v>
      </c>
      <c r="C15" s="21">
        <v>828</v>
      </c>
      <c r="D15" s="21">
        <v>408.66183574879227</v>
      </c>
      <c r="E15" s="16">
        <v>0</v>
      </c>
      <c r="F15" s="16">
        <v>0</v>
      </c>
      <c r="G15" s="21">
        <v>828</v>
      </c>
      <c r="H15" s="21">
        <v>408.66183574879227</v>
      </c>
      <c r="L15" s="11">
        <f t="shared" si="0"/>
        <v>338372</v>
      </c>
      <c r="M15" s="11">
        <f t="shared" si="1"/>
        <v>0</v>
      </c>
      <c r="N15" s="11">
        <f t="shared" si="2"/>
        <v>338372</v>
      </c>
      <c r="O15" s="19">
        <f t="shared" si="3"/>
        <v>828</v>
      </c>
      <c r="P15" s="17">
        <f t="shared" si="4"/>
        <v>408.66183574879227</v>
      </c>
      <c r="Q15" s="11"/>
    </row>
    <row r="16" spans="2:17" ht="12.75">
      <c r="B16" s="20">
        <v>40725</v>
      </c>
      <c r="C16" s="21">
        <v>833</v>
      </c>
      <c r="D16" s="21">
        <v>412.89435774309726</v>
      </c>
      <c r="E16" s="16">
        <v>0</v>
      </c>
      <c r="F16" s="16">
        <v>0</v>
      </c>
      <c r="G16" s="21">
        <v>833</v>
      </c>
      <c r="H16" s="21">
        <v>412.89435774309726</v>
      </c>
      <c r="L16" s="11">
        <f t="shared" si="0"/>
        <v>343941</v>
      </c>
      <c r="M16" s="11">
        <f t="shared" si="1"/>
        <v>0</v>
      </c>
      <c r="N16" s="11">
        <f t="shared" si="2"/>
        <v>343941</v>
      </c>
      <c r="O16" s="19">
        <f t="shared" si="3"/>
        <v>833</v>
      </c>
      <c r="P16" s="17">
        <f t="shared" si="4"/>
        <v>412.89435774309726</v>
      </c>
      <c r="Q16" s="11"/>
    </row>
    <row r="17" spans="2:17" ht="12.75">
      <c r="B17" s="20">
        <v>40756</v>
      </c>
      <c r="C17" s="23">
        <v>1054</v>
      </c>
      <c r="D17" s="23">
        <v>448</v>
      </c>
      <c r="E17" s="16">
        <v>0</v>
      </c>
      <c r="F17" s="16">
        <v>0</v>
      </c>
      <c r="G17" s="23">
        <v>1054</v>
      </c>
      <c r="H17" s="23">
        <v>448</v>
      </c>
      <c r="L17" s="11">
        <f t="shared" si="0"/>
        <v>472192</v>
      </c>
      <c r="M17" s="11">
        <f t="shared" si="1"/>
        <v>0</v>
      </c>
      <c r="N17" s="11">
        <f t="shared" si="2"/>
        <v>472192</v>
      </c>
      <c r="O17" s="19">
        <f t="shared" si="3"/>
        <v>1054</v>
      </c>
      <c r="P17" s="17">
        <f t="shared" si="4"/>
        <v>448</v>
      </c>
      <c r="Q17" s="11"/>
    </row>
    <row r="18" spans="2:17" ht="12.75">
      <c r="B18" s="11"/>
      <c r="C18" s="11"/>
      <c r="D18" s="11"/>
      <c r="E18" s="11"/>
      <c r="F18" s="11"/>
      <c r="G18" s="11"/>
      <c r="H18" s="11"/>
      <c r="L18" s="11"/>
      <c r="M18" s="11"/>
      <c r="N18" s="11"/>
      <c r="O18" s="11"/>
      <c r="P18" s="11"/>
      <c r="Q18" s="11"/>
    </row>
    <row r="19" spans="2:17" ht="12.75">
      <c r="B19" s="11" t="s">
        <v>18</v>
      </c>
      <c r="C19" s="19">
        <f>SUM(C6:C18)</f>
        <v>9689</v>
      </c>
      <c r="D19" s="17">
        <f>L19/C19</f>
        <v>428.33625761172465</v>
      </c>
      <c r="E19" s="19">
        <f>SUM(E6:E18)</f>
        <v>0</v>
      </c>
      <c r="F19" s="17">
        <v>0</v>
      </c>
      <c r="G19" s="19">
        <f>SUM(G6:G18)</f>
        <v>9689</v>
      </c>
      <c r="H19" s="17">
        <f>N19/G19</f>
        <v>428.33625761172465</v>
      </c>
      <c r="L19" s="11">
        <f>SUM(L6:L18)</f>
        <v>4150150</v>
      </c>
      <c r="M19" s="11">
        <f>SUM(M6:M18)</f>
        <v>0</v>
      </c>
      <c r="N19" s="19">
        <f>SUM(N6:N18)</f>
        <v>4150150</v>
      </c>
      <c r="O19" s="19">
        <f>SUM(O6:O18)</f>
        <v>9689</v>
      </c>
      <c r="P19" s="17">
        <f>N19/O19</f>
        <v>428.33625761172465</v>
      </c>
      <c r="Q19" s="11"/>
    </row>
    <row r="20" spans="2:17" ht="12.75">
      <c r="B20" s="11"/>
      <c r="C20" s="11"/>
      <c r="D20" s="11"/>
      <c r="E20" s="11"/>
      <c r="F20" s="11"/>
      <c r="G20" s="11"/>
      <c r="H20" s="11"/>
      <c r="L20" s="11"/>
      <c r="M20" s="11"/>
      <c r="N20" s="11"/>
      <c r="O20" s="11"/>
      <c r="P20" s="11"/>
      <c r="Q20" s="11"/>
    </row>
    <row r="21" spans="1:17" ht="12.75">
      <c r="A21" s="11">
        <v>127</v>
      </c>
      <c r="B21" t="s">
        <v>30</v>
      </c>
      <c r="C21" s="11"/>
      <c r="D21" s="11"/>
      <c r="E21" s="11"/>
      <c r="F21" s="11"/>
      <c r="G21" s="11"/>
      <c r="H21" s="11"/>
      <c r="L21" s="11"/>
      <c r="M21" s="11"/>
      <c r="N21" s="11"/>
      <c r="O21" s="11"/>
      <c r="P21" s="11"/>
      <c r="Q21" s="11"/>
    </row>
    <row r="22" spans="12:17" ht="12.75">
      <c r="L22" s="11"/>
      <c r="M22" s="11"/>
      <c r="N22" s="11"/>
      <c r="O22" s="11"/>
      <c r="P22" s="11"/>
      <c r="Q22" s="11"/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35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spans="1:2" ht="12.75">
      <c r="A26" s="44" t="s">
        <v>50</v>
      </c>
      <c r="B26" s="60" t="s">
        <v>64</v>
      </c>
    </row>
    <row r="27" spans="1:8" ht="12.75">
      <c r="A27" s="46"/>
      <c r="B27" s="44"/>
      <c r="C27" s="41" t="s">
        <v>20</v>
      </c>
      <c r="D27" s="42"/>
      <c r="E27" s="43" t="s">
        <v>21</v>
      </c>
      <c r="F27" s="42"/>
      <c r="G27" s="43" t="s">
        <v>36</v>
      </c>
      <c r="H27" s="45" t="s">
        <v>37</v>
      </c>
    </row>
    <row r="28" spans="1:17" ht="12.75">
      <c r="A28" s="44" t="s">
        <v>13</v>
      </c>
      <c r="B28" s="44" t="s">
        <v>14</v>
      </c>
      <c r="C28" s="44" t="s">
        <v>38</v>
      </c>
      <c r="D28" s="44" t="s">
        <v>39</v>
      </c>
      <c r="E28" s="44" t="s">
        <v>38</v>
      </c>
      <c r="F28" s="44" t="s">
        <v>39</v>
      </c>
      <c r="G28" s="44"/>
      <c r="H28" s="44"/>
      <c r="K28" s="44" t="s">
        <v>13</v>
      </c>
      <c r="L28" s="44" t="s">
        <v>14</v>
      </c>
      <c r="M28" s="49" t="s">
        <v>24</v>
      </c>
      <c r="N28" s="49" t="s">
        <v>25</v>
      </c>
      <c r="O28" s="50" t="s">
        <v>44</v>
      </c>
      <c r="P28" s="50" t="s">
        <v>45</v>
      </c>
      <c r="Q28" s="50" t="s">
        <v>46</v>
      </c>
    </row>
    <row r="29" spans="1:17" ht="12.75">
      <c r="A29" s="31">
        <v>2014</v>
      </c>
      <c r="B29" s="28" t="s">
        <v>4</v>
      </c>
      <c r="C29" s="29">
        <v>463</v>
      </c>
      <c r="D29" s="30">
        <v>354.04319654427644</v>
      </c>
      <c r="E29" s="29">
        <v>0</v>
      </c>
      <c r="F29" s="29">
        <v>0</v>
      </c>
      <c r="G29" s="29">
        <v>463</v>
      </c>
      <c r="H29" s="30">
        <v>354.04319654427644</v>
      </c>
      <c r="K29" s="31">
        <v>2014</v>
      </c>
      <c r="L29" s="28" t="s">
        <v>4</v>
      </c>
      <c r="M29" s="51">
        <f aca="true" t="shared" si="5" ref="M29:M52">C29*D29</f>
        <v>163922</v>
      </c>
      <c r="N29" s="51">
        <f aca="true" t="shared" si="6" ref="N29:N52">E29*F29</f>
        <v>0</v>
      </c>
      <c r="O29" s="52">
        <f aca="true" t="shared" si="7" ref="O29:O52">M29+N29</f>
        <v>163922</v>
      </c>
      <c r="P29" s="52">
        <f aca="true" t="shared" si="8" ref="P29:P52">C29+E29</f>
        <v>463</v>
      </c>
      <c r="Q29" s="51">
        <f>O29/P29</f>
        <v>354.04319654427644</v>
      </c>
    </row>
    <row r="30" spans="1:17" ht="12.75">
      <c r="A30" s="28"/>
      <c r="B30" s="28" t="s">
        <v>5</v>
      </c>
      <c r="C30" s="29">
        <v>536</v>
      </c>
      <c r="D30" s="30">
        <v>373.41231343283584</v>
      </c>
      <c r="E30" s="29">
        <v>0</v>
      </c>
      <c r="F30" s="29">
        <v>0</v>
      </c>
      <c r="G30" s="29">
        <v>536</v>
      </c>
      <c r="H30" s="30">
        <v>373.41231343283584</v>
      </c>
      <c r="K30" s="28"/>
      <c r="L30" s="28" t="s">
        <v>5</v>
      </c>
      <c r="M30" s="51">
        <f t="shared" si="5"/>
        <v>200149</v>
      </c>
      <c r="N30" s="51">
        <f t="shared" si="6"/>
        <v>0</v>
      </c>
      <c r="O30" s="52">
        <f t="shared" si="7"/>
        <v>200149</v>
      </c>
      <c r="P30" s="52">
        <f t="shared" si="8"/>
        <v>536</v>
      </c>
      <c r="Q30" s="51">
        <f aca="true" t="shared" si="9" ref="Q30:Q52">O30/P30</f>
        <v>373.41231343283584</v>
      </c>
    </row>
    <row r="31" spans="1:17" ht="12.75">
      <c r="A31" s="28"/>
      <c r="B31" s="28" t="s">
        <v>6</v>
      </c>
      <c r="C31" s="29">
        <v>646</v>
      </c>
      <c r="D31" s="30">
        <v>397.76006191950466</v>
      </c>
      <c r="E31" s="29">
        <v>0</v>
      </c>
      <c r="F31" s="29">
        <v>0</v>
      </c>
      <c r="G31" s="29">
        <v>646</v>
      </c>
      <c r="H31" s="30">
        <v>397.76006191950466</v>
      </c>
      <c r="K31" s="28"/>
      <c r="L31" s="28" t="s">
        <v>6</v>
      </c>
      <c r="M31" s="51">
        <f t="shared" si="5"/>
        <v>256953</v>
      </c>
      <c r="N31" s="51">
        <f t="shared" si="6"/>
        <v>0</v>
      </c>
      <c r="O31" s="52">
        <f t="shared" si="7"/>
        <v>256953</v>
      </c>
      <c r="P31" s="52">
        <f t="shared" si="8"/>
        <v>646</v>
      </c>
      <c r="Q31" s="51">
        <f t="shared" si="9"/>
        <v>397.76006191950466</v>
      </c>
    </row>
    <row r="32" spans="1:17" ht="12.75">
      <c r="A32" s="28"/>
      <c r="B32" s="28" t="s">
        <v>7</v>
      </c>
      <c r="C32" s="29">
        <v>740</v>
      </c>
      <c r="D32" s="30">
        <v>397.24594594594595</v>
      </c>
      <c r="E32" s="29">
        <v>0</v>
      </c>
      <c r="F32" s="29">
        <v>0</v>
      </c>
      <c r="G32" s="29">
        <v>740</v>
      </c>
      <c r="H32" s="30">
        <v>397.24594594594595</v>
      </c>
      <c r="K32" s="28"/>
      <c r="L32" s="28" t="s">
        <v>7</v>
      </c>
      <c r="M32" s="51">
        <f t="shared" si="5"/>
        <v>293962</v>
      </c>
      <c r="N32" s="51">
        <f t="shared" si="6"/>
        <v>0</v>
      </c>
      <c r="O32" s="52">
        <f t="shared" si="7"/>
        <v>293962</v>
      </c>
      <c r="P32" s="52">
        <f t="shared" si="8"/>
        <v>740</v>
      </c>
      <c r="Q32" s="51">
        <f t="shared" si="9"/>
        <v>397.24594594594595</v>
      </c>
    </row>
    <row r="33" spans="1:17" ht="12.75">
      <c r="A33" s="28"/>
      <c r="B33" s="28" t="s">
        <v>8</v>
      </c>
      <c r="C33" s="29">
        <v>673</v>
      </c>
      <c r="D33" s="30">
        <v>376.1515601783061</v>
      </c>
      <c r="E33" s="29">
        <v>0</v>
      </c>
      <c r="F33" s="29">
        <v>0</v>
      </c>
      <c r="G33" s="29">
        <v>673</v>
      </c>
      <c r="H33" s="30">
        <v>376.1515601783061</v>
      </c>
      <c r="K33" s="28"/>
      <c r="L33" s="28" t="s">
        <v>8</v>
      </c>
      <c r="M33" s="51">
        <f t="shared" si="5"/>
        <v>253150</v>
      </c>
      <c r="N33" s="51">
        <f t="shared" si="6"/>
        <v>0</v>
      </c>
      <c r="O33" s="52">
        <f t="shared" si="7"/>
        <v>253150</v>
      </c>
      <c r="P33" s="52">
        <f t="shared" si="8"/>
        <v>673</v>
      </c>
      <c r="Q33" s="51">
        <f t="shared" si="9"/>
        <v>376.1515601783061</v>
      </c>
    </row>
    <row r="34" spans="1:17" ht="12.75">
      <c r="A34" s="28"/>
      <c r="B34" s="28" t="s">
        <v>10</v>
      </c>
      <c r="C34" s="29">
        <v>625</v>
      </c>
      <c r="D34" s="30">
        <v>405.5696</v>
      </c>
      <c r="E34" s="29">
        <v>0</v>
      </c>
      <c r="F34" s="29">
        <v>0</v>
      </c>
      <c r="G34" s="29">
        <v>625</v>
      </c>
      <c r="H34" s="30">
        <v>405.5696</v>
      </c>
      <c r="K34" s="28"/>
      <c r="L34" s="28" t="s">
        <v>10</v>
      </c>
      <c r="M34" s="51">
        <f t="shared" si="5"/>
        <v>253481</v>
      </c>
      <c r="N34" s="51">
        <f t="shared" si="6"/>
        <v>0</v>
      </c>
      <c r="O34" s="52">
        <f t="shared" si="7"/>
        <v>253481</v>
      </c>
      <c r="P34" s="52">
        <f t="shared" si="8"/>
        <v>625</v>
      </c>
      <c r="Q34" s="51">
        <f t="shared" si="9"/>
        <v>405.5696</v>
      </c>
    </row>
    <row r="35" spans="1:17" ht="12.75">
      <c r="A35" s="28"/>
      <c r="B35" s="28" t="s">
        <v>11</v>
      </c>
      <c r="C35" s="29">
        <v>700</v>
      </c>
      <c r="D35" s="30">
        <v>386.5642857142857</v>
      </c>
      <c r="E35" s="29">
        <v>0</v>
      </c>
      <c r="F35" s="29">
        <v>0</v>
      </c>
      <c r="G35" s="29">
        <v>700</v>
      </c>
      <c r="H35" s="30">
        <v>386.5642857142857</v>
      </c>
      <c r="K35" s="28"/>
      <c r="L35" s="28" t="s">
        <v>11</v>
      </c>
      <c r="M35" s="51">
        <f t="shared" si="5"/>
        <v>270595</v>
      </c>
      <c r="N35" s="51">
        <f t="shared" si="6"/>
        <v>0</v>
      </c>
      <c r="O35" s="52">
        <f t="shared" si="7"/>
        <v>270595</v>
      </c>
      <c r="P35" s="52">
        <f t="shared" si="8"/>
        <v>700</v>
      </c>
      <c r="Q35" s="51">
        <f t="shared" si="9"/>
        <v>386.5642857142857</v>
      </c>
    </row>
    <row r="36" spans="1:17" ht="12.75">
      <c r="A36" s="28"/>
      <c r="B36" s="28" t="s">
        <v>12</v>
      </c>
      <c r="C36" s="29">
        <v>663</v>
      </c>
      <c r="D36" s="30">
        <v>398.69381598793365</v>
      </c>
      <c r="E36" s="29">
        <v>0</v>
      </c>
      <c r="F36" s="29">
        <v>0</v>
      </c>
      <c r="G36" s="29">
        <v>663</v>
      </c>
      <c r="H36" s="30">
        <v>398.69381598793365</v>
      </c>
      <c r="K36" s="28"/>
      <c r="L36" s="28" t="s">
        <v>12</v>
      </c>
      <c r="M36" s="51">
        <f t="shared" si="5"/>
        <v>264334</v>
      </c>
      <c r="N36" s="51">
        <f t="shared" si="6"/>
        <v>0</v>
      </c>
      <c r="O36" s="52">
        <f t="shared" si="7"/>
        <v>264334</v>
      </c>
      <c r="P36" s="52">
        <f t="shared" si="8"/>
        <v>663</v>
      </c>
      <c r="Q36" s="51">
        <f t="shared" si="9"/>
        <v>398.69381598793365</v>
      </c>
    </row>
    <row r="37" spans="1:17" ht="12.75">
      <c r="A37" s="28"/>
      <c r="B37" s="28" t="s">
        <v>9</v>
      </c>
      <c r="C37" s="29">
        <v>600</v>
      </c>
      <c r="D37" s="30">
        <v>436.71</v>
      </c>
      <c r="E37" s="29">
        <v>0</v>
      </c>
      <c r="F37" s="29">
        <v>0</v>
      </c>
      <c r="G37" s="29">
        <v>600</v>
      </c>
      <c r="H37" s="30">
        <v>436.71</v>
      </c>
      <c r="K37" s="28"/>
      <c r="L37" s="28" t="s">
        <v>9</v>
      </c>
      <c r="M37" s="51">
        <f t="shared" si="5"/>
        <v>262026</v>
      </c>
      <c r="N37" s="51">
        <f t="shared" si="6"/>
        <v>0</v>
      </c>
      <c r="O37" s="52">
        <f t="shared" si="7"/>
        <v>262026</v>
      </c>
      <c r="P37" s="52">
        <f t="shared" si="8"/>
        <v>600</v>
      </c>
      <c r="Q37" s="51">
        <f t="shared" si="9"/>
        <v>436.71</v>
      </c>
    </row>
    <row r="38" spans="1:17" ht="12.75">
      <c r="A38" s="28"/>
      <c r="B38" s="28" t="s">
        <v>1</v>
      </c>
      <c r="C38" s="29">
        <v>513</v>
      </c>
      <c r="D38" s="30">
        <v>448.037037037037</v>
      </c>
      <c r="E38" s="29">
        <v>0</v>
      </c>
      <c r="F38" s="29">
        <v>0</v>
      </c>
      <c r="G38" s="85">
        <v>513</v>
      </c>
      <c r="H38" s="30">
        <v>448.037037037037</v>
      </c>
      <c r="K38" s="28"/>
      <c r="L38" s="28" t="s">
        <v>1</v>
      </c>
      <c r="M38" s="51">
        <f t="shared" si="5"/>
        <v>229843</v>
      </c>
      <c r="N38" s="51">
        <f t="shared" si="6"/>
        <v>0</v>
      </c>
      <c r="O38" s="88">
        <f t="shared" si="7"/>
        <v>229843</v>
      </c>
      <c r="P38" s="52">
        <f t="shared" si="8"/>
        <v>513</v>
      </c>
      <c r="Q38" s="51">
        <f t="shared" si="9"/>
        <v>448.037037037037</v>
      </c>
    </row>
    <row r="39" spans="1:17" ht="12.75">
      <c r="A39" s="28"/>
      <c r="B39" s="28" t="s">
        <v>2</v>
      </c>
      <c r="C39" s="29">
        <v>486</v>
      </c>
      <c r="D39" s="30">
        <v>462.74074074074076</v>
      </c>
      <c r="E39" s="29">
        <v>0</v>
      </c>
      <c r="F39" s="29">
        <v>0</v>
      </c>
      <c r="G39" s="85">
        <v>486</v>
      </c>
      <c r="H39" s="30">
        <v>462.74074074074076</v>
      </c>
      <c r="K39" s="28"/>
      <c r="L39" s="28" t="s">
        <v>2</v>
      </c>
      <c r="M39" s="51">
        <f t="shared" si="5"/>
        <v>224892</v>
      </c>
      <c r="N39" s="51">
        <f t="shared" si="6"/>
        <v>0</v>
      </c>
      <c r="O39" s="88">
        <f t="shared" si="7"/>
        <v>224892</v>
      </c>
      <c r="P39" s="52">
        <f t="shared" si="8"/>
        <v>486</v>
      </c>
      <c r="Q39" s="51">
        <f t="shared" si="9"/>
        <v>462.74074074074076</v>
      </c>
    </row>
    <row r="40" spans="1:17" ht="13.5" thickBot="1">
      <c r="A40" s="32"/>
      <c r="B40" s="32" t="s">
        <v>3</v>
      </c>
      <c r="C40" s="33">
        <v>502</v>
      </c>
      <c r="D40" s="34">
        <v>410.12948207171314</v>
      </c>
      <c r="E40" s="33">
        <v>0</v>
      </c>
      <c r="F40" s="33">
        <v>0</v>
      </c>
      <c r="G40" s="86">
        <v>502</v>
      </c>
      <c r="H40" s="34">
        <v>410.12948207171314</v>
      </c>
      <c r="K40" s="32"/>
      <c r="L40" s="32" t="s">
        <v>3</v>
      </c>
      <c r="M40" s="56">
        <f t="shared" si="5"/>
        <v>205885</v>
      </c>
      <c r="N40" s="56">
        <f t="shared" si="6"/>
        <v>0</v>
      </c>
      <c r="O40" s="89">
        <f t="shared" si="7"/>
        <v>205885</v>
      </c>
      <c r="P40" s="57">
        <f t="shared" si="8"/>
        <v>502</v>
      </c>
      <c r="Q40" s="56">
        <f t="shared" si="9"/>
        <v>410.12948207171314</v>
      </c>
    </row>
    <row r="41" spans="1:17" ht="13.5" thickTop="1">
      <c r="A41" s="35" t="s">
        <v>40</v>
      </c>
      <c r="B41" s="35"/>
      <c r="C41" s="36">
        <v>7147</v>
      </c>
      <c r="D41" s="37">
        <v>402.8532251294249</v>
      </c>
      <c r="E41" s="36">
        <v>0</v>
      </c>
      <c r="F41" s="36">
        <v>0</v>
      </c>
      <c r="G41" s="36">
        <v>7147</v>
      </c>
      <c r="H41" s="37">
        <v>402.8532251294249</v>
      </c>
      <c r="K41" s="35" t="s">
        <v>40</v>
      </c>
      <c r="L41" s="35"/>
      <c r="M41" s="54">
        <f t="shared" si="5"/>
        <v>2879192</v>
      </c>
      <c r="N41" s="54">
        <f t="shared" si="6"/>
        <v>0</v>
      </c>
      <c r="O41" s="55">
        <f t="shared" si="7"/>
        <v>2879192</v>
      </c>
      <c r="P41" s="55">
        <f t="shared" si="8"/>
        <v>7147</v>
      </c>
      <c r="Q41" s="54">
        <f t="shared" si="9"/>
        <v>402.8532251294249</v>
      </c>
    </row>
    <row r="42" spans="1:17" ht="12.75">
      <c r="A42" s="31">
        <v>2015</v>
      </c>
      <c r="B42" s="28" t="s">
        <v>4</v>
      </c>
      <c r="C42" s="29">
        <v>426</v>
      </c>
      <c r="D42" s="30">
        <v>431.6220657276995</v>
      </c>
      <c r="E42" s="29">
        <v>0</v>
      </c>
      <c r="F42" s="29">
        <v>0</v>
      </c>
      <c r="G42" s="85">
        <v>426</v>
      </c>
      <c r="H42" s="30">
        <v>431.6220657276995</v>
      </c>
      <c r="K42" s="31">
        <v>2015</v>
      </c>
      <c r="L42" s="28" t="s">
        <v>4</v>
      </c>
      <c r="M42" s="51">
        <f t="shared" si="5"/>
        <v>183871</v>
      </c>
      <c r="N42" s="51">
        <f t="shared" si="6"/>
        <v>0</v>
      </c>
      <c r="O42" s="88">
        <f t="shared" si="7"/>
        <v>183871</v>
      </c>
      <c r="P42" s="52">
        <f t="shared" si="8"/>
        <v>426</v>
      </c>
      <c r="Q42" s="51">
        <f t="shared" si="9"/>
        <v>431.6220657276995</v>
      </c>
    </row>
    <row r="43" spans="1:17" ht="12.75">
      <c r="A43" s="28"/>
      <c r="B43" s="28" t="s">
        <v>5</v>
      </c>
      <c r="C43" s="29">
        <v>931</v>
      </c>
      <c r="D43" s="30">
        <v>404.90870032223415</v>
      </c>
      <c r="E43" s="29">
        <v>0</v>
      </c>
      <c r="F43" s="29">
        <v>0</v>
      </c>
      <c r="G43" s="85">
        <v>931</v>
      </c>
      <c r="H43" s="30">
        <v>404.90870032223415</v>
      </c>
      <c r="K43" s="28"/>
      <c r="L43" s="28" t="s">
        <v>5</v>
      </c>
      <c r="M43" s="51">
        <f t="shared" si="5"/>
        <v>376970</v>
      </c>
      <c r="N43" s="51">
        <f t="shared" si="6"/>
        <v>0</v>
      </c>
      <c r="O43" s="88">
        <f t="shared" si="7"/>
        <v>376970</v>
      </c>
      <c r="P43" s="52">
        <f t="shared" si="8"/>
        <v>931</v>
      </c>
      <c r="Q43" s="51">
        <f t="shared" si="9"/>
        <v>404.90870032223415</v>
      </c>
    </row>
    <row r="44" spans="1:17" ht="12.75">
      <c r="A44" s="28"/>
      <c r="B44" s="28" t="s">
        <v>6</v>
      </c>
      <c r="C44" s="29">
        <v>705</v>
      </c>
      <c r="D44" s="30">
        <v>409.9148936170213</v>
      </c>
      <c r="E44" s="29">
        <v>0</v>
      </c>
      <c r="F44" s="29">
        <v>0</v>
      </c>
      <c r="G44" s="85">
        <v>705</v>
      </c>
      <c r="H44" s="30">
        <v>409.9148936170213</v>
      </c>
      <c r="K44" s="28"/>
      <c r="L44" s="28" t="s">
        <v>6</v>
      </c>
      <c r="M44" s="51">
        <f t="shared" si="5"/>
        <v>288990</v>
      </c>
      <c r="N44" s="51">
        <f t="shared" si="6"/>
        <v>0</v>
      </c>
      <c r="O44" s="88">
        <f t="shared" si="7"/>
        <v>288990</v>
      </c>
      <c r="P44" s="52">
        <f t="shared" si="8"/>
        <v>705</v>
      </c>
      <c r="Q44" s="51">
        <f t="shared" si="9"/>
        <v>409.9148936170213</v>
      </c>
    </row>
    <row r="45" spans="1:17" ht="12.75">
      <c r="A45" s="28"/>
      <c r="B45" s="28" t="s">
        <v>7</v>
      </c>
      <c r="C45" s="29">
        <v>586</v>
      </c>
      <c r="D45" s="30">
        <v>392.19795221843003</v>
      </c>
      <c r="E45" s="29">
        <v>0</v>
      </c>
      <c r="F45" s="29">
        <v>0</v>
      </c>
      <c r="G45" s="85">
        <v>586</v>
      </c>
      <c r="H45" s="30">
        <v>392.19795221843003</v>
      </c>
      <c r="K45" s="28"/>
      <c r="L45" s="28" t="s">
        <v>7</v>
      </c>
      <c r="M45" s="51">
        <f aca="true" t="shared" si="10" ref="M45:M51">C45*D45</f>
        <v>229828</v>
      </c>
      <c r="N45" s="51">
        <f aca="true" t="shared" si="11" ref="N45:N50">E45*F45</f>
        <v>0</v>
      </c>
      <c r="O45" s="88">
        <f aca="true" t="shared" si="12" ref="O45:O50">M45+N45</f>
        <v>229828</v>
      </c>
      <c r="P45" s="52">
        <f aca="true" t="shared" si="13" ref="P45:P50">C45+E45</f>
        <v>586</v>
      </c>
      <c r="Q45" s="51">
        <f aca="true" t="shared" si="14" ref="Q45:Q50">O45/P45</f>
        <v>392.19795221843003</v>
      </c>
    </row>
    <row r="46" spans="1:17" ht="12.75">
      <c r="A46" s="28"/>
      <c r="B46" s="28" t="s">
        <v>8</v>
      </c>
      <c r="C46" s="29">
        <v>585</v>
      </c>
      <c r="D46" s="30">
        <v>396.608547008547</v>
      </c>
      <c r="E46" s="29">
        <v>0</v>
      </c>
      <c r="F46" s="29">
        <v>0</v>
      </c>
      <c r="G46" s="85">
        <v>585</v>
      </c>
      <c r="H46" s="30">
        <v>396.608547008547</v>
      </c>
      <c r="K46" s="28"/>
      <c r="L46" s="28" t="s">
        <v>8</v>
      </c>
      <c r="M46" s="51">
        <f t="shared" si="10"/>
        <v>232016</v>
      </c>
      <c r="N46" s="51">
        <f t="shared" si="11"/>
        <v>0</v>
      </c>
      <c r="O46" s="88">
        <f t="shared" si="12"/>
        <v>232016</v>
      </c>
      <c r="P46" s="52">
        <f t="shared" si="13"/>
        <v>585</v>
      </c>
      <c r="Q46" s="51">
        <f t="shared" si="14"/>
        <v>396.608547008547</v>
      </c>
    </row>
    <row r="47" spans="1:17" ht="12.75">
      <c r="A47" s="28"/>
      <c r="B47" s="28" t="s">
        <v>10</v>
      </c>
      <c r="C47" s="29">
        <v>590</v>
      </c>
      <c r="D47" s="30">
        <v>413.76440677966104</v>
      </c>
      <c r="E47" s="29">
        <v>0</v>
      </c>
      <c r="F47" s="29">
        <v>0</v>
      </c>
      <c r="G47" s="85">
        <v>590</v>
      </c>
      <c r="H47" s="30">
        <v>413.76440677966104</v>
      </c>
      <c r="K47" s="28"/>
      <c r="L47" s="28" t="s">
        <v>10</v>
      </c>
      <c r="M47" s="51">
        <f t="shared" si="10"/>
        <v>244121.00000000003</v>
      </c>
      <c r="N47" s="51">
        <f t="shared" si="11"/>
        <v>0</v>
      </c>
      <c r="O47" s="88">
        <f t="shared" si="12"/>
        <v>244121.00000000003</v>
      </c>
      <c r="P47" s="52">
        <f t="shared" si="13"/>
        <v>590</v>
      </c>
      <c r="Q47" s="51">
        <f t="shared" si="14"/>
        <v>413.76440677966104</v>
      </c>
    </row>
    <row r="48" spans="1:17" ht="12.75">
      <c r="A48" s="28"/>
      <c r="B48" s="28" t="s">
        <v>11</v>
      </c>
      <c r="C48" s="29">
        <v>666</v>
      </c>
      <c r="D48" s="30">
        <v>445.5525525525525</v>
      </c>
      <c r="E48" s="29">
        <v>0</v>
      </c>
      <c r="F48" s="29">
        <v>0</v>
      </c>
      <c r="G48" s="85">
        <v>666</v>
      </c>
      <c r="H48" s="30">
        <v>445.5525525525525</v>
      </c>
      <c r="K48" s="28"/>
      <c r="L48" s="28" t="s">
        <v>11</v>
      </c>
      <c r="M48" s="51">
        <f t="shared" si="10"/>
        <v>296738</v>
      </c>
      <c r="N48" s="51">
        <f t="shared" si="11"/>
        <v>0</v>
      </c>
      <c r="O48" s="88">
        <f t="shared" si="12"/>
        <v>296738</v>
      </c>
      <c r="P48" s="52">
        <f t="shared" si="13"/>
        <v>666</v>
      </c>
      <c r="Q48" s="51">
        <f t="shared" si="14"/>
        <v>445.5525525525525</v>
      </c>
    </row>
    <row r="49" spans="1:17" ht="12.75">
      <c r="A49" s="28"/>
      <c r="B49" s="28" t="s">
        <v>12</v>
      </c>
      <c r="C49" s="29">
        <v>700</v>
      </c>
      <c r="D49" s="30">
        <v>435.2314285714286</v>
      </c>
      <c r="E49" s="29"/>
      <c r="F49" s="29"/>
      <c r="G49" s="85">
        <v>700</v>
      </c>
      <c r="H49" s="30">
        <v>435.2314285714286</v>
      </c>
      <c r="K49" s="28"/>
      <c r="L49" s="28" t="s">
        <v>12</v>
      </c>
      <c r="M49" s="51">
        <f t="shared" si="10"/>
        <v>304662</v>
      </c>
      <c r="N49" s="51">
        <f t="shared" si="11"/>
        <v>0</v>
      </c>
      <c r="O49" s="88">
        <f t="shared" si="12"/>
        <v>304662</v>
      </c>
      <c r="P49" s="52">
        <f t="shared" si="13"/>
        <v>700</v>
      </c>
      <c r="Q49" s="51">
        <f t="shared" si="14"/>
        <v>435.2314285714286</v>
      </c>
    </row>
    <row r="50" spans="1:17" ht="13.5" thickBot="1">
      <c r="A50" s="32"/>
      <c r="B50" s="32" t="s">
        <v>9</v>
      </c>
      <c r="C50" s="33">
        <v>698</v>
      </c>
      <c r="D50" s="34">
        <v>419.9025787965616</v>
      </c>
      <c r="E50" s="33"/>
      <c r="F50" s="33"/>
      <c r="G50" s="86">
        <v>698</v>
      </c>
      <c r="H50" s="34">
        <v>419.9025787965616</v>
      </c>
      <c r="K50" s="32"/>
      <c r="L50" s="32" t="s">
        <v>9</v>
      </c>
      <c r="M50" s="56">
        <f t="shared" si="10"/>
        <v>293092</v>
      </c>
      <c r="N50" s="56">
        <f t="shared" si="11"/>
        <v>0</v>
      </c>
      <c r="O50" s="89">
        <f t="shared" si="12"/>
        <v>293092</v>
      </c>
      <c r="P50" s="57">
        <f t="shared" si="13"/>
        <v>698</v>
      </c>
      <c r="Q50" s="56">
        <f t="shared" si="14"/>
        <v>419.9025787965616</v>
      </c>
    </row>
    <row r="51" spans="1:17" ht="13.5" thickTop="1">
      <c r="A51" s="35" t="s">
        <v>41</v>
      </c>
      <c r="B51" s="35"/>
      <c r="C51" s="36">
        <v>5887</v>
      </c>
      <c r="D51" s="37">
        <v>416.2201460845932</v>
      </c>
      <c r="E51" s="36">
        <v>0</v>
      </c>
      <c r="F51" s="36">
        <v>0</v>
      </c>
      <c r="G51" s="36">
        <v>5887</v>
      </c>
      <c r="H51" s="37">
        <v>416.2201460845932</v>
      </c>
      <c r="K51" s="35" t="s">
        <v>41</v>
      </c>
      <c r="L51" s="35"/>
      <c r="M51" s="54">
        <f t="shared" si="10"/>
        <v>2450288</v>
      </c>
      <c r="N51" s="54">
        <f t="shared" si="6"/>
        <v>0</v>
      </c>
      <c r="O51" s="55">
        <f t="shared" si="7"/>
        <v>2450288</v>
      </c>
      <c r="P51" s="55">
        <f t="shared" si="8"/>
        <v>5887</v>
      </c>
      <c r="Q51" s="54">
        <f t="shared" si="9"/>
        <v>416.2201460845932</v>
      </c>
    </row>
    <row r="52" spans="1:17" ht="12.75">
      <c r="A52" s="38" t="s">
        <v>42</v>
      </c>
      <c r="B52" s="38"/>
      <c r="C52" s="39">
        <v>13034</v>
      </c>
      <c r="D52" s="40">
        <v>408.89059383151755</v>
      </c>
      <c r="E52" s="39">
        <v>0</v>
      </c>
      <c r="F52" s="39">
        <v>0</v>
      </c>
      <c r="G52" s="39">
        <v>13034</v>
      </c>
      <c r="H52" s="40">
        <v>408.89059383151755</v>
      </c>
      <c r="K52" s="38" t="s">
        <v>42</v>
      </c>
      <c r="L52" s="38"/>
      <c r="M52" s="58">
        <f t="shared" si="5"/>
        <v>5329480</v>
      </c>
      <c r="N52" s="58">
        <f t="shared" si="6"/>
        <v>0</v>
      </c>
      <c r="O52" s="59">
        <f t="shared" si="7"/>
        <v>5329480</v>
      </c>
      <c r="P52" s="59">
        <f t="shared" si="8"/>
        <v>13034</v>
      </c>
      <c r="Q52" s="58">
        <f t="shared" si="9"/>
        <v>408.89059383151755</v>
      </c>
    </row>
    <row r="55" spans="7:15" ht="13.5" thickBot="1">
      <c r="G55" s="87">
        <f>SUM(G38:G40,G42:G50)</f>
        <v>7388</v>
      </c>
      <c r="O55" s="87">
        <f>SUM(O38:O40,O42:O50)</f>
        <v>3110908</v>
      </c>
    </row>
    <row r="56" ht="13.5" thickTop="1"/>
  </sheetData>
  <sheetProtection/>
  <mergeCells count="3">
    <mergeCell ref="C4:D4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A66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9.28125" style="0" customWidth="1"/>
    <col min="3" max="3" width="13.7109375" style="0" customWidth="1"/>
    <col min="4" max="4" width="14.57421875" style="0" customWidth="1"/>
    <col min="5" max="5" width="11.7109375" style="0" customWidth="1"/>
    <col min="6" max="6" width="10.57421875" style="0" customWidth="1"/>
    <col min="7" max="7" width="13.57421875" style="0" customWidth="1"/>
    <col min="8" max="8" width="14.140625" style="0" customWidth="1"/>
    <col min="10" max="11" width="8.8515625" style="0" customWidth="1"/>
    <col min="12" max="12" width="9.28125" style="0" bestFit="1" customWidth="1"/>
    <col min="13" max="13" width="14.8515625" style="0" bestFit="1" customWidth="1"/>
    <col min="14" max="14" width="10.140625" style="0" bestFit="1" customWidth="1"/>
    <col min="15" max="15" width="15.28125" style="0" bestFit="1" customWidth="1"/>
    <col min="16" max="16" width="14.8515625" style="0" bestFit="1" customWidth="1"/>
    <col min="17" max="17" width="14.7109375" style="0" bestFit="1" customWidth="1"/>
    <col min="22" max="22" width="27.7109375" style="0" bestFit="1" customWidth="1"/>
    <col min="26" max="26" width="20.57421875" style="0" bestFit="1" customWidth="1"/>
    <col min="27" max="27" width="16.8515625" style="0" bestFit="1" customWidth="1"/>
    <col min="28" max="28" width="20.57421875" style="0" bestFit="1" customWidth="1"/>
    <col min="29" max="29" width="16.8515625" style="0" bestFit="1" customWidth="1"/>
  </cols>
  <sheetData>
    <row r="1" ht="12.75">
      <c r="A1" s="6" t="s">
        <v>123</v>
      </c>
    </row>
    <row r="2" ht="12.75">
      <c r="A2" s="6" t="s">
        <v>114</v>
      </c>
    </row>
    <row r="4" spans="1:17" ht="12.75">
      <c r="A4" s="11"/>
      <c r="B4" s="11"/>
      <c r="C4" s="100" t="s">
        <v>20</v>
      </c>
      <c r="D4" s="100"/>
      <c r="E4" s="100" t="s">
        <v>21</v>
      </c>
      <c r="F4" s="100"/>
      <c r="G4" s="100" t="s">
        <v>22</v>
      </c>
      <c r="H4" s="100"/>
      <c r="L4" s="11"/>
      <c r="M4" s="11"/>
      <c r="N4" s="11"/>
      <c r="O4" s="11"/>
      <c r="P4" s="11"/>
      <c r="Q4" s="11"/>
    </row>
    <row r="5" spans="1:17" ht="12.75">
      <c r="A5" s="11" t="s">
        <v>23</v>
      </c>
      <c r="B5" s="11" t="s">
        <v>14</v>
      </c>
      <c r="C5" s="11" t="s">
        <v>0</v>
      </c>
      <c r="D5" s="11" t="s">
        <v>15</v>
      </c>
      <c r="E5" s="11" t="s">
        <v>0</v>
      </c>
      <c r="F5" s="11" t="s">
        <v>15</v>
      </c>
      <c r="G5" s="11" t="s">
        <v>0</v>
      </c>
      <c r="H5" s="11" t="s">
        <v>15</v>
      </c>
      <c r="L5" s="11" t="s">
        <v>24</v>
      </c>
      <c r="M5" s="11" t="s">
        <v>25</v>
      </c>
      <c r="N5" s="11" t="s">
        <v>22</v>
      </c>
      <c r="O5" s="11"/>
      <c r="P5" s="11"/>
      <c r="Q5" s="11"/>
    </row>
    <row r="6" spans="1:17" ht="12.75">
      <c r="A6" s="11">
        <v>103</v>
      </c>
      <c r="B6" s="20">
        <v>40422</v>
      </c>
      <c r="C6" s="22">
        <v>8872</v>
      </c>
      <c r="D6" s="22">
        <v>582.4562669071236</v>
      </c>
      <c r="E6" s="16">
        <v>0</v>
      </c>
      <c r="F6" s="16">
        <v>0</v>
      </c>
      <c r="G6" s="21">
        <v>8872</v>
      </c>
      <c r="H6" s="21">
        <v>582.4562669071236</v>
      </c>
      <c r="L6" s="11">
        <f aca="true" t="shared" si="0" ref="L6:L17">C6*D6</f>
        <v>5167552</v>
      </c>
      <c r="M6" s="11">
        <f aca="true" t="shared" si="1" ref="M6:M17">E6*F6</f>
        <v>0</v>
      </c>
      <c r="N6" s="11">
        <f aca="true" t="shared" si="2" ref="N6:N17">L6+M6</f>
        <v>5167552</v>
      </c>
      <c r="O6" s="19">
        <f aca="true" t="shared" si="3" ref="O6:O17">C6+E6</f>
        <v>8872</v>
      </c>
      <c r="P6" s="17">
        <f aca="true" t="shared" si="4" ref="P6:P17">N6/O6</f>
        <v>582.4562669071236</v>
      </c>
      <c r="Q6" s="11"/>
    </row>
    <row r="7" spans="1:17" ht="12.75">
      <c r="A7" s="11"/>
      <c r="B7" s="20">
        <v>40452</v>
      </c>
      <c r="C7" s="22">
        <v>9635</v>
      </c>
      <c r="D7" s="22">
        <v>550.7919045147898</v>
      </c>
      <c r="E7" s="16">
        <v>0</v>
      </c>
      <c r="F7" s="16">
        <v>0</v>
      </c>
      <c r="G7" s="21">
        <v>9635</v>
      </c>
      <c r="H7" s="21">
        <v>550.7919045147898</v>
      </c>
      <c r="L7" s="11">
        <f t="shared" si="0"/>
        <v>5306880</v>
      </c>
      <c r="M7" s="11">
        <f t="shared" si="1"/>
        <v>0</v>
      </c>
      <c r="N7" s="11">
        <f t="shared" si="2"/>
        <v>5306880</v>
      </c>
      <c r="O7" s="19">
        <f t="shared" si="3"/>
        <v>9635</v>
      </c>
      <c r="P7" s="17">
        <f t="shared" si="4"/>
        <v>550.7919045147898</v>
      </c>
      <c r="Q7" s="11"/>
    </row>
    <row r="8" spans="1:17" ht="12.75">
      <c r="A8" s="11"/>
      <c r="B8" s="20">
        <v>40483</v>
      </c>
      <c r="C8" s="22">
        <v>8364</v>
      </c>
      <c r="D8" s="22">
        <v>524.4384265901483</v>
      </c>
      <c r="E8" s="16">
        <v>0</v>
      </c>
      <c r="F8" s="16">
        <v>0</v>
      </c>
      <c r="G8" s="21">
        <v>8364</v>
      </c>
      <c r="H8" s="21">
        <v>524.4384265901483</v>
      </c>
      <c r="L8" s="11">
        <f t="shared" si="0"/>
        <v>4386403.000000001</v>
      </c>
      <c r="M8" s="11">
        <f t="shared" si="1"/>
        <v>0</v>
      </c>
      <c r="N8" s="11">
        <f t="shared" si="2"/>
        <v>4386403.000000001</v>
      </c>
      <c r="O8" s="19">
        <f t="shared" si="3"/>
        <v>8364</v>
      </c>
      <c r="P8" s="17">
        <f t="shared" si="4"/>
        <v>524.4384265901483</v>
      </c>
      <c r="Q8" s="11"/>
    </row>
    <row r="9" spans="1:17" ht="12.75">
      <c r="A9" s="11"/>
      <c r="B9" s="20">
        <v>40513</v>
      </c>
      <c r="C9" s="22">
        <v>6352</v>
      </c>
      <c r="D9" s="22">
        <v>516.7958123425693</v>
      </c>
      <c r="E9" s="16">
        <v>0</v>
      </c>
      <c r="F9" s="16">
        <v>0</v>
      </c>
      <c r="G9" s="21">
        <v>6352</v>
      </c>
      <c r="H9" s="21">
        <v>516.7958123425693</v>
      </c>
      <c r="L9" s="11">
        <f t="shared" si="0"/>
        <v>3282687.0000000005</v>
      </c>
      <c r="M9" s="11">
        <f t="shared" si="1"/>
        <v>0</v>
      </c>
      <c r="N9" s="11">
        <f t="shared" si="2"/>
        <v>3282687.0000000005</v>
      </c>
      <c r="O9" s="19">
        <f t="shared" si="3"/>
        <v>6352</v>
      </c>
      <c r="P9" s="17">
        <f t="shared" si="4"/>
        <v>516.7958123425693</v>
      </c>
      <c r="Q9" s="11"/>
    </row>
    <row r="10" spans="2:17" ht="12.75">
      <c r="B10" s="20">
        <v>40544</v>
      </c>
      <c r="C10" s="22">
        <v>6116</v>
      </c>
      <c r="D10" s="22">
        <v>547.0959777632439</v>
      </c>
      <c r="E10" s="16">
        <v>0</v>
      </c>
      <c r="F10" s="16">
        <v>0</v>
      </c>
      <c r="G10" s="21">
        <v>6116</v>
      </c>
      <c r="H10" s="21">
        <v>547.0959777632439</v>
      </c>
      <c r="L10" s="11">
        <f t="shared" si="0"/>
        <v>3346039</v>
      </c>
      <c r="M10" s="11">
        <f t="shared" si="1"/>
        <v>0</v>
      </c>
      <c r="N10" s="11">
        <f t="shared" si="2"/>
        <v>3346039</v>
      </c>
      <c r="O10" s="19">
        <f t="shared" si="3"/>
        <v>6116</v>
      </c>
      <c r="P10" s="17">
        <f t="shared" si="4"/>
        <v>547.0959777632439</v>
      </c>
      <c r="Q10" s="11"/>
    </row>
    <row r="11" spans="2:17" ht="12.75">
      <c r="B11" s="20">
        <v>40575</v>
      </c>
      <c r="C11" s="22">
        <v>5806</v>
      </c>
      <c r="D11" s="22">
        <v>533.9378229417844</v>
      </c>
      <c r="E11" s="16">
        <v>0</v>
      </c>
      <c r="F11" s="16">
        <v>0</v>
      </c>
      <c r="G11" s="21">
        <v>5806</v>
      </c>
      <c r="H11" s="21">
        <v>533.9378229417844</v>
      </c>
      <c r="L11" s="11">
        <f t="shared" si="0"/>
        <v>3100043</v>
      </c>
      <c r="M11" s="11">
        <f t="shared" si="1"/>
        <v>0</v>
      </c>
      <c r="N11" s="11">
        <f t="shared" si="2"/>
        <v>3100043</v>
      </c>
      <c r="O11" s="19">
        <f t="shared" si="3"/>
        <v>5806</v>
      </c>
      <c r="P11" s="17">
        <f t="shared" si="4"/>
        <v>533.9378229417844</v>
      </c>
      <c r="Q11" s="11"/>
    </row>
    <row r="12" spans="2:17" ht="12.75">
      <c r="B12" s="20">
        <v>40603</v>
      </c>
      <c r="C12" s="22">
        <v>5330</v>
      </c>
      <c r="D12" s="22">
        <v>529.6986866791744</v>
      </c>
      <c r="E12" s="16">
        <v>0</v>
      </c>
      <c r="F12" s="16">
        <v>0</v>
      </c>
      <c r="G12" s="21">
        <v>5330</v>
      </c>
      <c r="H12" s="21">
        <v>529.6986866791744</v>
      </c>
      <c r="L12" s="11">
        <f t="shared" si="0"/>
        <v>2823294</v>
      </c>
      <c r="M12" s="11">
        <f t="shared" si="1"/>
        <v>0</v>
      </c>
      <c r="N12" s="11">
        <f t="shared" si="2"/>
        <v>2823294</v>
      </c>
      <c r="O12" s="19">
        <f t="shared" si="3"/>
        <v>5330</v>
      </c>
      <c r="P12" s="17">
        <f t="shared" si="4"/>
        <v>529.6986866791744</v>
      </c>
      <c r="Q12" s="11"/>
    </row>
    <row r="13" spans="2:17" ht="12.75">
      <c r="B13" s="20">
        <v>40634</v>
      </c>
      <c r="C13" s="22">
        <v>4201</v>
      </c>
      <c r="D13" s="22">
        <v>512.9388240895025</v>
      </c>
      <c r="E13" s="16">
        <v>0</v>
      </c>
      <c r="F13" s="16">
        <v>0</v>
      </c>
      <c r="G13" s="21">
        <v>4201</v>
      </c>
      <c r="H13" s="21">
        <v>512.9388240895025</v>
      </c>
      <c r="L13" s="11">
        <f t="shared" si="0"/>
        <v>2154856</v>
      </c>
      <c r="M13" s="11">
        <f t="shared" si="1"/>
        <v>0</v>
      </c>
      <c r="N13" s="11">
        <f t="shared" si="2"/>
        <v>2154856</v>
      </c>
      <c r="O13" s="19">
        <f t="shared" si="3"/>
        <v>4201</v>
      </c>
      <c r="P13" s="17">
        <f t="shared" si="4"/>
        <v>512.9388240895025</v>
      </c>
      <c r="Q13" s="11"/>
    </row>
    <row r="14" spans="2:17" ht="12.75">
      <c r="B14" s="20">
        <v>40664</v>
      </c>
      <c r="C14" s="22">
        <v>4448</v>
      </c>
      <c r="D14" s="22">
        <v>520.7724820143885</v>
      </c>
      <c r="E14" s="16">
        <v>0</v>
      </c>
      <c r="F14" s="16">
        <v>0</v>
      </c>
      <c r="G14" s="21">
        <v>4448</v>
      </c>
      <c r="H14" s="21">
        <v>520.7724820143885</v>
      </c>
      <c r="L14" s="11">
        <f t="shared" si="0"/>
        <v>2316396</v>
      </c>
      <c r="M14" s="11">
        <f t="shared" si="1"/>
        <v>0</v>
      </c>
      <c r="N14" s="11">
        <f t="shared" si="2"/>
        <v>2316396</v>
      </c>
      <c r="O14" s="19">
        <f t="shared" si="3"/>
        <v>4448</v>
      </c>
      <c r="P14" s="17">
        <f t="shared" si="4"/>
        <v>520.7724820143885</v>
      </c>
      <c r="Q14" s="11"/>
    </row>
    <row r="15" spans="2:18" ht="12.75">
      <c r="B15" s="20">
        <v>40695</v>
      </c>
      <c r="C15" s="22">
        <v>5115</v>
      </c>
      <c r="D15" s="22">
        <v>533.3781036168133</v>
      </c>
      <c r="E15" s="16">
        <v>0</v>
      </c>
      <c r="F15" s="16">
        <v>0</v>
      </c>
      <c r="G15" s="21">
        <v>5115</v>
      </c>
      <c r="H15" s="21">
        <v>533.3781036168133</v>
      </c>
      <c r="L15" s="11">
        <f t="shared" si="0"/>
        <v>2728229</v>
      </c>
      <c r="M15" s="11">
        <f t="shared" si="1"/>
        <v>0</v>
      </c>
      <c r="N15" s="11">
        <f t="shared" si="2"/>
        <v>2728229</v>
      </c>
      <c r="O15" s="19">
        <f t="shared" si="3"/>
        <v>5115</v>
      </c>
      <c r="P15" s="17">
        <f t="shared" si="4"/>
        <v>533.3781036168133</v>
      </c>
      <c r="Q15" s="11"/>
      <c r="R15" s="4"/>
    </row>
    <row r="16" spans="2:18" ht="12.75">
      <c r="B16" s="20">
        <v>40725</v>
      </c>
      <c r="C16" s="22">
        <v>5404</v>
      </c>
      <c r="D16" s="22">
        <v>550.6210214655811</v>
      </c>
      <c r="E16" s="16">
        <v>0</v>
      </c>
      <c r="F16" s="16">
        <v>0</v>
      </c>
      <c r="G16" s="21">
        <v>5404</v>
      </c>
      <c r="H16" s="21">
        <v>550.6210214655811</v>
      </c>
      <c r="L16" s="11">
        <f t="shared" si="0"/>
        <v>2975556</v>
      </c>
      <c r="M16" s="11">
        <f t="shared" si="1"/>
        <v>0</v>
      </c>
      <c r="N16" s="11">
        <f t="shared" si="2"/>
        <v>2975556</v>
      </c>
      <c r="O16" s="19">
        <f t="shared" si="3"/>
        <v>5404</v>
      </c>
      <c r="P16" s="17">
        <f t="shared" si="4"/>
        <v>550.6210214655811</v>
      </c>
      <c r="Q16" s="11"/>
      <c r="R16" s="4"/>
    </row>
    <row r="17" spans="2:17" ht="12.75">
      <c r="B17" s="20">
        <v>40756</v>
      </c>
      <c r="C17" s="23">
        <v>7108</v>
      </c>
      <c r="D17" s="23">
        <v>544</v>
      </c>
      <c r="E17" s="18">
        <v>0</v>
      </c>
      <c r="F17" s="18">
        <v>0</v>
      </c>
      <c r="G17" s="23">
        <v>7108</v>
      </c>
      <c r="H17" s="23">
        <v>544</v>
      </c>
      <c r="L17" s="11">
        <f t="shared" si="0"/>
        <v>3866752</v>
      </c>
      <c r="M17" s="11">
        <f t="shared" si="1"/>
        <v>0</v>
      </c>
      <c r="N17" s="11">
        <f t="shared" si="2"/>
        <v>3866752</v>
      </c>
      <c r="O17" s="19">
        <f t="shared" si="3"/>
        <v>7108</v>
      </c>
      <c r="P17" s="17">
        <f t="shared" si="4"/>
        <v>544</v>
      </c>
      <c r="Q17" s="11"/>
    </row>
    <row r="18" spans="2:17" ht="12.75">
      <c r="B18" s="11"/>
      <c r="C18" s="11"/>
      <c r="D18" s="11"/>
      <c r="E18" s="11"/>
      <c r="F18" s="11"/>
      <c r="G18" s="11"/>
      <c r="H18" s="11"/>
      <c r="L18" s="11"/>
      <c r="M18" s="11"/>
      <c r="N18" s="11"/>
      <c r="O18" s="11"/>
      <c r="P18" s="11"/>
      <c r="Q18" s="11"/>
    </row>
    <row r="19" spans="2:17" ht="12.75">
      <c r="B19" s="11" t="s">
        <v>18</v>
      </c>
      <c r="C19" s="19">
        <f>SUM(C6:C18)</f>
        <v>76751</v>
      </c>
      <c r="D19" s="17">
        <f>L19/C19</f>
        <v>540.1191776002919</v>
      </c>
      <c r="E19" s="19">
        <f>SUM(E6:E18)</f>
        <v>0</v>
      </c>
      <c r="F19" s="17">
        <v>0</v>
      </c>
      <c r="G19" s="19">
        <f>SUM(G6:G18)</f>
        <v>76751</v>
      </c>
      <c r="H19" s="17">
        <f>N19/G19</f>
        <v>540.1191776002919</v>
      </c>
      <c r="L19" s="11">
        <f>SUM(L6:L18)</f>
        <v>41454687</v>
      </c>
      <c r="M19" s="11">
        <f>SUM(M6:M18)</f>
        <v>0</v>
      </c>
      <c r="N19" s="19">
        <f>SUM(N6:N18)</f>
        <v>41454687</v>
      </c>
      <c r="O19" s="19">
        <f>SUM(O6:O18)</f>
        <v>76751</v>
      </c>
      <c r="P19" s="17">
        <f>N19/O19</f>
        <v>540.1191776002919</v>
      </c>
      <c r="Q19" s="11"/>
    </row>
    <row r="20" spans="2:17" ht="12.75">
      <c r="B20" s="11"/>
      <c r="C20" s="11"/>
      <c r="D20" s="11"/>
      <c r="E20" s="11"/>
      <c r="F20" s="11"/>
      <c r="G20" s="11"/>
      <c r="H20" s="11"/>
      <c r="L20" s="11"/>
      <c r="M20" s="11"/>
      <c r="N20" s="11"/>
      <c r="O20" s="11"/>
      <c r="P20" s="11"/>
      <c r="Q20" s="11"/>
    </row>
    <row r="21" spans="1:17" ht="12.75">
      <c r="A21" s="11">
        <v>103</v>
      </c>
      <c r="B21" t="s">
        <v>28</v>
      </c>
      <c r="C21" s="11"/>
      <c r="D21" s="11"/>
      <c r="E21" s="11"/>
      <c r="F21" s="11"/>
      <c r="G21" s="11"/>
      <c r="H21" s="11"/>
      <c r="L21" s="11"/>
      <c r="M21" s="11"/>
      <c r="N21" s="11"/>
      <c r="O21" s="11"/>
      <c r="P21" s="11"/>
      <c r="Q21" s="11"/>
    </row>
    <row r="22" spans="12:17" ht="12.75">
      <c r="L22" s="11"/>
      <c r="M22" s="11"/>
      <c r="N22" s="11"/>
      <c r="O22" s="11"/>
      <c r="P22" s="11"/>
      <c r="Q22" s="11"/>
    </row>
    <row r="23" spans="1:17" ht="12.75">
      <c r="A23" s="93"/>
      <c r="B23" s="93"/>
      <c r="C23" s="93"/>
      <c r="D23" s="93"/>
      <c r="E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</row>
    <row r="24" spans="1:17" ht="12.75">
      <c r="A24" s="93" t="s">
        <v>72</v>
      </c>
      <c r="B24" s="93"/>
      <c r="C24" s="93"/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6" ht="12.75">
      <c r="A26" s="60" t="s">
        <v>73</v>
      </c>
    </row>
    <row r="28" spans="1:13" ht="12.75">
      <c r="A28" s="101" t="s">
        <v>67</v>
      </c>
      <c r="B28" s="101"/>
      <c r="C28" s="101" t="s">
        <v>65</v>
      </c>
      <c r="D28" s="101"/>
      <c r="E28" s="101" t="s">
        <v>68</v>
      </c>
      <c r="F28" s="101"/>
      <c r="G28" s="101" t="s">
        <v>66</v>
      </c>
      <c r="H28" s="101"/>
      <c r="M28" s="4" t="s">
        <v>51</v>
      </c>
    </row>
    <row r="29" spans="1:13" ht="12.75">
      <c r="A29" s="102" t="s">
        <v>19</v>
      </c>
      <c r="B29" s="102"/>
      <c r="C29" s="102" t="s">
        <v>70</v>
      </c>
      <c r="D29" s="102"/>
      <c r="E29" s="95" t="s">
        <v>69</v>
      </c>
      <c r="F29" s="95"/>
      <c r="G29" s="95" t="s">
        <v>54</v>
      </c>
      <c r="H29" s="95"/>
      <c r="M29" s="4" t="s">
        <v>87</v>
      </c>
    </row>
    <row r="30" spans="1:8" ht="12.75">
      <c r="A30" s="103" t="s">
        <v>19</v>
      </c>
      <c r="B30" s="103"/>
      <c r="C30" s="103" t="s">
        <v>71</v>
      </c>
      <c r="D30" s="103"/>
      <c r="E30" s="62" t="s">
        <v>69</v>
      </c>
      <c r="F30" s="62"/>
      <c r="G30" s="62" t="s">
        <v>60</v>
      </c>
      <c r="H30" s="62"/>
    </row>
    <row r="31" spans="1:8" ht="12.75">
      <c r="A31" s="104"/>
      <c r="B31" s="105"/>
      <c r="C31" s="104"/>
      <c r="D31" s="105"/>
      <c r="E31" s="103" t="s">
        <v>69</v>
      </c>
      <c r="F31" s="103"/>
      <c r="G31" s="103" t="s">
        <v>52</v>
      </c>
      <c r="H31" s="103"/>
    </row>
    <row r="32" spans="1:8" ht="12.75">
      <c r="A32" s="104"/>
      <c r="B32" s="105"/>
      <c r="C32" s="104"/>
      <c r="D32" s="105"/>
      <c r="E32" s="103" t="s">
        <v>69</v>
      </c>
      <c r="F32" s="103"/>
      <c r="G32" s="103" t="s">
        <v>58</v>
      </c>
      <c r="H32" s="103"/>
    </row>
    <row r="33" spans="1:8" ht="12.75">
      <c r="A33" s="104"/>
      <c r="B33" s="105"/>
      <c r="C33" s="104"/>
      <c r="D33" s="105"/>
      <c r="E33" s="62" t="s">
        <v>69</v>
      </c>
      <c r="F33" s="62"/>
      <c r="G33" s="62" t="s">
        <v>56</v>
      </c>
      <c r="H33" s="62"/>
    </row>
    <row r="34" spans="1:8" ht="12.75">
      <c r="A34" s="104"/>
      <c r="B34" s="105"/>
      <c r="C34" s="104"/>
      <c r="D34" s="105"/>
      <c r="E34" s="62" t="s">
        <v>69</v>
      </c>
      <c r="F34" s="62"/>
      <c r="G34" s="62" t="s">
        <v>62</v>
      </c>
      <c r="H34" s="62"/>
    </row>
    <row r="37" spans="1:2" ht="12.75">
      <c r="A37" s="44" t="s">
        <v>75</v>
      </c>
      <c r="B37" s="60" t="s">
        <v>73</v>
      </c>
    </row>
    <row r="38" spans="1:8" ht="12.75">
      <c r="A38" s="46"/>
      <c r="B38" s="44"/>
      <c r="C38" s="41" t="s">
        <v>20</v>
      </c>
      <c r="D38" s="42"/>
      <c r="E38" s="43" t="s">
        <v>21</v>
      </c>
      <c r="F38" s="42"/>
      <c r="G38" s="43" t="s">
        <v>36</v>
      </c>
      <c r="H38" s="45" t="s">
        <v>37</v>
      </c>
    </row>
    <row r="39" spans="1:17" ht="12.75">
      <c r="A39" s="44" t="s">
        <v>13</v>
      </c>
      <c r="B39" s="44" t="s">
        <v>14</v>
      </c>
      <c r="C39" s="44" t="s">
        <v>38</v>
      </c>
      <c r="D39" s="44" t="s">
        <v>39</v>
      </c>
      <c r="E39" s="44" t="s">
        <v>38</v>
      </c>
      <c r="F39" s="44" t="s">
        <v>39</v>
      </c>
      <c r="G39" s="44"/>
      <c r="H39" s="44"/>
      <c r="K39" s="44" t="s">
        <v>13</v>
      </c>
      <c r="L39" s="44" t="s">
        <v>14</v>
      </c>
      <c r="M39" s="49" t="s">
        <v>24</v>
      </c>
      <c r="N39" s="49" t="s">
        <v>25</v>
      </c>
      <c r="O39" s="50" t="s">
        <v>44</v>
      </c>
      <c r="P39" s="50" t="s">
        <v>45</v>
      </c>
      <c r="Q39" s="50" t="s">
        <v>46</v>
      </c>
    </row>
    <row r="40" spans="1:27" ht="12.75">
      <c r="A40" s="31">
        <v>2014</v>
      </c>
      <c r="B40" s="28" t="s">
        <v>4</v>
      </c>
      <c r="C40" s="29">
        <v>4451</v>
      </c>
      <c r="D40" s="30">
        <v>401.5641428892384</v>
      </c>
      <c r="E40" s="29">
        <v>0</v>
      </c>
      <c r="F40" s="29">
        <v>0</v>
      </c>
      <c r="G40" s="29">
        <v>4451</v>
      </c>
      <c r="H40" s="30">
        <v>401.5641428892384</v>
      </c>
      <c r="K40" s="31">
        <v>2014</v>
      </c>
      <c r="L40" s="28" t="s">
        <v>4</v>
      </c>
      <c r="M40" s="51">
        <f aca="true" t="shared" si="5" ref="M40:M63">C40*D40</f>
        <v>1787362</v>
      </c>
      <c r="N40" s="51">
        <f aca="true" t="shared" si="6" ref="N40:N63">E40*F40</f>
        <v>0</v>
      </c>
      <c r="O40" s="52">
        <f aca="true" t="shared" si="7" ref="O40:O63">M40+N40</f>
        <v>1787362</v>
      </c>
      <c r="P40" s="52">
        <f aca="true" t="shared" si="8" ref="P40:P63">C40+E40</f>
        <v>4451</v>
      </c>
      <c r="Q40" s="51">
        <f>O40/P40</f>
        <v>401.5641428892384</v>
      </c>
      <c r="Z40" s="61"/>
      <c r="AA40" s="61"/>
    </row>
    <row r="41" spans="1:27" ht="12.75">
      <c r="A41" s="28"/>
      <c r="B41" s="28" t="s">
        <v>5</v>
      </c>
      <c r="C41" s="29">
        <v>4109</v>
      </c>
      <c r="D41" s="30">
        <v>389.86541737649065</v>
      </c>
      <c r="E41" s="29">
        <v>0</v>
      </c>
      <c r="F41" s="29">
        <v>0</v>
      </c>
      <c r="G41" s="29">
        <v>4109</v>
      </c>
      <c r="H41" s="30">
        <v>389.86541737649065</v>
      </c>
      <c r="K41" s="28"/>
      <c r="L41" s="28" t="s">
        <v>5</v>
      </c>
      <c r="M41" s="51">
        <f t="shared" si="5"/>
        <v>1601957</v>
      </c>
      <c r="N41" s="51">
        <f t="shared" si="6"/>
        <v>0</v>
      </c>
      <c r="O41" s="52">
        <f t="shared" si="7"/>
        <v>1601957</v>
      </c>
      <c r="P41" s="52">
        <f t="shared" si="8"/>
        <v>4109</v>
      </c>
      <c r="Q41" s="51">
        <f aca="true" t="shared" si="9" ref="Q41:Q63">O41/P41</f>
        <v>389.86541737649065</v>
      </c>
      <c r="Z41" s="61"/>
      <c r="AA41" s="61"/>
    </row>
    <row r="42" spans="1:27" ht="12.75">
      <c r="A42" s="28"/>
      <c r="B42" s="28" t="s">
        <v>6</v>
      </c>
      <c r="C42" s="29">
        <v>3965</v>
      </c>
      <c r="D42" s="30">
        <v>393.750315258512</v>
      </c>
      <c r="E42" s="29">
        <v>0</v>
      </c>
      <c r="F42" s="29">
        <v>0</v>
      </c>
      <c r="G42" s="29">
        <v>3965</v>
      </c>
      <c r="H42" s="30">
        <v>393.750315258512</v>
      </c>
      <c r="K42" s="28"/>
      <c r="L42" s="28" t="s">
        <v>6</v>
      </c>
      <c r="M42" s="51">
        <f t="shared" si="5"/>
        <v>1561220</v>
      </c>
      <c r="N42" s="51">
        <f t="shared" si="6"/>
        <v>0</v>
      </c>
      <c r="O42" s="52">
        <f t="shared" si="7"/>
        <v>1561220</v>
      </c>
      <c r="P42" s="52">
        <f t="shared" si="8"/>
        <v>3965</v>
      </c>
      <c r="Q42" s="51">
        <f t="shared" si="9"/>
        <v>393.750315258512</v>
      </c>
      <c r="Z42" s="61"/>
      <c r="AA42" s="61"/>
    </row>
    <row r="43" spans="1:27" ht="12.75">
      <c r="A43" s="28"/>
      <c r="B43" s="28" t="s">
        <v>7</v>
      </c>
      <c r="C43" s="29">
        <v>3291</v>
      </c>
      <c r="D43" s="30">
        <v>365.1103008204193</v>
      </c>
      <c r="E43" s="29">
        <v>0</v>
      </c>
      <c r="F43" s="29">
        <v>0</v>
      </c>
      <c r="G43" s="29">
        <v>3291</v>
      </c>
      <c r="H43" s="30">
        <v>365.1103008204193</v>
      </c>
      <c r="K43" s="28"/>
      <c r="L43" s="28" t="s">
        <v>7</v>
      </c>
      <c r="M43" s="51">
        <f t="shared" si="5"/>
        <v>1201578</v>
      </c>
      <c r="N43" s="51">
        <f t="shared" si="6"/>
        <v>0</v>
      </c>
      <c r="O43" s="52">
        <f t="shared" si="7"/>
        <v>1201578</v>
      </c>
      <c r="P43" s="52">
        <f t="shared" si="8"/>
        <v>3291</v>
      </c>
      <c r="Q43" s="51">
        <f t="shared" si="9"/>
        <v>365.1103008204193</v>
      </c>
      <c r="Z43" s="61"/>
      <c r="AA43" s="61"/>
    </row>
    <row r="44" spans="1:27" ht="12.75">
      <c r="A44" s="28"/>
      <c r="B44" s="28" t="s">
        <v>8</v>
      </c>
      <c r="C44" s="29">
        <v>3250</v>
      </c>
      <c r="D44" s="30">
        <v>386.91353846153845</v>
      </c>
      <c r="E44" s="29">
        <v>0</v>
      </c>
      <c r="F44" s="29">
        <v>0</v>
      </c>
      <c r="G44" s="29">
        <v>3250</v>
      </c>
      <c r="H44" s="30">
        <v>386.91353846153845</v>
      </c>
      <c r="K44" s="28"/>
      <c r="L44" s="28" t="s">
        <v>8</v>
      </c>
      <c r="M44" s="51">
        <f t="shared" si="5"/>
        <v>1257469</v>
      </c>
      <c r="N44" s="51">
        <f t="shared" si="6"/>
        <v>0</v>
      </c>
      <c r="O44" s="52">
        <f t="shared" si="7"/>
        <v>1257469</v>
      </c>
      <c r="P44" s="52">
        <f t="shared" si="8"/>
        <v>3250</v>
      </c>
      <c r="Q44" s="51">
        <f t="shared" si="9"/>
        <v>386.91353846153845</v>
      </c>
      <c r="Z44" s="61"/>
      <c r="AA44" s="61"/>
    </row>
    <row r="45" spans="1:27" ht="12.75">
      <c r="A45" s="28"/>
      <c r="B45" s="28" t="s">
        <v>10</v>
      </c>
      <c r="C45" s="29">
        <v>3805</v>
      </c>
      <c r="D45" s="30">
        <v>381.2904073587385</v>
      </c>
      <c r="E45" s="29">
        <v>0</v>
      </c>
      <c r="F45" s="29">
        <v>0</v>
      </c>
      <c r="G45" s="29">
        <v>3805</v>
      </c>
      <c r="H45" s="30">
        <v>381.2904073587385</v>
      </c>
      <c r="K45" s="28"/>
      <c r="L45" s="28" t="s">
        <v>10</v>
      </c>
      <c r="M45" s="51">
        <f t="shared" si="5"/>
        <v>1450810</v>
      </c>
      <c r="N45" s="51">
        <f t="shared" si="6"/>
        <v>0</v>
      </c>
      <c r="O45" s="52">
        <f t="shared" si="7"/>
        <v>1450810</v>
      </c>
      <c r="P45" s="52">
        <f t="shared" si="8"/>
        <v>3805</v>
      </c>
      <c r="Q45" s="51">
        <f t="shared" si="9"/>
        <v>381.2904073587385</v>
      </c>
      <c r="Z45" s="61"/>
      <c r="AA45" s="61"/>
    </row>
    <row r="46" spans="1:27" ht="12.75">
      <c r="A46" s="28"/>
      <c r="B46" s="28" t="s">
        <v>11</v>
      </c>
      <c r="C46" s="29">
        <v>4715</v>
      </c>
      <c r="D46" s="30">
        <v>391.97030752916226</v>
      </c>
      <c r="E46" s="29">
        <v>0</v>
      </c>
      <c r="F46" s="29">
        <v>0</v>
      </c>
      <c r="G46" s="29">
        <v>4715</v>
      </c>
      <c r="H46" s="30">
        <v>391.97030752916226</v>
      </c>
      <c r="K46" s="28"/>
      <c r="L46" s="28" t="s">
        <v>11</v>
      </c>
      <c r="M46" s="51">
        <f t="shared" si="5"/>
        <v>1848140</v>
      </c>
      <c r="N46" s="51">
        <f t="shared" si="6"/>
        <v>0</v>
      </c>
      <c r="O46" s="52">
        <f t="shared" si="7"/>
        <v>1848140</v>
      </c>
      <c r="P46" s="52">
        <f t="shared" si="8"/>
        <v>4715</v>
      </c>
      <c r="Q46" s="51">
        <f t="shared" si="9"/>
        <v>391.97030752916226</v>
      </c>
      <c r="Z46" s="61"/>
      <c r="AA46" s="61"/>
    </row>
    <row r="47" spans="1:27" ht="12.75">
      <c r="A47" s="28"/>
      <c r="B47" s="28" t="s">
        <v>12</v>
      </c>
      <c r="C47" s="29">
        <v>5632</v>
      </c>
      <c r="D47" s="30">
        <v>400.15625</v>
      </c>
      <c r="E47" s="29">
        <v>0</v>
      </c>
      <c r="F47" s="29">
        <v>0</v>
      </c>
      <c r="G47" s="29">
        <v>5632</v>
      </c>
      <c r="H47" s="30">
        <v>400.15625</v>
      </c>
      <c r="K47" s="28"/>
      <c r="L47" s="28" t="s">
        <v>12</v>
      </c>
      <c r="M47" s="51">
        <f t="shared" si="5"/>
        <v>2253680</v>
      </c>
      <c r="N47" s="51">
        <f t="shared" si="6"/>
        <v>0</v>
      </c>
      <c r="O47" s="52">
        <f t="shared" si="7"/>
        <v>2253680</v>
      </c>
      <c r="P47" s="52">
        <f t="shared" si="8"/>
        <v>5632</v>
      </c>
      <c r="Q47" s="51">
        <f t="shared" si="9"/>
        <v>400.15625</v>
      </c>
      <c r="Z47" s="61"/>
      <c r="AA47" s="61"/>
    </row>
    <row r="48" spans="1:27" ht="12.75">
      <c r="A48" s="28"/>
      <c r="B48" s="28" t="s">
        <v>9</v>
      </c>
      <c r="C48" s="29">
        <v>5770</v>
      </c>
      <c r="D48" s="30">
        <v>436.9143847487002</v>
      </c>
      <c r="E48" s="29">
        <v>0</v>
      </c>
      <c r="F48" s="29">
        <v>0</v>
      </c>
      <c r="G48" s="29">
        <v>5770</v>
      </c>
      <c r="H48" s="30">
        <v>436.9143847487002</v>
      </c>
      <c r="K48" s="28"/>
      <c r="L48" s="28" t="s">
        <v>9</v>
      </c>
      <c r="M48" s="51">
        <f t="shared" si="5"/>
        <v>2520996</v>
      </c>
      <c r="N48" s="51">
        <f t="shared" si="6"/>
        <v>0</v>
      </c>
      <c r="O48" s="52">
        <f t="shared" si="7"/>
        <v>2520996</v>
      </c>
      <c r="P48" s="52">
        <f t="shared" si="8"/>
        <v>5770</v>
      </c>
      <c r="Q48" s="51">
        <f t="shared" si="9"/>
        <v>436.9143847487002</v>
      </c>
      <c r="Z48" s="61"/>
      <c r="AA48" s="61"/>
    </row>
    <row r="49" spans="1:27" ht="12.75">
      <c r="A49" s="28"/>
      <c r="B49" s="28" t="s">
        <v>1</v>
      </c>
      <c r="C49" s="29">
        <v>5931</v>
      </c>
      <c r="D49" s="30">
        <v>465.4896307536672</v>
      </c>
      <c r="E49" s="29">
        <v>0</v>
      </c>
      <c r="F49" s="29">
        <v>0</v>
      </c>
      <c r="G49" s="85">
        <v>5931</v>
      </c>
      <c r="H49" s="30">
        <v>465.4896307536672</v>
      </c>
      <c r="K49" s="28"/>
      <c r="L49" s="28" t="s">
        <v>1</v>
      </c>
      <c r="M49" s="51">
        <f t="shared" si="5"/>
        <v>2760819</v>
      </c>
      <c r="N49" s="51">
        <f t="shared" si="6"/>
        <v>0</v>
      </c>
      <c r="O49" s="88">
        <f t="shared" si="7"/>
        <v>2760819</v>
      </c>
      <c r="P49" s="52">
        <f t="shared" si="8"/>
        <v>5931</v>
      </c>
      <c r="Q49" s="51">
        <f t="shared" si="9"/>
        <v>465.4896307536672</v>
      </c>
      <c r="Z49" s="61"/>
      <c r="AA49" s="61"/>
    </row>
    <row r="50" spans="1:17" ht="12.75">
      <c r="A50" s="28"/>
      <c r="B50" s="28" t="s">
        <v>2</v>
      </c>
      <c r="C50" s="29">
        <v>4320</v>
      </c>
      <c r="D50" s="30">
        <v>439.7701388888889</v>
      </c>
      <c r="E50" s="29">
        <v>0</v>
      </c>
      <c r="F50" s="29">
        <v>0</v>
      </c>
      <c r="G50" s="85">
        <v>4320</v>
      </c>
      <c r="H50" s="30">
        <v>439.7701388888889</v>
      </c>
      <c r="K50" s="28"/>
      <c r="L50" s="28" t="s">
        <v>2</v>
      </c>
      <c r="M50" s="51">
        <f t="shared" si="5"/>
        <v>1899807</v>
      </c>
      <c r="N50" s="51">
        <f t="shared" si="6"/>
        <v>0</v>
      </c>
      <c r="O50" s="88">
        <f t="shared" si="7"/>
        <v>1899807</v>
      </c>
      <c r="P50" s="52">
        <f t="shared" si="8"/>
        <v>4320</v>
      </c>
      <c r="Q50" s="51">
        <f t="shared" si="9"/>
        <v>439.7701388888889</v>
      </c>
    </row>
    <row r="51" spans="1:17" ht="13.5" thickBot="1">
      <c r="A51" s="32"/>
      <c r="B51" s="32" t="s">
        <v>3</v>
      </c>
      <c r="C51" s="33">
        <v>4153</v>
      </c>
      <c r="D51" s="34">
        <v>435.6412232121358</v>
      </c>
      <c r="E51" s="33">
        <v>0</v>
      </c>
      <c r="F51" s="33">
        <v>0</v>
      </c>
      <c r="G51" s="86">
        <v>4153</v>
      </c>
      <c r="H51" s="34">
        <v>435.6412232121358</v>
      </c>
      <c r="K51" s="32"/>
      <c r="L51" s="32" t="s">
        <v>3</v>
      </c>
      <c r="M51" s="56">
        <f t="shared" si="5"/>
        <v>1809218</v>
      </c>
      <c r="N51" s="56">
        <f t="shared" si="6"/>
        <v>0</v>
      </c>
      <c r="O51" s="89">
        <f t="shared" si="7"/>
        <v>1809218</v>
      </c>
      <c r="P51" s="57">
        <f t="shared" si="8"/>
        <v>4153</v>
      </c>
      <c r="Q51" s="56">
        <f t="shared" si="9"/>
        <v>435.6412232121358</v>
      </c>
    </row>
    <row r="52" spans="1:17" ht="13.5" thickTop="1">
      <c r="A52" s="35" t="s">
        <v>40</v>
      </c>
      <c r="B52" s="35"/>
      <c r="C52" s="36">
        <v>53392</v>
      </c>
      <c r="D52" s="37">
        <v>411.167515732694</v>
      </c>
      <c r="E52" s="36">
        <v>0</v>
      </c>
      <c r="F52" s="36">
        <v>0</v>
      </c>
      <c r="G52" s="36">
        <v>53392</v>
      </c>
      <c r="H52" s="37">
        <v>411.167515732694</v>
      </c>
      <c r="K52" s="35" t="s">
        <v>40</v>
      </c>
      <c r="L52" s="35"/>
      <c r="M52" s="54">
        <f t="shared" si="5"/>
        <v>21953056</v>
      </c>
      <c r="N52" s="54">
        <f t="shared" si="6"/>
        <v>0</v>
      </c>
      <c r="O52" s="55">
        <f t="shared" si="7"/>
        <v>21953056</v>
      </c>
      <c r="P52" s="55">
        <f t="shared" si="8"/>
        <v>53392</v>
      </c>
      <c r="Q52" s="54">
        <f t="shared" si="9"/>
        <v>411.167515732694</v>
      </c>
    </row>
    <row r="53" spans="1:17" ht="12.75">
      <c r="A53" s="31">
        <v>2015</v>
      </c>
      <c r="B53" s="28" t="s">
        <v>4</v>
      </c>
      <c r="C53" s="29">
        <v>3907</v>
      </c>
      <c r="D53" s="30">
        <v>421.8994113130279</v>
      </c>
      <c r="E53" s="29">
        <v>0</v>
      </c>
      <c r="F53" s="29">
        <v>0</v>
      </c>
      <c r="G53" s="85">
        <v>3907</v>
      </c>
      <c r="H53" s="30">
        <v>421.8994113130279</v>
      </c>
      <c r="K53" s="31">
        <v>2015</v>
      </c>
      <c r="L53" s="28" t="s">
        <v>4</v>
      </c>
      <c r="M53" s="51">
        <f t="shared" si="5"/>
        <v>1648361</v>
      </c>
      <c r="N53" s="51">
        <f t="shared" si="6"/>
        <v>0</v>
      </c>
      <c r="O53" s="88">
        <f t="shared" si="7"/>
        <v>1648361</v>
      </c>
      <c r="P53" s="52">
        <f t="shared" si="8"/>
        <v>3907</v>
      </c>
      <c r="Q53" s="51">
        <f t="shared" si="9"/>
        <v>421.8994113130279</v>
      </c>
    </row>
    <row r="54" spans="1:17" ht="12.75">
      <c r="A54" s="28"/>
      <c r="B54" s="28" t="s">
        <v>5</v>
      </c>
      <c r="C54" s="29">
        <v>3853</v>
      </c>
      <c r="D54" s="30">
        <v>358.08720477549963</v>
      </c>
      <c r="E54" s="29">
        <v>0</v>
      </c>
      <c r="F54" s="29">
        <v>0</v>
      </c>
      <c r="G54" s="85">
        <v>3853</v>
      </c>
      <c r="H54" s="30">
        <v>358.08720477549963</v>
      </c>
      <c r="K54" s="28"/>
      <c r="L54" s="28" t="s">
        <v>5</v>
      </c>
      <c r="M54" s="51">
        <f t="shared" si="5"/>
        <v>1379710</v>
      </c>
      <c r="N54" s="51">
        <f t="shared" si="6"/>
        <v>0</v>
      </c>
      <c r="O54" s="88">
        <f t="shared" si="7"/>
        <v>1379710</v>
      </c>
      <c r="P54" s="52">
        <f t="shared" si="8"/>
        <v>3853</v>
      </c>
      <c r="Q54" s="51">
        <f t="shared" si="9"/>
        <v>358.08720477549963</v>
      </c>
    </row>
    <row r="55" spans="1:17" ht="12.75">
      <c r="A55" s="28"/>
      <c r="B55" s="28" t="s">
        <v>6</v>
      </c>
      <c r="C55" s="29">
        <v>4081</v>
      </c>
      <c r="D55" s="30">
        <v>348.60401862288654</v>
      </c>
      <c r="E55" s="29">
        <v>0</v>
      </c>
      <c r="F55" s="29">
        <v>0</v>
      </c>
      <c r="G55" s="85">
        <v>4081</v>
      </c>
      <c r="H55" s="30">
        <v>348.60401862288654</v>
      </c>
      <c r="K55" s="28"/>
      <c r="L55" s="28" t="s">
        <v>6</v>
      </c>
      <c r="M55" s="51">
        <f t="shared" si="5"/>
        <v>1422653</v>
      </c>
      <c r="N55" s="51">
        <f t="shared" si="6"/>
        <v>0</v>
      </c>
      <c r="O55" s="88">
        <f t="shared" si="7"/>
        <v>1422653</v>
      </c>
      <c r="P55" s="52">
        <f t="shared" si="8"/>
        <v>4081</v>
      </c>
      <c r="Q55" s="51">
        <f t="shared" si="9"/>
        <v>348.60401862288654</v>
      </c>
    </row>
    <row r="56" spans="1:17" ht="12.75">
      <c r="A56" s="28"/>
      <c r="B56" s="28" t="s">
        <v>7</v>
      </c>
      <c r="C56" s="29">
        <v>3886</v>
      </c>
      <c r="D56" s="30">
        <v>425.82218219248585</v>
      </c>
      <c r="E56" s="29">
        <v>0</v>
      </c>
      <c r="F56" s="29">
        <v>0</v>
      </c>
      <c r="G56" s="85">
        <v>3886</v>
      </c>
      <c r="H56" s="30">
        <v>425.82218219248585</v>
      </c>
      <c r="K56" s="28"/>
      <c r="L56" s="28" t="s">
        <v>7</v>
      </c>
      <c r="M56" s="51">
        <f aca="true" t="shared" si="10" ref="M56:M61">C56*D56</f>
        <v>1654745</v>
      </c>
      <c r="N56" s="51">
        <f aca="true" t="shared" si="11" ref="N56:N61">E56*F56</f>
        <v>0</v>
      </c>
      <c r="O56" s="88">
        <f aca="true" t="shared" si="12" ref="O56:O61">M56+N56</f>
        <v>1654745</v>
      </c>
      <c r="P56" s="52">
        <f aca="true" t="shared" si="13" ref="P56:P61">C56+E56</f>
        <v>3886</v>
      </c>
      <c r="Q56" s="51">
        <f aca="true" t="shared" si="14" ref="Q56:Q61">O56/P56</f>
        <v>425.82218219248585</v>
      </c>
    </row>
    <row r="57" spans="1:17" ht="12.75">
      <c r="A57" s="28"/>
      <c r="B57" s="28" t="s">
        <v>8</v>
      </c>
      <c r="C57" s="29">
        <v>3860</v>
      </c>
      <c r="D57" s="30">
        <v>442.2243523316062</v>
      </c>
      <c r="E57" s="29">
        <v>0</v>
      </c>
      <c r="F57" s="29">
        <v>0</v>
      </c>
      <c r="G57" s="85">
        <v>3860</v>
      </c>
      <c r="H57" s="30">
        <v>442.2243523316062</v>
      </c>
      <c r="K57" s="28"/>
      <c r="L57" s="28" t="s">
        <v>8</v>
      </c>
      <c r="M57" s="51">
        <f t="shared" si="10"/>
        <v>1706986</v>
      </c>
      <c r="N57" s="51">
        <f t="shared" si="11"/>
        <v>0</v>
      </c>
      <c r="O57" s="88">
        <f t="shared" si="12"/>
        <v>1706986</v>
      </c>
      <c r="P57" s="52">
        <f t="shared" si="13"/>
        <v>3860</v>
      </c>
      <c r="Q57" s="51">
        <f t="shared" si="14"/>
        <v>442.2243523316062</v>
      </c>
    </row>
    <row r="58" spans="1:17" ht="12.75">
      <c r="A58" s="28"/>
      <c r="B58" s="28" t="s">
        <v>10</v>
      </c>
      <c r="C58" s="29">
        <v>5800</v>
      </c>
      <c r="D58" s="30">
        <v>459.9820689655172</v>
      </c>
      <c r="E58" s="29">
        <v>0</v>
      </c>
      <c r="F58" s="29">
        <v>0</v>
      </c>
      <c r="G58" s="85">
        <v>5800</v>
      </c>
      <c r="H58" s="30">
        <v>459.9820689655172</v>
      </c>
      <c r="K58" s="28"/>
      <c r="L58" s="28" t="s">
        <v>10</v>
      </c>
      <c r="M58" s="51">
        <f t="shared" si="10"/>
        <v>2667896</v>
      </c>
      <c r="N58" s="51">
        <f t="shared" si="11"/>
        <v>0</v>
      </c>
      <c r="O58" s="88">
        <f t="shared" si="12"/>
        <v>2667896</v>
      </c>
      <c r="P58" s="52">
        <f t="shared" si="13"/>
        <v>5800</v>
      </c>
      <c r="Q58" s="51">
        <f t="shared" si="14"/>
        <v>459.9820689655172</v>
      </c>
    </row>
    <row r="59" spans="1:17" ht="12.75">
      <c r="A59" s="28"/>
      <c r="B59" s="28" t="s">
        <v>11</v>
      </c>
      <c r="C59" s="29">
        <v>7522</v>
      </c>
      <c r="D59" s="30">
        <v>438.0733847381016</v>
      </c>
      <c r="E59" s="29">
        <v>0</v>
      </c>
      <c r="F59" s="29">
        <v>0</v>
      </c>
      <c r="G59" s="85">
        <v>7522</v>
      </c>
      <c r="H59" s="30">
        <v>438.0733847381016</v>
      </c>
      <c r="K59" s="28"/>
      <c r="L59" s="28" t="s">
        <v>11</v>
      </c>
      <c r="M59" s="51">
        <f t="shared" si="10"/>
        <v>3295188</v>
      </c>
      <c r="N59" s="51">
        <f t="shared" si="11"/>
        <v>0</v>
      </c>
      <c r="O59" s="88">
        <f t="shared" si="12"/>
        <v>3295188</v>
      </c>
      <c r="P59" s="52">
        <f t="shared" si="13"/>
        <v>7522</v>
      </c>
      <c r="Q59" s="51">
        <f t="shared" si="14"/>
        <v>438.0733847381016</v>
      </c>
    </row>
    <row r="60" spans="1:17" ht="12.75">
      <c r="A60" s="28"/>
      <c r="B60" s="28" t="s">
        <v>12</v>
      </c>
      <c r="C60" s="29">
        <v>7591</v>
      </c>
      <c r="D60" s="30">
        <v>427.96298247925176</v>
      </c>
      <c r="E60" s="29"/>
      <c r="F60" s="29"/>
      <c r="G60" s="85">
        <v>7591</v>
      </c>
      <c r="H60" s="30">
        <v>427.96298247925176</v>
      </c>
      <c r="K60" s="28"/>
      <c r="L60" s="28" t="s">
        <v>12</v>
      </c>
      <c r="M60" s="51">
        <f t="shared" si="10"/>
        <v>3248667</v>
      </c>
      <c r="N60" s="51">
        <f t="shared" si="11"/>
        <v>0</v>
      </c>
      <c r="O60" s="88">
        <f t="shared" si="12"/>
        <v>3248667</v>
      </c>
      <c r="P60" s="52">
        <f t="shared" si="13"/>
        <v>7591</v>
      </c>
      <c r="Q60" s="51">
        <f t="shared" si="14"/>
        <v>427.96298247925176</v>
      </c>
    </row>
    <row r="61" spans="1:17" ht="13.5" thickBot="1">
      <c r="A61" s="32"/>
      <c r="B61" s="32" t="s">
        <v>9</v>
      </c>
      <c r="C61" s="33">
        <v>7836</v>
      </c>
      <c r="D61" s="34">
        <v>423.7561255742726</v>
      </c>
      <c r="E61" s="33"/>
      <c r="F61" s="33"/>
      <c r="G61" s="86">
        <v>7836</v>
      </c>
      <c r="H61" s="34">
        <v>423.7561255742726</v>
      </c>
      <c r="K61" s="32"/>
      <c r="L61" s="32" t="s">
        <v>9</v>
      </c>
      <c r="M61" s="56">
        <f t="shared" si="10"/>
        <v>3320553</v>
      </c>
      <c r="N61" s="56">
        <f t="shared" si="11"/>
        <v>0</v>
      </c>
      <c r="O61" s="89">
        <f t="shared" si="12"/>
        <v>3320553</v>
      </c>
      <c r="P61" s="57">
        <f t="shared" si="13"/>
        <v>7836</v>
      </c>
      <c r="Q61" s="56">
        <f t="shared" si="14"/>
        <v>423.7561255742726</v>
      </c>
    </row>
    <row r="62" spans="1:17" ht="13.5" thickTop="1">
      <c r="A62" s="35" t="s">
        <v>41</v>
      </c>
      <c r="B62" s="35"/>
      <c r="C62" s="36">
        <v>48336</v>
      </c>
      <c r="D62" s="37">
        <v>420.9028260509765</v>
      </c>
      <c r="E62" s="36">
        <v>0</v>
      </c>
      <c r="F62" s="36">
        <v>0</v>
      </c>
      <c r="G62" s="36">
        <v>48336</v>
      </c>
      <c r="H62" s="37">
        <v>420.9028260509765</v>
      </c>
      <c r="K62" s="35" t="s">
        <v>41</v>
      </c>
      <c r="L62" s="35"/>
      <c r="M62" s="54">
        <f t="shared" si="5"/>
        <v>20344759</v>
      </c>
      <c r="N62" s="54">
        <f t="shared" si="6"/>
        <v>0</v>
      </c>
      <c r="O62" s="55">
        <f t="shared" si="7"/>
        <v>20344759</v>
      </c>
      <c r="P62" s="55">
        <f t="shared" si="8"/>
        <v>48336</v>
      </c>
      <c r="Q62" s="54">
        <f t="shared" si="9"/>
        <v>420.9028260509765</v>
      </c>
    </row>
    <row r="63" spans="1:17" ht="12.75">
      <c r="A63" s="38" t="s">
        <v>42</v>
      </c>
      <c r="B63" s="38"/>
      <c r="C63" s="39">
        <v>101728</v>
      </c>
      <c r="D63" s="40">
        <v>415.79324276502047</v>
      </c>
      <c r="E63" s="39">
        <v>0</v>
      </c>
      <c r="F63" s="39">
        <v>0</v>
      </c>
      <c r="G63" s="39">
        <v>101728</v>
      </c>
      <c r="H63" s="40">
        <v>415.79324276502047</v>
      </c>
      <c r="K63" s="38" t="s">
        <v>42</v>
      </c>
      <c r="L63" s="38"/>
      <c r="M63" s="58">
        <f t="shared" si="5"/>
        <v>42297815</v>
      </c>
      <c r="N63" s="58">
        <f t="shared" si="6"/>
        <v>0</v>
      </c>
      <c r="O63" s="59">
        <f t="shared" si="7"/>
        <v>42297815</v>
      </c>
      <c r="P63" s="59">
        <f t="shared" si="8"/>
        <v>101728</v>
      </c>
      <c r="Q63" s="58">
        <f t="shared" si="9"/>
        <v>415.79324276502047</v>
      </c>
    </row>
    <row r="66" spans="7:15" ht="13.5" thickBot="1">
      <c r="G66" s="87">
        <f>SUM(G49:G51,G53:G61)</f>
        <v>62740</v>
      </c>
      <c r="O66" s="87">
        <f>SUM(O49:O51,O53:O61)</f>
        <v>26814603</v>
      </c>
    </row>
    <row r="67" ht="13.5" thickTop="1"/>
  </sheetData>
  <sheetProtection/>
  <mergeCells count="23">
    <mergeCell ref="C33:D33"/>
    <mergeCell ref="C34:D34"/>
    <mergeCell ref="A31:B31"/>
    <mergeCell ref="A32:B32"/>
    <mergeCell ref="A33:B33"/>
    <mergeCell ref="A34:B34"/>
    <mergeCell ref="C31:D31"/>
    <mergeCell ref="C32:D32"/>
    <mergeCell ref="G28:H28"/>
    <mergeCell ref="G31:H31"/>
    <mergeCell ref="G32:H32"/>
    <mergeCell ref="E31:F31"/>
    <mergeCell ref="E32:F32"/>
    <mergeCell ref="C4:D4"/>
    <mergeCell ref="E4:F4"/>
    <mergeCell ref="G4:H4"/>
    <mergeCell ref="E28:F28"/>
    <mergeCell ref="A28:B28"/>
    <mergeCell ref="A29:B29"/>
    <mergeCell ref="A30:B30"/>
    <mergeCell ref="C28:D28"/>
    <mergeCell ref="C29:D29"/>
    <mergeCell ref="C30:D30"/>
  </mergeCells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2016-04-13T00:29:12Z</dcterms:created>
  <dcterms:modified xsi:type="dcterms:W3CDTF">2016-04-17T21:32:30Z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