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15192" windowHeight="8700"/>
  </bookViews>
  <sheets>
    <sheet name="Exhibit KO-3" sheetId="1" r:id="rId1"/>
    <sheet name="REV REQ " sheetId="2" r:id="rId2"/>
  </sheets>
  <definedNames>
    <definedName name="_xlnm.Print_Area" localSheetId="0">'Exhibit KO-3'!$A$1:$F$40</definedName>
  </definedNames>
  <calcPr calcId="145621"/>
</workbook>
</file>

<file path=xl/calcChain.xml><?xml version="1.0" encoding="utf-8"?>
<calcChain xmlns="http://schemas.openxmlformats.org/spreadsheetml/2006/main">
  <c r="C54" i="2" l="1"/>
  <c r="C51" i="2"/>
  <c r="C36" i="2"/>
  <c r="C35" i="2"/>
  <c r="C25" i="2"/>
  <c r="C22" i="2"/>
  <c r="C7" i="2"/>
  <c r="C6" i="2"/>
  <c r="F16" i="1" l="1"/>
  <c r="C89" i="2" l="1"/>
  <c r="C45" i="2"/>
  <c r="C81" i="2" s="1"/>
  <c r="C100" i="2" l="1"/>
  <c r="C76" i="2"/>
  <c r="C92" i="2"/>
  <c r="C42" i="2"/>
  <c r="C38" i="2"/>
  <c r="C13" i="2"/>
  <c r="C9" i="2"/>
  <c r="C21" i="2" s="1"/>
  <c r="C23" i="2" s="1"/>
  <c r="C27" i="2" s="1"/>
  <c r="C52" i="2" l="1"/>
  <c r="C56" i="2" s="1"/>
  <c r="C50" i="2"/>
  <c r="C15" i="2"/>
  <c r="C17" i="2" s="1"/>
  <c r="C68" i="2" s="1"/>
  <c r="C77" i="2" s="1"/>
  <c r="C78" i="2" s="1"/>
  <c r="F15" i="1" s="1"/>
  <c r="C74" i="2"/>
  <c r="C44" i="2"/>
  <c r="C46" i="2" s="1"/>
  <c r="C67" i="2" s="1"/>
  <c r="F22" i="1"/>
  <c r="F19" i="1"/>
  <c r="C86" i="2" l="1"/>
  <c r="C88" i="2" s="1"/>
  <c r="C90" i="2" s="1"/>
  <c r="C94" i="2" s="1"/>
  <c r="C70" i="2"/>
  <c r="C80" i="2"/>
  <c r="C82" i="2" s="1"/>
  <c r="E17" i="1" l="1"/>
  <c r="E20" i="1" s="1"/>
  <c r="D17" i="1"/>
  <c r="F17" i="1" l="1"/>
  <c r="F20" i="1" s="1"/>
  <c r="F24" i="1" s="1"/>
  <c r="D20" i="1"/>
  <c r="D24" i="1" s="1"/>
  <c r="E24" i="1"/>
</calcChain>
</file>

<file path=xl/sharedStrings.xml><?xml version="1.0" encoding="utf-8"?>
<sst xmlns="http://schemas.openxmlformats.org/spreadsheetml/2006/main" count="137" uniqueCount="88">
  <si>
    <t>Line</t>
  </si>
  <si>
    <t>No.</t>
  </si>
  <si>
    <t>Notes:</t>
  </si>
  <si>
    <t>MFR</t>
  </si>
  <si>
    <t>Reference</t>
  </si>
  <si>
    <t>C-1</t>
  </si>
  <si>
    <t>B-1</t>
  </si>
  <si>
    <t>D-1a</t>
  </si>
  <si>
    <t>Adjusted Jurisdictional Net Operating Income</t>
  </si>
  <si>
    <t>Adjusted Jurisdictional Rate Base</t>
  </si>
  <si>
    <t>Jurisdictional Return on Common Equity (Line 6 / Line 8)</t>
  </si>
  <si>
    <t>Adjusted Jurisdictional Non-Equity Component of Weighted Average Cost of Capital</t>
  </si>
  <si>
    <t xml:space="preserve">    Earnings Available for Common (Lines 3 - 5)</t>
  </si>
  <si>
    <t>Adjusted Jurisdictional Common Equity Ratio</t>
  </si>
  <si>
    <t>(A)</t>
  </si>
  <si>
    <t>(B)</t>
  </si>
  <si>
    <t xml:space="preserve">     Estimated Earned Rate of Return (Line 1 / Line 2)</t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</si>
  <si>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Calculation assumes FPL's base rate increase for 2017 is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granted.</t>
    </r>
  </si>
  <si>
    <r>
      <rPr>
        <vertAlign val="superscript"/>
        <sz val="10"/>
        <rFont val="Arial"/>
        <family val="2"/>
      </rPr>
      <t>(B)</t>
    </r>
    <r>
      <rPr>
        <sz val="10"/>
        <rFont val="Arial"/>
        <family val="2"/>
      </rPr>
      <t xml:space="preserve"> Calculation assumes FPL's base rate increase for 2017 is granted.</t>
    </r>
  </si>
  <si>
    <t>CALC</t>
  </si>
  <si>
    <t>A</t>
  </si>
  <si>
    <t>REVENUE DEFICIENCY CALCULATION</t>
  </si>
  <si>
    <t>RATE BASE</t>
  </si>
  <si>
    <t>NET OPERATING INCOME</t>
  </si>
  <si>
    <t>EARNED RATE OF RETURN</t>
  </si>
  <si>
    <t>( 2 / 1 )</t>
  </si>
  <si>
    <t>REQUIRED RATE OF RETURN</t>
  </si>
  <si>
    <t>COC  SCHED</t>
  </si>
  <si>
    <t>REQUIRED NET OPERATING INCOME</t>
  </si>
  <si>
    <t>( 4 * 1 )</t>
  </si>
  <si>
    <t>NOI DEFICIENCY/ EXCESS</t>
  </si>
  <si>
    <t>( 5 - 2 )</t>
  </si>
  <si>
    <t>NOI MULTIPLIER</t>
  </si>
  <si>
    <t>REVENUE DEFICIENCY</t>
  </si>
  <si>
    <t>( 6 * 7 )</t>
  </si>
  <si>
    <t>EARNED ROE CALCULATION</t>
  </si>
  <si>
    <t>( 3 )</t>
  </si>
  <si>
    <t>LESS: NON EQUITY COST RATE</t>
  </si>
  <si>
    <t>EARNINGS AVAILABLE FOR COMMON</t>
  </si>
  <si>
    <t>( 9 - 10 )</t>
  </si>
  <si>
    <t>EQUITY RATIO</t>
  </si>
  <si>
    <t>EARNED RETURN ON EQUITY</t>
  </si>
  <si>
    <t>( 11 / 12 )</t>
  </si>
  <si>
    <t>B</t>
  </si>
  <si>
    <t xml:space="preserve">          WITHOUT 2010 REVENUE INCREASE CARRY FORWARD</t>
  </si>
  <si>
    <t>C</t>
  </si>
  <si>
    <t>( B8 )</t>
  </si>
  <si>
    <t>( A8 * 19 )</t>
  </si>
  <si>
    <t>( 1 - 2 )</t>
  </si>
  <si>
    <t>( B5 )</t>
  </si>
  <si>
    <t>( B2 )</t>
  </si>
  <si>
    <t>( 2 / B7 )</t>
  </si>
  <si>
    <t>( 5 + 6 )</t>
  </si>
  <si>
    <t>(  4 - 7 )</t>
  </si>
  <si>
    <t>( B7 )</t>
  </si>
  <si>
    <t>( 8 * 9 )</t>
  </si>
  <si>
    <t>( 7 )</t>
  </si>
  <si>
    <t>( 11 / B1 )</t>
  </si>
  <si>
    <t>( 12 - 13 )</t>
  </si>
  <si>
    <t>( 14 / 15 )</t>
  </si>
  <si>
    <t xml:space="preserve">      % INCREASE</t>
  </si>
  <si>
    <t>( 18 / 17 )</t>
  </si>
  <si>
    <t>2017 TEST YEAR REVENUE REQUIREMENT AND ROE  CALCULATION</t>
  </si>
  <si>
    <t>2017</t>
  </si>
  <si>
    <t>2018 TEST YEAR REVENUE REQUIREMENT AND ROE  CALCULATION</t>
  </si>
  <si>
    <t>2018</t>
  </si>
  <si>
    <t>2018 SUBSEQUENT YEAR REVENUE REQUIREMENT AND ROE  CALCULATION</t>
  </si>
  <si>
    <t xml:space="preserve">          WITH 2017 TEST YEAR REVENUE INCREASE CARRY FORWARD</t>
  </si>
  <si>
    <t>2017 RETAIL KWH SALES</t>
  </si>
  <si>
    <t>2018 RETAIL KWH SALES</t>
  </si>
  <si>
    <t>REVENUE DEFICIENCY WITH 2017 RATE INCREASE</t>
  </si>
  <si>
    <t>2018 REVENUE DEFICIENCY W/O 2017 RATE INCREASE</t>
  </si>
  <si>
    <t>2017 REVENUE INCREASE WITH SALES GROWTH</t>
  </si>
  <si>
    <t xml:space="preserve">2018 SUBSEQUENT YEAR NET REVENUE INCREASE </t>
  </si>
  <si>
    <t>NOI DEFICIENCY WITH 2017 RATE INCREASE</t>
  </si>
  <si>
    <t xml:space="preserve">        2017 RATE INCREASE NOI INCREMENT</t>
  </si>
  <si>
    <t>NET OPERATING INCOME WITH 2017 INCREASE</t>
  </si>
  <si>
    <t>EARNED ROE CALCULATION WITH 2017 RATE INCREASE</t>
  </si>
  <si>
    <t>SALES INCREASE 2017 TO 2018</t>
  </si>
  <si>
    <t>REV EXP SCHED C-44</t>
  </si>
  <si>
    <t>1-28-16  - KWH details obtained from J.Chin (Richard Feldman)</t>
  </si>
  <si>
    <t>FLORIDA POWER &amp; LIGHT COMPANY</t>
  </si>
  <si>
    <t>2017 AND 2018 RETURN ON EQUITY CALCULATION WITHOUT RATE RELIEF</t>
  </si>
  <si>
    <t>($000)</t>
  </si>
  <si>
    <t>Exhibit KO-3</t>
  </si>
  <si>
    <t>OPC 006868</t>
  </si>
  <si>
    <t>FPL RC-16</t>
  </si>
  <si>
    <t>OPC 006869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</si>
</sst>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%"/>
    <numFmt numFmtId="168" formatCode="0.0000%"/>
    <numFmt numFmtId="169" formatCode="0.00000"/>
    <numFmt numFmtId="170" formatCode="#,##0.00%_);\(#,##0.00%\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7" fontId="1" fillId="0" borderId="0" xfId="3" applyNumberFormat="1" applyFont="1" applyFill="1" applyBorder="1" applyAlignment="1">
      <alignment horizontal="center"/>
    </xf>
    <xf numFmtId="166" fontId="1" fillId="0" borderId="0" xfId="2" applyNumberFormat="1" applyFill="1" applyBorder="1"/>
    <xf numFmtId="164" fontId="1" fillId="0" borderId="1" xfId="1" applyNumberFormat="1" applyFill="1" applyBorder="1"/>
    <xf numFmtId="10" fontId="2" fillId="0" borderId="0" xfId="3" applyNumberFormat="1" applyFont="1" applyFill="1" applyBorder="1"/>
    <xf numFmtId="164" fontId="1" fillId="0" borderId="0" xfId="1" applyNumberFormat="1" applyFill="1" applyBorder="1"/>
    <xf numFmtId="10" fontId="1" fillId="0" borderId="1" xfId="3" applyNumberFormat="1" applyFill="1" applyBorder="1"/>
    <xf numFmtId="165" fontId="1" fillId="0" borderId="0" xfId="3" applyNumberFormat="1" applyFill="1" applyBorder="1"/>
    <xf numFmtId="10" fontId="2" fillId="0" borderId="2" xfId="3" applyNumberFormat="1" applyFont="1" applyFill="1" applyBorder="1"/>
    <xf numFmtId="0" fontId="10" fillId="0" borderId="0" xfId="4" applyFont="1" applyAlignment="1">
      <alignment horizontal="center"/>
    </xf>
    <xf numFmtId="0" fontId="10" fillId="0" borderId="0" xfId="4" applyFont="1" applyAlignment="1"/>
    <xf numFmtId="37" fontId="10" fillId="0" borderId="0" xfId="4" applyNumberFormat="1" applyFont="1"/>
    <xf numFmtId="0" fontId="10" fillId="0" borderId="0" xfId="4" applyFont="1"/>
    <xf numFmtId="0" fontId="11" fillId="0" borderId="3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Alignment="1"/>
    <xf numFmtId="0" fontId="11" fillId="0" borderId="3" xfId="4" applyFont="1" applyBorder="1" applyAlignment="1"/>
    <xf numFmtId="168" fontId="11" fillId="0" borderId="4" xfId="4" applyNumberFormat="1" applyFont="1" applyBorder="1"/>
    <xf numFmtId="168" fontId="11" fillId="0" borderId="0" xfId="4" applyNumberFormat="1" applyFont="1"/>
    <xf numFmtId="169" fontId="10" fillId="0" borderId="0" xfId="4" applyNumberFormat="1" applyFont="1"/>
    <xf numFmtId="37" fontId="11" fillId="0" borderId="4" xfId="4" applyNumberFormat="1" applyFont="1" applyBorder="1"/>
    <xf numFmtId="37" fontId="11" fillId="0" borderId="3" xfId="4" quotePrefix="1" applyNumberFormat="1" applyFont="1" applyBorder="1" applyAlignment="1">
      <alignment horizontal="center"/>
    </xf>
    <xf numFmtId="168" fontId="10" fillId="0" borderId="0" xfId="4" applyNumberFormat="1" applyFont="1"/>
    <xf numFmtId="0" fontId="11" fillId="0" borderId="0" xfId="4" quotePrefix="1" applyFont="1" applyAlignment="1">
      <alignment horizontal="center"/>
    </xf>
    <xf numFmtId="0" fontId="11" fillId="0" borderId="0" xfId="4" applyFont="1"/>
    <xf numFmtId="0" fontId="12" fillId="0" borderId="0" xfId="4" applyFont="1" applyAlignment="1"/>
    <xf numFmtId="0" fontId="11" fillId="0" borderId="0" xfId="4" applyFont="1" applyBorder="1" applyAlignment="1"/>
    <xf numFmtId="37" fontId="11" fillId="0" borderId="0" xfId="4" quotePrefix="1" applyNumberFormat="1" applyFont="1" applyBorder="1" applyAlignment="1">
      <alignment horizontal="center"/>
    </xf>
    <xf numFmtId="37" fontId="11" fillId="0" borderId="0" xfId="4" applyNumberFormat="1" applyFont="1"/>
    <xf numFmtId="37" fontId="10" fillId="0" borderId="4" xfId="4" applyNumberFormat="1" applyFont="1" applyBorder="1"/>
    <xf numFmtId="3" fontId="10" fillId="0" borderId="0" xfId="0" applyNumberFormat="1" applyFont="1" applyAlignment="1">
      <alignment horizontal="center" vertical="center"/>
    </xf>
    <xf numFmtId="10" fontId="11" fillId="0" borderId="0" xfId="4" applyNumberFormat="1" applyFont="1"/>
    <xf numFmtId="37" fontId="10" fillId="2" borderId="4" xfId="4" applyNumberFormat="1" applyFont="1" applyFill="1" applyBorder="1"/>
    <xf numFmtId="0" fontId="0" fillId="0" borderId="0" xfId="0" applyFill="1"/>
    <xf numFmtId="166" fontId="2" fillId="0" borderId="0" xfId="2" applyNumberFormat="1" applyFont="1" applyFill="1" applyBorder="1" applyAlignment="1">
      <alignment horizontal="center"/>
    </xf>
    <xf numFmtId="166" fontId="2" fillId="0" borderId="0" xfId="2" applyNumberFormat="1" applyFont="1" applyFill="1" applyBorder="1"/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center"/>
    </xf>
    <xf numFmtId="0" fontId="11" fillId="0" borderId="0" xfId="4" applyFont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0" fontId="0" fillId="0" borderId="1" xfId="0" applyNumberFormat="1" applyBorder="1"/>
    <xf numFmtId="0" fontId="2" fillId="0" borderId="0" xfId="0" applyFont="1" applyAlignment="1">
      <alignment horizontal="center"/>
    </xf>
    <xf numFmtId="6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11" fillId="0" borderId="0" xfId="4" applyFont="1" applyAlignment="1">
      <alignment horizontal="left" vertical="top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workbookViewId="0">
      <selection activeCell="A3" sqref="A3"/>
    </sheetView>
  </sheetViews>
  <sheetFormatPr defaultRowHeight="13.2" x14ac:dyDescent="0.25"/>
  <cols>
    <col min="1" max="1" width="10.88671875" style="2" customWidth="1"/>
    <col min="2" max="2" width="70.5546875" style="1" customWidth="1"/>
    <col min="3" max="3" width="10.33203125" style="2" bestFit="1" customWidth="1"/>
    <col min="4" max="4" width="11.33203125" style="2" bestFit="1" customWidth="1"/>
    <col min="5" max="5" width="11.44140625" customWidth="1"/>
    <col min="6" max="6" width="11.33203125" bestFit="1" customWidth="1"/>
  </cols>
  <sheetData>
    <row r="1" spans="1:10" ht="15.6" x14ac:dyDescent="0.3">
      <c r="A1" s="64" t="s">
        <v>85</v>
      </c>
      <c r="D1" s="9"/>
    </row>
    <row r="2" spans="1:10" ht="15.6" x14ac:dyDescent="0.3">
      <c r="A2" s="64" t="s">
        <v>86</v>
      </c>
      <c r="D2" s="9"/>
    </row>
    <row r="3" spans="1:10" ht="15.6" x14ac:dyDescent="0.3">
      <c r="D3" s="9"/>
    </row>
    <row r="5" spans="1:10" x14ac:dyDescent="0.25">
      <c r="A5" s="62" t="s">
        <v>81</v>
      </c>
      <c r="B5" s="62"/>
      <c r="C5" s="62"/>
      <c r="D5" s="62"/>
      <c r="E5" s="62"/>
      <c r="F5" s="62"/>
    </row>
    <row r="6" spans="1:10" x14ac:dyDescent="0.25">
      <c r="A6" s="62" t="s">
        <v>82</v>
      </c>
      <c r="B6" s="62"/>
      <c r="C6" s="62"/>
      <c r="D6" s="62"/>
      <c r="E6" s="62"/>
      <c r="F6" s="62"/>
    </row>
    <row r="7" spans="1:10" x14ac:dyDescent="0.25">
      <c r="A7" s="63" t="s">
        <v>84</v>
      </c>
      <c r="B7" s="62"/>
      <c r="C7" s="62"/>
      <c r="D7" s="62"/>
      <c r="E7" s="62"/>
      <c r="F7" s="62"/>
    </row>
    <row r="8" spans="1:10" x14ac:dyDescent="0.25">
      <c r="A8" s="63" t="s">
        <v>83</v>
      </c>
      <c r="B8" s="62"/>
      <c r="C8" s="62"/>
      <c r="D8" s="62"/>
      <c r="E8" s="62"/>
      <c r="F8" s="62"/>
    </row>
    <row r="9" spans="1:10" x14ac:dyDescent="0.25">
      <c r="B9" s="2"/>
      <c r="E9" s="2"/>
    </row>
    <row r="10" spans="1:10" x14ac:dyDescent="0.25">
      <c r="C10" s="6"/>
      <c r="D10" s="6"/>
      <c r="E10" s="6"/>
      <c r="F10" s="6"/>
    </row>
    <row r="11" spans="1:10" x14ac:dyDescent="0.25">
      <c r="C11" s="5"/>
      <c r="D11" s="5"/>
      <c r="E11" s="5"/>
      <c r="F11" s="5"/>
    </row>
    <row r="12" spans="1:10" x14ac:dyDescent="0.25">
      <c r="A12" s="2" t="s">
        <v>0</v>
      </c>
      <c r="C12" s="13" t="s">
        <v>3</v>
      </c>
      <c r="D12" s="13">
        <v>2017</v>
      </c>
      <c r="E12" s="60">
        <v>2018</v>
      </c>
      <c r="F12" s="60">
        <v>2018</v>
      </c>
    </row>
    <row r="13" spans="1:10" ht="15.6" x14ac:dyDescent="0.25">
      <c r="A13" s="3" t="s">
        <v>1</v>
      </c>
      <c r="B13" s="4"/>
      <c r="C13" s="7" t="s">
        <v>4</v>
      </c>
      <c r="D13" s="7"/>
      <c r="E13" s="59" t="s">
        <v>14</v>
      </c>
      <c r="F13" s="59" t="s">
        <v>15</v>
      </c>
    </row>
    <row r="14" spans="1:10" x14ac:dyDescent="0.25">
      <c r="C14" s="15"/>
      <c r="D14" s="15"/>
      <c r="E14" s="14"/>
      <c r="F14" s="14"/>
    </row>
    <row r="15" spans="1:10" x14ac:dyDescent="0.25">
      <c r="A15" s="2">
        <v>1</v>
      </c>
      <c r="B15" s="10" t="s">
        <v>8</v>
      </c>
      <c r="C15" s="16" t="s">
        <v>5</v>
      </c>
      <c r="D15" s="22">
        <v>1618191.6083733123</v>
      </c>
      <c r="E15" s="22">
        <v>1575710.6914553205</v>
      </c>
      <c r="F15" s="22">
        <f>+'REV REQ '!C78</f>
        <v>2110172.0159478271</v>
      </c>
      <c r="J15" s="10"/>
    </row>
    <row r="16" spans="1:10" x14ac:dyDescent="0.25">
      <c r="A16" s="2">
        <v>2</v>
      </c>
      <c r="B16" s="10" t="s">
        <v>9</v>
      </c>
      <c r="C16" s="20" t="s">
        <v>6</v>
      </c>
      <c r="D16" s="23">
        <v>32536116.4984398</v>
      </c>
      <c r="E16" s="23">
        <v>33870897.422024168</v>
      </c>
      <c r="F16" s="23">
        <f>E16</f>
        <v>33870897.422024168</v>
      </c>
    </row>
    <row r="17" spans="1:8" x14ac:dyDescent="0.25">
      <c r="A17" s="2">
        <v>3</v>
      </c>
      <c r="B17" s="8" t="s">
        <v>16</v>
      </c>
      <c r="C17" s="18"/>
      <c r="D17" s="24">
        <f>D15/D16</f>
        <v>4.9735241403223683E-2</v>
      </c>
      <c r="E17" s="24">
        <f>E15/E16</f>
        <v>4.6521078902111768E-2</v>
      </c>
      <c r="F17" s="24">
        <f>F15/F16</f>
        <v>6.2300446003999636E-2</v>
      </c>
    </row>
    <row r="18" spans="1:8" x14ac:dyDescent="0.25">
      <c r="A18" s="2">
        <v>4</v>
      </c>
      <c r="B18" s="10"/>
      <c r="C18" s="17"/>
      <c r="D18" s="25"/>
      <c r="E18" s="25"/>
      <c r="F18" s="25"/>
    </row>
    <row r="19" spans="1:8" x14ac:dyDescent="0.25">
      <c r="A19" s="2">
        <v>5</v>
      </c>
      <c r="B19" s="10" t="s">
        <v>11</v>
      </c>
      <c r="C19" s="20" t="s">
        <v>7</v>
      </c>
      <c r="D19" s="61">
        <v>1.4172626809685066E-2</v>
      </c>
      <c r="E19" s="26">
        <v>1.515586486513879E-2</v>
      </c>
      <c r="F19" s="26">
        <f>E19</f>
        <v>1.515586486513879E-2</v>
      </c>
    </row>
    <row r="20" spans="1:8" x14ac:dyDescent="0.25">
      <c r="A20" s="2">
        <v>6</v>
      </c>
      <c r="B20" s="1" t="s">
        <v>12</v>
      </c>
      <c r="C20" s="21"/>
      <c r="D20" s="24">
        <f>D17-D19</f>
        <v>3.5562614593538613E-2</v>
      </c>
      <c r="E20" s="24">
        <f>E17-E19</f>
        <v>3.1365214036972976E-2</v>
      </c>
      <c r="F20" s="24">
        <f>F17-F19</f>
        <v>4.7144581138860844E-2</v>
      </c>
    </row>
    <row r="21" spans="1:8" x14ac:dyDescent="0.25">
      <c r="A21" s="2">
        <v>7</v>
      </c>
      <c r="B21" s="10"/>
      <c r="C21" s="21"/>
      <c r="D21" s="27"/>
      <c r="E21" s="27"/>
      <c r="F21" s="27"/>
    </row>
    <row r="22" spans="1:8" x14ac:dyDescent="0.25">
      <c r="A22" s="2">
        <v>8</v>
      </c>
      <c r="B22" s="10" t="s">
        <v>13</v>
      </c>
      <c r="C22" s="21" t="s">
        <v>7</v>
      </c>
      <c r="D22" s="26">
        <v>0.45127005701100681</v>
      </c>
      <c r="E22" s="26">
        <v>0.45125827110760364</v>
      </c>
      <c r="F22" s="26">
        <f>E22</f>
        <v>0.45125827110760364</v>
      </c>
    </row>
    <row r="23" spans="1:8" x14ac:dyDescent="0.25">
      <c r="A23" s="2">
        <v>9</v>
      </c>
      <c r="B23" s="10"/>
      <c r="C23" s="17"/>
      <c r="D23" s="25"/>
      <c r="E23" s="25"/>
      <c r="F23" s="25"/>
    </row>
    <row r="24" spans="1:8" ht="13.8" thickBot="1" x14ac:dyDescent="0.3">
      <c r="A24" s="2">
        <v>10</v>
      </c>
      <c r="B24" s="1" t="s">
        <v>10</v>
      </c>
      <c r="C24" s="17"/>
      <c r="D24" s="28">
        <f>D20/D22</f>
        <v>7.8805615486850736E-2</v>
      </c>
      <c r="E24" s="28">
        <f>E20/E22</f>
        <v>6.9506125527600271E-2</v>
      </c>
      <c r="F24" s="28">
        <f>F20/F22</f>
        <v>0.10447361113879529</v>
      </c>
    </row>
    <row r="25" spans="1:8" ht="13.8" thickTop="1" x14ac:dyDescent="0.25">
      <c r="B25" s="10"/>
      <c r="C25" s="19"/>
      <c r="D25" s="19"/>
      <c r="E25" s="25"/>
      <c r="F25" s="25"/>
      <c r="G25" s="53"/>
      <c r="H25" s="53"/>
    </row>
    <row r="26" spans="1:8" x14ac:dyDescent="0.25">
      <c r="B26" s="10"/>
      <c r="C26" s="19"/>
      <c r="D26" s="19"/>
      <c r="E26" s="25"/>
      <c r="F26" s="25"/>
      <c r="G26" s="53"/>
      <c r="H26" s="53"/>
    </row>
    <row r="27" spans="1:8" x14ac:dyDescent="0.25">
      <c r="B27" s="10"/>
      <c r="C27" s="54"/>
      <c r="D27" s="54"/>
      <c r="E27" s="55"/>
      <c r="F27" s="55"/>
      <c r="G27" s="53"/>
      <c r="H27" s="53"/>
    </row>
    <row r="28" spans="1:8" x14ac:dyDescent="0.25">
      <c r="C28" s="56"/>
      <c r="D28" s="53"/>
      <c r="E28" s="53"/>
      <c r="F28" s="53"/>
      <c r="G28" s="53"/>
      <c r="H28" s="53"/>
    </row>
    <row r="29" spans="1:8" x14ac:dyDescent="0.25">
      <c r="C29" s="57"/>
      <c r="D29" s="57"/>
      <c r="E29" s="53"/>
      <c r="F29" s="53"/>
      <c r="G29" s="53"/>
      <c r="H29" s="53"/>
    </row>
    <row r="30" spans="1:8" x14ac:dyDescent="0.25">
      <c r="C30" s="5"/>
      <c r="D30" s="5"/>
      <c r="E30" s="53"/>
      <c r="F30" s="53"/>
      <c r="G30" s="53"/>
      <c r="H30" s="53"/>
    </row>
    <row r="31" spans="1:8" x14ac:dyDescent="0.25">
      <c r="A31" s="11" t="s">
        <v>2</v>
      </c>
      <c r="C31" s="5"/>
      <c r="D31" s="5"/>
      <c r="E31" s="53"/>
      <c r="F31" s="53"/>
      <c r="G31" s="53"/>
      <c r="H31" s="53"/>
    </row>
    <row r="32" spans="1:8" ht="15.6" x14ac:dyDescent="0.25">
      <c r="A32" s="12" t="s">
        <v>17</v>
      </c>
    </row>
    <row r="33" spans="1:1" ht="15.6" x14ac:dyDescent="0.25">
      <c r="A33" s="12" t="s">
        <v>18</v>
      </c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/>
    </row>
  </sheetData>
  <mergeCells count="4">
    <mergeCell ref="A6:F6"/>
    <mergeCell ref="A7:F7"/>
    <mergeCell ref="A8:F8"/>
    <mergeCell ref="A5:F5"/>
  </mergeCells>
  <phoneticPr fontId="4" type="noConversion"/>
  <printOptions horizontalCentered="1"/>
  <pageMargins left="0.75" right="0.49" top="0.81" bottom="1" header="0.71" footer="0.5"/>
  <pageSetup scale="78" orientation="portrait" r:id="rId1"/>
  <headerFooter alignWithMargins="0">
    <oddHeader>&amp;R&amp;"Times New Roman,Regular"&amp;12Docket No. 160021-EI
2017 and 2018 ROE Calculation Without Rate Relief
Exhibit KO-3, 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A2" sqref="A2"/>
    </sheetView>
  </sheetViews>
  <sheetFormatPr defaultRowHeight="10.199999999999999" x14ac:dyDescent="0.2"/>
  <cols>
    <col min="1" max="1" width="10.88671875" style="29" customWidth="1"/>
    <col min="2" max="2" width="50.6640625" style="30" customWidth="1"/>
    <col min="3" max="3" width="15.6640625" style="31" customWidth="1"/>
    <col min="4" max="4" width="5.6640625" style="32" customWidth="1"/>
    <col min="5" max="5" width="13.6640625" style="34" customWidth="1"/>
    <col min="6" max="256" width="9.109375" style="32"/>
    <col min="257" max="257" width="4.6640625" style="32" customWidth="1"/>
    <col min="258" max="258" width="50.6640625" style="32" customWidth="1"/>
    <col min="259" max="259" width="15.6640625" style="32" customWidth="1"/>
    <col min="260" max="260" width="5.6640625" style="32" customWidth="1"/>
    <col min="261" max="261" width="13.6640625" style="32" customWidth="1"/>
    <col min="262" max="512" width="9.109375" style="32"/>
    <col min="513" max="513" width="4.6640625" style="32" customWidth="1"/>
    <col min="514" max="514" width="50.6640625" style="32" customWidth="1"/>
    <col min="515" max="515" width="15.6640625" style="32" customWidth="1"/>
    <col min="516" max="516" width="5.6640625" style="32" customWidth="1"/>
    <col min="517" max="517" width="13.6640625" style="32" customWidth="1"/>
    <col min="518" max="768" width="9.109375" style="32"/>
    <col min="769" max="769" width="4.6640625" style="32" customWidth="1"/>
    <col min="770" max="770" width="50.6640625" style="32" customWidth="1"/>
    <col min="771" max="771" width="15.6640625" style="32" customWidth="1"/>
    <col min="772" max="772" width="5.6640625" style="32" customWidth="1"/>
    <col min="773" max="773" width="13.6640625" style="32" customWidth="1"/>
    <col min="774" max="1024" width="9.109375" style="32"/>
    <col min="1025" max="1025" width="4.6640625" style="32" customWidth="1"/>
    <col min="1026" max="1026" width="50.6640625" style="32" customWidth="1"/>
    <col min="1027" max="1027" width="15.6640625" style="32" customWidth="1"/>
    <col min="1028" max="1028" width="5.6640625" style="32" customWidth="1"/>
    <col min="1029" max="1029" width="13.6640625" style="32" customWidth="1"/>
    <col min="1030" max="1280" width="9.109375" style="32"/>
    <col min="1281" max="1281" width="4.6640625" style="32" customWidth="1"/>
    <col min="1282" max="1282" width="50.6640625" style="32" customWidth="1"/>
    <col min="1283" max="1283" width="15.6640625" style="32" customWidth="1"/>
    <col min="1284" max="1284" width="5.6640625" style="32" customWidth="1"/>
    <col min="1285" max="1285" width="13.6640625" style="32" customWidth="1"/>
    <col min="1286" max="1536" width="9.109375" style="32"/>
    <col min="1537" max="1537" width="4.6640625" style="32" customWidth="1"/>
    <col min="1538" max="1538" width="50.6640625" style="32" customWidth="1"/>
    <col min="1539" max="1539" width="15.6640625" style="32" customWidth="1"/>
    <col min="1540" max="1540" width="5.6640625" style="32" customWidth="1"/>
    <col min="1541" max="1541" width="13.6640625" style="32" customWidth="1"/>
    <col min="1542" max="1792" width="9.109375" style="32"/>
    <col min="1793" max="1793" width="4.6640625" style="32" customWidth="1"/>
    <col min="1794" max="1794" width="50.6640625" style="32" customWidth="1"/>
    <col min="1795" max="1795" width="15.6640625" style="32" customWidth="1"/>
    <col min="1796" max="1796" width="5.6640625" style="32" customWidth="1"/>
    <col min="1797" max="1797" width="13.6640625" style="32" customWidth="1"/>
    <col min="1798" max="2048" width="9.109375" style="32"/>
    <col min="2049" max="2049" width="4.6640625" style="32" customWidth="1"/>
    <col min="2050" max="2050" width="50.6640625" style="32" customWidth="1"/>
    <col min="2051" max="2051" width="15.6640625" style="32" customWidth="1"/>
    <col min="2052" max="2052" width="5.6640625" style="32" customWidth="1"/>
    <col min="2053" max="2053" width="13.6640625" style="32" customWidth="1"/>
    <col min="2054" max="2304" width="9.109375" style="32"/>
    <col min="2305" max="2305" width="4.6640625" style="32" customWidth="1"/>
    <col min="2306" max="2306" width="50.6640625" style="32" customWidth="1"/>
    <col min="2307" max="2307" width="15.6640625" style="32" customWidth="1"/>
    <col min="2308" max="2308" width="5.6640625" style="32" customWidth="1"/>
    <col min="2309" max="2309" width="13.6640625" style="32" customWidth="1"/>
    <col min="2310" max="2560" width="9.109375" style="32"/>
    <col min="2561" max="2561" width="4.6640625" style="32" customWidth="1"/>
    <col min="2562" max="2562" width="50.6640625" style="32" customWidth="1"/>
    <col min="2563" max="2563" width="15.6640625" style="32" customWidth="1"/>
    <col min="2564" max="2564" width="5.6640625" style="32" customWidth="1"/>
    <col min="2565" max="2565" width="13.6640625" style="32" customWidth="1"/>
    <col min="2566" max="2816" width="9.109375" style="32"/>
    <col min="2817" max="2817" width="4.6640625" style="32" customWidth="1"/>
    <col min="2818" max="2818" width="50.6640625" style="32" customWidth="1"/>
    <col min="2819" max="2819" width="15.6640625" style="32" customWidth="1"/>
    <col min="2820" max="2820" width="5.6640625" style="32" customWidth="1"/>
    <col min="2821" max="2821" width="13.6640625" style="32" customWidth="1"/>
    <col min="2822" max="3072" width="9.109375" style="32"/>
    <col min="3073" max="3073" width="4.6640625" style="32" customWidth="1"/>
    <col min="3074" max="3074" width="50.6640625" style="32" customWidth="1"/>
    <col min="3075" max="3075" width="15.6640625" style="32" customWidth="1"/>
    <col min="3076" max="3076" width="5.6640625" style="32" customWidth="1"/>
    <col min="3077" max="3077" width="13.6640625" style="32" customWidth="1"/>
    <col min="3078" max="3328" width="9.109375" style="32"/>
    <col min="3329" max="3329" width="4.6640625" style="32" customWidth="1"/>
    <col min="3330" max="3330" width="50.6640625" style="32" customWidth="1"/>
    <col min="3331" max="3331" width="15.6640625" style="32" customWidth="1"/>
    <col min="3332" max="3332" width="5.6640625" style="32" customWidth="1"/>
    <col min="3333" max="3333" width="13.6640625" style="32" customWidth="1"/>
    <col min="3334" max="3584" width="9.109375" style="32"/>
    <col min="3585" max="3585" width="4.6640625" style="32" customWidth="1"/>
    <col min="3586" max="3586" width="50.6640625" style="32" customWidth="1"/>
    <col min="3587" max="3587" width="15.6640625" style="32" customWidth="1"/>
    <col min="3588" max="3588" width="5.6640625" style="32" customWidth="1"/>
    <col min="3589" max="3589" width="13.6640625" style="32" customWidth="1"/>
    <col min="3590" max="3840" width="9.109375" style="32"/>
    <col min="3841" max="3841" width="4.6640625" style="32" customWidth="1"/>
    <col min="3842" max="3842" width="50.6640625" style="32" customWidth="1"/>
    <col min="3843" max="3843" width="15.6640625" style="32" customWidth="1"/>
    <col min="3844" max="3844" width="5.6640625" style="32" customWidth="1"/>
    <col min="3845" max="3845" width="13.6640625" style="32" customWidth="1"/>
    <col min="3846" max="4096" width="9.109375" style="32"/>
    <col min="4097" max="4097" width="4.6640625" style="32" customWidth="1"/>
    <col min="4098" max="4098" width="50.6640625" style="32" customWidth="1"/>
    <col min="4099" max="4099" width="15.6640625" style="32" customWidth="1"/>
    <col min="4100" max="4100" width="5.6640625" style="32" customWidth="1"/>
    <col min="4101" max="4101" width="13.6640625" style="32" customWidth="1"/>
    <col min="4102" max="4352" width="9.109375" style="32"/>
    <col min="4353" max="4353" width="4.6640625" style="32" customWidth="1"/>
    <col min="4354" max="4354" width="50.6640625" style="32" customWidth="1"/>
    <col min="4355" max="4355" width="15.6640625" style="32" customWidth="1"/>
    <col min="4356" max="4356" width="5.6640625" style="32" customWidth="1"/>
    <col min="4357" max="4357" width="13.6640625" style="32" customWidth="1"/>
    <col min="4358" max="4608" width="9.109375" style="32"/>
    <col min="4609" max="4609" width="4.6640625" style="32" customWidth="1"/>
    <col min="4610" max="4610" width="50.6640625" style="32" customWidth="1"/>
    <col min="4611" max="4611" width="15.6640625" style="32" customWidth="1"/>
    <col min="4612" max="4612" width="5.6640625" style="32" customWidth="1"/>
    <col min="4613" max="4613" width="13.6640625" style="32" customWidth="1"/>
    <col min="4614" max="4864" width="9.109375" style="32"/>
    <col min="4865" max="4865" width="4.6640625" style="32" customWidth="1"/>
    <col min="4866" max="4866" width="50.6640625" style="32" customWidth="1"/>
    <col min="4867" max="4867" width="15.6640625" style="32" customWidth="1"/>
    <col min="4868" max="4868" width="5.6640625" style="32" customWidth="1"/>
    <col min="4869" max="4869" width="13.6640625" style="32" customWidth="1"/>
    <col min="4870" max="5120" width="9.109375" style="32"/>
    <col min="5121" max="5121" width="4.6640625" style="32" customWidth="1"/>
    <col min="5122" max="5122" width="50.6640625" style="32" customWidth="1"/>
    <col min="5123" max="5123" width="15.6640625" style="32" customWidth="1"/>
    <col min="5124" max="5124" width="5.6640625" style="32" customWidth="1"/>
    <col min="5125" max="5125" width="13.6640625" style="32" customWidth="1"/>
    <col min="5126" max="5376" width="9.109375" style="32"/>
    <col min="5377" max="5377" width="4.6640625" style="32" customWidth="1"/>
    <col min="5378" max="5378" width="50.6640625" style="32" customWidth="1"/>
    <col min="5379" max="5379" width="15.6640625" style="32" customWidth="1"/>
    <col min="5380" max="5380" width="5.6640625" style="32" customWidth="1"/>
    <col min="5381" max="5381" width="13.6640625" style="32" customWidth="1"/>
    <col min="5382" max="5632" width="9.109375" style="32"/>
    <col min="5633" max="5633" width="4.6640625" style="32" customWidth="1"/>
    <col min="5634" max="5634" width="50.6640625" style="32" customWidth="1"/>
    <col min="5635" max="5635" width="15.6640625" style="32" customWidth="1"/>
    <col min="5636" max="5636" width="5.6640625" style="32" customWidth="1"/>
    <col min="5637" max="5637" width="13.6640625" style="32" customWidth="1"/>
    <col min="5638" max="5888" width="9.109375" style="32"/>
    <col min="5889" max="5889" width="4.6640625" style="32" customWidth="1"/>
    <col min="5890" max="5890" width="50.6640625" style="32" customWidth="1"/>
    <col min="5891" max="5891" width="15.6640625" style="32" customWidth="1"/>
    <col min="5892" max="5892" width="5.6640625" style="32" customWidth="1"/>
    <col min="5893" max="5893" width="13.6640625" style="32" customWidth="1"/>
    <col min="5894" max="6144" width="9.109375" style="32"/>
    <col min="6145" max="6145" width="4.6640625" style="32" customWidth="1"/>
    <col min="6146" max="6146" width="50.6640625" style="32" customWidth="1"/>
    <col min="6147" max="6147" width="15.6640625" style="32" customWidth="1"/>
    <col min="6148" max="6148" width="5.6640625" style="32" customWidth="1"/>
    <col min="6149" max="6149" width="13.6640625" style="32" customWidth="1"/>
    <col min="6150" max="6400" width="9.109375" style="32"/>
    <col min="6401" max="6401" width="4.6640625" style="32" customWidth="1"/>
    <col min="6402" max="6402" width="50.6640625" style="32" customWidth="1"/>
    <col min="6403" max="6403" width="15.6640625" style="32" customWidth="1"/>
    <col min="6404" max="6404" width="5.6640625" style="32" customWidth="1"/>
    <col min="6405" max="6405" width="13.6640625" style="32" customWidth="1"/>
    <col min="6406" max="6656" width="9.109375" style="32"/>
    <col min="6657" max="6657" width="4.6640625" style="32" customWidth="1"/>
    <col min="6658" max="6658" width="50.6640625" style="32" customWidth="1"/>
    <col min="6659" max="6659" width="15.6640625" style="32" customWidth="1"/>
    <col min="6660" max="6660" width="5.6640625" style="32" customWidth="1"/>
    <col min="6661" max="6661" width="13.6640625" style="32" customWidth="1"/>
    <col min="6662" max="6912" width="9.109375" style="32"/>
    <col min="6913" max="6913" width="4.6640625" style="32" customWidth="1"/>
    <col min="6914" max="6914" width="50.6640625" style="32" customWidth="1"/>
    <col min="6915" max="6915" width="15.6640625" style="32" customWidth="1"/>
    <col min="6916" max="6916" width="5.6640625" style="32" customWidth="1"/>
    <col min="6917" max="6917" width="13.6640625" style="32" customWidth="1"/>
    <col min="6918" max="7168" width="9.109375" style="32"/>
    <col min="7169" max="7169" width="4.6640625" style="32" customWidth="1"/>
    <col min="7170" max="7170" width="50.6640625" style="32" customWidth="1"/>
    <col min="7171" max="7171" width="15.6640625" style="32" customWidth="1"/>
    <col min="7172" max="7172" width="5.6640625" style="32" customWidth="1"/>
    <col min="7173" max="7173" width="13.6640625" style="32" customWidth="1"/>
    <col min="7174" max="7424" width="9.109375" style="32"/>
    <col min="7425" max="7425" width="4.6640625" style="32" customWidth="1"/>
    <col min="7426" max="7426" width="50.6640625" style="32" customWidth="1"/>
    <col min="7427" max="7427" width="15.6640625" style="32" customWidth="1"/>
    <col min="7428" max="7428" width="5.6640625" style="32" customWidth="1"/>
    <col min="7429" max="7429" width="13.6640625" style="32" customWidth="1"/>
    <col min="7430" max="7680" width="9.109375" style="32"/>
    <col min="7681" max="7681" width="4.6640625" style="32" customWidth="1"/>
    <col min="7682" max="7682" width="50.6640625" style="32" customWidth="1"/>
    <col min="7683" max="7683" width="15.6640625" style="32" customWidth="1"/>
    <col min="7684" max="7684" width="5.6640625" style="32" customWidth="1"/>
    <col min="7685" max="7685" width="13.6640625" style="32" customWidth="1"/>
    <col min="7686" max="7936" width="9.109375" style="32"/>
    <col min="7937" max="7937" width="4.6640625" style="32" customWidth="1"/>
    <col min="7938" max="7938" width="50.6640625" style="32" customWidth="1"/>
    <col min="7939" max="7939" width="15.6640625" style="32" customWidth="1"/>
    <col min="7940" max="7940" width="5.6640625" style="32" customWidth="1"/>
    <col min="7941" max="7941" width="13.6640625" style="32" customWidth="1"/>
    <col min="7942" max="8192" width="9.109375" style="32"/>
    <col min="8193" max="8193" width="4.6640625" style="32" customWidth="1"/>
    <col min="8194" max="8194" width="50.6640625" style="32" customWidth="1"/>
    <col min="8195" max="8195" width="15.6640625" style="32" customWidth="1"/>
    <col min="8196" max="8196" width="5.6640625" style="32" customWidth="1"/>
    <col min="8197" max="8197" width="13.6640625" style="32" customWidth="1"/>
    <col min="8198" max="8448" width="9.109375" style="32"/>
    <col min="8449" max="8449" width="4.6640625" style="32" customWidth="1"/>
    <col min="8450" max="8450" width="50.6640625" style="32" customWidth="1"/>
    <col min="8451" max="8451" width="15.6640625" style="32" customWidth="1"/>
    <col min="8452" max="8452" width="5.6640625" style="32" customWidth="1"/>
    <col min="8453" max="8453" width="13.6640625" style="32" customWidth="1"/>
    <col min="8454" max="8704" width="9.109375" style="32"/>
    <col min="8705" max="8705" width="4.6640625" style="32" customWidth="1"/>
    <col min="8706" max="8706" width="50.6640625" style="32" customWidth="1"/>
    <col min="8707" max="8707" width="15.6640625" style="32" customWidth="1"/>
    <col min="8708" max="8708" width="5.6640625" style="32" customWidth="1"/>
    <col min="8709" max="8709" width="13.6640625" style="32" customWidth="1"/>
    <col min="8710" max="8960" width="9.109375" style="32"/>
    <col min="8961" max="8961" width="4.6640625" style="32" customWidth="1"/>
    <col min="8962" max="8962" width="50.6640625" style="32" customWidth="1"/>
    <col min="8963" max="8963" width="15.6640625" style="32" customWidth="1"/>
    <col min="8964" max="8964" width="5.6640625" style="32" customWidth="1"/>
    <col min="8965" max="8965" width="13.6640625" style="32" customWidth="1"/>
    <col min="8966" max="9216" width="9.109375" style="32"/>
    <col min="9217" max="9217" width="4.6640625" style="32" customWidth="1"/>
    <col min="9218" max="9218" width="50.6640625" style="32" customWidth="1"/>
    <col min="9219" max="9219" width="15.6640625" style="32" customWidth="1"/>
    <col min="9220" max="9220" width="5.6640625" style="32" customWidth="1"/>
    <col min="9221" max="9221" width="13.6640625" style="32" customWidth="1"/>
    <col min="9222" max="9472" width="9.109375" style="32"/>
    <col min="9473" max="9473" width="4.6640625" style="32" customWidth="1"/>
    <col min="9474" max="9474" width="50.6640625" style="32" customWidth="1"/>
    <col min="9475" max="9475" width="15.6640625" style="32" customWidth="1"/>
    <col min="9476" max="9476" width="5.6640625" style="32" customWidth="1"/>
    <col min="9477" max="9477" width="13.6640625" style="32" customWidth="1"/>
    <col min="9478" max="9728" width="9.109375" style="32"/>
    <col min="9729" max="9729" width="4.6640625" style="32" customWidth="1"/>
    <col min="9730" max="9730" width="50.6640625" style="32" customWidth="1"/>
    <col min="9731" max="9731" width="15.6640625" style="32" customWidth="1"/>
    <col min="9732" max="9732" width="5.6640625" style="32" customWidth="1"/>
    <col min="9733" max="9733" width="13.6640625" style="32" customWidth="1"/>
    <col min="9734" max="9984" width="9.109375" style="32"/>
    <col min="9985" max="9985" width="4.6640625" style="32" customWidth="1"/>
    <col min="9986" max="9986" width="50.6640625" style="32" customWidth="1"/>
    <col min="9987" max="9987" width="15.6640625" style="32" customWidth="1"/>
    <col min="9988" max="9988" width="5.6640625" style="32" customWidth="1"/>
    <col min="9989" max="9989" width="13.6640625" style="32" customWidth="1"/>
    <col min="9990" max="10240" width="9.109375" style="32"/>
    <col min="10241" max="10241" width="4.6640625" style="32" customWidth="1"/>
    <col min="10242" max="10242" width="50.6640625" style="32" customWidth="1"/>
    <col min="10243" max="10243" width="15.6640625" style="32" customWidth="1"/>
    <col min="10244" max="10244" width="5.6640625" style="32" customWidth="1"/>
    <col min="10245" max="10245" width="13.6640625" style="32" customWidth="1"/>
    <col min="10246" max="10496" width="9.109375" style="32"/>
    <col min="10497" max="10497" width="4.6640625" style="32" customWidth="1"/>
    <col min="10498" max="10498" width="50.6640625" style="32" customWidth="1"/>
    <col min="10499" max="10499" width="15.6640625" style="32" customWidth="1"/>
    <col min="10500" max="10500" width="5.6640625" style="32" customWidth="1"/>
    <col min="10501" max="10501" width="13.6640625" style="32" customWidth="1"/>
    <col min="10502" max="10752" width="9.109375" style="32"/>
    <col min="10753" max="10753" width="4.6640625" style="32" customWidth="1"/>
    <col min="10754" max="10754" width="50.6640625" style="32" customWidth="1"/>
    <col min="10755" max="10755" width="15.6640625" style="32" customWidth="1"/>
    <col min="10756" max="10756" width="5.6640625" style="32" customWidth="1"/>
    <col min="10757" max="10757" width="13.6640625" style="32" customWidth="1"/>
    <col min="10758" max="11008" width="9.109375" style="32"/>
    <col min="11009" max="11009" width="4.6640625" style="32" customWidth="1"/>
    <col min="11010" max="11010" width="50.6640625" style="32" customWidth="1"/>
    <col min="11011" max="11011" width="15.6640625" style="32" customWidth="1"/>
    <col min="11012" max="11012" width="5.6640625" style="32" customWidth="1"/>
    <col min="11013" max="11013" width="13.6640625" style="32" customWidth="1"/>
    <col min="11014" max="11264" width="9.109375" style="32"/>
    <col min="11265" max="11265" width="4.6640625" style="32" customWidth="1"/>
    <col min="11266" max="11266" width="50.6640625" style="32" customWidth="1"/>
    <col min="11267" max="11267" width="15.6640625" style="32" customWidth="1"/>
    <col min="11268" max="11268" width="5.6640625" style="32" customWidth="1"/>
    <col min="11269" max="11269" width="13.6640625" style="32" customWidth="1"/>
    <col min="11270" max="11520" width="9.109375" style="32"/>
    <col min="11521" max="11521" width="4.6640625" style="32" customWidth="1"/>
    <col min="11522" max="11522" width="50.6640625" style="32" customWidth="1"/>
    <col min="11523" max="11523" width="15.6640625" style="32" customWidth="1"/>
    <col min="11524" max="11524" width="5.6640625" style="32" customWidth="1"/>
    <col min="11525" max="11525" width="13.6640625" style="32" customWidth="1"/>
    <col min="11526" max="11776" width="9.109375" style="32"/>
    <col min="11777" max="11777" width="4.6640625" style="32" customWidth="1"/>
    <col min="11778" max="11778" width="50.6640625" style="32" customWidth="1"/>
    <col min="11779" max="11779" width="15.6640625" style="32" customWidth="1"/>
    <col min="11780" max="11780" width="5.6640625" style="32" customWidth="1"/>
    <col min="11781" max="11781" width="13.6640625" style="32" customWidth="1"/>
    <col min="11782" max="12032" width="9.109375" style="32"/>
    <col min="12033" max="12033" width="4.6640625" style="32" customWidth="1"/>
    <col min="12034" max="12034" width="50.6640625" style="32" customWidth="1"/>
    <col min="12035" max="12035" width="15.6640625" style="32" customWidth="1"/>
    <col min="12036" max="12036" width="5.6640625" style="32" customWidth="1"/>
    <col min="12037" max="12037" width="13.6640625" style="32" customWidth="1"/>
    <col min="12038" max="12288" width="9.109375" style="32"/>
    <col min="12289" max="12289" width="4.6640625" style="32" customWidth="1"/>
    <col min="12290" max="12290" width="50.6640625" style="32" customWidth="1"/>
    <col min="12291" max="12291" width="15.6640625" style="32" customWidth="1"/>
    <col min="12292" max="12292" width="5.6640625" style="32" customWidth="1"/>
    <col min="12293" max="12293" width="13.6640625" style="32" customWidth="1"/>
    <col min="12294" max="12544" width="9.109375" style="32"/>
    <col min="12545" max="12545" width="4.6640625" style="32" customWidth="1"/>
    <col min="12546" max="12546" width="50.6640625" style="32" customWidth="1"/>
    <col min="12547" max="12547" width="15.6640625" style="32" customWidth="1"/>
    <col min="12548" max="12548" width="5.6640625" style="32" customWidth="1"/>
    <col min="12549" max="12549" width="13.6640625" style="32" customWidth="1"/>
    <col min="12550" max="12800" width="9.109375" style="32"/>
    <col min="12801" max="12801" width="4.6640625" style="32" customWidth="1"/>
    <col min="12802" max="12802" width="50.6640625" style="32" customWidth="1"/>
    <col min="12803" max="12803" width="15.6640625" style="32" customWidth="1"/>
    <col min="12804" max="12804" width="5.6640625" style="32" customWidth="1"/>
    <col min="12805" max="12805" width="13.6640625" style="32" customWidth="1"/>
    <col min="12806" max="13056" width="9.109375" style="32"/>
    <col min="13057" max="13057" width="4.6640625" style="32" customWidth="1"/>
    <col min="13058" max="13058" width="50.6640625" style="32" customWidth="1"/>
    <col min="13059" max="13059" width="15.6640625" style="32" customWidth="1"/>
    <col min="13060" max="13060" width="5.6640625" style="32" customWidth="1"/>
    <col min="13061" max="13061" width="13.6640625" style="32" customWidth="1"/>
    <col min="13062" max="13312" width="9.109375" style="32"/>
    <col min="13313" max="13313" width="4.6640625" style="32" customWidth="1"/>
    <col min="13314" max="13314" width="50.6640625" style="32" customWidth="1"/>
    <col min="13315" max="13315" width="15.6640625" style="32" customWidth="1"/>
    <col min="13316" max="13316" width="5.6640625" style="32" customWidth="1"/>
    <col min="13317" max="13317" width="13.6640625" style="32" customWidth="1"/>
    <col min="13318" max="13568" width="9.109375" style="32"/>
    <col min="13569" max="13569" width="4.6640625" style="32" customWidth="1"/>
    <col min="13570" max="13570" width="50.6640625" style="32" customWidth="1"/>
    <col min="13571" max="13571" width="15.6640625" style="32" customWidth="1"/>
    <col min="13572" max="13572" width="5.6640625" style="32" customWidth="1"/>
    <col min="13573" max="13573" width="13.6640625" style="32" customWidth="1"/>
    <col min="13574" max="13824" width="9.109375" style="32"/>
    <col min="13825" max="13825" width="4.6640625" style="32" customWidth="1"/>
    <col min="13826" max="13826" width="50.6640625" style="32" customWidth="1"/>
    <col min="13827" max="13827" width="15.6640625" style="32" customWidth="1"/>
    <col min="13828" max="13828" width="5.6640625" style="32" customWidth="1"/>
    <col min="13829" max="13829" width="13.6640625" style="32" customWidth="1"/>
    <col min="13830" max="14080" width="9.109375" style="32"/>
    <col min="14081" max="14081" width="4.6640625" style="32" customWidth="1"/>
    <col min="14082" max="14082" width="50.6640625" style="32" customWidth="1"/>
    <col min="14083" max="14083" width="15.6640625" style="32" customWidth="1"/>
    <col min="14084" max="14084" width="5.6640625" style="32" customWidth="1"/>
    <col min="14085" max="14085" width="13.6640625" style="32" customWidth="1"/>
    <col min="14086" max="14336" width="9.109375" style="32"/>
    <col min="14337" max="14337" width="4.6640625" style="32" customWidth="1"/>
    <col min="14338" max="14338" width="50.6640625" style="32" customWidth="1"/>
    <col min="14339" max="14339" width="15.6640625" style="32" customWidth="1"/>
    <col min="14340" max="14340" width="5.6640625" style="32" customWidth="1"/>
    <col min="14341" max="14341" width="13.6640625" style="32" customWidth="1"/>
    <col min="14342" max="14592" width="9.109375" style="32"/>
    <col min="14593" max="14593" width="4.6640625" style="32" customWidth="1"/>
    <col min="14594" max="14594" width="50.6640625" style="32" customWidth="1"/>
    <col min="14595" max="14595" width="15.6640625" style="32" customWidth="1"/>
    <col min="14596" max="14596" width="5.6640625" style="32" customWidth="1"/>
    <col min="14597" max="14597" width="13.6640625" style="32" customWidth="1"/>
    <col min="14598" max="14848" width="9.109375" style="32"/>
    <col min="14849" max="14849" width="4.6640625" style="32" customWidth="1"/>
    <col min="14850" max="14850" width="50.6640625" style="32" customWidth="1"/>
    <col min="14851" max="14851" width="15.6640625" style="32" customWidth="1"/>
    <col min="14852" max="14852" width="5.6640625" style="32" customWidth="1"/>
    <col min="14853" max="14853" width="13.6640625" style="32" customWidth="1"/>
    <col min="14854" max="15104" width="9.109375" style="32"/>
    <col min="15105" max="15105" width="4.6640625" style="32" customWidth="1"/>
    <col min="15106" max="15106" width="50.6640625" style="32" customWidth="1"/>
    <col min="15107" max="15107" width="15.6640625" style="32" customWidth="1"/>
    <col min="15108" max="15108" width="5.6640625" style="32" customWidth="1"/>
    <col min="15109" max="15109" width="13.6640625" style="32" customWidth="1"/>
    <col min="15110" max="15360" width="9.109375" style="32"/>
    <col min="15361" max="15361" width="4.6640625" style="32" customWidth="1"/>
    <col min="15362" max="15362" width="50.6640625" style="32" customWidth="1"/>
    <col min="15363" max="15363" width="15.6640625" style="32" customWidth="1"/>
    <col min="15364" max="15364" width="5.6640625" style="32" customWidth="1"/>
    <col min="15365" max="15365" width="13.6640625" style="32" customWidth="1"/>
    <col min="15366" max="15616" width="9.109375" style="32"/>
    <col min="15617" max="15617" width="4.6640625" style="32" customWidth="1"/>
    <col min="15618" max="15618" width="50.6640625" style="32" customWidth="1"/>
    <col min="15619" max="15619" width="15.6640625" style="32" customWidth="1"/>
    <col min="15620" max="15620" width="5.6640625" style="32" customWidth="1"/>
    <col min="15621" max="15621" width="13.6640625" style="32" customWidth="1"/>
    <col min="15622" max="15872" width="9.109375" style="32"/>
    <col min="15873" max="15873" width="4.6640625" style="32" customWidth="1"/>
    <col min="15874" max="15874" width="50.6640625" style="32" customWidth="1"/>
    <col min="15875" max="15875" width="15.6640625" style="32" customWidth="1"/>
    <col min="15876" max="15876" width="5.6640625" style="32" customWidth="1"/>
    <col min="15877" max="15877" width="13.6640625" style="32" customWidth="1"/>
    <col min="15878" max="16128" width="9.109375" style="32"/>
    <col min="16129" max="16129" width="4.6640625" style="32" customWidth="1"/>
    <col min="16130" max="16130" width="50.6640625" style="32" customWidth="1"/>
    <col min="16131" max="16131" width="15.6640625" style="32" customWidth="1"/>
    <col min="16132" max="16132" width="5.6640625" style="32" customWidth="1"/>
    <col min="16133" max="16133" width="13.6640625" style="32" customWidth="1"/>
    <col min="16134" max="16384" width="9.109375" style="32"/>
  </cols>
  <sheetData>
    <row r="1" spans="1:5" x14ac:dyDescent="0.2">
      <c r="A1" s="65" t="s">
        <v>87</v>
      </c>
    </row>
    <row r="2" spans="1:5" ht="10.8" thickBot="1" x14ac:dyDescent="0.25">
      <c r="A2" s="65" t="s">
        <v>86</v>
      </c>
      <c r="E2" s="33" t="s">
        <v>19</v>
      </c>
    </row>
    <row r="3" spans="1:5" x14ac:dyDescent="0.2">
      <c r="A3" s="34" t="s">
        <v>20</v>
      </c>
      <c r="B3" s="35" t="s">
        <v>62</v>
      </c>
    </row>
    <row r="5" spans="1:5" ht="10.8" thickBot="1" x14ac:dyDescent="0.25">
      <c r="B5" s="36" t="s">
        <v>21</v>
      </c>
      <c r="C5" s="41" t="s">
        <v>63</v>
      </c>
    </row>
    <row r="6" spans="1:5" x14ac:dyDescent="0.2">
      <c r="A6" s="29">
        <v>1</v>
      </c>
      <c r="B6" s="35" t="s">
        <v>22</v>
      </c>
      <c r="C6" s="31">
        <f>'Exhibit KO-3'!D16</f>
        <v>32536116.4984398</v>
      </c>
    </row>
    <row r="7" spans="1:5" ht="10.5" customHeight="1" x14ac:dyDescent="0.2">
      <c r="A7" s="29">
        <v>2</v>
      </c>
      <c r="B7" s="35" t="s">
        <v>23</v>
      </c>
      <c r="C7" s="31">
        <f>'Exhibit KO-3'!D15</f>
        <v>1618191.6083733123</v>
      </c>
    </row>
    <row r="8" spans="1:5" ht="10.5" customHeight="1" thickBot="1" x14ac:dyDescent="0.25">
      <c r="B8" s="35"/>
    </row>
    <row r="9" spans="1:5" x14ac:dyDescent="0.2">
      <c r="A9" s="29">
        <v>3</v>
      </c>
      <c r="B9" s="35" t="s">
        <v>24</v>
      </c>
      <c r="C9" s="37">
        <f>C7/C6</f>
        <v>4.9735241403223683E-2</v>
      </c>
      <c r="E9" s="34" t="s">
        <v>25</v>
      </c>
    </row>
    <row r="10" spans="1:5" x14ac:dyDescent="0.2">
      <c r="B10" s="35"/>
    </row>
    <row r="11" spans="1:5" x14ac:dyDescent="0.2">
      <c r="A11" s="29">
        <v>4</v>
      </c>
      <c r="B11" s="35" t="s">
        <v>26</v>
      </c>
      <c r="C11" s="38">
        <v>6.6068683365950842E-2</v>
      </c>
      <c r="E11" s="34" t="s">
        <v>27</v>
      </c>
    </row>
    <row r="12" spans="1:5" x14ac:dyDescent="0.2">
      <c r="B12" s="35"/>
    </row>
    <row r="13" spans="1:5" x14ac:dyDescent="0.2">
      <c r="A13" s="29">
        <v>5</v>
      </c>
      <c r="B13" s="35" t="s">
        <v>28</v>
      </c>
      <c r="C13" s="31">
        <f>C6*C11</f>
        <v>2149618.3788931086</v>
      </c>
      <c r="E13" s="34" t="s">
        <v>29</v>
      </c>
    </row>
    <row r="14" spans="1:5" x14ac:dyDescent="0.2">
      <c r="B14" s="35"/>
    </row>
    <row r="15" spans="1:5" x14ac:dyDescent="0.2">
      <c r="A15" s="29">
        <v>6</v>
      </c>
      <c r="B15" s="35" t="s">
        <v>30</v>
      </c>
      <c r="C15" s="31">
        <f>C13-C7</f>
        <v>531426.77051979629</v>
      </c>
      <c r="E15" s="34" t="s">
        <v>31</v>
      </c>
    </row>
    <row r="16" spans="1:5" ht="10.8" thickBot="1" x14ac:dyDescent="0.25">
      <c r="A16" s="29">
        <v>7</v>
      </c>
      <c r="B16" s="35" t="s">
        <v>32</v>
      </c>
      <c r="C16" s="39">
        <v>1.63024146268742</v>
      </c>
      <c r="E16" s="58" t="s">
        <v>79</v>
      </c>
    </row>
    <row r="17" spans="1:5" x14ac:dyDescent="0.2">
      <c r="A17" s="29">
        <v>8</v>
      </c>
      <c r="B17" s="35" t="s">
        <v>33</v>
      </c>
      <c r="C17" s="40">
        <f>C15*C16</f>
        <v>866353.95568344463</v>
      </c>
      <c r="E17" s="34" t="s">
        <v>34</v>
      </c>
    </row>
    <row r="20" spans="1:5" ht="10.8" thickBot="1" x14ac:dyDescent="0.25">
      <c r="B20" s="36" t="s">
        <v>35</v>
      </c>
      <c r="C20" s="41" t="s">
        <v>63</v>
      </c>
    </row>
    <row r="21" spans="1:5" x14ac:dyDescent="0.2">
      <c r="A21" s="29">
        <v>9</v>
      </c>
      <c r="B21" s="35" t="s">
        <v>24</v>
      </c>
      <c r="C21" s="42">
        <f>C9</f>
        <v>4.9735241403223683E-2</v>
      </c>
      <c r="E21" s="43" t="s">
        <v>36</v>
      </c>
    </row>
    <row r="22" spans="1:5" ht="10.8" thickBot="1" x14ac:dyDescent="0.25">
      <c r="A22" s="29">
        <v>10</v>
      </c>
      <c r="B22" s="44" t="s">
        <v>37</v>
      </c>
      <c r="C22" s="42">
        <f>'Exhibit KO-3'!D19</f>
        <v>1.4172626809685066E-2</v>
      </c>
      <c r="E22" s="34" t="s">
        <v>27</v>
      </c>
    </row>
    <row r="23" spans="1:5" x14ac:dyDescent="0.2">
      <c r="A23" s="29">
        <v>11</v>
      </c>
      <c r="B23" s="35" t="s">
        <v>38</v>
      </c>
      <c r="C23" s="37">
        <f>C21-C22</f>
        <v>3.5562614593538613E-2</v>
      </c>
      <c r="E23" s="43" t="s">
        <v>39</v>
      </c>
    </row>
    <row r="25" spans="1:5" x14ac:dyDescent="0.2">
      <c r="A25" s="29">
        <v>12</v>
      </c>
      <c r="B25" s="35" t="s">
        <v>40</v>
      </c>
      <c r="C25" s="42">
        <f>'Exhibit KO-3'!D22</f>
        <v>0.45127005701100681</v>
      </c>
      <c r="E25" s="34" t="s">
        <v>27</v>
      </c>
    </row>
    <row r="27" spans="1:5" x14ac:dyDescent="0.2">
      <c r="A27" s="29">
        <v>13</v>
      </c>
      <c r="B27" s="35" t="s">
        <v>41</v>
      </c>
      <c r="C27" s="38">
        <f>C23/C25</f>
        <v>7.8805615486850736E-2</v>
      </c>
      <c r="E27" s="43" t="s">
        <v>42</v>
      </c>
    </row>
    <row r="31" spans="1:5" x14ac:dyDescent="0.2">
      <c r="A31" s="34" t="s">
        <v>43</v>
      </c>
      <c r="B31" s="35" t="s">
        <v>64</v>
      </c>
    </row>
    <row r="32" spans="1:5" x14ac:dyDescent="0.2">
      <c r="B32" s="45" t="s">
        <v>44</v>
      </c>
    </row>
    <row r="34" spans="1:5" ht="10.8" thickBot="1" x14ac:dyDescent="0.25">
      <c r="B34" s="36" t="s">
        <v>21</v>
      </c>
      <c r="C34" s="41" t="s">
        <v>65</v>
      </c>
    </row>
    <row r="35" spans="1:5" x14ac:dyDescent="0.2">
      <c r="A35" s="29">
        <v>1</v>
      </c>
      <c r="B35" s="35" t="s">
        <v>22</v>
      </c>
      <c r="C35" s="31">
        <f>'Exhibit KO-3'!E16</f>
        <v>33870897.422024168</v>
      </c>
    </row>
    <row r="36" spans="1:5" x14ac:dyDescent="0.2">
      <c r="A36" s="29">
        <v>2</v>
      </c>
      <c r="B36" s="35" t="s">
        <v>23</v>
      </c>
      <c r="C36" s="31">
        <f>'Exhibit KO-3'!E15</f>
        <v>1575710.6914553205</v>
      </c>
    </row>
    <row r="37" spans="1:5" ht="10.8" thickBot="1" x14ac:dyDescent="0.25">
      <c r="B37" s="35"/>
    </row>
    <row r="38" spans="1:5" x14ac:dyDescent="0.2">
      <c r="A38" s="29">
        <v>3</v>
      </c>
      <c r="B38" s="35" t="s">
        <v>24</v>
      </c>
      <c r="C38" s="37">
        <f>C36/C35</f>
        <v>4.6521078902111768E-2</v>
      </c>
      <c r="E38" s="34" t="s">
        <v>25</v>
      </c>
    </row>
    <row r="39" spans="1:5" x14ac:dyDescent="0.2">
      <c r="B39" s="35"/>
    </row>
    <row r="40" spans="1:5" x14ac:dyDescent="0.2">
      <c r="A40" s="29">
        <v>4</v>
      </c>
      <c r="B40" s="35" t="s">
        <v>26</v>
      </c>
      <c r="C40" s="38">
        <v>6.7050566042513221E-2</v>
      </c>
      <c r="E40" s="34" t="s">
        <v>27</v>
      </c>
    </row>
    <row r="41" spans="1:5" x14ac:dyDescent="0.2">
      <c r="B41" s="35"/>
    </row>
    <row r="42" spans="1:5" x14ac:dyDescent="0.2">
      <c r="A42" s="29">
        <v>5</v>
      </c>
      <c r="B42" s="35" t="s">
        <v>28</v>
      </c>
      <c r="C42" s="31">
        <f>C35*C40</f>
        <v>2271062.8445146224</v>
      </c>
      <c r="E42" s="34" t="s">
        <v>29</v>
      </c>
    </row>
    <row r="43" spans="1:5" x14ac:dyDescent="0.2">
      <c r="B43" s="35"/>
    </row>
    <row r="44" spans="1:5" x14ac:dyDescent="0.2">
      <c r="A44" s="29">
        <v>6</v>
      </c>
      <c r="B44" s="35" t="s">
        <v>30</v>
      </c>
      <c r="C44" s="31">
        <f>C42-C36</f>
        <v>695352.1530593019</v>
      </c>
      <c r="E44" s="34" t="s">
        <v>31</v>
      </c>
    </row>
    <row r="45" spans="1:5" ht="10.8" thickBot="1" x14ac:dyDescent="0.25">
      <c r="A45" s="29">
        <v>7</v>
      </c>
      <c r="B45" s="35" t="s">
        <v>32</v>
      </c>
      <c r="C45" s="39">
        <f>C16</f>
        <v>1.63024146268742</v>
      </c>
      <c r="E45" s="58" t="s">
        <v>79</v>
      </c>
    </row>
    <row r="46" spans="1:5" x14ac:dyDescent="0.2">
      <c r="A46" s="29">
        <v>8</v>
      </c>
      <c r="B46" s="35" t="s">
        <v>33</v>
      </c>
      <c r="C46" s="40">
        <f>C44*C45</f>
        <v>1133591.9110862431</v>
      </c>
      <c r="E46" s="34" t="s">
        <v>34</v>
      </c>
    </row>
    <row r="49" spans="1:5" ht="10.8" thickBot="1" x14ac:dyDescent="0.25">
      <c r="B49" s="36" t="s">
        <v>35</v>
      </c>
      <c r="C49" s="41" t="s">
        <v>65</v>
      </c>
    </row>
    <row r="50" spans="1:5" x14ac:dyDescent="0.2">
      <c r="A50" s="29">
        <v>9</v>
      </c>
      <c r="B50" s="35" t="s">
        <v>24</v>
      </c>
      <c r="C50" s="42">
        <f>C38</f>
        <v>4.6521078902111768E-2</v>
      </c>
      <c r="E50" s="43" t="s">
        <v>36</v>
      </c>
    </row>
    <row r="51" spans="1:5" ht="10.8" thickBot="1" x14ac:dyDescent="0.25">
      <c r="A51" s="29">
        <v>10</v>
      </c>
      <c r="B51" s="44" t="s">
        <v>37</v>
      </c>
      <c r="C51" s="42">
        <f>'Exhibit KO-3'!E19</f>
        <v>1.515586486513879E-2</v>
      </c>
      <c r="E51" s="34" t="s">
        <v>27</v>
      </c>
    </row>
    <row r="52" spans="1:5" x14ac:dyDescent="0.2">
      <c r="A52" s="29">
        <v>11</v>
      </c>
      <c r="B52" s="35" t="s">
        <v>38</v>
      </c>
      <c r="C52" s="37">
        <f>C50-C51</f>
        <v>3.1365214036972976E-2</v>
      </c>
      <c r="E52" s="43" t="s">
        <v>39</v>
      </c>
    </row>
    <row r="54" spans="1:5" x14ac:dyDescent="0.2">
      <c r="A54" s="29">
        <v>12</v>
      </c>
      <c r="B54" s="35" t="s">
        <v>40</v>
      </c>
      <c r="C54" s="42">
        <f>'Exhibit KO-3'!E22</f>
        <v>0.45125827110760364</v>
      </c>
      <c r="E54" s="34" t="s">
        <v>27</v>
      </c>
    </row>
    <row r="56" spans="1:5" x14ac:dyDescent="0.2">
      <c r="A56" s="29">
        <v>13</v>
      </c>
      <c r="B56" s="35" t="s">
        <v>41</v>
      </c>
      <c r="C56" s="38">
        <f>C52/C54</f>
        <v>6.9506125527600271E-2</v>
      </c>
      <c r="E56" s="43" t="s">
        <v>42</v>
      </c>
    </row>
    <row r="61" spans="1:5" x14ac:dyDescent="0.2">
      <c r="A61" s="34" t="s">
        <v>45</v>
      </c>
      <c r="B61" s="35" t="s">
        <v>66</v>
      </c>
    </row>
    <row r="62" spans="1:5" x14ac:dyDescent="0.2">
      <c r="B62" s="45" t="s">
        <v>67</v>
      </c>
    </row>
    <row r="64" spans="1:5" ht="10.8" thickBot="1" x14ac:dyDescent="0.25">
      <c r="B64" s="36" t="s">
        <v>21</v>
      </c>
      <c r="C64" s="41" t="s">
        <v>65</v>
      </c>
    </row>
    <row r="65" spans="1:5" x14ac:dyDescent="0.2">
      <c r="B65" s="46"/>
      <c r="C65" s="47"/>
    </row>
    <row r="66" spans="1:5" ht="10.8" thickBot="1" x14ac:dyDescent="0.25">
      <c r="B66" s="36" t="s">
        <v>70</v>
      </c>
      <c r="C66" s="47"/>
    </row>
    <row r="67" spans="1:5" x14ac:dyDescent="0.2">
      <c r="A67" s="29">
        <v>1</v>
      </c>
      <c r="B67" s="35" t="s">
        <v>71</v>
      </c>
      <c r="C67" s="48">
        <f>C46</f>
        <v>1133591.9110862431</v>
      </c>
      <c r="E67" s="43" t="s">
        <v>46</v>
      </c>
    </row>
    <row r="68" spans="1:5" x14ac:dyDescent="0.2">
      <c r="A68" s="29">
        <v>2</v>
      </c>
      <c r="B68" s="35" t="s">
        <v>72</v>
      </c>
      <c r="C68" s="31">
        <f>C17*C100</f>
        <v>871301.01139052003</v>
      </c>
      <c r="E68" s="43" t="s">
        <v>47</v>
      </c>
    </row>
    <row r="69" spans="1:5" ht="10.8" thickBot="1" x14ac:dyDescent="0.25"/>
    <row r="70" spans="1:5" x14ac:dyDescent="0.2">
      <c r="A70" s="29">
        <v>3</v>
      </c>
      <c r="B70" s="35" t="s">
        <v>73</v>
      </c>
      <c r="C70" s="40">
        <f>C67-C68</f>
        <v>262290.89969572308</v>
      </c>
      <c r="E70" s="43" t="s">
        <v>48</v>
      </c>
    </row>
    <row r="73" spans="1:5" ht="10.8" thickBot="1" x14ac:dyDescent="0.25">
      <c r="B73" s="36" t="s">
        <v>74</v>
      </c>
    </row>
    <row r="74" spans="1:5" x14ac:dyDescent="0.2">
      <c r="A74" s="29">
        <v>4</v>
      </c>
      <c r="B74" s="35" t="s">
        <v>28</v>
      </c>
      <c r="C74" s="31">
        <f>C42</f>
        <v>2271062.8445146224</v>
      </c>
      <c r="E74" s="43" t="s">
        <v>49</v>
      </c>
    </row>
    <row r="75" spans="1:5" x14ac:dyDescent="0.2">
      <c r="B75" s="46"/>
    </row>
    <row r="76" spans="1:5" x14ac:dyDescent="0.2">
      <c r="A76" s="29">
        <v>5</v>
      </c>
      <c r="B76" s="35" t="s">
        <v>23</v>
      </c>
      <c r="C76" s="31">
        <f>C36</f>
        <v>1575710.6914553205</v>
      </c>
      <c r="E76" s="43" t="s">
        <v>50</v>
      </c>
    </row>
    <row r="77" spans="1:5" ht="10.8" thickBot="1" x14ac:dyDescent="0.25">
      <c r="A77" s="29">
        <v>6</v>
      </c>
      <c r="B77" s="35" t="s">
        <v>75</v>
      </c>
      <c r="C77" s="31">
        <f>C68/C45</f>
        <v>534461.3244925068</v>
      </c>
      <c r="E77" s="43" t="s">
        <v>51</v>
      </c>
    </row>
    <row r="78" spans="1:5" x14ac:dyDescent="0.2">
      <c r="A78" s="29">
        <v>7</v>
      </c>
      <c r="B78" s="35" t="s">
        <v>76</v>
      </c>
      <c r="C78" s="52">
        <f>C76+C77</f>
        <v>2110172.0159478271</v>
      </c>
      <c r="E78" s="43" t="s">
        <v>52</v>
      </c>
    </row>
    <row r="80" spans="1:5" x14ac:dyDescent="0.2">
      <c r="A80" s="29">
        <v>8</v>
      </c>
      <c r="B80" s="35" t="s">
        <v>30</v>
      </c>
      <c r="C80" s="31">
        <f>C74 - C78</f>
        <v>160890.82856679522</v>
      </c>
      <c r="E80" s="43" t="s">
        <v>53</v>
      </c>
    </row>
    <row r="81" spans="1:5" ht="10.8" thickBot="1" x14ac:dyDescent="0.25">
      <c r="A81" s="29">
        <v>9</v>
      </c>
      <c r="B81" s="35" t="s">
        <v>32</v>
      </c>
      <c r="C81" s="39">
        <f>C45</f>
        <v>1.63024146268742</v>
      </c>
      <c r="E81" s="34" t="s">
        <v>54</v>
      </c>
    </row>
    <row r="82" spans="1:5" x14ac:dyDescent="0.2">
      <c r="A82" s="29">
        <v>10</v>
      </c>
      <c r="B82" s="35" t="s">
        <v>33</v>
      </c>
      <c r="C82" s="40">
        <f>C80*C81</f>
        <v>262290.89969572314</v>
      </c>
      <c r="E82" s="34" t="s">
        <v>55</v>
      </c>
    </row>
    <row r="85" spans="1:5" ht="10.8" thickBot="1" x14ac:dyDescent="0.25">
      <c r="B85" s="36" t="s">
        <v>77</v>
      </c>
      <c r="C85" s="41" t="s">
        <v>65</v>
      </c>
    </row>
    <row r="86" spans="1:5" x14ac:dyDescent="0.2">
      <c r="A86" s="29">
        <v>11</v>
      </c>
      <c r="B86" s="35" t="s">
        <v>76</v>
      </c>
      <c r="C86" s="49">
        <f>C78</f>
        <v>2110172.0159478271</v>
      </c>
      <c r="E86" s="43" t="s">
        <v>56</v>
      </c>
    </row>
    <row r="88" spans="1:5" x14ac:dyDescent="0.2">
      <c r="A88" s="29">
        <v>12</v>
      </c>
      <c r="B88" s="35" t="s">
        <v>24</v>
      </c>
      <c r="C88" s="42">
        <f>C86/C35</f>
        <v>6.2300446003999636E-2</v>
      </c>
      <c r="E88" s="43" t="s">
        <v>57</v>
      </c>
    </row>
    <row r="89" spans="1:5" ht="10.8" thickBot="1" x14ac:dyDescent="0.25">
      <c r="A89" s="29">
        <v>13</v>
      </c>
      <c r="B89" s="44" t="s">
        <v>37</v>
      </c>
      <c r="C89" s="42">
        <f>C51</f>
        <v>1.515586486513879E-2</v>
      </c>
      <c r="E89" s="34" t="s">
        <v>27</v>
      </c>
    </row>
    <row r="90" spans="1:5" x14ac:dyDescent="0.2">
      <c r="A90" s="29">
        <v>14</v>
      </c>
      <c r="B90" s="35" t="s">
        <v>38</v>
      </c>
      <c r="C90" s="37">
        <f>C88-C89</f>
        <v>4.7144581138860844E-2</v>
      </c>
      <c r="E90" s="43" t="s">
        <v>58</v>
      </c>
    </row>
    <row r="92" spans="1:5" x14ac:dyDescent="0.2">
      <c r="A92" s="29">
        <v>15</v>
      </c>
      <c r="B92" s="35" t="s">
        <v>40</v>
      </c>
      <c r="C92" s="42">
        <f>C54</f>
        <v>0.45125827110760364</v>
      </c>
      <c r="E92" s="34" t="s">
        <v>27</v>
      </c>
    </row>
    <row r="94" spans="1:5" x14ac:dyDescent="0.2">
      <c r="A94" s="29">
        <v>16</v>
      </c>
      <c r="B94" s="35" t="s">
        <v>41</v>
      </c>
      <c r="C94" s="51">
        <f>C90/C92</f>
        <v>0.10447361113879529</v>
      </c>
      <c r="E94" s="43" t="s">
        <v>59</v>
      </c>
    </row>
    <row r="97" spans="1:5" ht="10.8" thickBot="1" x14ac:dyDescent="0.25">
      <c r="B97" s="36" t="s">
        <v>78</v>
      </c>
    </row>
    <row r="98" spans="1:5" x14ac:dyDescent="0.2">
      <c r="A98" s="29">
        <v>17</v>
      </c>
      <c r="B98" s="35" t="s">
        <v>68</v>
      </c>
      <c r="C98" s="50">
        <v>107246477</v>
      </c>
    </row>
    <row r="99" spans="1:5" x14ac:dyDescent="0.2">
      <c r="A99" s="29">
        <v>18</v>
      </c>
      <c r="B99" s="35" t="s">
        <v>69</v>
      </c>
      <c r="C99" s="50">
        <v>107858876</v>
      </c>
    </row>
    <row r="100" spans="1:5" x14ac:dyDescent="0.2">
      <c r="A100" s="29">
        <v>19</v>
      </c>
      <c r="B100" s="35" t="s">
        <v>60</v>
      </c>
      <c r="C100" s="38">
        <f>C99/C98</f>
        <v>1.0057102015574833</v>
      </c>
      <c r="E100" s="43" t="s">
        <v>61</v>
      </c>
    </row>
    <row r="102" spans="1:5" x14ac:dyDescent="0.2">
      <c r="B102" s="30" t="s">
        <v>80</v>
      </c>
    </row>
  </sheetData>
  <pageMargins left="0.75" right="0.75" top="1" bottom="1" header="0.5" footer="0.5"/>
  <pageSetup orientation="portrait" r:id="rId1"/>
  <headerFooter alignWithMargins="0">
    <oddFooter>&amp;C&amp;F&amp;R&amp;D&amp;T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Document_x0020_Status xmlns="c85253b9-0a55-49a1-98ad-b5b6252d7079">Draft</Document_x0020_Status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C6A62136-77B6-4F9F-A6C1-F7808E168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E5679-557C-438D-A1B5-925D408378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CF9B1F-9333-467C-AAFF-36BB4AD193C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KO-3</vt:lpstr>
      <vt:lpstr>REV REQ </vt:lpstr>
      <vt:lpstr>'Exhibit KO-3'!Print_Area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2016-04-08T16:59:20Z</dcterms:created>
  <dcterms:modified xsi:type="dcterms:W3CDTF">2016-04-12T01:30:00Z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