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TILITIES INC\(.227) 2016 CONSOLIDATED RATE CASE\Discovery from OPC (1st)\Sup documents to produce\"/>
    </mc:Choice>
  </mc:AlternateContent>
  <bookViews>
    <workbookView xWindow="0" yWindow="0" windowWidth="9580" windowHeight="1850" firstSheet="1" activeTab="1"/>
  </bookViews>
  <sheets>
    <sheet name="Sheet1" sheetId="1" state="hidden" r:id="rId1"/>
    <sheet name="Capital Projects" sheetId="3" r:id="rId2"/>
    <sheet name="Retirements" sheetId="4" r:id="rId3"/>
    <sheet name="Sheet2" sheetId="2" state="hidden" r:id="rId4"/>
  </sheets>
  <definedNames>
    <definedName name="_xlnm._FilterDatabase" localSheetId="0" hidden="1">Sheet1!$2:$113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N16" i="3"/>
  <c r="D40" i="4" l="1"/>
  <c r="M19" i="3"/>
  <c r="F13" i="4" l="1"/>
  <c r="F4" i="4"/>
  <c r="E67" i="3" l="1"/>
  <c r="P25" i="3"/>
  <c r="P26" i="3"/>
  <c r="P27" i="3"/>
  <c r="P28" i="3"/>
  <c r="P33" i="3"/>
  <c r="P38" i="3"/>
  <c r="P50" i="3"/>
  <c r="P51" i="3"/>
  <c r="P59" i="3"/>
  <c r="P60" i="3"/>
  <c r="P61" i="3"/>
  <c r="P63" i="3"/>
  <c r="P64" i="3"/>
  <c r="M66" i="3"/>
  <c r="P66" i="3" s="1"/>
  <c r="M65" i="3"/>
  <c r="P65" i="3" s="1"/>
  <c r="M62" i="3"/>
  <c r="P62" i="3" s="1"/>
  <c r="M58" i="3"/>
  <c r="P58" i="3" s="1"/>
  <c r="M57" i="3"/>
  <c r="P57" i="3" s="1"/>
  <c r="M56" i="3"/>
  <c r="P56" i="3" s="1"/>
  <c r="M55" i="3"/>
  <c r="P55" i="3" s="1"/>
  <c r="M54" i="3"/>
  <c r="P54" i="3" s="1"/>
  <c r="M53" i="3"/>
  <c r="P53" i="3" s="1"/>
  <c r="M52" i="3"/>
  <c r="P52" i="3" s="1"/>
  <c r="M49" i="3"/>
  <c r="P49" i="3" s="1"/>
  <c r="M48" i="3"/>
  <c r="P48" i="3" s="1"/>
  <c r="M47" i="3"/>
  <c r="P47" i="3" s="1"/>
  <c r="M46" i="3"/>
  <c r="P46" i="3" s="1"/>
  <c r="M45" i="3"/>
  <c r="P45" i="3" s="1"/>
  <c r="M44" i="3"/>
  <c r="P44" i="3" s="1"/>
  <c r="M43" i="3"/>
  <c r="P43" i="3" s="1"/>
  <c r="M42" i="3"/>
  <c r="P42" i="3" s="1"/>
  <c r="M41" i="3"/>
  <c r="P41" i="3" s="1"/>
  <c r="M40" i="3"/>
  <c r="P40" i="3" s="1"/>
  <c r="M39" i="3"/>
  <c r="P39" i="3" s="1"/>
  <c r="M37" i="3"/>
  <c r="P37" i="3" s="1"/>
  <c r="M36" i="3"/>
  <c r="P36" i="3" s="1"/>
  <c r="M35" i="3"/>
  <c r="P35" i="3" s="1"/>
  <c r="M34" i="3"/>
  <c r="P34" i="3" s="1"/>
  <c r="M32" i="3"/>
  <c r="P32" i="3" s="1"/>
  <c r="M31" i="3"/>
  <c r="P31" i="3" s="1"/>
  <c r="M30" i="3"/>
  <c r="P30" i="3" s="1"/>
  <c r="M24" i="3"/>
  <c r="P24" i="3" s="1"/>
  <c r="P19" i="3" l="1"/>
  <c r="P18" i="3"/>
  <c r="T18" i="3" s="1"/>
  <c r="P17" i="3"/>
  <c r="T17" i="3" s="1"/>
  <c r="P16" i="3"/>
  <c r="P15" i="3"/>
  <c r="T15" i="3" s="1"/>
  <c r="M14" i="3"/>
  <c r="P14" i="3" s="1"/>
  <c r="T14" i="3" s="1"/>
  <c r="M13" i="3"/>
  <c r="P13" i="3" s="1"/>
  <c r="M12" i="3"/>
  <c r="P12" i="3" s="1"/>
  <c r="P11" i="3"/>
  <c r="M10" i="3"/>
  <c r="P10" i="3" s="1"/>
  <c r="M29" i="3"/>
  <c r="P29" i="3" s="1"/>
  <c r="P9" i="3"/>
  <c r="M8" i="3"/>
  <c r="P8" i="3" s="1"/>
  <c r="M6" i="3"/>
  <c r="P6" i="3" s="1"/>
  <c r="M5" i="3"/>
  <c r="P5" i="3" s="1"/>
  <c r="V3" i="1"/>
  <c r="T16" i="3" l="1"/>
  <c r="T19" i="3"/>
  <c r="P20" i="3"/>
  <c r="P67" i="3" s="1"/>
  <c r="Q23" i="1" l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22" i="1"/>
  <c r="Q22" i="1"/>
  <c r="N4" i="1"/>
  <c r="N6" i="1"/>
  <c r="N7" i="1"/>
  <c r="Q7" i="1" s="1"/>
  <c r="V7" i="1" s="1"/>
  <c r="N8" i="1"/>
  <c r="Q8" i="1" s="1"/>
  <c r="N9" i="1"/>
  <c r="N10" i="1"/>
  <c r="N11" i="1"/>
  <c r="Q11" i="1" s="1"/>
  <c r="V11" i="1" s="1"/>
  <c r="N12" i="1"/>
  <c r="Q12" i="1" s="1"/>
  <c r="V12" i="1" s="1"/>
  <c r="N13" i="1"/>
  <c r="N14" i="1"/>
  <c r="N15" i="1"/>
  <c r="Q15" i="1" s="1"/>
  <c r="Q16" i="1"/>
  <c r="Q18" i="1"/>
  <c r="Q17" i="1"/>
  <c r="Q14" i="1"/>
  <c r="Q13" i="1"/>
  <c r="V13" i="1" s="1"/>
  <c r="Q10" i="1"/>
  <c r="V10" i="1" s="1"/>
  <c r="Q9" i="1"/>
  <c r="V9" i="1" s="1"/>
  <c r="Q6" i="1"/>
  <c r="V6" i="1" s="1"/>
  <c r="Q4" i="1"/>
  <c r="Q3" i="1"/>
  <c r="N3" i="1"/>
  <c r="R18" i="1"/>
  <c r="Q67" i="1" l="1"/>
  <c r="M13" i="1" l="1"/>
  <c r="M12" i="1"/>
  <c r="R12" i="1" s="1"/>
  <c r="R3" i="1"/>
  <c r="R6" i="1"/>
  <c r="R7" i="1"/>
  <c r="R8" i="1"/>
  <c r="R9" i="1"/>
  <c r="R10" i="1"/>
  <c r="R11" i="1"/>
  <c r="R13" i="1"/>
  <c r="R16" i="1"/>
  <c r="R17" i="1"/>
  <c r="R4" i="1"/>
  <c r="M54" i="1"/>
  <c r="Q105" i="1"/>
  <c r="Q98" i="1"/>
  <c r="Q96" i="1"/>
  <c r="Q95" i="1"/>
  <c r="Q92" i="1"/>
  <c r="Q88" i="1"/>
  <c r="Q84" i="1"/>
  <c r="Q79" i="1"/>
  <c r="Q19" i="1" l="1"/>
</calcChain>
</file>

<file path=xl/sharedStrings.xml><?xml version="1.0" encoding="utf-8"?>
<sst xmlns="http://schemas.openxmlformats.org/spreadsheetml/2006/main" count="1338" uniqueCount="409">
  <si>
    <t>FLORIDA REGION PROFORMA CAPITAL PROJECTS</t>
  </si>
  <si>
    <t>CP#</t>
  </si>
  <si>
    <t>Job Description</t>
  </si>
  <si>
    <t>Co</t>
  </si>
  <si>
    <t>System</t>
  </si>
  <si>
    <t>TY Ltr
000's</t>
  </si>
  <si>
    <t>Testimony
000's</t>
  </si>
  <si>
    <t>Forecast
000's</t>
  </si>
  <si>
    <t>Status/Comment</t>
  </si>
  <si>
    <t>BU</t>
  </si>
  <si>
    <t>Ret's?</t>
  </si>
  <si>
    <t>Proforma docs on server</t>
  </si>
  <si>
    <t>Engineering</t>
  </si>
  <si>
    <t>Cap Time</t>
  </si>
  <si>
    <t>IDC</t>
  </si>
  <si>
    <t>Total</t>
  </si>
  <si>
    <t>LW Church Ave FM relocates</t>
  </si>
  <si>
    <t>Longwood</t>
  </si>
  <si>
    <t>Contract awarded - Tri-Sure</t>
  </si>
  <si>
    <t>Y</t>
  </si>
  <si>
    <t>None</t>
  </si>
  <si>
    <t>LW I&amp;I Study Longwood Groves</t>
  </si>
  <si>
    <t>Either Altair or American InLine</t>
  </si>
  <si>
    <t>N</t>
  </si>
  <si>
    <t>LW I&amp;I Longwood Groves</t>
  </si>
  <si>
    <t>Soliciting bids</t>
  </si>
  <si>
    <t>Cypress Lake Hydro Tank #1</t>
  </si>
  <si>
    <t>Cypress Lakes</t>
  </si>
  <si>
    <t>No permitting required, need bids</t>
  </si>
  <si>
    <t>ER EQ tank-headworks-gates-trees</t>
  </si>
  <si>
    <t>Eagle Ridge</t>
  </si>
  <si>
    <t>Eng under way - Excel</t>
  </si>
  <si>
    <t>MC US 19 sidewalks/ utility relocations</t>
  </si>
  <si>
    <t>Mid-County</t>
  </si>
  <si>
    <t>Contract awarded - EESI &amp; SPT</t>
  </si>
  <si>
    <t>MC Electrical Improvements &amp; Genset</t>
  </si>
  <si>
    <t>Eng under way - APG, bids open</t>
  </si>
  <si>
    <t>MC Methanol pumps &amp; TN/TP analyzer</t>
  </si>
  <si>
    <t>Contract awarded - ASA, EDS, TriNova</t>
  </si>
  <si>
    <t>MC I&amp;I remedies</t>
  </si>
  <si>
    <t>Smoke testing done - Altair</t>
  </si>
  <si>
    <t>Lake Groves SolarOrganite</t>
  </si>
  <si>
    <t>LUSI</t>
  </si>
  <si>
    <t>Contract awarded - EcoSciences</t>
  </si>
  <si>
    <t>Eng-LUSI US 27 Ph 3 Utility relocations</t>
  </si>
  <si>
    <t>Contract awarded - CPH (Morris)</t>
  </si>
  <si>
    <t>LUSI US 27 Ph 3 Utility Relocates</t>
  </si>
  <si>
    <t>Contract awarded - Traverse</t>
  </si>
  <si>
    <t>LUSI Oswalt Rd WM relocates</t>
  </si>
  <si>
    <t>Eng-Lake Groves WTP upgrade TTHM/HAA5</t>
  </si>
  <si>
    <t>Contract awarded - K-H (Romano)</t>
  </si>
  <si>
    <t>Eng-UIF LWk &amp; BL Elec Imprvmnts &amp; RTUs</t>
  </si>
  <si>
    <t>UIF</t>
  </si>
  <si>
    <t>Contract awarded - Bailey</t>
  </si>
  <si>
    <t>UIF LWk &amp; BL Elec Imp &amp; RTUs</t>
  </si>
  <si>
    <t>Contract awarded - Thompson</t>
  </si>
  <si>
    <t>UIF Lake Tarpon WM replacement</t>
  </si>
  <si>
    <t>Contract awarded - Rowland</t>
  </si>
  <si>
    <t>UIF Bear Lake WM replacement</t>
  </si>
  <si>
    <t>Contract awarded - Traverse Grp</t>
  </si>
  <si>
    <t>UIF Crescent Heights WM replacement</t>
  </si>
  <si>
    <t>Contract awarded - CFT</t>
  </si>
  <si>
    <t>UIF Crystal Lake WM replacement</t>
  </si>
  <si>
    <t>Contract awarded - ECO 2000</t>
  </si>
  <si>
    <t>UIF Little Wekiva WM replacement</t>
  </si>
  <si>
    <t>UIF Oakland Shores WM replacement</t>
  </si>
  <si>
    <t>UIF Phillips WM replacement &amp; CL I/C</t>
  </si>
  <si>
    <t>UIF Ravenna Park WM replacement</t>
  </si>
  <si>
    <t>UIF Buena Vista/OW WM replacement</t>
  </si>
  <si>
    <t>Contract awarded - S&amp;S</t>
  </si>
  <si>
    <t>UIF Summertree Well Abandonment</t>
  </si>
  <si>
    <t>UIF Northwestern FM relocation</t>
  </si>
  <si>
    <t>Bids due this week</t>
  </si>
  <si>
    <t>Eng-SUC DP Well 2A &amp; LS A-1 &amp; Genset</t>
  </si>
  <si>
    <t>Sanlando</t>
  </si>
  <si>
    <t>Eng-SUC Shadow Hills diversion, F-2A &amp; FM</t>
  </si>
  <si>
    <t>Contract awarded - CPH/K-H</t>
  </si>
  <si>
    <t>SUC Myrtle Lake Hills WM</t>
  </si>
  <si>
    <t>SUC Wekiva WWTP Rehab</t>
  </si>
  <si>
    <t>Contract awarded - Evoqua</t>
  </si>
  <si>
    <t>SUC Des Pinar W-2A &amp; LS A-1 &amp; Genset</t>
  </si>
  <si>
    <t>SUC I&amp;I Deficiency Corrections Ph 2</t>
  </si>
  <si>
    <t>Contracted - Insituform/Traverse</t>
  </si>
  <si>
    <t>SUC Autumn Drive WM replacement</t>
  </si>
  <si>
    <t>SUC Shadow Hills diversion &amp; F-2A</t>
  </si>
  <si>
    <t>Bids due 1/11/17</t>
  </si>
  <si>
    <t>SUC Wekiva blower replacement</t>
  </si>
  <si>
    <t>Eng under way - bids at end of Jan?</t>
  </si>
  <si>
    <t>SUC Lift Station RTU's</t>
  </si>
  <si>
    <t>Contract awarded - North Lake/SCADAOne</t>
  </si>
  <si>
    <t>Eng-SH Placida Rd/CR 775 Widening</t>
  </si>
  <si>
    <t>Sandalhaven</t>
  </si>
  <si>
    <t>Contract awarded - CPH &amp; K-H (Wood)</t>
  </si>
  <si>
    <t>SH Placida Road Utility Relocates</t>
  </si>
  <si>
    <t>Bid f/ChCo contractor, need others</t>
  </si>
  <si>
    <t>Eng - PB WTP Electrical Improvements</t>
  </si>
  <si>
    <t>Pennbrooke</t>
  </si>
  <si>
    <t>Contract awarded - Baily</t>
  </si>
  <si>
    <t>PB WTP Electrical Improvements</t>
  </si>
  <si>
    <t>Bid opening this week</t>
  </si>
  <si>
    <t>UIF GIS Mapping Services</t>
  </si>
  <si>
    <t>2015 R/C UIF LP</t>
  </si>
  <si>
    <t>UIF MR/PS/SM</t>
  </si>
  <si>
    <t>N/A</t>
  </si>
  <si>
    <t>No captime to be posted</t>
  </si>
  <si>
    <t>2016 R/C UIF Consolidated</t>
  </si>
  <si>
    <t>Enterprise Asset Management/CMMS</t>
  </si>
  <si>
    <t>Corporate</t>
  </si>
  <si>
    <t>Shared Services - B&amp;V</t>
  </si>
  <si>
    <t>-</t>
  </si>
  <si>
    <t>Total CP spend</t>
  </si>
  <si>
    <t>includes closed CP's</t>
  </si>
  <si>
    <t>need to add IDC and captime</t>
  </si>
  <si>
    <t>COMPLETED PROJECTS</t>
  </si>
  <si>
    <t>CO#</t>
  </si>
  <si>
    <t>TY LETTER</t>
  </si>
  <si>
    <t>PIS DATE</t>
  </si>
  <si>
    <t>CAPEX</t>
  </si>
  <si>
    <t>COMMENT</t>
  </si>
  <si>
    <t>BU#</t>
  </si>
  <si>
    <t>Pennbrooke GST's</t>
  </si>
  <si>
    <t>UI of Pennbrooke</t>
  </si>
  <si>
    <t>Shangri-La Acquisition</t>
  </si>
  <si>
    <t>MC Phase 1 Coll System I&amp;I Corrections</t>
  </si>
  <si>
    <t>Mid-County Services Inc.</t>
  </si>
  <si>
    <t>Weathersfield WTP Elec Improvements</t>
  </si>
  <si>
    <t>UI of Florida</t>
  </si>
  <si>
    <t>Buena Vista WM Phase 3</t>
  </si>
  <si>
    <t>Summertree W-13 Hydro Tank Replacement</t>
  </si>
  <si>
    <t>LB Eminent Domain Action</t>
  </si>
  <si>
    <t>Labrador Utilities Inc</t>
  </si>
  <si>
    <t>MC Phase 2 Coll System Improvements</t>
  </si>
  <si>
    <t>LUSI North Hydro Tank Rehabs</t>
  </si>
  <si>
    <t>Lake Utility Services</t>
  </si>
  <si>
    <t>Wekiva Belt Press</t>
  </si>
  <si>
    <t>Sanlando Utilities Corp</t>
  </si>
  <si>
    <t>RP Electrical Improvements</t>
  </si>
  <si>
    <t>PH Electrical Improvements</t>
  </si>
  <si>
    <t>Cypress Lakes Corrosion Control Plant 3</t>
  </si>
  <si>
    <t>Cypress Lakes Utilities</t>
  </si>
  <si>
    <t>Labrador Odor Control</t>
  </si>
  <si>
    <t>Proforma in prior rate case</t>
  </si>
  <si>
    <t>Sanlando I&amp;I Investigation</t>
  </si>
  <si>
    <t>PR Electrical Improvements</t>
  </si>
  <si>
    <t>Lake Tarpon WM Replacement</t>
  </si>
  <si>
    <t>LG WWTP South Plant Rehab</t>
  </si>
  <si>
    <t>Correct I&amp;I deficiencies Sanlando Ph 1</t>
  </si>
  <si>
    <t>LUSI Packed Tower Improvements</t>
  </si>
  <si>
    <t>UIF Oakland Shores Elec Improvements</t>
  </si>
  <si>
    <t>US 27 WM Replacement/restoration</t>
  </si>
  <si>
    <t>SR 434 Widening, I-4 to Slade Dr</t>
  </si>
  <si>
    <t>UIF Golden Hills Service Lateral Replace</t>
  </si>
  <si>
    <t>Summertree WQ Analysis</t>
  </si>
  <si>
    <t xml:space="preserve">Eng-Wekiva WWTP Elec Improvements </t>
  </si>
  <si>
    <t>Wekiva EQ &amp; Headworks</t>
  </si>
  <si>
    <t>Lake Groves WWTP Odor Control</t>
  </si>
  <si>
    <t>TY capex</t>
  </si>
  <si>
    <t>Wekiva WWTP Elec Improvements</t>
  </si>
  <si>
    <t>Lake Groves Storage Building</t>
  </si>
  <si>
    <t>UIF Bear Lake Elec Improvements</t>
  </si>
  <si>
    <t>Mid-Co  L/S 17 (Wilshire@Curlew Creek)</t>
  </si>
  <si>
    <t>Mid County Services, Inc.</t>
  </si>
  <si>
    <t>Sandalhaven I&amp;I Corrections North Area</t>
  </si>
  <si>
    <t>UI of Sandalhaven</t>
  </si>
  <si>
    <t>SH FM &amp; LS 4 Flow Diversion to EWD</t>
  </si>
  <si>
    <t>SH WWTP Decommissioning</t>
  </si>
  <si>
    <t>SUC Wekiva Underdrain Decommissioning</t>
  </si>
  <si>
    <t>Labrador GST Replacement</t>
  </si>
  <si>
    <t>Eng-UIF RP-CL WM Interconnect</t>
  </si>
  <si>
    <t xml:space="preserve">LUSI SCADA </t>
  </si>
  <si>
    <t>Proforma in current R/C</t>
  </si>
  <si>
    <t>UIF Ravenna Park/Crystal Lake I/C</t>
  </si>
  <si>
    <t>Eng-UIF WM Replacements</t>
  </si>
  <si>
    <t>SUC I&amp;I Investigation Ph 2</t>
  </si>
  <si>
    <t>MC Flow Monitoring &amp; Analysis</t>
  </si>
  <si>
    <t>LG Splitter Box Replacement</t>
  </si>
  <si>
    <t>Eng-LUSI TTHM/HAA5 Alternatives Study</t>
  </si>
  <si>
    <t>SUC Markham Wds Rd Turn Lane WM Relo</t>
  </si>
  <si>
    <t>Cypress Lakes Sediment Removal</t>
  </si>
  <si>
    <t>LB WWTP Sediment Removal</t>
  </si>
  <si>
    <t>Labrador</t>
  </si>
  <si>
    <t>401 8th Ave GSM Replacement</t>
  </si>
  <si>
    <t>Tierra Verde Utilities</t>
  </si>
  <si>
    <t>MC Field office</t>
  </si>
  <si>
    <t>C4500 Kodiak upfitting</t>
  </si>
  <si>
    <t>C2500HD Boom Truck</t>
  </si>
  <si>
    <t>Chassis/cab/boom truck/upfitting</t>
  </si>
  <si>
    <t>Fleet replacements</t>
  </si>
  <si>
    <t>10 Colorados</t>
  </si>
  <si>
    <t>Co#</t>
  </si>
  <si>
    <t>Company</t>
  </si>
  <si>
    <t>Tierra Verde</t>
  </si>
  <si>
    <t>Sem/Orange</t>
  </si>
  <si>
    <t>Lake Placid</t>
  </si>
  <si>
    <t>Pas/Pin</t>
  </si>
  <si>
    <t>Pasco Only</t>
  </si>
  <si>
    <t>ACME WATER</t>
  </si>
  <si>
    <t>BU Cost Center</t>
  </si>
  <si>
    <t>Marion</t>
  </si>
  <si>
    <t>Eagle Ridge/Cross Creek</t>
  </si>
  <si>
    <t>FL Cost Center</t>
  </si>
  <si>
    <t>Sem Only</t>
  </si>
  <si>
    <t>CLOSED PROJECTS, prior to 2014</t>
  </si>
  <si>
    <t>Bay County - Divestment</t>
  </si>
  <si>
    <t>Bayside Utility Services</t>
  </si>
  <si>
    <t>FL</t>
  </si>
  <si>
    <t>Divestment</t>
  </si>
  <si>
    <t>Manhole rehab at Township Plaza</t>
  </si>
  <si>
    <t>UI of Longwood</t>
  </si>
  <si>
    <t>Maintenance</t>
  </si>
  <si>
    <t>Park Ridge WM replacement</t>
  </si>
  <si>
    <t>Eng-LB WTP HSP Improvements</t>
  </si>
  <si>
    <t>EH&amp;S Compliance</t>
  </si>
  <si>
    <t>LUSI Alternate Water Supply Plan</t>
  </si>
  <si>
    <t>Des Pinar Raw WW Diversion Activities</t>
  </si>
  <si>
    <t>Oranges-Vistas Raw WM</t>
  </si>
  <si>
    <t>RP/Lincoln Heights I&amp;I Repairs</t>
  </si>
  <si>
    <t>Eng - Well #1 Replacement</t>
  </si>
  <si>
    <t>Lake Groves Headworks CIAC</t>
  </si>
  <si>
    <t>Lake Utility Services Inc</t>
  </si>
  <si>
    <t>Eng-Wekiva/Apopka RM</t>
  </si>
  <si>
    <t>Lake Groves Biofilter Rehab</t>
  </si>
  <si>
    <t>Wekiva filter replacement</t>
  </si>
  <si>
    <t>Wekiva WWTP Grit Removal</t>
  </si>
  <si>
    <t>Wekiva - Apopka RM</t>
  </si>
  <si>
    <t>SF-1 FM Replacement - Ravenna Park</t>
  </si>
  <si>
    <t>Labrador WTP HSP Improvements</t>
  </si>
  <si>
    <t>Cost reduction</t>
  </si>
  <si>
    <t>LB Land Appraisal</t>
  </si>
  <si>
    <t>Weathersfield GV Replacement</t>
  </si>
  <si>
    <t>FL Rate Cases (closed)</t>
  </si>
  <si>
    <t>2006 R/C BAYSIDE</t>
  </si>
  <si>
    <t>Bayside Utilities Service</t>
  </si>
  <si>
    <t>Rate Case</t>
  </si>
  <si>
    <t>2006 R/C SANDY CREEK</t>
  </si>
  <si>
    <t>Sandy Creek Utilities Service</t>
  </si>
  <si>
    <t>2009 R/C Lake Placid</t>
  </si>
  <si>
    <t>Lake Placid Utilities</t>
  </si>
  <si>
    <t>2010 R/C Sandy Creek</t>
  </si>
  <si>
    <t>Sandy Creek Utility Services</t>
  </si>
  <si>
    <t>2010 R/C Bayside</t>
  </si>
  <si>
    <t>2011 R/C Sanlando</t>
  </si>
  <si>
    <t>2011 R/C Sandalhaven</t>
  </si>
  <si>
    <t>2011 R/C Eagle Ridge</t>
  </si>
  <si>
    <t>UI of Eagle Ridge</t>
  </si>
  <si>
    <t>2011 R/C Labrador</t>
  </si>
  <si>
    <t>2012 R/C Cypress Lakes</t>
  </si>
  <si>
    <t>Cypress Lakes Utilitieies</t>
  </si>
  <si>
    <t>2012 R/C Lake Placid</t>
  </si>
  <si>
    <t>2012 R/C Pennbrooke</t>
  </si>
  <si>
    <t>2012 R/C UIF</t>
  </si>
  <si>
    <t>2012 R/C Tierra Verde</t>
  </si>
  <si>
    <t>Global Docket - PP/Records</t>
  </si>
  <si>
    <t>Other</t>
  </si>
  <si>
    <t>2013 R/C Cypress Lakes</t>
  </si>
  <si>
    <t>2013 R/C Lake Placid</t>
  </si>
  <si>
    <t>2014 R/C Sanlando</t>
  </si>
  <si>
    <t>2014 R/C Mid-County</t>
  </si>
  <si>
    <t>2014 R/C Labrador</t>
  </si>
  <si>
    <t>2012 Wedgefield</t>
  </si>
  <si>
    <t>Pluris Wedgefield</t>
  </si>
  <si>
    <t>2015 R/C LUSI</t>
  </si>
  <si>
    <t>2015 R/C Longwood</t>
  </si>
  <si>
    <t>2015 R/C Pennbrooke</t>
  </si>
  <si>
    <t>2015 R/C Sandalhaven</t>
  </si>
  <si>
    <t>Deleted from proforma list</t>
  </si>
  <si>
    <t>MC South Plant Blower</t>
  </si>
  <si>
    <t>X</t>
  </si>
  <si>
    <t>not closed?</t>
  </si>
  <si>
    <t>As of: 12/31/2016</t>
  </si>
  <si>
    <t>might be missing some spending</t>
  </si>
  <si>
    <t>check this total</t>
  </si>
  <si>
    <t>Reason for 5% variance</t>
  </si>
  <si>
    <t>Project Spending</t>
  </si>
  <si>
    <t>NARUC</t>
  </si>
  <si>
    <t>OBJ</t>
  </si>
  <si>
    <t>Open Projects</t>
  </si>
  <si>
    <t>JE</t>
  </si>
  <si>
    <t>NOV 16 RETIREMENTS - CP CLOSE</t>
  </si>
  <si>
    <t>CP 2015080 RETIREMENT 1990</t>
  </si>
  <si>
    <t>107883</t>
  </si>
  <si>
    <t xml:space="preserve"> </t>
  </si>
  <si>
    <t>00252</t>
  </si>
  <si>
    <t>P</t>
  </si>
  <si>
    <t>USD</t>
  </si>
  <si>
    <t>AA</t>
  </si>
  <si>
    <t>General Ledger</t>
  </si>
  <si>
    <t>General Accounting</t>
  </si>
  <si>
    <t>PSAMPSEL</t>
  </si>
  <si>
    <t>DSLODOLC</t>
  </si>
  <si>
    <t xml:space="preserve">         252</t>
  </si>
  <si>
    <t xml:space="preserve">                             .</t>
  </si>
  <si>
    <t>107927</t>
  </si>
  <si>
    <t>Do Ty</t>
  </si>
  <si>
    <t>Doc Number</t>
  </si>
  <si>
    <t>Batch Number</t>
  </si>
  <si>
    <t>G/L Date</t>
  </si>
  <si>
    <t>Explanation</t>
  </si>
  <si>
    <t>LT 1 Amount</t>
  </si>
  <si>
    <t>Explanation -Remark-</t>
  </si>
  <si>
    <t>Asset Number</t>
  </si>
  <si>
    <t>Purchase Order</t>
  </si>
  <si>
    <t>LT 1 Debit</t>
  </si>
  <si>
    <t>Doc Co</t>
  </si>
  <si>
    <t>P C</t>
  </si>
  <si>
    <t>Cur Cod</t>
  </si>
  <si>
    <t>Exchange Rate</t>
  </si>
  <si>
    <t>LT</t>
  </si>
  <si>
    <t>Ledger Type</t>
  </si>
  <si>
    <t>Batch Type</t>
  </si>
  <si>
    <t>Batch Date</t>
  </si>
  <si>
    <t>Line Extension</t>
  </si>
  <si>
    <t>JE Line Number</t>
  </si>
  <si>
    <t>Units</t>
  </si>
  <si>
    <t>Service/ Tax Date</t>
  </si>
  <si>
    <t>Transaction Originator</t>
  </si>
  <si>
    <t>User ID</t>
  </si>
  <si>
    <t>Business Unit</t>
  </si>
  <si>
    <t>Home Business Unit</t>
  </si>
  <si>
    <t>Historical Rate</t>
  </si>
  <si>
    <t>Historical Date</t>
  </si>
  <si>
    <t>Pha se</t>
  </si>
  <si>
    <t>Categories Work Order 01</t>
  </si>
  <si>
    <t xml:space="preserve">Retirements for </t>
  </si>
  <si>
    <t>NARUC account 339.1</t>
  </si>
  <si>
    <t>00182</t>
  </si>
  <si>
    <t xml:space="preserve">         251</t>
  </si>
  <si>
    <t>JAN 16 RETIREMENTS - CP CLOSE</t>
  </si>
  <si>
    <t>CP RETIREMENT 96807 2000</t>
  </si>
  <si>
    <t>96807</t>
  </si>
  <si>
    <t>00251</t>
  </si>
  <si>
    <t>CP RETIREMENT ADJUSTMENTS 2016</t>
  </si>
  <si>
    <t>CP 2015155 RETIREMENT ADJUSTME</t>
  </si>
  <si>
    <t>CKIM</t>
  </si>
  <si>
    <t>NARUC account 381.4</t>
  </si>
  <si>
    <t>SEPT 16 RETIREMENTS - CP CLOSE</t>
  </si>
  <si>
    <t>CP 2016041 RETIREMENT 1980</t>
  </si>
  <si>
    <t xml:space="preserve">            </t>
  </si>
  <si>
    <t>AX</t>
  </si>
  <si>
    <t>RETIREMENT</t>
  </si>
  <si>
    <t>Retirements</t>
  </si>
  <si>
    <t>Florida</t>
  </si>
  <si>
    <t>Retired:  1991  PO  00209253</t>
  </si>
  <si>
    <t>G</t>
  </si>
  <si>
    <t>Obj Acct</t>
  </si>
  <si>
    <t>Amount</t>
  </si>
  <si>
    <t>Region</t>
  </si>
  <si>
    <t>Explanation Alpha Name</t>
  </si>
  <si>
    <t>Asset ID</t>
  </si>
  <si>
    <t>Document Number</t>
  </si>
  <si>
    <t>PO Originator</t>
  </si>
  <si>
    <t>PO Do Ty</t>
  </si>
  <si>
    <t>Rev Void</t>
  </si>
  <si>
    <t>Sub</t>
  </si>
  <si>
    <t>Sub Type</t>
  </si>
  <si>
    <t>Sub- ledger</t>
  </si>
  <si>
    <t>Per No</t>
  </si>
  <si>
    <t>FY</t>
  </si>
  <si>
    <t>Address Number</t>
  </si>
  <si>
    <t>Bth Ty</t>
  </si>
  <si>
    <t>Posted Code</t>
  </si>
  <si>
    <t>Reconciled</t>
  </si>
  <si>
    <t>Retirements for:</t>
  </si>
  <si>
    <t>NARUC account 331</t>
  </si>
  <si>
    <t>CO</t>
  </si>
  <si>
    <t>Retirement for</t>
  </si>
  <si>
    <t>RET SOLD VEH #0739</t>
  </si>
  <si>
    <t>TRANSPORTATION EQPT WTR</t>
  </si>
  <si>
    <t>AD</t>
  </si>
  <si>
    <t>Z</t>
  </si>
  <si>
    <t>RET SOLD VEH 0812</t>
  </si>
  <si>
    <t>RET SOLD VEH 0833</t>
  </si>
  <si>
    <t>RET SOLD VEH 0809</t>
  </si>
  <si>
    <t>RET VEH 0741 #160279</t>
  </si>
  <si>
    <t>RET VEH 1149 #1005597</t>
  </si>
  <si>
    <t>RET VEH 1145 #1005568</t>
  </si>
  <si>
    <t>RET VEH 0901 #1003917</t>
  </si>
  <si>
    <t>Retired Vehicles</t>
  </si>
  <si>
    <t>Accumulated Depreciation account 1850 for same amount</t>
  </si>
  <si>
    <t>Accumulated Depr. Acct 2170 for same amount</t>
  </si>
  <si>
    <t>Accumulated Depr. Acct 1920 for same amount</t>
  </si>
  <si>
    <t>Accumulated Depr. Acct 2110 for same amount</t>
  </si>
  <si>
    <t>Accumulated Depr. Acct 2300 for same amount</t>
  </si>
  <si>
    <t>1315/1455/1460</t>
  </si>
  <si>
    <t>354.4/390</t>
  </si>
  <si>
    <t>$ Closed</t>
  </si>
  <si>
    <t>FLORIDA  PROFORMA CAPITAL PROJECTS</t>
  </si>
  <si>
    <t>Closed Projects as of 12/31/2016</t>
  </si>
  <si>
    <t>Comment</t>
  </si>
  <si>
    <t>Purchased one fewer units than budgeted.</t>
  </si>
  <si>
    <t>Pinellas Co site plan requirements cost $20K</t>
  </si>
  <si>
    <t>Grit disposal costs were less than budgeted.</t>
  </si>
  <si>
    <t>Grit volume slightly less than expected.</t>
  </si>
  <si>
    <t>Current Budget
000's</t>
  </si>
  <si>
    <t>Ph. 1 completed in 2015, $37K</t>
  </si>
  <si>
    <t>Closing Date</t>
  </si>
  <si>
    <t>Causes of cost escalators</t>
  </si>
  <si>
    <t>City required removal/disposal of AC pipe.</t>
  </si>
  <si>
    <t>Pre-filed Testimony</t>
  </si>
  <si>
    <t>Splitter box, field office, tree removal, fence mods</t>
  </si>
  <si>
    <t>Extended rental period by one month to get more data</t>
  </si>
  <si>
    <t>Construction and materials cost increases</t>
  </si>
  <si>
    <t>County required removal/disposal of original WM.</t>
  </si>
  <si>
    <t>Added cost to install service lines and reconnect.</t>
  </si>
  <si>
    <t>Added field office, shed; construction cost increases</t>
  </si>
  <si>
    <t>Longer route, AC pipe removal costs</t>
  </si>
  <si>
    <t>Project Spend To Date</t>
  </si>
  <si>
    <t>Project postponed.</t>
  </si>
  <si>
    <t>15,000 LF additional pipe inspected; deficiencies worse than expected.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</si>
</sst>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&quot;$&quot;#,##0"/>
    <numFmt numFmtId="167" formatCode="mm/dd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vantGarde"/>
      <family val="2"/>
    </font>
    <font>
      <b/>
      <sz val="10"/>
      <name val="Arial"/>
      <family val="2"/>
    </font>
    <font>
      <sz val="10"/>
      <color rgb="FFFF0000"/>
      <name val="AvantGarde"/>
      <family val="2"/>
    </font>
    <font>
      <b/>
      <sz val="10"/>
      <name val="AvantGarde"/>
      <family val="2"/>
    </font>
    <font>
      <b/>
      <sz val="10"/>
      <color rgb="FFFF0000"/>
      <name val="AvantGarde"/>
      <family val="2"/>
    </font>
    <font>
      <strike/>
      <sz val="10"/>
      <name val="AvantGarde"/>
      <family val="2"/>
    </font>
    <font>
      <b/>
      <sz val="10"/>
      <name val="AvantGarde"/>
    </font>
    <font>
      <b/>
      <sz val="12"/>
      <color theme="0" tint="-0.34998626667073579"/>
      <name val="Arial"/>
      <family val="2"/>
    </font>
    <font>
      <sz val="11"/>
      <name val="Calibri"/>
      <family val="2"/>
      <scheme val="minor"/>
    </font>
    <font>
      <sz val="10"/>
      <name val="AvantGarde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 applyAlignment="1"/>
    <xf numFmtId="0" fontId="5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49" fontId="6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3" fontId="4" fillId="0" borderId="0" xfId="0" applyNumberFormat="1" applyFont="1" applyFill="1" applyBorder="1"/>
    <xf numFmtId="3" fontId="4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/>
    <xf numFmtId="0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4" borderId="0" xfId="0" applyNumberFormat="1" applyFill="1" applyBorder="1" applyAlignment="1">
      <alignment horizontal="center"/>
    </xf>
    <xf numFmtId="49" fontId="4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horizontal="center"/>
    </xf>
    <xf numFmtId="3" fontId="4" fillId="5" borderId="0" xfId="0" applyNumberFormat="1" applyFont="1" applyFill="1" applyBorder="1"/>
    <xf numFmtId="3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0" fontId="8" fillId="0" borderId="1" xfId="0" applyFont="1" applyBorder="1"/>
    <xf numFmtId="0" fontId="9" fillId="0" borderId="0" xfId="0" applyFont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Border="1"/>
    <xf numFmtId="0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NumberFormat="1" applyBorder="1"/>
    <xf numFmtId="0" fontId="4" fillId="0" borderId="2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49" fontId="4" fillId="0" borderId="0" xfId="0" applyNumberFormat="1" applyFont="1"/>
    <xf numFmtId="0" fontId="0" fillId="0" borderId="0" xfId="0" applyNumberFormat="1" applyAlignment="1">
      <alignment horizontal="center"/>
    </xf>
    <xf numFmtId="49" fontId="0" fillId="0" borderId="0" xfId="0" applyNumberFormat="1"/>
    <xf numFmtId="165" fontId="4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0" xfId="0" applyNumberFormat="1" applyFont="1" applyBorder="1"/>
    <xf numFmtId="3" fontId="4" fillId="0" borderId="2" xfId="0" applyNumberFormat="1" applyFont="1" applyFill="1" applyBorder="1" applyAlignment="1">
      <alignment horizontal="right"/>
    </xf>
    <xf numFmtId="0" fontId="0" fillId="0" borderId="2" xfId="0" applyNumberFormat="1" applyBorder="1"/>
    <xf numFmtId="0" fontId="4" fillId="0" borderId="0" xfId="0" applyNumberFormat="1" applyFont="1" applyFill="1" applyBorder="1"/>
    <xf numFmtId="3" fontId="4" fillId="0" borderId="2" xfId="0" applyNumberFormat="1" applyFont="1" applyBorder="1"/>
    <xf numFmtId="0" fontId="4" fillId="0" borderId="2" xfId="0" applyNumberFormat="1" applyFont="1" applyBorder="1"/>
    <xf numFmtId="0" fontId="5" fillId="0" borderId="0" xfId="0" applyFont="1" applyFill="1"/>
    <xf numFmtId="3" fontId="4" fillId="0" borderId="0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0" fontId="5" fillId="0" borderId="3" xfId="0" applyFont="1" applyFill="1" applyBorder="1"/>
    <xf numFmtId="0" fontId="4" fillId="0" borderId="3" xfId="0" applyFont="1" applyBorder="1" applyAlignment="1">
      <alignment horizontal="center"/>
    </xf>
    <xf numFmtId="3" fontId="5" fillId="0" borderId="0" xfId="0" applyNumberFormat="1" applyFont="1" applyAlignment="1"/>
    <xf numFmtId="3" fontId="5" fillId="6" borderId="0" xfId="0" applyNumberFormat="1" applyFont="1" applyFill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Border="1"/>
    <xf numFmtId="0" fontId="5" fillId="0" borderId="3" xfId="0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6" xfId="0" applyNumberFormat="1" applyFont="1" applyBorder="1"/>
    <xf numFmtId="0" fontId="5" fillId="0" borderId="7" xfId="0" applyFont="1" applyFill="1" applyBorder="1" applyAlignment="1">
      <alignment horizontal="center"/>
    </xf>
    <xf numFmtId="49" fontId="4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10" xfId="0" applyNumberFormat="1" applyFont="1" applyBorder="1"/>
    <xf numFmtId="0" fontId="2" fillId="2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49" fontId="4" fillId="7" borderId="0" xfId="0" applyNumberFormat="1" applyFont="1" applyFill="1"/>
    <xf numFmtId="49" fontId="0" fillId="7" borderId="0" xfId="0" applyNumberFormat="1" applyFill="1"/>
    <xf numFmtId="0" fontId="0" fillId="7" borderId="0" xfId="0" applyNumberFormat="1" applyFill="1" applyAlignment="1">
      <alignment horizontal="center"/>
    </xf>
    <xf numFmtId="0" fontId="0" fillId="7" borderId="0" xfId="0" applyNumberFormat="1" applyFill="1"/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NumberForma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6" fillId="8" borderId="0" xfId="0" applyFont="1" applyFill="1" applyBorder="1" applyAlignment="1">
      <alignment horizontal="left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NumberFormat="1" applyFont="1"/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4" fillId="0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164" fontId="5" fillId="3" borderId="0" xfId="1" applyNumberFormat="1" applyFont="1" applyFill="1" applyBorder="1"/>
    <xf numFmtId="164" fontId="5" fillId="0" borderId="0" xfId="1" applyNumberFormat="1" applyFont="1" applyBorder="1"/>
    <xf numFmtId="14" fontId="6" fillId="0" borderId="0" xfId="0" applyNumberFormat="1" applyFont="1"/>
    <xf numFmtId="10" fontId="7" fillId="0" borderId="0" xfId="3" applyNumberFormat="1" applyFont="1"/>
    <xf numFmtId="10" fontId="5" fillId="0" borderId="0" xfId="3" applyNumberFormat="1" applyFont="1"/>
    <xf numFmtId="0" fontId="11" fillId="0" borderId="0" xfId="0" applyFont="1" applyAlignment="1">
      <alignment wrapText="1"/>
    </xf>
    <xf numFmtId="164" fontId="5" fillId="0" borderId="1" xfId="1" applyNumberFormat="1" applyFont="1" applyFill="1" applyBorder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11" fillId="0" borderId="0" xfId="0" applyFont="1" applyAlignment="1">
      <alignment horizontal="center" wrapText="1"/>
    </xf>
    <xf numFmtId="164" fontId="5" fillId="0" borderId="3" xfId="1" applyNumberFormat="1" applyFont="1" applyFill="1" applyBorder="1"/>
    <xf numFmtId="14" fontId="0" fillId="0" borderId="0" xfId="0" applyNumberFormat="1"/>
    <xf numFmtId="164" fontId="5" fillId="0" borderId="0" xfId="1" applyNumberFormat="1" applyFont="1"/>
    <xf numFmtId="0" fontId="12" fillId="0" borderId="3" xfId="0" applyFont="1" applyBorder="1" applyAlignment="1">
      <alignment horizontal="left"/>
    </xf>
    <xf numFmtId="3" fontId="5" fillId="0" borderId="3" xfId="0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14" fontId="6" fillId="0" borderId="3" xfId="0" applyNumberFormat="1" applyFont="1" applyBorder="1"/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6" fontId="5" fillId="0" borderId="8" xfId="2" applyNumberFormat="1" applyFont="1" applyBorder="1"/>
    <xf numFmtId="166" fontId="5" fillId="0" borderId="10" xfId="2" applyNumberFormat="1" applyFont="1" applyBorder="1"/>
    <xf numFmtId="0" fontId="6" fillId="0" borderId="4" xfId="0" applyFont="1" applyFill="1" applyBorder="1" applyAlignment="1">
      <alignment horizontal="center"/>
    </xf>
    <xf numFmtId="49" fontId="6" fillId="0" borderId="5" xfId="0" applyNumberFormat="1" applyFont="1" applyBorder="1"/>
    <xf numFmtId="3" fontId="4" fillId="0" borderId="5" xfId="0" applyNumberFormat="1" applyFont="1" applyBorder="1"/>
    <xf numFmtId="3" fontId="4" fillId="0" borderId="5" xfId="0" applyNumberFormat="1" applyFont="1" applyFill="1" applyBorder="1" applyAlignment="1"/>
    <xf numFmtId="0" fontId="5" fillId="0" borderId="5" xfId="0" applyFont="1" applyFill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1" applyNumberFormat="1" applyFont="1" applyBorder="1"/>
    <xf numFmtId="164" fontId="5" fillId="0" borderId="5" xfId="1" applyNumberFormat="1" applyFont="1" applyFill="1" applyBorder="1"/>
    <xf numFmtId="164" fontId="5" fillId="0" borderId="6" xfId="1" applyNumberFormat="1" applyFont="1" applyBorder="1"/>
    <xf numFmtId="164" fontId="5" fillId="0" borderId="8" xfId="1" applyNumberFormat="1" applyFont="1" applyBorder="1"/>
    <xf numFmtId="0" fontId="5" fillId="0" borderId="17" xfId="0" applyFont="1" applyFill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4" fontId="7" fillId="0" borderId="0" xfId="0" applyNumberFormat="1" applyFont="1" applyBorder="1"/>
    <xf numFmtId="49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43" fontId="0" fillId="0" borderId="0" xfId="1" applyFont="1"/>
    <xf numFmtId="49" fontId="6" fillId="0" borderId="0" xfId="0" applyNumberFormat="1" applyFont="1" applyFill="1" applyBorder="1" applyAlignment="1" applyProtection="1"/>
    <xf numFmtId="43" fontId="6" fillId="0" borderId="0" xfId="1" applyFont="1" applyFill="1" applyBorder="1" applyAlignment="1" applyProtection="1"/>
    <xf numFmtId="14" fontId="7" fillId="0" borderId="0" xfId="0" applyNumberFormat="1" applyFont="1"/>
    <xf numFmtId="43" fontId="0" fillId="0" borderId="1" xfId="1" applyFont="1" applyBorder="1"/>
    <xf numFmtId="0" fontId="0" fillId="0" borderId="0" xfId="0" applyFill="1"/>
    <xf numFmtId="43" fontId="0" fillId="0" borderId="0" xfId="1" applyFont="1" applyFill="1"/>
    <xf numFmtId="43" fontId="0" fillId="0" borderId="1" xfId="1" applyFont="1" applyFill="1" applyBorder="1"/>
    <xf numFmtId="14" fontId="7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6" fillId="3" borderId="7" xfId="0" applyFont="1" applyFill="1" applyBorder="1" applyAlignment="1">
      <alignment horizontal="center"/>
    </xf>
    <xf numFmtId="49" fontId="6" fillId="3" borderId="0" xfId="0" applyNumberFormat="1" applyFont="1" applyFill="1" applyBorder="1"/>
    <xf numFmtId="0" fontId="0" fillId="3" borderId="0" xfId="0" applyFill="1" applyBorder="1"/>
    <xf numFmtId="0" fontId="0" fillId="3" borderId="3" xfId="0" applyFill="1" applyBorder="1"/>
    <xf numFmtId="43" fontId="2" fillId="3" borderId="0" xfId="0" applyNumberFormat="1" applyFont="1" applyFill="1"/>
    <xf numFmtId="0" fontId="13" fillId="3" borderId="0" xfId="0" applyFont="1" applyFill="1" applyBorder="1"/>
    <xf numFmtId="0" fontId="13" fillId="0" borderId="0" xfId="0" applyFont="1" applyBorder="1"/>
    <xf numFmtId="0" fontId="13" fillId="3" borderId="3" xfId="0" applyFont="1" applyFill="1" applyBorder="1"/>
    <xf numFmtId="0" fontId="13" fillId="0" borderId="3" xfId="0" applyFont="1" applyBorder="1"/>
    <xf numFmtId="0" fontId="4" fillId="0" borderId="0" xfId="0" applyFont="1" applyFill="1" applyBorder="1" applyAlignment="1">
      <alignment horizontal="left"/>
    </xf>
    <xf numFmtId="0" fontId="0" fillId="3" borderId="0" xfId="0" applyFill="1"/>
    <xf numFmtId="43" fontId="2" fillId="3" borderId="0" xfId="1" applyFont="1" applyFill="1"/>
    <xf numFmtId="0" fontId="4" fillId="3" borderId="3" xfId="0" applyFont="1" applyFill="1" applyBorder="1" applyAlignment="1">
      <alignment horizontal="left"/>
    </xf>
    <xf numFmtId="49" fontId="6" fillId="3" borderId="3" xfId="0" applyNumberFormat="1" applyFont="1" applyFill="1" applyBorder="1"/>
    <xf numFmtId="0" fontId="0" fillId="0" borderId="0" xfId="0" applyFill="1" applyBorder="1"/>
    <xf numFmtId="14" fontId="0" fillId="0" borderId="0" xfId="0" applyNumberFormat="1" applyBorder="1"/>
    <xf numFmtId="43" fontId="2" fillId="3" borderId="0" xfId="1" applyFont="1" applyFill="1" applyBorder="1"/>
    <xf numFmtId="0" fontId="4" fillId="3" borderId="3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Border="1"/>
    <xf numFmtId="43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1" xfId="0" applyFont="1" applyFill="1" applyBorder="1" applyAlignment="1">
      <alignment horizontal="right" wrapText="1"/>
    </xf>
    <xf numFmtId="3" fontId="6" fillId="6" borderId="18" xfId="0" applyNumberFormat="1" applyFont="1" applyFill="1" applyBorder="1" applyAlignment="1">
      <alignment horizontal="right"/>
    </xf>
    <xf numFmtId="3" fontId="4" fillId="0" borderId="3" xfId="0" applyNumberFormat="1" applyFont="1" applyBorder="1"/>
    <xf numFmtId="164" fontId="5" fillId="0" borderId="10" xfId="1" applyNumberFormat="1" applyFont="1" applyBorder="1"/>
    <xf numFmtId="0" fontId="5" fillId="0" borderId="14" xfId="0" applyFont="1" applyBorder="1"/>
    <xf numFmtId="0" fontId="5" fillId="0" borderId="15" xfId="0" applyFont="1" applyFill="1" applyBorder="1"/>
    <xf numFmtId="0" fontId="8" fillId="0" borderId="0" xfId="0" applyFont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2"/>
  <sheetViews>
    <sheetView workbookViewId="0">
      <selection activeCell="Q22" sqref="Q22"/>
    </sheetView>
  </sheetViews>
  <sheetFormatPr defaultColWidth="9.1796875" defaultRowHeight="14.5" outlineLevelRow="1" outlineLevelCol="1"/>
  <cols>
    <col min="1" max="1" width="11.1796875" style="2" bestFit="1" customWidth="1"/>
    <col min="2" max="2" width="38.1796875" style="3" customWidth="1"/>
    <col min="3" max="3" width="7.81640625" style="2" bestFit="1" customWidth="1"/>
    <col min="4" max="4" width="23.1796875" style="3" hidden="1" customWidth="1" outlineLevel="1"/>
    <col min="5" max="5" width="10.453125" style="3" hidden="1" customWidth="1" outlineLevel="1"/>
    <col min="6" max="6" width="10.26953125" style="2" hidden="1" customWidth="1" outlineLevel="1"/>
    <col min="7" max="7" width="10.26953125" style="2" customWidth="1" collapsed="1"/>
    <col min="8" max="8" width="32.1796875" style="3" hidden="1" customWidth="1" outlineLevel="1"/>
    <col min="9" max="9" width="9.1796875" style="2" hidden="1" customWidth="1" outlineLevel="1"/>
    <col min="10" max="10" width="9" style="2" hidden="1" customWidth="1" outlineLevel="1"/>
    <col min="11" max="11" width="9.1796875" style="2" hidden="1" customWidth="1" outlineLevel="1"/>
    <col min="12" max="12" width="12" style="3" hidden="1" customWidth="1" outlineLevel="1" collapsed="1"/>
    <col min="13" max="13" width="11.26953125" hidden="1" customWidth="1" outlineLevel="1"/>
    <col min="14" max="14" width="11.26953125" customWidth="1" collapsed="1"/>
    <col min="15" max="15" width="11.1796875" style="3" customWidth="1"/>
    <col min="16" max="16" width="13.453125" style="3" bestFit="1" customWidth="1"/>
    <col min="17" max="17" width="11.26953125" style="3" bestFit="1" customWidth="1"/>
    <col min="18" max="18" width="9.1796875" style="3"/>
    <col min="19" max="19" width="45.453125" style="3" customWidth="1"/>
    <col min="20" max="21" width="9.1796875" style="3"/>
    <col min="22" max="22" width="11.26953125" style="3" bestFit="1" customWidth="1"/>
    <col min="23" max="16384" width="9.1796875" style="3"/>
  </cols>
  <sheetData>
    <row r="1" spans="1:22 16384:16384" ht="15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1"/>
      <c r="M1" s="3"/>
      <c r="N1" s="133" t="s">
        <v>269</v>
      </c>
    </row>
    <row r="2" spans="1:22 16384:16384" s="6" customFormat="1" ht="43.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36" t="s">
        <v>12</v>
      </c>
      <c r="M2" s="136" t="s">
        <v>253</v>
      </c>
      <c r="N2" s="136" t="s">
        <v>273</v>
      </c>
      <c r="O2" s="136" t="s">
        <v>13</v>
      </c>
      <c r="P2" s="136" t="s">
        <v>14</v>
      </c>
      <c r="Q2" s="136" t="s">
        <v>15</v>
      </c>
      <c r="S2" s="140" t="s">
        <v>272</v>
      </c>
      <c r="T2" s="6" t="s">
        <v>274</v>
      </c>
    </row>
    <row r="3" spans="1:22 16384:16384" s="67" customFormat="1" ht="13" collapsed="1">
      <c r="A3" s="7">
        <v>2014072</v>
      </c>
      <c r="B3" s="8" t="s">
        <v>169</v>
      </c>
      <c r="C3" s="9">
        <v>251</v>
      </c>
      <c r="D3" s="10" t="s">
        <v>42</v>
      </c>
      <c r="E3" s="11">
        <v>471</v>
      </c>
      <c r="F3" s="72">
        <v>42552</v>
      </c>
      <c r="G3" s="64">
        <v>470</v>
      </c>
      <c r="H3" s="82" t="s">
        <v>170</v>
      </c>
      <c r="I3" s="2">
        <v>251105</v>
      </c>
      <c r="J3" s="2" t="s">
        <v>23</v>
      </c>
      <c r="K3" s="58"/>
      <c r="L3" s="29"/>
      <c r="M3" s="29">
        <v>464616.47</v>
      </c>
      <c r="N3" s="29">
        <f>M3+L3</f>
        <v>464616.47</v>
      </c>
      <c r="O3" s="29">
        <v>75408.77</v>
      </c>
      <c r="P3" s="29">
        <v>59764.41</v>
      </c>
      <c r="Q3" s="131">
        <f>SUM(N3:P3)</f>
        <v>599789.65</v>
      </c>
      <c r="R3" s="134">
        <f>(((Q3/1000)-G3))/G3</f>
        <v>0.27614819148936182</v>
      </c>
      <c r="T3" s="67">
        <v>364.2</v>
      </c>
      <c r="U3" s="67">
        <v>1365</v>
      </c>
      <c r="V3" s="143">
        <f>Q3</f>
        <v>599789.65</v>
      </c>
    </row>
    <row r="4" spans="1:22 16384:16384" s="16" customFormat="1" ht="13">
      <c r="A4" s="7">
        <v>2015080</v>
      </c>
      <c r="B4" s="8" t="s">
        <v>171</v>
      </c>
      <c r="C4" s="9">
        <v>252</v>
      </c>
      <c r="D4" s="10" t="s">
        <v>52</v>
      </c>
      <c r="E4" s="11">
        <v>645</v>
      </c>
      <c r="F4" s="72">
        <v>42622</v>
      </c>
      <c r="G4" s="12">
        <v>646</v>
      </c>
      <c r="H4" s="82" t="s">
        <v>170</v>
      </c>
      <c r="I4" s="14">
        <v>252118</v>
      </c>
      <c r="J4" s="14" t="s">
        <v>19</v>
      </c>
      <c r="K4" s="15"/>
      <c r="L4" s="29"/>
      <c r="M4" s="29">
        <v>646555.89</v>
      </c>
      <c r="N4" s="29">
        <f t="shared" ref="N4:N15" si="0">M4+L4</f>
        <v>646555.89</v>
      </c>
      <c r="O4" s="29">
        <v>42802.63</v>
      </c>
      <c r="P4" s="29">
        <v>48001.88</v>
      </c>
      <c r="Q4" s="131">
        <f t="shared" ref="Q4:Q15" si="1">SUM(N4:P4)</f>
        <v>737360.4</v>
      </c>
      <c r="R4" s="134">
        <f t="shared" ref="R4:R13" si="2">(((Q4/1000)-G4))/G4</f>
        <v>0.14142476780185761</v>
      </c>
      <c r="T4" s="16">
        <v>331</v>
      </c>
      <c r="U4" s="16">
        <v>1125</v>
      </c>
      <c r="V4" s="132">
        <v>211369.41</v>
      </c>
      <c r="XFD4" s="16">
        <v>2311363</v>
      </c>
    </row>
    <row r="5" spans="1:22 16384:16384" s="16" customFormat="1" ht="13">
      <c r="A5" s="7"/>
      <c r="B5" s="8"/>
      <c r="C5" s="9"/>
      <c r="D5" s="10"/>
      <c r="E5" s="11"/>
      <c r="F5" s="72"/>
      <c r="G5" s="12"/>
      <c r="H5" s="82"/>
      <c r="I5" s="14"/>
      <c r="J5" s="14"/>
      <c r="K5" s="15"/>
      <c r="L5" s="29"/>
      <c r="M5" s="29"/>
      <c r="N5" s="29"/>
      <c r="O5" s="29"/>
      <c r="P5" s="29"/>
      <c r="Q5" s="29"/>
      <c r="R5" s="134"/>
      <c r="T5" s="16">
        <v>339.1</v>
      </c>
      <c r="U5" s="16">
        <v>1055</v>
      </c>
      <c r="V5" s="132">
        <v>525990.99</v>
      </c>
    </row>
    <row r="6" spans="1:22 16384:16384" s="16" customFormat="1" ht="13">
      <c r="A6" s="7">
        <v>2015082</v>
      </c>
      <c r="B6" s="8" t="s">
        <v>172</v>
      </c>
      <c r="C6" s="9">
        <v>252</v>
      </c>
      <c r="D6" s="10" t="s">
        <v>52</v>
      </c>
      <c r="E6" s="83" t="s">
        <v>103</v>
      </c>
      <c r="F6" s="72">
        <v>42614</v>
      </c>
      <c r="G6" s="12">
        <v>57</v>
      </c>
      <c r="H6" s="82" t="s">
        <v>170</v>
      </c>
      <c r="I6" s="14">
        <v>252100</v>
      </c>
      <c r="J6" s="14" t="s">
        <v>23</v>
      </c>
      <c r="K6" s="15"/>
      <c r="L6" s="29">
        <v>57050</v>
      </c>
      <c r="M6" s="29"/>
      <c r="N6" s="29">
        <f t="shared" si="0"/>
        <v>57050</v>
      </c>
      <c r="O6" s="29">
        <v>1820.81</v>
      </c>
      <c r="P6" s="29">
        <v>4192.3999999999996</v>
      </c>
      <c r="Q6" s="131">
        <f t="shared" si="1"/>
        <v>63063.21</v>
      </c>
      <c r="R6" s="134">
        <f t="shared" si="2"/>
        <v>0.10637210526315787</v>
      </c>
      <c r="T6" s="16">
        <v>331</v>
      </c>
      <c r="U6" s="16">
        <v>1125</v>
      </c>
      <c r="V6" s="143">
        <f>Q6</f>
        <v>63063.21</v>
      </c>
      <c r="XFD6" s="16">
        <v>2310105</v>
      </c>
    </row>
    <row r="7" spans="1:22 16384:16384" s="67" customFormat="1" ht="13">
      <c r="A7" s="7">
        <v>2015097</v>
      </c>
      <c r="B7" s="8" t="s">
        <v>173</v>
      </c>
      <c r="C7" s="9">
        <v>255</v>
      </c>
      <c r="D7" s="10" t="s">
        <v>74</v>
      </c>
      <c r="E7" s="11">
        <v>150</v>
      </c>
      <c r="F7" s="72">
        <v>42552</v>
      </c>
      <c r="G7" s="64">
        <v>152.5</v>
      </c>
      <c r="H7" s="82" t="s">
        <v>170</v>
      </c>
      <c r="I7" s="2">
        <v>255101</v>
      </c>
      <c r="J7" s="2" t="s">
        <v>23</v>
      </c>
      <c r="K7" s="58"/>
      <c r="L7" s="29"/>
      <c r="M7" s="29">
        <v>138783.85999999999</v>
      </c>
      <c r="N7" s="29">
        <f t="shared" si="0"/>
        <v>138783.85999999999</v>
      </c>
      <c r="O7" s="29">
        <v>8678.41</v>
      </c>
      <c r="P7" s="29">
        <v>9362.08</v>
      </c>
      <c r="Q7" s="29">
        <f t="shared" si="1"/>
        <v>156824.34999999998</v>
      </c>
      <c r="R7" s="135">
        <f t="shared" si="2"/>
        <v>2.8356393442622828E-2</v>
      </c>
      <c r="T7" s="67">
        <v>361</v>
      </c>
      <c r="U7" s="67">
        <v>1350</v>
      </c>
      <c r="V7" s="143">
        <f>Q7</f>
        <v>156824.34999999998</v>
      </c>
    </row>
    <row r="8" spans="1:22 16384:16384" s="16" customFormat="1" ht="13">
      <c r="A8" s="7">
        <v>2015134</v>
      </c>
      <c r="B8" s="8" t="s">
        <v>174</v>
      </c>
      <c r="C8" s="9">
        <v>250</v>
      </c>
      <c r="D8" s="10" t="s">
        <v>33</v>
      </c>
      <c r="E8" s="11">
        <v>60</v>
      </c>
      <c r="F8" s="72">
        <v>42369</v>
      </c>
      <c r="G8" s="12">
        <v>81</v>
      </c>
      <c r="H8" s="82" t="s">
        <v>170</v>
      </c>
      <c r="I8" s="14">
        <v>250100</v>
      </c>
      <c r="J8" s="14" t="s">
        <v>23</v>
      </c>
      <c r="K8" s="15"/>
      <c r="L8" s="29">
        <v>76898.39</v>
      </c>
      <c r="M8" s="29"/>
      <c r="N8" s="29">
        <f t="shared" si="0"/>
        <v>76898.39</v>
      </c>
      <c r="O8" s="29">
        <v>6001.25</v>
      </c>
      <c r="P8" s="29">
        <v>8655.2999999999993</v>
      </c>
      <c r="Q8" s="29">
        <f t="shared" si="1"/>
        <v>91554.94</v>
      </c>
      <c r="R8" s="134">
        <f t="shared" si="2"/>
        <v>0.13030790123456792</v>
      </c>
      <c r="T8" s="135" t="s">
        <v>268</v>
      </c>
      <c r="XFD8" s="16">
        <v>2307994</v>
      </c>
    </row>
    <row r="9" spans="1:22 16384:16384" s="67" customFormat="1" ht="13">
      <c r="A9" s="7">
        <v>2015155</v>
      </c>
      <c r="B9" s="8" t="s">
        <v>175</v>
      </c>
      <c r="C9" s="9">
        <v>251</v>
      </c>
      <c r="D9" s="10" t="s">
        <v>133</v>
      </c>
      <c r="E9" s="11">
        <v>83.46</v>
      </c>
      <c r="F9" s="72">
        <v>42398</v>
      </c>
      <c r="G9" s="12">
        <v>83.46</v>
      </c>
      <c r="H9" s="82" t="s">
        <v>170</v>
      </c>
      <c r="I9" s="14">
        <v>251103</v>
      </c>
      <c r="J9" s="14" t="s">
        <v>19</v>
      </c>
      <c r="K9" s="58"/>
      <c r="L9" s="29"/>
      <c r="M9" s="29">
        <v>78000</v>
      </c>
      <c r="N9" s="29">
        <f t="shared" si="0"/>
        <v>78000</v>
      </c>
      <c r="O9" s="29">
        <v>6949.9</v>
      </c>
      <c r="P9" s="29">
        <v>621.51</v>
      </c>
      <c r="Q9" s="29">
        <f t="shared" si="1"/>
        <v>85571.409999999989</v>
      </c>
      <c r="R9" s="135">
        <f t="shared" si="2"/>
        <v>2.5298466331176519E-2</v>
      </c>
      <c r="T9" s="67">
        <v>381.4</v>
      </c>
      <c r="U9" s="67">
        <v>1410</v>
      </c>
      <c r="V9" s="143">
        <f>Q9</f>
        <v>85571.409999999989</v>
      </c>
    </row>
    <row r="10" spans="1:22 16384:16384" s="25" customFormat="1" ht="13">
      <c r="A10" s="7">
        <v>2015175</v>
      </c>
      <c r="B10" s="18" t="s">
        <v>176</v>
      </c>
      <c r="C10" s="19">
        <v>251</v>
      </c>
      <c r="D10" s="20" t="s">
        <v>42</v>
      </c>
      <c r="E10" s="27">
        <v>80</v>
      </c>
      <c r="F10" s="72">
        <v>42693</v>
      </c>
      <c r="G10" s="12">
        <v>79.25</v>
      </c>
      <c r="H10" s="82" t="s">
        <v>170</v>
      </c>
      <c r="I10" s="23">
        <v>251106</v>
      </c>
      <c r="J10" s="23" t="s">
        <v>23</v>
      </c>
      <c r="K10" s="24"/>
      <c r="L10" s="29"/>
      <c r="M10" s="29">
        <v>72273.47</v>
      </c>
      <c r="N10" s="29">
        <f t="shared" si="0"/>
        <v>72273.47</v>
      </c>
      <c r="O10" s="29">
        <v>4569.8999999999996</v>
      </c>
      <c r="P10" s="29">
        <v>3866.05</v>
      </c>
      <c r="Q10" s="29">
        <f t="shared" si="1"/>
        <v>80709.42</v>
      </c>
      <c r="R10" s="135">
        <f t="shared" si="2"/>
        <v>1.841539432176649E-2</v>
      </c>
      <c r="T10" s="25">
        <v>339.2</v>
      </c>
      <c r="U10" s="25">
        <v>1160</v>
      </c>
      <c r="V10" s="143">
        <f>Q10</f>
        <v>80709.42</v>
      </c>
      <c r="XFD10" s="25">
        <v>2309384.25</v>
      </c>
    </row>
    <row r="11" spans="1:22 16384:16384" s="67" customFormat="1" ht="13">
      <c r="A11" s="7">
        <v>2016041</v>
      </c>
      <c r="B11" s="8" t="s">
        <v>177</v>
      </c>
      <c r="C11" s="9">
        <v>255</v>
      </c>
      <c r="D11" s="10" t="s">
        <v>135</v>
      </c>
      <c r="E11" s="11">
        <v>70</v>
      </c>
      <c r="F11" s="72">
        <v>42582</v>
      </c>
      <c r="G11" s="64">
        <v>65.900000000000006</v>
      </c>
      <c r="H11" s="82" t="s">
        <v>170</v>
      </c>
      <c r="I11" s="14">
        <v>255100</v>
      </c>
      <c r="J11" s="14" t="s">
        <v>19</v>
      </c>
      <c r="K11" s="58"/>
      <c r="L11" s="29"/>
      <c r="M11" s="29">
        <v>59970</v>
      </c>
      <c r="N11" s="29">
        <f t="shared" si="0"/>
        <v>59970</v>
      </c>
      <c r="O11" s="29">
        <v>3207.75</v>
      </c>
      <c r="P11" s="29">
        <v>1298.56</v>
      </c>
      <c r="Q11" s="29">
        <f t="shared" si="1"/>
        <v>64476.31</v>
      </c>
      <c r="R11" s="135">
        <f t="shared" si="2"/>
        <v>-2.1603793626707248E-2</v>
      </c>
      <c r="T11" s="67">
        <v>331</v>
      </c>
      <c r="U11" s="67">
        <v>1125</v>
      </c>
      <c r="V11" s="143">
        <f>Q11</f>
        <v>64476.31</v>
      </c>
    </row>
    <row r="12" spans="1:22 16384:16384" s="16" customFormat="1" ht="13">
      <c r="A12" s="7">
        <v>2016075</v>
      </c>
      <c r="B12" s="8" t="s">
        <v>178</v>
      </c>
      <c r="C12" s="9">
        <v>248</v>
      </c>
      <c r="D12" s="10" t="s">
        <v>27</v>
      </c>
      <c r="E12" s="83" t="s">
        <v>103</v>
      </c>
      <c r="F12" s="72">
        <v>42613</v>
      </c>
      <c r="G12" s="12">
        <v>50.2</v>
      </c>
      <c r="H12" s="82" t="s">
        <v>170</v>
      </c>
      <c r="I12" s="14">
        <v>248101</v>
      </c>
      <c r="J12" s="14" t="s">
        <v>19</v>
      </c>
      <c r="K12" s="15"/>
      <c r="L12" s="29"/>
      <c r="M12" s="29">
        <f>11.54+45083.75</f>
        <v>45095.29</v>
      </c>
      <c r="N12" s="29">
        <f t="shared" si="0"/>
        <v>45095.29</v>
      </c>
      <c r="O12" s="29">
        <v>823.4</v>
      </c>
      <c r="P12" s="29"/>
      <c r="Q12" s="131">
        <f t="shared" si="1"/>
        <v>45918.69</v>
      </c>
      <c r="R12" s="134">
        <f t="shared" si="2"/>
        <v>-8.5285059760956128E-2</v>
      </c>
      <c r="T12" s="16">
        <v>380.4</v>
      </c>
      <c r="U12" s="16">
        <v>1400</v>
      </c>
      <c r="V12" s="143">
        <f>Q12</f>
        <v>45918.69</v>
      </c>
      <c r="XFD12" s="16">
        <v>2307087.2000000002</v>
      </c>
    </row>
    <row r="13" spans="1:22 16384:16384" s="16" customFormat="1" ht="13">
      <c r="A13" s="7">
        <v>2016076</v>
      </c>
      <c r="B13" s="8" t="s">
        <v>179</v>
      </c>
      <c r="C13" s="9">
        <v>259</v>
      </c>
      <c r="D13" s="10" t="s">
        <v>180</v>
      </c>
      <c r="E13" s="83" t="s">
        <v>103</v>
      </c>
      <c r="F13" s="72">
        <v>42636</v>
      </c>
      <c r="G13" s="12">
        <v>61.137</v>
      </c>
      <c r="H13" s="82" t="s">
        <v>170</v>
      </c>
      <c r="I13" s="14">
        <v>259101</v>
      </c>
      <c r="J13" s="14" t="s">
        <v>19</v>
      </c>
      <c r="K13" s="15"/>
      <c r="L13" s="29"/>
      <c r="M13" s="29">
        <f>1181.54+49509.7</f>
        <v>50691.24</v>
      </c>
      <c r="N13" s="29">
        <f t="shared" si="0"/>
        <v>50691.24</v>
      </c>
      <c r="O13" s="29">
        <v>1976.16</v>
      </c>
      <c r="P13" s="29">
        <v>4219.93</v>
      </c>
      <c r="Q13" s="131">
        <f t="shared" si="1"/>
        <v>56887.33</v>
      </c>
      <c r="R13" s="134">
        <f t="shared" si="2"/>
        <v>-6.9510607324533458E-2</v>
      </c>
      <c r="T13" s="16">
        <v>380.4</v>
      </c>
      <c r="U13" s="16">
        <v>1400</v>
      </c>
      <c r="V13" s="143">
        <f>Q13</f>
        <v>56887.33</v>
      </c>
      <c r="XFD13" s="16">
        <v>2318133.1370000001</v>
      </c>
    </row>
    <row r="14" spans="1:22 16384:16384" s="67" customFormat="1" ht="13">
      <c r="A14" s="7" t="s">
        <v>20</v>
      </c>
      <c r="B14" s="8" t="s">
        <v>181</v>
      </c>
      <c r="C14" s="9">
        <v>241</v>
      </c>
      <c r="D14" s="10" t="s">
        <v>182</v>
      </c>
      <c r="E14" s="11">
        <v>47.3</v>
      </c>
      <c r="F14" s="72">
        <v>42432</v>
      </c>
      <c r="G14" s="64">
        <v>84.673000000000002</v>
      </c>
      <c r="H14" s="82" t="s">
        <v>170</v>
      </c>
      <c r="I14" s="14">
        <v>241100</v>
      </c>
      <c r="J14" s="14" t="s">
        <v>19</v>
      </c>
      <c r="K14" s="58"/>
      <c r="L14" s="29"/>
      <c r="M14" s="29"/>
      <c r="N14" s="29">
        <f t="shared" si="0"/>
        <v>0</v>
      </c>
      <c r="O14" s="29">
        <v>47300</v>
      </c>
      <c r="P14" s="29"/>
      <c r="Q14" s="29">
        <f t="shared" si="1"/>
        <v>47300</v>
      </c>
      <c r="R14" s="59" t="s">
        <v>270</v>
      </c>
      <c r="S14" s="59"/>
    </row>
    <row r="15" spans="1:22 16384:16384" s="67" customFormat="1" ht="13">
      <c r="A15" s="7" t="s">
        <v>20</v>
      </c>
      <c r="B15" s="8" t="s">
        <v>183</v>
      </c>
      <c r="C15" s="9">
        <v>250</v>
      </c>
      <c r="D15" s="10" t="s">
        <v>33</v>
      </c>
      <c r="E15" s="11">
        <v>65</v>
      </c>
      <c r="F15" s="72">
        <v>42559</v>
      </c>
      <c r="G15" s="64">
        <v>65</v>
      </c>
      <c r="H15" s="82" t="s">
        <v>170</v>
      </c>
      <c r="I15" s="14">
        <v>250100</v>
      </c>
      <c r="J15" s="14" t="s">
        <v>19</v>
      </c>
      <c r="K15" s="58"/>
      <c r="L15" s="29"/>
      <c r="M15" s="29"/>
      <c r="N15" s="29">
        <f t="shared" si="0"/>
        <v>0</v>
      </c>
      <c r="O15" s="29"/>
      <c r="P15" s="29"/>
      <c r="Q15" s="29">
        <f t="shared" si="1"/>
        <v>0</v>
      </c>
    </row>
    <row r="16" spans="1:22 16384:16384" s="59" customFormat="1" ht="13">
      <c r="A16" s="7" t="s">
        <v>20</v>
      </c>
      <c r="B16" s="8" t="s">
        <v>184</v>
      </c>
      <c r="C16" s="9">
        <v>855</v>
      </c>
      <c r="D16" s="10" t="s">
        <v>52</v>
      </c>
      <c r="E16" s="11">
        <v>44</v>
      </c>
      <c r="F16" s="72">
        <v>42629</v>
      </c>
      <c r="G16" s="12">
        <v>46</v>
      </c>
      <c r="H16" s="82" t="s">
        <v>170</v>
      </c>
      <c r="I16" s="14">
        <v>855100</v>
      </c>
      <c r="J16" s="14" t="s">
        <v>23</v>
      </c>
      <c r="K16" s="58"/>
      <c r="L16" s="29"/>
      <c r="M16" s="29"/>
      <c r="N16" s="29">
        <v>46157.33</v>
      </c>
      <c r="P16" s="29"/>
      <c r="Q16" s="29">
        <f>SUM(N16:P16)</f>
        <v>46157.33</v>
      </c>
      <c r="R16" s="135">
        <f t="shared" ref="R16:R18" si="3">(((Q16/1000)-G16))/G16</f>
        <v>3.4202173913043857E-3</v>
      </c>
    </row>
    <row r="17" spans="1:21 16384:16384" s="67" customFormat="1" ht="13">
      <c r="A17" s="7" t="s">
        <v>20</v>
      </c>
      <c r="B17" s="8" t="s">
        <v>185</v>
      </c>
      <c r="C17" s="9">
        <v>855</v>
      </c>
      <c r="D17" s="10" t="s">
        <v>52</v>
      </c>
      <c r="E17" s="83" t="s">
        <v>103</v>
      </c>
      <c r="F17" s="72">
        <v>42640</v>
      </c>
      <c r="G17" s="12">
        <v>60</v>
      </c>
      <c r="H17" s="82" t="s">
        <v>186</v>
      </c>
      <c r="I17" s="14">
        <v>855100</v>
      </c>
      <c r="J17" s="14" t="s">
        <v>23</v>
      </c>
      <c r="K17" s="58"/>
      <c r="L17" s="29"/>
      <c r="M17" s="29"/>
      <c r="N17" s="29">
        <v>61059.07</v>
      </c>
      <c r="P17" s="29"/>
      <c r="Q17" s="29">
        <f>SUM(N17:P17)</f>
        <v>61059.07</v>
      </c>
      <c r="R17" s="135">
        <f t="shared" si="3"/>
        <v>1.7651166666666641E-2</v>
      </c>
      <c r="XFD17" s="67">
        <v>898655</v>
      </c>
    </row>
    <row r="18" spans="1:21 16384:16384" s="59" customFormat="1" ht="13.5" thickBot="1">
      <c r="A18" s="84" t="s">
        <v>20</v>
      </c>
      <c r="B18" s="85" t="s">
        <v>187</v>
      </c>
      <c r="C18" s="86">
        <v>855</v>
      </c>
      <c r="D18" s="87" t="s">
        <v>52</v>
      </c>
      <c r="E18" s="88" t="s">
        <v>103</v>
      </c>
      <c r="F18" s="89">
        <v>42573</v>
      </c>
      <c r="G18" s="90">
        <v>350</v>
      </c>
      <c r="H18" s="91" t="s">
        <v>188</v>
      </c>
      <c r="I18" s="92">
        <v>855100</v>
      </c>
      <c r="J18" s="92" t="s">
        <v>19</v>
      </c>
      <c r="K18" s="58"/>
      <c r="L18" s="29"/>
      <c r="M18" s="29"/>
      <c r="N18" s="141">
        <v>341954.69</v>
      </c>
      <c r="O18" s="98"/>
      <c r="P18" s="141"/>
      <c r="Q18" s="141">
        <f>SUM(N18:P18)</f>
        <v>341954.69</v>
      </c>
      <c r="R18" s="135">
        <f t="shared" si="3"/>
        <v>-2.298659999999992E-2</v>
      </c>
      <c r="U18" s="59" t="s">
        <v>271</v>
      </c>
    </row>
    <row r="19" spans="1:21 16384:16384" s="59" customFormat="1" ht="12.5">
      <c r="A19" s="58"/>
      <c r="B19" s="13"/>
      <c r="C19" s="24"/>
      <c r="E19" s="93">
        <v>1800.76</v>
      </c>
      <c r="F19" s="93"/>
      <c r="G19" s="94">
        <v>2352.12</v>
      </c>
      <c r="I19" s="58"/>
      <c r="J19" s="58"/>
      <c r="K19" s="58"/>
      <c r="L19" s="29"/>
      <c r="M19" s="29"/>
      <c r="N19" s="29"/>
      <c r="O19" s="29"/>
      <c r="P19" s="29"/>
      <c r="Q19" s="94">
        <f>SUM(Q3:Q18)/1000</f>
        <v>2478.6268</v>
      </c>
    </row>
    <row r="20" spans="1:21 16384:16384" s="82" customFormat="1" ht="12.5">
      <c r="A20" s="138"/>
      <c r="B20" s="13"/>
      <c r="C20" s="24"/>
      <c r="E20" s="139"/>
      <c r="F20" s="139"/>
      <c r="G20" s="139"/>
      <c r="I20" s="138"/>
      <c r="J20" s="138"/>
      <c r="K20" s="138"/>
      <c r="L20" s="29"/>
      <c r="M20" s="29"/>
      <c r="N20" s="29"/>
      <c r="O20" s="29"/>
      <c r="P20" s="29"/>
      <c r="Q20" s="139"/>
    </row>
    <row r="21" spans="1:21 16384:16384" s="82" customFormat="1" ht="12.5">
      <c r="A21" s="138"/>
      <c r="B21" s="13"/>
      <c r="C21" s="24"/>
      <c r="E21" s="139"/>
      <c r="F21" s="139"/>
      <c r="G21" s="139"/>
      <c r="I21" s="138"/>
      <c r="J21" s="138"/>
      <c r="K21" s="138"/>
      <c r="L21" s="29"/>
      <c r="M21" s="29"/>
      <c r="N21" s="29"/>
      <c r="O21" s="29"/>
      <c r="P21" s="29"/>
      <c r="Q21" s="139"/>
    </row>
    <row r="22" spans="1:21 16384:16384" s="17" customFormat="1" ht="13">
      <c r="A22" s="7">
        <v>2016088</v>
      </c>
      <c r="B22" s="8" t="s">
        <v>16</v>
      </c>
      <c r="C22" s="9">
        <v>246</v>
      </c>
      <c r="D22" s="10" t="s">
        <v>17</v>
      </c>
      <c r="E22" s="11">
        <v>85</v>
      </c>
      <c r="F22" s="12">
        <v>170</v>
      </c>
      <c r="G22" s="12">
        <v>253.5</v>
      </c>
      <c r="H22" s="13" t="s">
        <v>18</v>
      </c>
      <c r="I22" s="14">
        <v>246100</v>
      </c>
      <c r="J22" s="14" t="s">
        <v>19</v>
      </c>
      <c r="K22" s="15"/>
      <c r="L22" s="132"/>
      <c r="M22" s="132">
        <v>164310</v>
      </c>
      <c r="N22" s="29">
        <f t="shared" ref="N22:N63" si="4">M22+L22</f>
        <v>164310</v>
      </c>
      <c r="O22" s="132">
        <v>2058.52</v>
      </c>
      <c r="P22" s="132"/>
      <c r="Q22" s="132">
        <f t="shared" ref="Q22:Q63" si="5">SUM(N22:P22)</f>
        <v>166368.51999999999</v>
      </c>
      <c r="XFD22" s="17">
        <v>2262942.5</v>
      </c>
    </row>
    <row r="23" spans="1:21 16384:16384" s="13" customFormat="1" ht="13">
      <c r="A23" s="7" t="s">
        <v>20</v>
      </c>
      <c r="B23" s="18" t="s">
        <v>21</v>
      </c>
      <c r="C23" s="19">
        <v>246</v>
      </c>
      <c r="D23" s="20" t="s">
        <v>17</v>
      </c>
      <c r="E23" s="21">
        <v>50</v>
      </c>
      <c r="F23" s="21">
        <v>90</v>
      </c>
      <c r="G23" s="22">
        <v>50</v>
      </c>
      <c r="H23" s="13" t="s">
        <v>22</v>
      </c>
      <c r="I23" s="23">
        <v>246100</v>
      </c>
      <c r="J23" s="23" t="s">
        <v>23</v>
      </c>
      <c r="K23" s="24"/>
      <c r="L23" s="132"/>
      <c r="M23" s="132"/>
      <c r="N23" s="29">
        <f t="shared" si="4"/>
        <v>0</v>
      </c>
      <c r="O23" s="132"/>
      <c r="P23" s="132"/>
      <c r="Q23" s="132">
        <f t="shared" si="5"/>
        <v>0</v>
      </c>
      <c r="XFD23" s="13">
        <v>246536</v>
      </c>
    </row>
    <row r="24" spans="1:21 16384:16384" s="25" customFormat="1" ht="13">
      <c r="A24" s="7"/>
      <c r="B24" s="20" t="s">
        <v>24</v>
      </c>
      <c r="C24" s="19">
        <v>246</v>
      </c>
      <c r="D24" s="20" t="s">
        <v>17</v>
      </c>
      <c r="E24" s="21">
        <v>450</v>
      </c>
      <c r="F24" s="21">
        <v>350</v>
      </c>
      <c r="G24" s="22">
        <v>350</v>
      </c>
      <c r="H24" s="13" t="s">
        <v>25</v>
      </c>
      <c r="I24" s="23">
        <v>246100</v>
      </c>
      <c r="J24" s="23" t="s">
        <v>23</v>
      </c>
      <c r="K24" s="24"/>
      <c r="L24" s="132"/>
      <c r="M24" s="132"/>
      <c r="N24" s="29">
        <f t="shared" si="4"/>
        <v>0</v>
      </c>
      <c r="O24" s="132"/>
      <c r="P24" s="132"/>
      <c r="Q24" s="132">
        <f t="shared" si="5"/>
        <v>0</v>
      </c>
      <c r="XFD24" s="25">
        <v>247496</v>
      </c>
    </row>
    <row r="25" spans="1:21 16384:16384" s="16" customFormat="1" ht="13">
      <c r="A25" s="7"/>
      <c r="B25" s="10" t="s">
        <v>26</v>
      </c>
      <c r="C25" s="9">
        <v>248</v>
      </c>
      <c r="D25" s="10" t="s">
        <v>27</v>
      </c>
      <c r="E25" s="11">
        <v>50</v>
      </c>
      <c r="F25" s="12">
        <v>30</v>
      </c>
      <c r="G25" s="22">
        <v>30</v>
      </c>
      <c r="H25" s="13" t="s">
        <v>28</v>
      </c>
      <c r="I25" s="14">
        <v>248100</v>
      </c>
      <c r="J25" s="14" t="s">
        <v>19</v>
      </c>
      <c r="K25" s="15"/>
      <c r="L25" s="132"/>
      <c r="M25" s="132"/>
      <c r="N25" s="29">
        <f t="shared" si="4"/>
        <v>0</v>
      </c>
      <c r="O25" s="132"/>
      <c r="P25" s="132"/>
      <c r="Q25" s="132">
        <f t="shared" si="5"/>
        <v>0</v>
      </c>
      <c r="XFD25" s="16">
        <v>248458</v>
      </c>
    </row>
    <row r="26" spans="1:21 16384:16384" s="25" customFormat="1" ht="13">
      <c r="A26" s="7"/>
      <c r="B26" s="20" t="s">
        <v>29</v>
      </c>
      <c r="C26" s="19">
        <v>249</v>
      </c>
      <c r="D26" s="20" t="s">
        <v>30</v>
      </c>
      <c r="E26" s="21">
        <v>350</v>
      </c>
      <c r="F26" s="12">
        <v>350</v>
      </c>
      <c r="G26" s="22">
        <v>700</v>
      </c>
      <c r="H26" s="13" t="s">
        <v>31</v>
      </c>
      <c r="I26" s="23">
        <v>249100</v>
      </c>
      <c r="J26" s="23" t="s">
        <v>19</v>
      </c>
      <c r="K26" s="24"/>
      <c r="L26" s="132"/>
      <c r="M26" s="132"/>
      <c r="N26" s="29">
        <f t="shared" si="4"/>
        <v>0</v>
      </c>
      <c r="O26" s="132"/>
      <c r="P26" s="132"/>
      <c r="Q26" s="132">
        <f t="shared" si="5"/>
        <v>0</v>
      </c>
      <c r="XFD26" s="25">
        <v>250749</v>
      </c>
    </row>
    <row r="27" spans="1:21 16384:16384" s="17" customFormat="1" ht="13">
      <c r="A27" s="7">
        <v>2016032</v>
      </c>
      <c r="B27" s="8" t="s">
        <v>32</v>
      </c>
      <c r="C27" s="9">
        <v>250</v>
      </c>
      <c r="D27" s="10" t="s">
        <v>33</v>
      </c>
      <c r="E27" s="11">
        <v>250</v>
      </c>
      <c r="F27" s="12">
        <v>230</v>
      </c>
      <c r="G27" s="12">
        <v>229</v>
      </c>
      <c r="H27" s="13" t="s">
        <v>34</v>
      </c>
      <c r="I27" s="14">
        <v>250100</v>
      </c>
      <c r="J27" s="14" t="s">
        <v>19</v>
      </c>
      <c r="K27" s="15"/>
      <c r="L27" s="132">
        <v>42090.95</v>
      </c>
      <c r="M27" s="132">
        <v>172901.71</v>
      </c>
      <c r="N27" s="29">
        <f t="shared" si="4"/>
        <v>214992.65999999997</v>
      </c>
      <c r="O27" s="132">
        <v>3727.25</v>
      </c>
      <c r="P27" s="132">
        <v>10057.36</v>
      </c>
      <c r="Q27" s="132">
        <f t="shared" si="5"/>
        <v>228777.26999999996</v>
      </c>
      <c r="XFD27" s="17">
        <v>2267091</v>
      </c>
    </row>
    <row r="28" spans="1:21 16384:16384" s="16" customFormat="1" ht="13">
      <c r="A28" s="7">
        <v>2016085</v>
      </c>
      <c r="B28" s="10" t="s">
        <v>35</v>
      </c>
      <c r="C28" s="9">
        <v>250</v>
      </c>
      <c r="D28" s="10" t="s">
        <v>33</v>
      </c>
      <c r="E28" s="11">
        <v>750</v>
      </c>
      <c r="F28" s="12">
        <v>900</v>
      </c>
      <c r="G28" s="22">
        <v>1100</v>
      </c>
      <c r="H28" s="13" t="s">
        <v>36</v>
      </c>
      <c r="I28" s="14">
        <v>250100</v>
      </c>
      <c r="J28" s="14" t="s">
        <v>19</v>
      </c>
      <c r="K28" s="15"/>
      <c r="L28" s="132">
        <v>146400</v>
      </c>
      <c r="M28" s="132"/>
      <c r="N28" s="29">
        <f t="shared" si="4"/>
        <v>146400</v>
      </c>
      <c r="O28" s="132">
        <v>2254.8000000000002</v>
      </c>
      <c r="P28" s="132">
        <v>216.72</v>
      </c>
      <c r="Q28" s="132">
        <f t="shared" si="5"/>
        <v>148871.51999999999</v>
      </c>
      <c r="XFD28" s="16">
        <v>2269185</v>
      </c>
    </row>
    <row r="29" spans="1:21 16384:16384" s="16" customFormat="1" ht="13">
      <c r="A29" s="7">
        <v>2016089</v>
      </c>
      <c r="B29" s="8" t="s">
        <v>37</v>
      </c>
      <c r="C29" s="9">
        <v>250</v>
      </c>
      <c r="D29" s="10" t="s">
        <v>33</v>
      </c>
      <c r="E29" s="11">
        <v>75</v>
      </c>
      <c r="F29" s="12">
        <v>102</v>
      </c>
      <c r="G29" s="12">
        <v>102</v>
      </c>
      <c r="H29" s="13" t="s">
        <v>38</v>
      </c>
      <c r="I29" s="14">
        <v>250100</v>
      </c>
      <c r="J29" s="14" t="s">
        <v>19</v>
      </c>
      <c r="K29" s="15"/>
      <c r="L29" s="132"/>
      <c r="M29" s="132">
        <v>76974.36</v>
      </c>
      <c r="N29" s="29">
        <f t="shared" si="4"/>
        <v>76974.36</v>
      </c>
      <c r="O29" s="132">
        <v>858.04</v>
      </c>
      <c r="P29" s="132">
        <v>1459.52</v>
      </c>
      <c r="Q29" s="132">
        <f t="shared" si="5"/>
        <v>79291.92</v>
      </c>
      <c r="XFD29" s="16">
        <v>2266718</v>
      </c>
    </row>
    <row r="30" spans="1:21 16384:16384" s="25" customFormat="1" ht="13">
      <c r="A30" s="7"/>
      <c r="B30" s="20" t="s">
        <v>39</v>
      </c>
      <c r="C30" s="19">
        <v>250</v>
      </c>
      <c r="D30" s="20" t="s">
        <v>33</v>
      </c>
      <c r="E30" s="21">
        <v>600</v>
      </c>
      <c r="F30" s="12">
        <v>500</v>
      </c>
      <c r="G30" s="22">
        <v>600</v>
      </c>
      <c r="H30" s="13" t="s">
        <v>40</v>
      </c>
      <c r="I30" s="23">
        <v>250100</v>
      </c>
      <c r="J30" s="23" t="s">
        <v>23</v>
      </c>
      <c r="K30" s="24"/>
      <c r="L30" s="132"/>
      <c r="M30" s="132"/>
      <c r="N30" s="29">
        <f t="shared" si="4"/>
        <v>0</v>
      </c>
      <c r="O30" s="132"/>
      <c r="P30" s="132"/>
      <c r="Q30" s="132">
        <f t="shared" si="5"/>
        <v>0</v>
      </c>
      <c r="XFD30" s="25">
        <v>252050</v>
      </c>
    </row>
    <row r="31" spans="1:21 16384:16384" s="17" customFormat="1" ht="13">
      <c r="A31" s="7">
        <v>2015018</v>
      </c>
      <c r="B31" s="8" t="s">
        <v>41</v>
      </c>
      <c r="C31" s="9">
        <v>251</v>
      </c>
      <c r="D31" s="10" t="s">
        <v>42</v>
      </c>
      <c r="E31" s="11">
        <v>245</v>
      </c>
      <c r="F31" s="12">
        <v>245</v>
      </c>
      <c r="G31" s="12">
        <v>245</v>
      </c>
      <c r="H31" s="13" t="s">
        <v>43</v>
      </c>
      <c r="I31" s="14">
        <v>251103</v>
      </c>
      <c r="J31" s="14" t="s">
        <v>23</v>
      </c>
      <c r="K31" s="15"/>
      <c r="L31" s="132"/>
      <c r="M31" s="132">
        <v>236294.98</v>
      </c>
      <c r="N31" s="29">
        <f t="shared" si="4"/>
        <v>236294.98</v>
      </c>
      <c r="O31" s="132">
        <v>41267.17</v>
      </c>
      <c r="P31" s="132">
        <v>36448.36</v>
      </c>
      <c r="Q31" s="132">
        <f t="shared" si="5"/>
        <v>314010.51</v>
      </c>
      <c r="XFD31" s="17">
        <v>2267107</v>
      </c>
    </row>
    <row r="32" spans="1:21 16384:16384" s="16" customFormat="1" ht="13">
      <c r="A32" s="7">
        <v>2015083</v>
      </c>
      <c r="B32" s="8" t="s">
        <v>44</v>
      </c>
      <c r="C32" s="9">
        <v>251</v>
      </c>
      <c r="D32" s="10" t="s">
        <v>42</v>
      </c>
      <c r="E32" s="11">
        <v>50</v>
      </c>
      <c r="F32" s="12">
        <v>63</v>
      </c>
      <c r="G32" s="12">
        <v>63</v>
      </c>
      <c r="H32" s="13" t="s">
        <v>45</v>
      </c>
      <c r="I32" s="14">
        <v>251106</v>
      </c>
      <c r="J32" s="14" t="s">
        <v>23</v>
      </c>
      <c r="K32" s="15"/>
      <c r="L32" s="132"/>
      <c r="M32" s="132">
        <v>61214.92</v>
      </c>
      <c r="N32" s="29">
        <f t="shared" si="4"/>
        <v>61214.92</v>
      </c>
      <c r="O32" s="132">
        <v>1633.01</v>
      </c>
      <c r="P32" s="132">
        <v>6353.71</v>
      </c>
      <c r="Q32" s="132">
        <f t="shared" si="5"/>
        <v>69201.64</v>
      </c>
      <c r="XFD32" s="16">
        <v>2266616</v>
      </c>
    </row>
    <row r="33" spans="1:17 16384:16384" s="16" customFormat="1" ht="13">
      <c r="A33" s="7">
        <v>2016009</v>
      </c>
      <c r="B33" s="8" t="s">
        <v>46</v>
      </c>
      <c r="C33" s="9">
        <v>251</v>
      </c>
      <c r="D33" s="10" t="s">
        <v>42</v>
      </c>
      <c r="E33" s="11">
        <v>1700</v>
      </c>
      <c r="F33" s="12">
        <v>1806</v>
      </c>
      <c r="G33" s="12">
        <v>1671</v>
      </c>
      <c r="H33" s="13" t="s">
        <v>47</v>
      </c>
      <c r="I33" s="14">
        <v>251106</v>
      </c>
      <c r="J33" s="14" t="s">
        <v>19</v>
      </c>
      <c r="K33" s="15"/>
      <c r="L33" s="132"/>
      <c r="M33" s="132">
        <v>1651330.15</v>
      </c>
      <c r="N33" s="29">
        <f t="shared" si="4"/>
        <v>1651330.15</v>
      </c>
      <c r="O33" s="132">
        <v>25424.01</v>
      </c>
      <c r="P33" s="132">
        <v>105390.84</v>
      </c>
      <c r="Q33" s="132">
        <f t="shared" si="5"/>
        <v>1782145</v>
      </c>
      <c r="XFD33" s="16">
        <v>2272543</v>
      </c>
    </row>
    <row r="34" spans="1:17 16384:16384" s="16" customFormat="1" ht="13">
      <c r="A34" s="7">
        <v>2016103</v>
      </c>
      <c r="B34" s="8" t="s">
        <v>48</v>
      </c>
      <c r="C34" s="9">
        <v>251</v>
      </c>
      <c r="D34" s="10" t="s">
        <v>42</v>
      </c>
      <c r="E34" s="11">
        <v>50</v>
      </c>
      <c r="F34" s="12">
        <v>50</v>
      </c>
      <c r="G34" s="12">
        <v>160.9</v>
      </c>
      <c r="H34" s="13" t="s">
        <v>47</v>
      </c>
      <c r="I34" s="14">
        <v>251106</v>
      </c>
      <c r="J34" s="14" t="s">
        <v>19</v>
      </c>
      <c r="K34" s="15"/>
      <c r="L34" s="132"/>
      <c r="M34" s="132">
        <v>181399.14</v>
      </c>
      <c r="N34" s="29">
        <f t="shared" si="4"/>
        <v>181399.14</v>
      </c>
      <c r="O34" s="132">
        <v>7275.18</v>
      </c>
      <c r="P34" s="132">
        <v>2796.7</v>
      </c>
      <c r="Q34" s="132">
        <f t="shared" si="5"/>
        <v>191471.02000000002</v>
      </c>
      <c r="XFD34" s="16">
        <v>2267720.9</v>
      </c>
    </row>
    <row r="35" spans="1:17 16384:16384" s="25" customFormat="1" ht="13">
      <c r="A35" s="7">
        <v>2016133</v>
      </c>
      <c r="B35" s="18" t="s">
        <v>49</v>
      </c>
      <c r="C35" s="19">
        <v>251</v>
      </c>
      <c r="D35" s="20" t="s">
        <v>42</v>
      </c>
      <c r="E35" s="26"/>
      <c r="F35" s="12">
        <v>450</v>
      </c>
      <c r="G35" s="12">
        <v>330.8</v>
      </c>
      <c r="H35" s="13" t="s">
        <v>50</v>
      </c>
      <c r="I35" s="23">
        <v>251102</v>
      </c>
      <c r="J35" s="23" t="s">
        <v>23</v>
      </c>
      <c r="K35" s="24"/>
      <c r="L35" s="132"/>
      <c r="M35" s="132"/>
      <c r="N35" s="29">
        <f t="shared" si="4"/>
        <v>0</v>
      </c>
      <c r="O35" s="132">
        <v>305.51</v>
      </c>
      <c r="P35" s="132"/>
      <c r="Q35" s="132">
        <f t="shared" si="5"/>
        <v>305.51</v>
      </c>
      <c r="XFD35" s="25">
        <v>2268266.7999999998</v>
      </c>
    </row>
    <row r="36" spans="1:17 16384:16384" s="25" customFormat="1" ht="13">
      <c r="A36" s="7">
        <v>2015081</v>
      </c>
      <c r="B36" s="18" t="s">
        <v>51</v>
      </c>
      <c r="C36" s="19">
        <v>252</v>
      </c>
      <c r="D36" s="20" t="s">
        <v>52</v>
      </c>
      <c r="E36" s="27"/>
      <c r="F36" s="12">
        <v>85</v>
      </c>
      <c r="G36" s="12">
        <v>85</v>
      </c>
      <c r="H36" s="13" t="s">
        <v>53</v>
      </c>
      <c r="I36" s="23">
        <v>252104</v>
      </c>
      <c r="J36" s="23" t="s">
        <v>19</v>
      </c>
      <c r="K36" s="24"/>
      <c r="L36" s="132"/>
      <c r="M36" s="132">
        <v>35640</v>
      </c>
      <c r="N36" s="29">
        <f t="shared" si="4"/>
        <v>35640</v>
      </c>
      <c r="O36" s="132">
        <v>618.63</v>
      </c>
      <c r="P36" s="132">
        <v>2479.66</v>
      </c>
      <c r="Q36" s="132">
        <f t="shared" si="5"/>
        <v>38738.289999999994</v>
      </c>
      <c r="XFD36" s="25">
        <v>2267607</v>
      </c>
    </row>
    <row r="37" spans="1:17 16384:16384" s="16" customFormat="1" ht="13">
      <c r="A37" s="7">
        <v>2016068</v>
      </c>
      <c r="B37" s="18" t="s">
        <v>54</v>
      </c>
      <c r="C37" s="19">
        <v>252</v>
      </c>
      <c r="D37" s="20" t="s">
        <v>52</v>
      </c>
      <c r="E37" s="27">
        <v>250</v>
      </c>
      <c r="F37" s="12">
        <v>238.23</v>
      </c>
      <c r="G37" s="12">
        <v>238</v>
      </c>
      <c r="H37" s="13" t="s">
        <v>55</v>
      </c>
      <c r="I37" s="23">
        <v>252104</v>
      </c>
      <c r="J37" s="23" t="s">
        <v>19</v>
      </c>
      <c r="K37" s="15"/>
      <c r="L37" s="132"/>
      <c r="M37" s="132">
        <v>108085.38</v>
      </c>
      <c r="N37" s="29">
        <f t="shared" si="4"/>
        <v>108085.38</v>
      </c>
      <c r="O37" s="132">
        <v>885.17</v>
      </c>
      <c r="P37" s="132">
        <v>2165.52</v>
      </c>
      <c r="Q37" s="132">
        <f t="shared" si="5"/>
        <v>111136.07</v>
      </c>
      <c r="XFD37" s="16">
        <v>2269150.23</v>
      </c>
    </row>
    <row r="38" spans="1:17 16384:16384" s="25" customFormat="1" ht="13">
      <c r="A38" s="7">
        <v>2016091</v>
      </c>
      <c r="B38" s="18" t="s">
        <v>56</v>
      </c>
      <c r="C38" s="19">
        <v>252</v>
      </c>
      <c r="D38" s="20" t="s">
        <v>52</v>
      </c>
      <c r="E38" s="21">
        <v>725</v>
      </c>
      <c r="F38" s="12">
        <v>800</v>
      </c>
      <c r="G38" s="12">
        <v>1218.1500000000001</v>
      </c>
      <c r="H38" s="13" t="s">
        <v>57</v>
      </c>
      <c r="I38" s="23">
        <v>252128</v>
      </c>
      <c r="J38" s="23" t="s">
        <v>19</v>
      </c>
      <c r="K38" s="24"/>
      <c r="L38" s="132">
        <v>28638.75</v>
      </c>
      <c r="M38" s="132"/>
      <c r="N38" s="29">
        <f t="shared" si="4"/>
        <v>28638.75</v>
      </c>
      <c r="O38" s="132">
        <v>2604.5</v>
      </c>
      <c r="P38" s="132">
        <v>749.93</v>
      </c>
      <c r="Q38" s="132">
        <f t="shared" si="5"/>
        <v>31993.18</v>
      </c>
      <c r="XFD38" s="25">
        <v>2271214.15</v>
      </c>
    </row>
    <row r="39" spans="1:17 16384:16384" s="25" customFormat="1" ht="13">
      <c r="A39" s="7">
        <v>2016093</v>
      </c>
      <c r="B39" s="18" t="s">
        <v>58</v>
      </c>
      <c r="C39" s="19">
        <v>252</v>
      </c>
      <c r="D39" s="20" t="s">
        <v>52</v>
      </c>
      <c r="E39" s="27"/>
      <c r="F39" s="12">
        <v>1485.27</v>
      </c>
      <c r="G39" s="12">
        <v>1485.27</v>
      </c>
      <c r="H39" s="13" t="s">
        <v>59</v>
      </c>
      <c r="I39" s="23">
        <v>252122</v>
      </c>
      <c r="J39" s="23" t="s">
        <v>19</v>
      </c>
      <c r="K39" s="24"/>
      <c r="L39" s="132"/>
      <c r="M39" s="132">
        <v>7719.25</v>
      </c>
      <c r="N39" s="29">
        <f t="shared" si="4"/>
        <v>7719.25</v>
      </c>
      <c r="O39" s="132">
        <v>502.95</v>
      </c>
      <c r="P39" s="132">
        <v>9.33</v>
      </c>
      <c r="Q39" s="132">
        <f t="shared" si="5"/>
        <v>8231.5300000000007</v>
      </c>
      <c r="XFD39" s="25">
        <v>2271437.54</v>
      </c>
    </row>
    <row r="40" spans="1:17 16384:16384" s="25" customFormat="1" ht="13">
      <c r="A40" s="7">
        <v>2016094</v>
      </c>
      <c r="B40" s="18" t="s">
        <v>60</v>
      </c>
      <c r="C40" s="19">
        <v>252</v>
      </c>
      <c r="D40" s="20" t="s">
        <v>52</v>
      </c>
      <c r="E40" s="21">
        <v>809</v>
      </c>
      <c r="F40" s="12">
        <v>1806</v>
      </c>
      <c r="G40" s="12">
        <v>1806</v>
      </c>
      <c r="H40" s="13" t="s">
        <v>61</v>
      </c>
      <c r="I40" s="23">
        <v>252123</v>
      </c>
      <c r="J40" s="23" t="s">
        <v>19</v>
      </c>
      <c r="K40" s="24"/>
      <c r="L40" s="132"/>
      <c r="M40" s="132">
        <v>6225.1</v>
      </c>
      <c r="N40" s="29">
        <f t="shared" si="4"/>
        <v>6225.1</v>
      </c>
      <c r="O40" s="132">
        <v>144.1</v>
      </c>
      <c r="P40" s="132">
        <v>1.7</v>
      </c>
      <c r="Q40" s="132">
        <f t="shared" si="5"/>
        <v>6370.9000000000005</v>
      </c>
      <c r="XFD40" s="25">
        <v>2272890</v>
      </c>
    </row>
    <row r="41" spans="1:17 16384:16384" s="25" customFormat="1" ht="13">
      <c r="A41" s="7">
        <v>2016095</v>
      </c>
      <c r="B41" s="18" t="s">
        <v>62</v>
      </c>
      <c r="C41" s="19">
        <v>252</v>
      </c>
      <c r="D41" s="20" t="s">
        <v>52</v>
      </c>
      <c r="E41" s="27"/>
      <c r="F41" s="12">
        <v>1574</v>
      </c>
      <c r="G41" s="12">
        <v>1585.933</v>
      </c>
      <c r="H41" s="13" t="s">
        <v>63</v>
      </c>
      <c r="I41" s="23">
        <v>252117</v>
      </c>
      <c r="J41" s="23" t="s">
        <v>19</v>
      </c>
      <c r="K41" s="24"/>
      <c r="L41" s="132"/>
      <c r="M41" s="132">
        <v>10127.700000000001</v>
      </c>
      <c r="N41" s="29">
        <f t="shared" si="4"/>
        <v>10127.700000000001</v>
      </c>
      <c r="O41" s="132"/>
      <c r="P41" s="132"/>
      <c r="Q41" s="132">
        <f t="shared" si="5"/>
        <v>10127.700000000001</v>
      </c>
      <c r="XFD41" s="25">
        <v>2271623.9330000002</v>
      </c>
    </row>
    <row r="42" spans="1:17 16384:16384" s="25" customFormat="1" ht="13">
      <c r="A42" s="7">
        <v>2016096</v>
      </c>
      <c r="B42" s="18" t="s">
        <v>64</v>
      </c>
      <c r="C42" s="19">
        <v>252</v>
      </c>
      <c r="D42" s="20" t="s">
        <v>52</v>
      </c>
      <c r="E42" s="27"/>
      <c r="F42" s="12">
        <v>521.68100000000004</v>
      </c>
      <c r="G42" s="12">
        <v>521.68100000000004</v>
      </c>
      <c r="H42" s="13" t="s">
        <v>59</v>
      </c>
      <c r="I42" s="23">
        <v>252114</v>
      </c>
      <c r="J42" s="23" t="s">
        <v>19</v>
      </c>
      <c r="K42" s="24"/>
      <c r="L42" s="132"/>
      <c r="M42" s="132">
        <v>225200.65</v>
      </c>
      <c r="N42" s="29">
        <f t="shared" si="4"/>
        <v>225200.65</v>
      </c>
      <c r="O42" s="132">
        <v>82.34</v>
      </c>
      <c r="P42" s="132"/>
      <c r="Q42" s="132">
        <f t="shared" si="5"/>
        <v>225282.99</v>
      </c>
      <c r="XFD42" s="25">
        <v>2269505.3620000002</v>
      </c>
    </row>
    <row r="43" spans="1:17 16384:16384" s="25" customFormat="1" ht="13">
      <c r="A43" s="7">
        <v>2016097</v>
      </c>
      <c r="B43" s="18" t="s">
        <v>65</v>
      </c>
      <c r="C43" s="19">
        <v>252</v>
      </c>
      <c r="D43" s="20" t="s">
        <v>52</v>
      </c>
      <c r="E43" s="26">
        <v>2425</v>
      </c>
      <c r="F43" s="12">
        <v>1571.701</v>
      </c>
      <c r="G43" s="12">
        <v>1571.701</v>
      </c>
      <c r="H43" s="13" t="s">
        <v>59</v>
      </c>
      <c r="I43" s="23">
        <v>252113</v>
      </c>
      <c r="J43" s="23" t="s">
        <v>19</v>
      </c>
      <c r="K43" s="24"/>
      <c r="L43" s="132"/>
      <c r="M43" s="132">
        <v>114843.38</v>
      </c>
      <c r="N43" s="29">
        <f t="shared" si="4"/>
        <v>114843.38</v>
      </c>
      <c r="O43" s="132">
        <v>617.54999999999995</v>
      </c>
      <c r="P43" s="132">
        <v>1.55</v>
      </c>
      <c r="Q43" s="132">
        <f t="shared" si="5"/>
        <v>115462.48000000001</v>
      </c>
      <c r="XFD43" s="25">
        <v>2274030.4019999998</v>
      </c>
    </row>
    <row r="44" spans="1:17 16384:16384" s="25" customFormat="1" ht="13">
      <c r="A44" s="7">
        <v>2016098</v>
      </c>
      <c r="B44" s="18" t="s">
        <v>66</v>
      </c>
      <c r="C44" s="19">
        <v>252</v>
      </c>
      <c r="D44" s="20" t="s">
        <v>52</v>
      </c>
      <c r="E44" s="27"/>
      <c r="F44" s="12">
        <v>1188.2470000000001</v>
      </c>
      <c r="G44" s="12">
        <v>1188.2470000000001</v>
      </c>
      <c r="H44" s="13" t="s">
        <v>63</v>
      </c>
      <c r="I44" s="23">
        <v>252116</v>
      </c>
      <c r="J44" s="23" t="s">
        <v>19</v>
      </c>
      <c r="K44" s="24"/>
      <c r="L44" s="132"/>
      <c r="M44" s="132">
        <v>7748.86</v>
      </c>
      <c r="N44" s="29">
        <f t="shared" si="4"/>
        <v>7748.86</v>
      </c>
      <c r="O44" s="132"/>
      <c r="P44" s="132"/>
      <c r="Q44" s="132">
        <f t="shared" si="5"/>
        <v>7748.86</v>
      </c>
      <c r="XFD44" s="25">
        <v>2270842.4939999999</v>
      </c>
    </row>
    <row r="45" spans="1:17 16384:16384" s="25" customFormat="1" ht="13">
      <c r="A45" s="7">
        <v>2016099</v>
      </c>
      <c r="B45" s="18" t="s">
        <v>67</v>
      </c>
      <c r="C45" s="19">
        <v>252</v>
      </c>
      <c r="D45" s="20" t="s">
        <v>52</v>
      </c>
      <c r="E45" s="26">
        <v>2665</v>
      </c>
      <c r="F45" s="12">
        <v>2160.808</v>
      </c>
      <c r="G45" s="12">
        <v>2160.808</v>
      </c>
      <c r="H45" s="13" t="s">
        <v>63</v>
      </c>
      <c r="I45" s="23">
        <v>252118</v>
      </c>
      <c r="J45" s="23" t="s">
        <v>19</v>
      </c>
      <c r="K45" s="24"/>
      <c r="L45" s="132"/>
      <c r="M45" s="132">
        <v>105787.29</v>
      </c>
      <c r="N45" s="29">
        <f t="shared" si="4"/>
        <v>105787.29</v>
      </c>
      <c r="O45" s="132">
        <v>946.91</v>
      </c>
      <c r="P45" s="132">
        <v>1555.29</v>
      </c>
      <c r="Q45" s="132">
        <f t="shared" si="5"/>
        <v>108289.48999999999</v>
      </c>
      <c r="XFD45" s="25">
        <v>2275455.6159999999</v>
      </c>
    </row>
    <row r="46" spans="1:17 16384:16384" s="17" customFormat="1" ht="13">
      <c r="A46" s="7">
        <v>2016102</v>
      </c>
      <c r="B46" s="8" t="s">
        <v>68</v>
      </c>
      <c r="C46" s="9">
        <v>252</v>
      </c>
      <c r="D46" s="10" t="s">
        <v>52</v>
      </c>
      <c r="E46" s="11">
        <v>1200</v>
      </c>
      <c r="F46" s="12">
        <v>1200</v>
      </c>
      <c r="G46" s="12">
        <v>1916.9</v>
      </c>
      <c r="H46" s="13" t="s">
        <v>69</v>
      </c>
      <c r="I46" s="14">
        <v>252106</v>
      </c>
      <c r="J46" s="14" t="s">
        <v>19</v>
      </c>
      <c r="K46" s="15"/>
      <c r="L46" s="132"/>
      <c r="M46" s="132">
        <v>10160</v>
      </c>
      <c r="N46" s="29">
        <f t="shared" si="4"/>
        <v>10160</v>
      </c>
      <c r="O46" s="132">
        <v>461.43</v>
      </c>
      <c r="P46" s="132">
        <v>35.700000000000003</v>
      </c>
      <c r="Q46" s="132">
        <f t="shared" si="5"/>
        <v>10657.130000000001</v>
      </c>
      <c r="XFD46" s="17">
        <v>2272776.9</v>
      </c>
    </row>
    <row r="47" spans="1:17 16384:16384" s="25" customFormat="1" ht="13">
      <c r="A47" s="7"/>
      <c r="B47" s="20" t="s">
        <v>70</v>
      </c>
      <c r="C47" s="19">
        <v>252</v>
      </c>
      <c r="D47" s="20" t="s">
        <v>52</v>
      </c>
      <c r="E47" s="21">
        <v>200</v>
      </c>
      <c r="F47" s="12">
        <v>200</v>
      </c>
      <c r="G47" s="22">
        <v>200</v>
      </c>
      <c r="H47" s="28" t="s">
        <v>25</v>
      </c>
      <c r="I47" s="23">
        <v>252125</v>
      </c>
      <c r="J47" s="23" t="s">
        <v>19</v>
      </c>
      <c r="K47" s="24"/>
      <c r="L47" s="132"/>
      <c r="M47" s="132"/>
      <c r="N47" s="29">
        <f t="shared" si="4"/>
        <v>0</v>
      </c>
      <c r="O47" s="132"/>
      <c r="P47" s="132"/>
      <c r="Q47" s="132">
        <f t="shared" si="5"/>
        <v>0</v>
      </c>
      <c r="XFD47" s="25">
        <v>252977</v>
      </c>
    </row>
    <row r="48" spans="1:17 16384:16384" s="25" customFormat="1" ht="13">
      <c r="A48" s="7"/>
      <c r="B48" s="20" t="s">
        <v>71</v>
      </c>
      <c r="C48" s="19">
        <v>252</v>
      </c>
      <c r="D48" s="20" t="s">
        <v>52</v>
      </c>
      <c r="E48" s="21">
        <v>120</v>
      </c>
      <c r="F48" s="12">
        <v>120</v>
      </c>
      <c r="G48" s="22">
        <v>450</v>
      </c>
      <c r="H48" s="13" t="s">
        <v>72</v>
      </c>
      <c r="I48" s="23">
        <v>252110</v>
      </c>
      <c r="J48" s="23" t="s">
        <v>19</v>
      </c>
      <c r="K48" s="24"/>
      <c r="L48" s="132"/>
      <c r="M48" s="132"/>
      <c r="N48" s="29">
        <f t="shared" si="4"/>
        <v>0</v>
      </c>
      <c r="O48" s="132"/>
      <c r="P48" s="132"/>
      <c r="Q48" s="132">
        <f t="shared" si="5"/>
        <v>0</v>
      </c>
      <c r="XFD48" s="25">
        <v>253052</v>
      </c>
    </row>
    <row r="49" spans="1:17 16384:16384" s="13" customFormat="1" ht="13">
      <c r="A49" s="7">
        <v>2015084</v>
      </c>
      <c r="B49" s="18" t="s">
        <v>73</v>
      </c>
      <c r="C49" s="19">
        <v>255</v>
      </c>
      <c r="D49" s="20" t="s">
        <v>74</v>
      </c>
      <c r="E49" s="27"/>
      <c r="F49" s="12">
        <v>15.8</v>
      </c>
      <c r="G49" s="12">
        <v>15.8</v>
      </c>
      <c r="H49" s="13" t="s">
        <v>53</v>
      </c>
      <c r="I49" s="23">
        <v>252100</v>
      </c>
      <c r="J49" s="23" t="s">
        <v>23</v>
      </c>
      <c r="K49" s="24"/>
      <c r="L49" s="29">
        <v>14760</v>
      </c>
      <c r="M49" s="29"/>
      <c r="N49" s="29">
        <f t="shared" si="4"/>
        <v>14760</v>
      </c>
      <c r="O49" s="29">
        <v>2063.9699999999998</v>
      </c>
      <c r="P49" s="29">
        <v>1181.67</v>
      </c>
      <c r="Q49" s="132">
        <f t="shared" si="5"/>
        <v>18005.64</v>
      </c>
      <c r="XFD49" s="13">
        <v>2303481.8800000004</v>
      </c>
    </row>
    <row r="50" spans="1:17 16384:16384" s="16" customFormat="1" ht="13">
      <c r="A50" s="7">
        <v>2016056</v>
      </c>
      <c r="B50" s="18" t="s">
        <v>75</v>
      </c>
      <c r="C50" s="19">
        <v>255</v>
      </c>
      <c r="D50" s="20" t="s">
        <v>74</v>
      </c>
      <c r="E50" s="27"/>
      <c r="F50" s="12">
        <v>260.423</v>
      </c>
      <c r="G50" s="12">
        <v>260.423</v>
      </c>
      <c r="H50" s="13" t="s">
        <v>76</v>
      </c>
      <c r="I50" s="23">
        <v>256100</v>
      </c>
      <c r="J50" s="23" t="s">
        <v>23</v>
      </c>
      <c r="K50" s="15"/>
      <c r="L50" s="29">
        <v>260423</v>
      </c>
      <c r="M50" s="29">
        <v>3669.4</v>
      </c>
      <c r="N50" s="29">
        <f t="shared" si="4"/>
        <v>264092.40000000002</v>
      </c>
      <c r="O50" s="29">
        <v>1364.02</v>
      </c>
      <c r="P50" s="29">
        <v>3985.95</v>
      </c>
      <c r="Q50" s="132">
        <f t="shared" si="5"/>
        <v>269442.37000000005</v>
      </c>
      <c r="XFD50" s="16">
        <v>2272931.8459999999</v>
      </c>
    </row>
    <row r="51" spans="1:17 16384:16384" s="16" customFormat="1" ht="13">
      <c r="A51" s="7">
        <v>2016057</v>
      </c>
      <c r="B51" s="8" t="s">
        <v>77</v>
      </c>
      <c r="C51" s="9">
        <v>255</v>
      </c>
      <c r="D51" s="10" t="s">
        <v>74</v>
      </c>
      <c r="E51" s="11">
        <v>700</v>
      </c>
      <c r="F51" s="12">
        <v>694.45</v>
      </c>
      <c r="G51" s="12">
        <v>600</v>
      </c>
      <c r="H51" s="13" t="s">
        <v>61</v>
      </c>
      <c r="I51" s="14">
        <v>255100</v>
      </c>
      <c r="J51" s="14" t="s">
        <v>23</v>
      </c>
      <c r="K51" s="15"/>
      <c r="L51" s="29"/>
      <c r="M51" s="29">
        <v>605811.44999999995</v>
      </c>
      <c r="N51" s="29">
        <f t="shared" si="4"/>
        <v>605811.44999999995</v>
      </c>
      <c r="O51" s="29">
        <v>8998.76</v>
      </c>
      <c r="P51" s="29">
        <v>12787.54</v>
      </c>
      <c r="Q51" s="132">
        <f t="shared" si="5"/>
        <v>627597.75</v>
      </c>
      <c r="XFD51" s="16">
        <v>2273406.4500000002</v>
      </c>
    </row>
    <row r="52" spans="1:17 16384:16384" s="16" customFormat="1" ht="13">
      <c r="A52" s="7">
        <v>2016058</v>
      </c>
      <c r="B52" s="8" t="s">
        <v>78</v>
      </c>
      <c r="C52" s="9">
        <v>255</v>
      </c>
      <c r="D52" s="10" t="s">
        <v>74</v>
      </c>
      <c r="E52" s="11">
        <v>1700</v>
      </c>
      <c r="F52" s="12">
        <v>1803</v>
      </c>
      <c r="G52" s="12">
        <v>1803</v>
      </c>
      <c r="H52" s="13" t="s">
        <v>79</v>
      </c>
      <c r="I52" s="14">
        <v>255101</v>
      </c>
      <c r="J52" s="14" t="s">
        <v>19</v>
      </c>
      <c r="K52" s="15"/>
      <c r="L52" s="29"/>
      <c r="M52" s="29">
        <v>346835.58</v>
      </c>
      <c r="N52" s="29">
        <f t="shared" si="4"/>
        <v>346835.58</v>
      </c>
      <c r="O52" s="29">
        <v>4784.3900000000003</v>
      </c>
      <c r="P52" s="29">
        <v>10063.299999999999</v>
      </c>
      <c r="Q52" s="132">
        <f t="shared" si="5"/>
        <v>361683.27</v>
      </c>
      <c r="XFD52" s="16">
        <v>2276720</v>
      </c>
    </row>
    <row r="53" spans="1:17 16384:16384" s="16" customFormat="1" ht="13">
      <c r="A53" s="7">
        <v>2016067</v>
      </c>
      <c r="B53" s="18" t="s">
        <v>80</v>
      </c>
      <c r="C53" s="19">
        <v>255</v>
      </c>
      <c r="D53" s="20" t="s">
        <v>74</v>
      </c>
      <c r="E53" s="27">
        <v>250</v>
      </c>
      <c r="F53" s="12">
        <v>327.637</v>
      </c>
      <c r="G53" s="12">
        <v>327.637</v>
      </c>
      <c r="H53" s="13" t="s">
        <v>55</v>
      </c>
      <c r="I53" s="23">
        <v>255101</v>
      </c>
      <c r="J53" s="23" t="s">
        <v>19</v>
      </c>
      <c r="K53" s="15"/>
      <c r="L53" s="29"/>
      <c r="M53" s="29">
        <v>81564.53</v>
      </c>
      <c r="N53" s="29">
        <f t="shared" si="4"/>
        <v>81564.53</v>
      </c>
      <c r="O53" s="29">
        <v>247.03</v>
      </c>
      <c r="P53" s="29">
        <v>1642.69</v>
      </c>
      <c r="Q53" s="132">
        <f t="shared" si="5"/>
        <v>83454.25</v>
      </c>
      <c r="XFD53" s="16">
        <v>2272328.2740000002</v>
      </c>
    </row>
    <row r="54" spans="1:17 16384:16384" s="16" customFormat="1" ht="13">
      <c r="A54" s="7">
        <v>2016074</v>
      </c>
      <c r="B54" s="18" t="s">
        <v>81</v>
      </c>
      <c r="C54" s="19">
        <v>255</v>
      </c>
      <c r="D54" s="20" t="s">
        <v>74</v>
      </c>
      <c r="E54" s="21">
        <v>1000</v>
      </c>
      <c r="F54" s="12">
        <v>1573.884</v>
      </c>
      <c r="G54" s="12">
        <v>1573.884</v>
      </c>
      <c r="H54" s="13" t="s">
        <v>82</v>
      </c>
      <c r="I54" s="23">
        <v>255101</v>
      </c>
      <c r="J54" s="23" t="s">
        <v>23</v>
      </c>
      <c r="K54" s="15"/>
      <c r="L54" s="29"/>
      <c r="M54" s="29">
        <f>875013.13+414926.3</f>
        <v>1289939.43</v>
      </c>
      <c r="N54" s="29">
        <f t="shared" si="4"/>
        <v>1289939.43</v>
      </c>
      <c r="O54" s="29">
        <v>3768.14</v>
      </c>
      <c r="P54" s="29">
        <v>16781.52</v>
      </c>
      <c r="Q54" s="132">
        <f t="shared" si="5"/>
        <v>1310489.0899999999</v>
      </c>
      <c r="XFD54" s="16">
        <v>2275577.7680000002</v>
      </c>
    </row>
    <row r="55" spans="1:17 16384:16384" s="16" customFormat="1" ht="13">
      <c r="A55" s="7">
        <v>2016087</v>
      </c>
      <c r="B55" s="8" t="s">
        <v>83</v>
      </c>
      <c r="C55" s="9">
        <v>255</v>
      </c>
      <c r="D55" s="10" t="s">
        <v>74</v>
      </c>
      <c r="E55" s="11">
        <v>100</v>
      </c>
      <c r="F55" s="12">
        <v>98.97</v>
      </c>
      <c r="G55" s="12">
        <v>98.97</v>
      </c>
      <c r="H55" s="13" t="s">
        <v>18</v>
      </c>
      <c r="I55" s="14">
        <v>255100</v>
      </c>
      <c r="J55" s="14" t="s">
        <v>19</v>
      </c>
      <c r="K55" s="15"/>
      <c r="L55" s="29"/>
      <c r="M55" s="29">
        <v>65250</v>
      </c>
      <c r="N55" s="29">
        <f t="shared" si="4"/>
        <v>65250</v>
      </c>
      <c r="O55" s="29">
        <v>720.48</v>
      </c>
      <c r="P55" s="29"/>
      <c r="Q55" s="132">
        <f t="shared" si="5"/>
        <v>65970.48</v>
      </c>
      <c r="XFD55" s="16">
        <v>2271739.94</v>
      </c>
    </row>
    <row r="56" spans="1:17 16384:16384" s="25" customFormat="1" ht="13">
      <c r="A56" s="7"/>
      <c r="B56" s="20" t="s">
        <v>84</v>
      </c>
      <c r="C56" s="19">
        <v>255</v>
      </c>
      <c r="D56" s="20" t="s">
        <v>74</v>
      </c>
      <c r="E56" s="27">
        <v>4000</v>
      </c>
      <c r="F56" s="12">
        <v>3983</v>
      </c>
      <c r="G56" s="22">
        <v>3983</v>
      </c>
      <c r="H56" s="13" t="s">
        <v>85</v>
      </c>
      <c r="I56" s="23">
        <v>255101</v>
      </c>
      <c r="J56" s="23" t="s">
        <v>19</v>
      </c>
      <c r="K56" s="24"/>
      <c r="L56" s="29"/>
      <c r="M56" s="29"/>
      <c r="N56" s="29">
        <f t="shared" si="4"/>
        <v>0</v>
      </c>
      <c r="O56" s="29"/>
      <c r="P56" s="29"/>
      <c r="Q56" s="132">
        <f t="shared" si="5"/>
        <v>0</v>
      </c>
      <c r="XFD56" s="25">
        <v>267322</v>
      </c>
    </row>
    <row r="57" spans="1:17 16384:16384" s="25" customFormat="1" ht="13">
      <c r="A57" s="7"/>
      <c r="B57" s="20" t="s">
        <v>86</v>
      </c>
      <c r="C57" s="19">
        <v>255</v>
      </c>
      <c r="D57" s="20" t="s">
        <v>74</v>
      </c>
      <c r="E57" s="21">
        <v>600</v>
      </c>
      <c r="F57" s="12">
        <v>600</v>
      </c>
      <c r="G57" s="22">
        <v>900</v>
      </c>
      <c r="H57" s="13" t="s">
        <v>87</v>
      </c>
      <c r="I57" s="23">
        <v>255101</v>
      </c>
      <c r="J57" s="23" t="s">
        <v>19</v>
      </c>
      <c r="K57" s="24"/>
      <c r="L57" s="29"/>
      <c r="M57" s="29"/>
      <c r="N57" s="29">
        <f t="shared" si="4"/>
        <v>0</v>
      </c>
      <c r="O57" s="29"/>
      <c r="P57" s="29"/>
      <c r="Q57" s="132">
        <f t="shared" si="5"/>
        <v>0</v>
      </c>
      <c r="XFD57" s="25">
        <v>257456</v>
      </c>
    </row>
    <row r="58" spans="1:17 16384:16384" s="13" customFormat="1" ht="13">
      <c r="A58" s="7">
        <v>2017001</v>
      </c>
      <c r="B58" s="18" t="s">
        <v>88</v>
      </c>
      <c r="C58" s="19">
        <v>255</v>
      </c>
      <c r="D58" s="20" t="s">
        <v>74</v>
      </c>
      <c r="E58" s="21">
        <v>420</v>
      </c>
      <c r="F58" s="12">
        <v>353.2</v>
      </c>
      <c r="G58" s="12">
        <v>591.20000000000005</v>
      </c>
      <c r="H58" s="13" t="s">
        <v>89</v>
      </c>
      <c r="I58" s="23">
        <v>255101</v>
      </c>
      <c r="J58" s="23" t="s">
        <v>23</v>
      </c>
      <c r="K58" s="24"/>
      <c r="L58" s="29"/>
      <c r="M58" s="29"/>
      <c r="N58" s="29">
        <f t="shared" si="4"/>
        <v>0</v>
      </c>
      <c r="O58" s="29"/>
      <c r="P58" s="29"/>
      <c r="Q58" s="132">
        <f t="shared" si="5"/>
        <v>0</v>
      </c>
      <c r="XFD58" s="13">
        <v>2273721.4</v>
      </c>
    </row>
    <row r="59" spans="1:17 16384:16384" s="25" customFormat="1">
      <c r="A59" s="7">
        <v>2011047</v>
      </c>
      <c r="B59" s="18" t="s">
        <v>90</v>
      </c>
      <c r="C59" s="30">
        <v>256</v>
      </c>
      <c r="D59" s="20" t="s">
        <v>91</v>
      </c>
      <c r="E59" s="31"/>
      <c r="F59" s="32"/>
      <c r="G59" s="32">
        <v>50</v>
      </c>
      <c r="H59" s="13" t="s">
        <v>92</v>
      </c>
      <c r="I59" s="33">
        <v>256100</v>
      </c>
      <c r="J59" s="23" t="s">
        <v>23</v>
      </c>
      <c r="K59" s="24"/>
      <c r="L59" s="29">
        <v>33983.24</v>
      </c>
      <c r="M59" s="29"/>
      <c r="N59" s="29">
        <f t="shared" si="4"/>
        <v>33983.24</v>
      </c>
      <c r="O59" s="29">
        <v>407.2</v>
      </c>
      <c r="P59" s="29">
        <v>12232.59</v>
      </c>
      <c r="Q59" s="132">
        <f t="shared" si="5"/>
        <v>46623.03</v>
      </c>
      <c r="XFD59" s="25">
        <v>2267453</v>
      </c>
    </row>
    <row r="60" spans="1:17 16384:16384" s="25" customFormat="1" ht="13">
      <c r="A60" s="7"/>
      <c r="B60" s="20" t="s">
        <v>93</v>
      </c>
      <c r="C60" s="19">
        <v>256</v>
      </c>
      <c r="D60" s="20" t="s">
        <v>91</v>
      </c>
      <c r="E60" s="21">
        <v>250</v>
      </c>
      <c r="F60" s="12">
        <v>250</v>
      </c>
      <c r="G60" s="22">
        <v>225</v>
      </c>
      <c r="H60" s="13" t="s">
        <v>94</v>
      </c>
      <c r="I60" s="23">
        <v>256100</v>
      </c>
      <c r="J60" s="23" t="s">
        <v>19</v>
      </c>
      <c r="K60" s="24"/>
      <c r="L60" s="29"/>
      <c r="M60" s="29"/>
      <c r="N60" s="29">
        <f t="shared" si="4"/>
        <v>0</v>
      </c>
      <c r="O60" s="29"/>
      <c r="P60" s="29"/>
      <c r="Q60" s="132">
        <f t="shared" si="5"/>
        <v>0</v>
      </c>
      <c r="XFD60" s="25">
        <v>257081</v>
      </c>
    </row>
    <row r="61" spans="1:17 16384:16384" s="25" customFormat="1" ht="13">
      <c r="A61" s="7" t="s">
        <v>20</v>
      </c>
      <c r="B61" s="20" t="s">
        <v>95</v>
      </c>
      <c r="C61" s="19">
        <v>260</v>
      </c>
      <c r="D61" s="20" t="s">
        <v>96</v>
      </c>
      <c r="E61" s="27"/>
      <c r="F61" s="12">
        <v>19.899999999999999</v>
      </c>
      <c r="G61" s="12">
        <v>20</v>
      </c>
      <c r="H61" s="13" t="s">
        <v>97</v>
      </c>
      <c r="I61" s="23">
        <v>260100</v>
      </c>
      <c r="J61" s="23" t="s">
        <v>23</v>
      </c>
      <c r="K61" s="24"/>
      <c r="L61" s="29"/>
      <c r="M61" s="29"/>
      <c r="N61" s="29">
        <f t="shared" si="4"/>
        <v>0</v>
      </c>
      <c r="O61" s="29"/>
      <c r="P61" s="29"/>
      <c r="Q61" s="132">
        <f t="shared" si="5"/>
        <v>0</v>
      </c>
      <c r="XFD61" s="25">
        <v>260399.9</v>
      </c>
    </row>
    <row r="62" spans="1:17 16384:16384" s="13" customFormat="1" ht="13">
      <c r="A62" s="7"/>
      <c r="B62" s="20" t="s">
        <v>98</v>
      </c>
      <c r="C62" s="19">
        <v>260</v>
      </c>
      <c r="D62" s="20" t="s">
        <v>96</v>
      </c>
      <c r="E62" s="27">
        <v>270</v>
      </c>
      <c r="F62" s="12">
        <v>250</v>
      </c>
      <c r="G62" s="22">
        <v>250</v>
      </c>
      <c r="H62" s="13" t="s">
        <v>99</v>
      </c>
      <c r="I62" s="23">
        <v>260100</v>
      </c>
      <c r="J62" s="23" t="s">
        <v>19</v>
      </c>
      <c r="K62" s="24"/>
      <c r="N62" s="29">
        <f t="shared" si="4"/>
        <v>0</v>
      </c>
      <c r="Q62" s="132">
        <f t="shared" si="5"/>
        <v>0</v>
      </c>
      <c r="XFD62" s="13">
        <v>261130</v>
      </c>
    </row>
    <row r="63" spans="1:17 16384:16384" s="17" customFormat="1" ht="13">
      <c r="A63" s="7">
        <v>2016025</v>
      </c>
      <c r="B63" s="8" t="s">
        <v>100</v>
      </c>
      <c r="C63" s="9">
        <v>855</v>
      </c>
      <c r="D63" s="10" t="s">
        <v>52</v>
      </c>
      <c r="E63" s="11">
        <v>350</v>
      </c>
      <c r="F63" s="12">
        <v>350</v>
      </c>
      <c r="G63" s="12">
        <v>244.321</v>
      </c>
      <c r="H63" s="13" t="s">
        <v>50</v>
      </c>
      <c r="I63" s="14">
        <v>855100</v>
      </c>
      <c r="J63" s="14" t="s">
        <v>23</v>
      </c>
      <c r="K63" s="15"/>
      <c r="L63" s="29">
        <v>163103</v>
      </c>
      <c r="M63" s="29"/>
      <c r="N63" s="29">
        <f t="shared" si="4"/>
        <v>163103</v>
      </c>
      <c r="O63" s="29">
        <v>722.87</v>
      </c>
      <c r="P63" s="29">
        <v>7093.07</v>
      </c>
      <c r="Q63" s="132">
        <f t="shared" si="5"/>
        <v>170918.94</v>
      </c>
      <c r="XFD63" s="17">
        <v>2872924.321</v>
      </c>
    </row>
    <row r="64" spans="1:17 16384:16384" s="16" customFormat="1">
      <c r="A64" s="34">
        <v>2015191</v>
      </c>
      <c r="B64" s="35" t="s">
        <v>101</v>
      </c>
      <c r="C64" s="36">
        <v>252</v>
      </c>
      <c r="D64" s="37" t="s">
        <v>102</v>
      </c>
      <c r="E64" s="38" t="s">
        <v>103</v>
      </c>
      <c r="F64" s="38" t="s">
        <v>103</v>
      </c>
      <c r="G64" s="38" t="s">
        <v>103</v>
      </c>
      <c r="H64" s="35" t="s">
        <v>104</v>
      </c>
      <c r="I64" s="39">
        <v>252109</v>
      </c>
      <c r="J64" s="39"/>
      <c r="K64" s="15"/>
      <c r="L64" s="29"/>
      <c r="M64" s="29"/>
      <c r="N64" s="29"/>
      <c r="O64" s="29"/>
      <c r="P64" s="29"/>
      <c r="XFD64" s="16">
        <v>2267552</v>
      </c>
    </row>
    <row r="65" spans="1:17 16384:16384" s="17" customFormat="1">
      <c r="A65" s="34">
        <v>2015038</v>
      </c>
      <c r="B65" s="35" t="s">
        <v>105</v>
      </c>
      <c r="C65" s="36">
        <v>252</v>
      </c>
      <c r="D65" s="37" t="s">
        <v>52</v>
      </c>
      <c r="E65" s="38" t="s">
        <v>103</v>
      </c>
      <c r="F65" s="38" t="s">
        <v>103</v>
      </c>
      <c r="G65" s="38" t="s">
        <v>103</v>
      </c>
      <c r="H65" s="35" t="s">
        <v>104</v>
      </c>
      <c r="I65" s="39">
        <v>252109</v>
      </c>
      <c r="J65" s="39"/>
      <c r="K65" s="15"/>
      <c r="L65" s="29"/>
      <c r="M65" s="29"/>
      <c r="N65" s="29"/>
      <c r="O65" s="29"/>
      <c r="P65" s="29"/>
      <c r="XFD65" s="17">
        <v>2267399</v>
      </c>
    </row>
    <row r="66" spans="1:17 16384:16384" s="16" customFormat="1" ht="13">
      <c r="A66" s="40">
        <v>2016042</v>
      </c>
      <c r="B66" s="41" t="s">
        <v>106</v>
      </c>
      <c r="C66" s="42">
        <v>105</v>
      </c>
      <c r="D66" s="41" t="s">
        <v>107</v>
      </c>
      <c r="E66" s="43"/>
      <c r="F66" s="44"/>
      <c r="G66" s="45"/>
      <c r="H66" s="46" t="s">
        <v>108</v>
      </c>
      <c r="I66" s="47" t="s">
        <v>109</v>
      </c>
      <c r="J66" s="47"/>
      <c r="K66" s="15"/>
      <c r="L66" s="29"/>
      <c r="M66" s="29"/>
      <c r="N66" s="29"/>
      <c r="O66" s="29"/>
      <c r="P66" s="29"/>
    </row>
    <row r="67" spans="1:17 16384:16384" s="54" customFormat="1" ht="17.25" customHeight="1" thickBot="1">
      <c r="A67" s="48"/>
      <c r="B67" s="49" t="s">
        <v>110</v>
      </c>
      <c r="C67" s="50"/>
      <c r="D67" s="49"/>
      <c r="E67" s="51">
        <v>22739</v>
      </c>
      <c r="F67" s="52">
        <v>30667.961000000003</v>
      </c>
      <c r="G67" s="52">
        <v>33608.245000000003</v>
      </c>
      <c r="H67" s="53"/>
      <c r="I67" s="52"/>
      <c r="J67" s="52" t="s">
        <v>111</v>
      </c>
      <c r="L67" s="29"/>
      <c r="M67" s="29"/>
      <c r="N67" s="137"/>
      <c r="O67" s="137"/>
      <c r="P67" s="137"/>
      <c r="Q67" s="52">
        <f>SUM(Q22:Q66)/1000</f>
        <v>6608.6663499999995</v>
      </c>
    </row>
    <row r="68" spans="1:17 16384:16384" ht="13" thickTop="1">
      <c r="H68" s="55"/>
      <c r="I68" s="56"/>
      <c r="J68" s="56" t="s">
        <v>112</v>
      </c>
      <c r="L68" s="29"/>
      <c r="M68" s="29"/>
      <c r="N68" s="29"/>
      <c r="O68" s="29"/>
      <c r="P68" s="29"/>
    </row>
    <row r="69" spans="1:17 16384:16384" s="59" customFormat="1" hidden="1" outlineLevel="1">
      <c r="A69" s="57" t="s">
        <v>1</v>
      </c>
      <c r="B69" s="57" t="s">
        <v>113</v>
      </c>
      <c r="C69" s="57" t="s">
        <v>114</v>
      </c>
      <c r="D69" s="57"/>
      <c r="E69" s="57" t="s">
        <v>115</v>
      </c>
      <c r="F69" s="57" t="s">
        <v>116</v>
      </c>
      <c r="G69" s="57" t="s">
        <v>117</v>
      </c>
      <c r="H69" s="57" t="s">
        <v>118</v>
      </c>
      <c r="I69" s="57" t="s">
        <v>119</v>
      </c>
      <c r="J69" s="57"/>
      <c r="K69" s="58"/>
      <c r="L69" s="29"/>
      <c r="M69" s="29"/>
      <c r="N69" s="29"/>
      <c r="O69" s="29"/>
      <c r="P69" s="29"/>
    </row>
    <row r="70" spans="1:17 16384:16384" s="59" customFormat="1" hidden="1" outlineLevel="1">
      <c r="A70" s="60">
        <v>2013117</v>
      </c>
      <c r="B70" s="61" t="s">
        <v>120</v>
      </c>
      <c r="C70" s="62">
        <v>260</v>
      </c>
      <c r="D70" s="61" t="s">
        <v>121</v>
      </c>
      <c r="E70" s="61"/>
      <c r="F70" s="63">
        <v>41631</v>
      </c>
      <c r="G70" s="64"/>
      <c r="H70" s="65"/>
      <c r="I70" s="66">
        <v>260100</v>
      </c>
      <c r="J70" s="66"/>
      <c r="K70" s="58"/>
      <c r="L70" s="29"/>
      <c r="M70" s="29"/>
      <c r="N70" s="29"/>
      <c r="O70" s="29"/>
      <c r="P70" s="29"/>
    </row>
    <row r="71" spans="1:17 16384:16384" s="59" customFormat="1" hidden="1" outlineLevel="1">
      <c r="A71" s="68">
        <v>2012076</v>
      </c>
      <c r="B71" s="69" t="s">
        <v>122</v>
      </c>
      <c r="C71" s="70">
        <v>251</v>
      </c>
      <c r="D71" s="71" t="s">
        <v>42</v>
      </c>
      <c r="E71" s="71"/>
      <c r="F71" s="72">
        <v>41774</v>
      </c>
      <c r="G71" s="64"/>
      <c r="H71" s="65"/>
      <c r="I71" s="68" t="s">
        <v>20</v>
      </c>
      <c r="J71" s="68"/>
      <c r="K71" s="58"/>
      <c r="L71" s="29"/>
      <c r="M71" s="29"/>
      <c r="N71" s="29"/>
      <c r="O71" s="29"/>
      <c r="P71" s="29"/>
    </row>
    <row r="72" spans="1:17 16384:16384" s="59" customFormat="1" hidden="1" outlineLevel="1">
      <c r="A72" s="73">
        <v>2012084</v>
      </c>
      <c r="B72" s="10" t="s">
        <v>123</v>
      </c>
      <c r="C72" s="74">
        <v>250</v>
      </c>
      <c r="D72" s="75" t="s">
        <v>124</v>
      </c>
      <c r="E72" s="75"/>
      <c r="F72" s="72">
        <v>41775</v>
      </c>
      <c r="G72" s="64"/>
      <c r="H72" s="65"/>
      <c r="I72" s="68">
        <v>250100</v>
      </c>
      <c r="J72" s="68"/>
      <c r="K72" s="58"/>
      <c r="L72" s="29"/>
      <c r="M72" s="29"/>
      <c r="N72" s="29"/>
      <c r="O72" s="29"/>
      <c r="P72" s="29"/>
    </row>
    <row r="73" spans="1:17 16384:16384" s="59" customFormat="1" hidden="1" outlineLevel="1">
      <c r="A73" s="73">
        <v>2012089</v>
      </c>
      <c r="B73" s="10" t="s">
        <v>125</v>
      </c>
      <c r="C73" s="74">
        <v>252</v>
      </c>
      <c r="D73" s="75" t="s">
        <v>126</v>
      </c>
      <c r="E73" s="75"/>
      <c r="F73" s="72">
        <v>41776</v>
      </c>
      <c r="G73" s="64"/>
      <c r="H73" s="65"/>
      <c r="I73" s="68">
        <v>255110</v>
      </c>
      <c r="J73" s="68"/>
      <c r="K73" s="58"/>
      <c r="L73" s="29"/>
      <c r="M73" s="29"/>
      <c r="N73" s="29"/>
      <c r="O73" s="29"/>
      <c r="P73" s="29"/>
    </row>
    <row r="74" spans="1:17 16384:16384" s="59" customFormat="1" hidden="1" outlineLevel="1">
      <c r="A74" s="73">
        <v>2012105</v>
      </c>
      <c r="B74" s="10" t="s">
        <v>127</v>
      </c>
      <c r="C74" s="74">
        <v>252</v>
      </c>
      <c r="D74" s="75" t="s">
        <v>126</v>
      </c>
      <c r="E74" s="75"/>
      <c r="F74" s="72">
        <v>41777</v>
      </c>
      <c r="G74" s="64"/>
      <c r="H74" s="65"/>
      <c r="I74" s="68">
        <v>252106</v>
      </c>
      <c r="J74" s="68"/>
      <c r="K74" s="58"/>
      <c r="L74" s="29"/>
      <c r="M74" s="29"/>
      <c r="N74" s="29"/>
      <c r="O74" s="29"/>
      <c r="P74" s="29"/>
    </row>
    <row r="75" spans="1:17 16384:16384" s="59" customFormat="1" hidden="1" outlineLevel="1">
      <c r="A75" s="33">
        <v>2012106</v>
      </c>
      <c r="B75" s="10" t="s">
        <v>128</v>
      </c>
      <c r="C75" s="74">
        <v>252</v>
      </c>
      <c r="D75" s="75" t="s">
        <v>126</v>
      </c>
      <c r="E75" s="75"/>
      <c r="F75" s="72">
        <v>41778</v>
      </c>
      <c r="G75" s="64"/>
      <c r="H75" s="65"/>
      <c r="I75" s="68">
        <v>252125</v>
      </c>
      <c r="J75" s="68"/>
      <c r="K75" s="58"/>
      <c r="L75" s="29"/>
      <c r="M75" s="29"/>
      <c r="N75" s="29"/>
      <c r="O75" s="29"/>
      <c r="P75" s="29"/>
    </row>
    <row r="76" spans="1:17 16384:16384" s="59" customFormat="1" hidden="1" outlineLevel="1">
      <c r="A76" s="33">
        <v>2012107</v>
      </c>
      <c r="B76" s="10" t="s">
        <v>129</v>
      </c>
      <c r="C76" s="74">
        <v>259</v>
      </c>
      <c r="D76" s="75" t="s">
        <v>130</v>
      </c>
      <c r="E76" s="75"/>
      <c r="F76" s="72">
        <v>41779</v>
      </c>
      <c r="G76" s="64"/>
      <c r="H76" s="65"/>
      <c r="I76" s="68">
        <v>259102</v>
      </c>
      <c r="J76" s="68"/>
      <c r="K76" s="58"/>
      <c r="L76" s="29"/>
      <c r="M76" s="29"/>
      <c r="N76" s="29"/>
      <c r="O76" s="29"/>
      <c r="P76" s="29"/>
    </row>
    <row r="77" spans="1:17 16384:16384" s="59" customFormat="1" hidden="1" outlineLevel="1">
      <c r="A77" s="73">
        <v>2012116</v>
      </c>
      <c r="B77" s="10" t="s">
        <v>131</v>
      </c>
      <c r="C77" s="74">
        <v>250</v>
      </c>
      <c r="D77" s="75" t="s">
        <v>124</v>
      </c>
      <c r="E77" s="75"/>
      <c r="F77" s="72">
        <v>41780</v>
      </c>
      <c r="G77" s="64"/>
      <c r="H77" s="65"/>
      <c r="I77" s="68">
        <v>250100</v>
      </c>
      <c r="J77" s="68"/>
      <c r="K77" s="58"/>
      <c r="L77" s="29"/>
      <c r="M77" s="29"/>
      <c r="N77" s="29"/>
      <c r="O77" s="29"/>
      <c r="P77" s="29"/>
    </row>
    <row r="78" spans="1:17 16384:16384" s="59" customFormat="1" hidden="1" outlineLevel="1">
      <c r="A78" s="33">
        <v>2013025</v>
      </c>
      <c r="B78" s="10" t="s">
        <v>132</v>
      </c>
      <c r="C78" s="74">
        <v>251</v>
      </c>
      <c r="D78" s="10" t="s">
        <v>133</v>
      </c>
      <c r="E78" s="10"/>
      <c r="F78" s="72">
        <v>41781</v>
      </c>
      <c r="G78" s="64"/>
      <c r="H78" s="65"/>
      <c r="I78" s="68">
        <v>251106</v>
      </c>
      <c r="J78" s="68"/>
      <c r="K78" s="58"/>
      <c r="L78" s="29"/>
      <c r="M78" s="29"/>
      <c r="N78" s="29"/>
      <c r="O78" s="29"/>
      <c r="P78" s="29"/>
    </row>
    <row r="79" spans="1:17 16384:16384" s="59" customFormat="1" hidden="1" outlineLevel="1">
      <c r="A79" s="33">
        <v>2013037</v>
      </c>
      <c r="B79" s="10" t="s">
        <v>134</v>
      </c>
      <c r="C79" s="74">
        <v>255</v>
      </c>
      <c r="D79" s="10" t="s">
        <v>135</v>
      </c>
      <c r="E79" s="10"/>
      <c r="F79" s="72">
        <v>41782</v>
      </c>
      <c r="G79" s="64"/>
      <c r="H79" s="65"/>
      <c r="I79" s="68">
        <v>255101</v>
      </c>
      <c r="J79" s="68"/>
      <c r="K79" s="58"/>
      <c r="L79" s="29"/>
      <c r="M79" s="29"/>
      <c r="N79" s="29"/>
      <c r="O79" s="29"/>
      <c r="P79" s="29"/>
      <c r="Q79" s="29">
        <f>SUM(L79:P79)</f>
        <v>0</v>
      </c>
    </row>
    <row r="80" spans="1:17 16384:16384" s="59" customFormat="1" hidden="1" outlineLevel="1">
      <c r="A80" s="33">
        <v>2013066</v>
      </c>
      <c r="B80" s="10" t="s">
        <v>136</v>
      </c>
      <c r="C80" s="74">
        <v>252</v>
      </c>
      <c r="D80" s="10" t="s">
        <v>126</v>
      </c>
      <c r="E80" s="10"/>
      <c r="F80" s="72">
        <v>41783</v>
      </c>
      <c r="G80" s="64"/>
      <c r="H80" s="65"/>
      <c r="I80" s="68">
        <v>252118</v>
      </c>
      <c r="J80" s="68"/>
      <c r="K80" s="58"/>
      <c r="L80" s="29"/>
      <c r="M80" s="29"/>
      <c r="N80" s="29"/>
      <c r="O80" s="29"/>
      <c r="P80" s="29"/>
    </row>
    <row r="81" spans="1:17" s="59" customFormat="1" hidden="1" outlineLevel="1">
      <c r="A81" s="33">
        <v>2013067</v>
      </c>
      <c r="B81" s="10" t="s">
        <v>137</v>
      </c>
      <c r="C81" s="74">
        <v>252</v>
      </c>
      <c r="D81" s="10" t="s">
        <v>126</v>
      </c>
      <c r="E81" s="10"/>
      <c r="F81" s="72">
        <v>41784</v>
      </c>
      <c r="G81" s="64"/>
      <c r="H81" s="65"/>
      <c r="I81" s="68">
        <v>252116</v>
      </c>
      <c r="J81" s="68"/>
      <c r="K81" s="58"/>
      <c r="L81" s="29"/>
      <c r="M81" s="29"/>
      <c r="N81" s="29"/>
      <c r="O81" s="29"/>
      <c r="P81" s="29"/>
    </row>
    <row r="82" spans="1:17" s="67" customFormat="1" hidden="1" outlineLevel="1">
      <c r="A82" s="23">
        <v>2013083</v>
      </c>
      <c r="B82" s="10" t="s">
        <v>138</v>
      </c>
      <c r="C82" s="9">
        <v>248</v>
      </c>
      <c r="D82" s="10" t="s">
        <v>139</v>
      </c>
      <c r="E82" s="10"/>
      <c r="F82" s="72">
        <v>41785</v>
      </c>
      <c r="G82" s="64"/>
      <c r="H82" s="65"/>
      <c r="I82" s="2">
        <v>248101</v>
      </c>
      <c r="J82" s="2"/>
      <c r="K82" s="58"/>
      <c r="L82" s="29"/>
      <c r="M82" s="29"/>
      <c r="N82" s="29"/>
      <c r="O82" s="29"/>
      <c r="P82" s="29"/>
    </row>
    <row r="83" spans="1:17" s="67" customFormat="1" ht="12.5" hidden="1" outlineLevel="1">
      <c r="A83" s="23">
        <v>2013090</v>
      </c>
      <c r="B83" s="10" t="s">
        <v>140</v>
      </c>
      <c r="C83" s="9">
        <v>259</v>
      </c>
      <c r="D83" s="10" t="s">
        <v>130</v>
      </c>
      <c r="E83" s="10"/>
      <c r="F83" s="72">
        <v>41786</v>
      </c>
      <c r="G83" s="64"/>
      <c r="H83" s="76" t="s">
        <v>141</v>
      </c>
      <c r="I83" s="14">
        <v>259101</v>
      </c>
      <c r="J83" s="14"/>
      <c r="K83" s="58"/>
      <c r="L83" s="29"/>
      <c r="M83" s="29"/>
      <c r="N83" s="29"/>
      <c r="O83" s="29"/>
      <c r="P83" s="29"/>
    </row>
    <row r="84" spans="1:17" s="67" customFormat="1" hidden="1" outlineLevel="1">
      <c r="A84" s="23">
        <v>2013093</v>
      </c>
      <c r="B84" s="10" t="s">
        <v>142</v>
      </c>
      <c r="C84" s="9">
        <v>255</v>
      </c>
      <c r="D84" s="10" t="s">
        <v>135</v>
      </c>
      <c r="E84" s="10"/>
      <c r="F84" s="72">
        <v>41787</v>
      </c>
      <c r="G84" s="64"/>
      <c r="H84" s="65"/>
      <c r="I84" s="2">
        <v>255101</v>
      </c>
      <c r="J84" s="2"/>
      <c r="K84" s="58"/>
      <c r="L84" s="29"/>
      <c r="M84" s="29"/>
      <c r="N84" s="29"/>
      <c r="O84" s="29"/>
      <c r="P84" s="29"/>
      <c r="Q84" s="29">
        <f>SUM(L84:P84)</f>
        <v>0</v>
      </c>
    </row>
    <row r="85" spans="1:17" s="59" customFormat="1" hidden="1" outlineLevel="1">
      <c r="A85" s="33">
        <v>2013094</v>
      </c>
      <c r="B85" s="10" t="s">
        <v>143</v>
      </c>
      <c r="C85" s="74">
        <v>252</v>
      </c>
      <c r="D85" s="10" t="s">
        <v>126</v>
      </c>
      <c r="E85" s="10"/>
      <c r="F85" s="72">
        <v>41788</v>
      </c>
      <c r="G85" s="64"/>
      <c r="H85" s="65"/>
      <c r="I85" s="68">
        <v>252115</v>
      </c>
      <c r="J85" s="68"/>
      <c r="K85" s="58"/>
      <c r="L85" s="29"/>
      <c r="M85" s="29"/>
      <c r="N85" s="29"/>
      <c r="O85" s="29"/>
      <c r="P85" s="29"/>
    </row>
    <row r="86" spans="1:17" s="67" customFormat="1" hidden="1" outlineLevel="1">
      <c r="A86" s="23">
        <v>2013106</v>
      </c>
      <c r="B86" s="10" t="s">
        <v>144</v>
      </c>
      <c r="C86" s="9">
        <v>252</v>
      </c>
      <c r="D86" s="10" t="s">
        <v>126</v>
      </c>
      <c r="E86" s="10"/>
      <c r="F86" s="72">
        <v>41789</v>
      </c>
      <c r="G86" s="64"/>
      <c r="H86" s="65"/>
      <c r="I86" s="2">
        <v>252128</v>
      </c>
      <c r="J86" s="2"/>
      <c r="K86" s="58"/>
      <c r="L86" s="29"/>
      <c r="M86" s="29"/>
      <c r="N86" s="29"/>
      <c r="O86" s="29"/>
      <c r="P86" s="29"/>
    </row>
    <row r="87" spans="1:17" s="67" customFormat="1" hidden="1" outlineLevel="1">
      <c r="A87" s="23">
        <v>2014017</v>
      </c>
      <c r="B87" s="10" t="s">
        <v>145</v>
      </c>
      <c r="C87" s="9">
        <v>251</v>
      </c>
      <c r="D87" s="10" t="s">
        <v>133</v>
      </c>
      <c r="E87" s="10"/>
      <c r="F87" s="72">
        <v>41974</v>
      </c>
      <c r="G87" s="64"/>
      <c r="H87" s="65"/>
      <c r="I87" s="2">
        <v>251103</v>
      </c>
      <c r="J87" s="2"/>
      <c r="K87" s="58"/>
      <c r="L87" s="29"/>
      <c r="M87" s="29"/>
      <c r="N87" s="29"/>
      <c r="O87" s="29"/>
      <c r="P87" s="29"/>
    </row>
    <row r="88" spans="1:17" s="67" customFormat="1" ht="12.5" hidden="1" outlineLevel="1">
      <c r="A88" s="23">
        <v>2014053</v>
      </c>
      <c r="B88" s="10" t="s">
        <v>146</v>
      </c>
      <c r="C88" s="9">
        <v>255</v>
      </c>
      <c r="D88" s="10" t="s">
        <v>135</v>
      </c>
      <c r="E88" s="10"/>
      <c r="F88" s="72">
        <v>41919</v>
      </c>
      <c r="G88" s="64"/>
      <c r="H88" s="76"/>
      <c r="I88" s="2">
        <v>252101</v>
      </c>
      <c r="J88" s="2"/>
      <c r="K88" s="58"/>
      <c r="L88" s="29"/>
      <c r="M88" s="29"/>
      <c r="N88" s="29"/>
      <c r="O88" s="29"/>
      <c r="P88" s="29"/>
      <c r="Q88" s="29">
        <f>SUM(L88:P88)</f>
        <v>0</v>
      </c>
    </row>
    <row r="89" spans="1:17" s="67" customFormat="1" hidden="1" outlineLevel="1">
      <c r="A89" s="23">
        <v>2014065</v>
      </c>
      <c r="B89" s="10" t="s">
        <v>147</v>
      </c>
      <c r="C89" s="9">
        <v>251</v>
      </c>
      <c r="D89" s="10" t="s">
        <v>133</v>
      </c>
      <c r="E89" s="10"/>
      <c r="F89" s="72">
        <v>41901</v>
      </c>
      <c r="G89" s="64"/>
      <c r="H89" s="65"/>
      <c r="I89" s="2">
        <v>251102</v>
      </c>
      <c r="J89" s="2"/>
      <c r="K89" s="58"/>
      <c r="L89" s="29"/>
      <c r="M89" s="29"/>
      <c r="N89" s="29"/>
      <c r="O89" s="29"/>
      <c r="P89" s="29"/>
    </row>
    <row r="90" spans="1:17" s="67" customFormat="1" hidden="1" outlineLevel="1">
      <c r="A90" s="68">
        <v>2014075</v>
      </c>
      <c r="B90" s="10" t="s">
        <v>148</v>
      </c>
      <c r="C90" s="9">
        <v>252</v>
      </c>
      <c r="D90" s="10" t="s">
        <v>126</v>
      </c>
      <c r="E90" s="10"/>
      <c r="F90" s="72">
        <v>41974</v>
      </c>
      <c r="G90" s="64"/>
      <c r="H90" s="65"/>
      <c r="I90" s="2">
        <v>252113</v>
      </c>
      <c r="J90" s="2"/>
      <c r="K90" s="58"/>
      <c r="L90" s="29"/>
      <c r="M90" s="29"/>
      <c r="N90" s="29"/>
      <c r="O90" s="29"/>
      <c r="P90" s="29"/>
    </row>
    <row r="91" spans="1:17" s="67" customFormat="1" hidden="1" outlineLevel="1">
      <c r="A91" s="60">
        <v>2014093</v>
      </c>
      <c r="B91" s="61" t="s">
        <v>149</v>
      </c>
      <c r="C91" s="62">
        <v>251</v>
      </c>
      <c r="D91" s="61" t="s">
        <v>133</v>
      </c>
      <c r="E91" s="61"/>
      <c r="F91" s="63">
        <v>41974</v>
      </c>
      <c r="G91" s="77"/>
      <c r="H91" s="78"/>
      <c r="I91" s="66">
        <v>251102</v>
      </c>
      <c r="J91" s="66"/>
      <c r="K91" s="58"/>
      <c r="L91" s="29"/>
      <c r="M91" s="29"/>
      <c r="N91" s="29"/>
      <c r="O91" s="29"/>
      <c r="P91" s="29"/>
    </row>
    <row r="92" spans="1:17" s="67" customFormat="1" hidden="1" outlineLevel="1">
      <c r="A92" s="68">
        <v>2012075</v>
      </c>
      <c r="B92" s="10" t="s">
        <v>150</v>
      </c>
      <c r="C92" s="74">
        <v>255</v>
      </c>
      <c r="D92" s="75" t="s">
        <v>135</v>
      </c>
      <c r="E92" s="75"/>
      <c r="F92" s="72">
        <v>42304</v>
      </c>
      <c r="G92" s="64"/>
      <c r="H92" s="76" t="s">
        <v>141</v>
      </c>
      <c r="I92" s="73">
        <v>255103</v>
      </c>
      <c r="J92" s="73"/>
      <c r="K92" s="58"/>
      <c r="L92" s="29"/>
      <c r="M92" s="29"/>
      <c r="N92" s="29"/>
      <c r="O92" s="29"/>
      <c r="P92" s="29"/>
      <c r="Q92" s="29">
        <f>SUM(L92:P92)</f>
        <v>0</v>
      </c>
    </row>
    <row r="93" spans="1:17" s="67" customFormat="1" ht="12.5" hidden="1" outlineLevel="1">
      <c r="A93" s="23">
        <v>2014016</v>
      </c>
      <c r="B93" s="10" t="s">
        <v>151</v>
      </c>
      <c r="C93" s="9">
        <v>252</v>
      </c>
      <c r="D93" s="10" t="s">
        <v>126</v>
      </c>
      <c r="E93" s="10"/>
      <c r="F93" s="72">
        <v>42117</v>
      </c>
      <c r="G93" s="64"/>
      <c r="H93" s="76" t="s">
        <v>141</v>
      </c>
      <c r="I93" s="2">
        <v>252129</v>
      </c>
      <c r="J93" s="2"/>
      <c r="K93" s="58"/>
      <c r="L93" s="29"/>
      <c r="M93" s="29"/>
      <c r="N93" s="29"/>
      <c r="O93" s="29"/>
      <c r="P93" s="29"/>
    </row>
    <row r="94" spans="1:17" s="67" customFormat="1" ht="12.5" hidden="1" outlineLevel="1">
      <c r="A94" s="23">
        <v>2014018</v>
      </c>
      <c r="B94" s="10" t="s">
        <v>152</v>
      </c>
      <c r="C94" s="9">
        <v>252</v>
      </c>
      <c r="D94" s="10" t="s">
        <v>126</v>
      </c>
      <c r="E94" s="10"/>
      <c r="F94" s="72">
        <v>42109</v>
      </c>
      <c r="G94" s="64"/>
      <c r="H94" s="76" t="s">
        <v>141</v>
      </c>
      <c r="I94" s="2">
        <v>252125</v>
      </c>
      <c r="J94" s="2"/>
      <c r="K94" s="58"/>
      <c r="L94" s="29"/>
      <c r="M94" s="29"/>
      <c r="N94" s="29"/>
      <c r="O94" s="29"/>
      <c r="P94" s="29"/>
    </row>
    <row r="95" spans="1:17" s="67" customFormat="1" ht="12.5" hidden="1" outlineLevel="1">
      <c r="A95" s="23">
        <v>2014043</v>
      </c>
      <c r="B95" s="10" t="s">
        <v>153</v>
      </c>
      <c r="C95" s="9">
        <v>255</v>
      </c>
      <c r="D95" s="10" t="s">
        <v>135</v>
      </c>
      <c r="E95" s="10"/>
      <c r="F95" s="72">
        <v>42359</v>
      </c>
      <c r="G95" s="64"/>
      <c r="H95" s="76" t="s">
        <v>141</v>
      </c>
      <c r="I95" s="2">
        <v>252101</v>
      </c>
      <c r="J95" s="2"/>
      <c r="K95" s="58"/>
      <c r="L95" s="29"/>
      <c r="M95" s="29"/>
      <c r="N95" s="29"/>
      <c r="O95" s="29"/>
      <c r="P95" s="29"/>
      <c r="Q95" s="29">
        <f t="shared" ref="Q95:Q96" si="6">SUM(L95:P95)</f>
        <v>0</v>
      </c>
    </row>
    <row r="96" spans="1:17" s="67" customFormat="1" ht="12.5" hidden="1" outlineLevel="1">
      <c r="A96" s="23">
        <v>2014049</v>
      </c>
      <c r="B96" s="10" t="s">
        <v>154</v>
      </c>
      <c r="C96" s="9">
        <v>255</v>
      </c>
      <c r="D96" s="10" t="s">
        <v>135</v>
      </c>
      <c r="E96" s="10"/>
      <c r="F96" s="72">
        <v>42146</v>
      </c>
      <c r="G96" s="64"/>
      <c r="H96" s="76" t="s">
        <v>141</v>
      </c>
      <c r="I96" s="2">
        <v>252101</v>
      </c>
      <c r="J96" s="2"/>
      <c r="K96" s="58"/>
      <c r="L96" s="29"/>
      <c r="M96" s="29"/>
      <c r="N96" s="29"/>
      <c r="O96" s="29"/>
      <c r="P96" s="29"/>
      <c r="Q96" s="29">
        <f t="shared" si="6"/>
        <v>0</v>
      </c>
    </row>
    <row r="97" spans="1:17" s="67" customFormat="1" ht="12.5" hidden="1" outlineLevel="1">
      <c r="A97" s="23">
        <v>2014080</v>
      </c>
      <c r="B97" s="10" t="s">
        <v>155</v>
      </c>
      <c r="C97" s="9">
        <v>251</v>
      </c>
      <c r="D97" s="10" t="s">
        <v>133</v>
      </c>
      <c r="E97" s="10"/>
      <c r="F97" s="72">
        <v>42076</v>
      </c>
      <c r="G97" s="64"/>
      <c r="H97" s="79" t="s">
        <v>156</v>
      </c>
      <c r="I97" s="2">
        <v>251103</v>
      </c>
      <c r="J97" s="2"/>
      <c r="K97" s="58"/>
      <c r="L97" s="29"/>
      <c r="M97" s="29"/>
      <c r="N97" s="29"/>
      <c r="O97" s="29"/>
      <c r="P97" s="29"/>
    </row>
    <row r="98" spans="1:17" s="67" customFormat="1" ht="12.5" hidden="1" outlineLevel="1">
      <c r="A98" s="23">
        <v>2014089</v>
      </c>
      <c r="B98" s="10" t="s">
        <v>157</v>
      </c>
      <c r="C98" s="9">
        <v>255</v>
      </c>
      <c r="D98" s="10" t="s">
        <v>135</v>
      </c>
      <c r="E98" s="10"/>
      <c r="F98" s="72">
        <v>42359</v>
      </c>
      <c r="G98" s="64"/>
      <c r="H98" s="79" t="s">
        <v>156</v>
      </c>
      <c r="I98" s="14">
        <v>252101</v>
      </c>
      <c r="J98" s="14"/>
      <c r="K98" s="58"/>
      <c r="L98" s="29"/>
      <c r="M98" s="29"/>
      <c r="N98" s="29"/>
      <c r="O98" s="29"/>
      <c r="P98" s="29"/>
      <c r="Q98" s="29">
        <f>SUM(L98:P98)</f>
        <v>0</v>
      </c>
    </row>
    <row r="99" spans="1:17" s="67" customFormat="1" ht="12.5" hidden="1" outlineLevel="1">
      <c r="A99" s="23">
        <v>2014101</v>
      </c>
      <c r="B99" s="10" t="s">
        <v>158</v>
      </c>
      <c r="C99" s="9">
        <v>251</v>
      </c>
      <c r="D99" s="10" t="s">
        <v>133</v>
      </c>
      <c r="E99" s="10"/>
      <c r="F99" s="72">
        <v>42153</v>
      </c>
      <c r="G99" s="64"/>
      <c r="H99" s="79" t="s">
        <v>156</v>
      </c>
      <c r="I99" s="2">
        <v>251105</v>
      </c>
      <c r="J99" s="2"/>
      <c r="K99" s="58"/>
      <c r="L99" s="29"/>
      <c r="M99" s="29"/>
      <c r="N99" s="29"/>
      <c r="O99" s="29"/>
      <c r="P99" s="29"/>
    </row>
    <row r="100" spans="1:17" s="67" customFormat="1" ht="12.5" hidden="1" outlineLevel="1">
      <c r="A100" s="23">
        <v>2014102</v>
      </c>
      <c r="B100" s="10" t="s">
        <v>159</v>
      </c>
      <c r="C100" s="9">
        <v>252</v>
      </c>
      <c r="D100" s="10" t="s">
        <v>126</v>
      </c>
      <c r="E100" s="10"/>
      <c r="F100" s="72">
        <v>42063</v>
      </c>
      <c r="G100" s="64"/>
      <c r="H100" s="79" t="s">
        <v>156</v>
      </c>
      <c r="I100" s="2">
        <v>252121</v>
      </c>
      <c r="J100" s="2"/>
      <c r="K100" s="58"/>
      <c r="L100" s="29"/>
      <c r="M100" s="29"/>
      <c r="N100" s="29"/>
      <c r="O100" s="29"/>
      <c r="P100" s="29"/>
    </row>
    <row r="101" spans="1:17" s="67" customFormat="1" ht="12.5" hidden="1" outlineLevel="1">
      <c r="A101" s="23">
        <v>2014119</v>
      </c>
      <c r="B101" s="10" t="s">
        <v>160</v>
      </c>
      <c r="C101" s="9">
        <v>250</v>
      </c>
      <c r="D101" s="10" t="s">
        <v>161</v>
      </c>
      <c r="E101" s="10"/>
      <c r="F101" s="72">
        <v>42180</v>
      </c>
      <c r="G101" s="64"/>
      <c r="H101" s="79" t="s">
        <v>156</v>
      </c>
      <c r="I101" s="2">
        <v>250100</v>
      </c>
      <c r="J101" s="2"/>
      <c r="K101" s="58"/>
      <c r="L101" s="29"/>
      <c r="M101" s="29"/>
      <c r="N101" s="29"/>
      <c r="O101" s="29"/>
      <c r="P101" s="29"/>
    </row>
    <row r="102" spans="1:17" s="67" customFormat="1" ht="12.5" hidden="1" outlineLevel="1">
      <c r="A102" s="23">
        <v>2014126</v>
      </c>
      <c r="B102" s="10" t="s">
        <v>162</v>
      </c>
      <c r="C102" s="9">
        <v>256</v>
      </c>
      <c r="D102" s="10" t="s">
        <v>163</v>
      </c>
      <c r="E102" s="10"/>
      <c r="F102" s="72">
        <v>42124</v>
      </c>
      <c r="G102" s="64"/>
      <c r="H102" s="79" t="s">
        <v>156</v>
      </c>
      <c r="I102" s="14">
        <v>256100</v>
      </c>
      <c r="J102" s="14"/>
      <c r="K102" s="58"/>
      <c r="L102" s="29"/>
      <c r="M102" s="29"/>
      <c r="N102" s="29"/>
      <c r="O102" s="29"/>
      <c r="P102" s="29"/>
    </row>
    <row r="103" spans="1:17" s="67" customFormat="1" ht="12.5" hidden="1" outlineLevel="1">
      <c r="A103" s="23">
        <v>2015063</v>
      </c>
      <c r="B103" s="10" t="s">
        <v>164</v>
      </c>
      <c r="C103" s="9">
        <v>256</v>
      </c>
      <c r="D103" s="10" t="s">
        <v>163</v>
      </c>
      <c r="E103" s="10"/>
      <c r="F103" s="72">
        <v>42124</v>
      </c>
      <c r="G103" s="64"/>
      <c r="H103" s="76" t="s">
        <v>141</v>
      </c>
      <c r="I103" s="14">
        <v>256100</v>
      </c>
      <c r="J103" s="14"/>
      <c r="K103" s="58"/>
      <c r="L103" s="29"/>
      <c r="M103" s="29"/>
      <c r="N103" s="29"/>
      <c r="O103" s="29"/>
      <c r="P103" s="29"/>
    </row>
    <row r="104" spans="1:17" s="67" customFormat="1" ht="12.5" hidden="1" outlineLevel="1">
      <c r="A104" s="23">
        <v>2015129</v>
      </c>
      <c r="B104" s="10" t="s">
        <v>165</v>
      </c>
      <c r="C104" s="9">
        <v>256</v>
      </c>
      <c r="D104" s="10" t="s">
        <v>163</v>
      </c>
      <c r="E104" s="10"/>
      <c r="F104" s="72">
        <v>42367</v>
      </c>
      <c r="G104" s="64"/>
      <c r="H104" s="76" t="s">
        <v>141</v>
      </c>
      <c r="I104" s="14">
        <v>256100</v>
      </c>
      <c r="J104" s="14"/>
      <c r="K104" s="58"/>
      <c r="L104" s="29"/>
      <c r="M104" s="29"/>
      <c r="N104" s="29"/>
      <c r="O104" s="29"/>
      <c r="P104" s="29"/>
    </row>
    <row r="105" spans="1:17" s="67" customFormat="1" ht="12.5" hidden="1" outlineLevel="1">
      <c r="A105" s="23">
        <v>2015168</v>
      </c>
      <c r="B105" s="10" t="s">
        <v>166</v>
      </c>
      <c r="C105" s="9">
        <v>255</v>
      </c>
      <c r="D105" s="10" t="s">
        <v>135</v>
      </c>
      <c r="E105" s="10"/>
      <c r="F105" s="72">
        <v>42321</v>
      </c>
      <c r="G105" s="64"/>
      <c r="H105" s="79" t="s">
        <v>156</v>
      </c>
      <c r="I105" s="14">
        <v>255101</v>
      </c>
      <c r="J105" s="14"/>
      <c r="K105" s="58"/>
      <c r="L105" s="29"/>
      <c r="M105" s="29"/>
      <c r="N105" s="29"/>
      <c r="O105" s="29"/>
      <c r="P105" s="29"/>
      <c r="Q105" s="29">
        <f>SUM(L105:P105)</f>
        <v>0</v>
      </c>
    </row>
    <row r="106" spans="1:17" s="67" customFormat="1" ht="12.5" hidden="1" outlineLevel="1">
      <c r="A106" s="23">
        <v>2014136</v>
      </c>
      <c r="B106" s="10" t="s">
        <v>167</v>
      </c>
      <c r="C106" s="9">
        <v>259</v>
      </c>
      <c r="D106" s="10" t="s">
        <v>130</v>
      </c>
      <c r="E106" s="10"/>
      <c r="F106" s="72">
        <v>42202</v>
      </c>
      <c r="G106" s="64"/>
      <c r="H106" s="76" t="s">
        <v>141</v>
      </c>
      <c r="I106" s="14">
        <v>259100</v>
      </c>
      <c r="J106" s="14"/>
      <c r="K106" s="58"/>
      <c r="L106" s="29"/>
      <c r="M106" s="29"/>
      <c r="N106" s="29"/>
      <c r="O106" s="29"/>
      <c r="P106" s="29"/>
    </row>
    <row r="107" spans="1:17" s="59" customFormat="1" ht="12.5" hidden="1" outlineLevel="1">
      <c r="A107" s="60">
        <v>2014071</v>
      </c>
      <c r="B107" s="61" t="s">
        <v>168</v>
      </c>
      <c r="C107" s="62">
        <v>252</v>
      </c>
      <c r="D107" s="61" t="s">
        <v>126</v>
      </c>
      <c r="E107" s="80">
        <v>85</v>
      </c>
      <c r="F107" s="63">
        <v>42460</v>
      </c>
      <c r="G107" s="77"/>
      <c r="H107" s="81" t="s">
        <v>141</v>
      </c>
      <c r="I107" s="66">
        <v>252117</v>
      </c>
      <c r="J107" s="66"/>
      <c r="K107" s="58"/>
      <c r="L107" s="29"/>
      <c r="M107" s="29"/>
      <c r="N107" s="29"/>
      <c r="O107" s="29"/>
      <c r="P107" s="29"/>
    </row>
    <row r="108" spans="1:17" s="59" customFormat="1" ht="13.5" hidden="1" outlineLevel="1" thickBot="1">
      <c r="A108" s="95" t="s">
        <v>189</v>
      </c>
      <c r="B108" s="96" t="s">
        <v>190</v>
      </c>
      <c r="C108" s="95" t="s">
        <v>189</v>
      </c>
      <c r="D108" s="97" t="s">
        <v>190</v>
      </c>
      <c r="E108" s="97"/>
      <c r="F108" s="95" t="s">
        <v>189</v>
      </c>
      <c r="G108" s="95"/>
      <c r="H108" s="97" t="s">
        <v>190</v>
      </c>
      <c r="I108" s="98"/>
      <c r="J108" s="98"/>
      <c r="K108" s="58"/>
      <c r="L108" s="29"/>
      <c r="M108" s="29"/>
      <c r="N108" s="29"/>
      <c r="O108" s="29"/>
      <c r="P108" s="29"/>
    </row>
    <row r="109" spans="1:17" s="59" customFormat="1" hidden="1" outlineLevel="1">
      <c r="A109" s="99">
        <v>241</v>
      </c>
      <c r="B109" s="100" t="s">
        <v>191</v>
      </c>
      <c r="C109" s="101">
        <v>250</v>
      </c>
      <c r="D109" s="100" t="s">
        <v>33</v>
      </c>
      <c r="E109" s="100"/>
      <c r="F109" s="101">
        <v>256</v>
      </c>
      <c r="G109" s="101"/>
      <c r="H109" s="100" t="s">
        <v>91</v>
      </c>
      <c r="I109" s="102">
        <v>252100</v>
      </c>
      <c r="J109" s="103" t="s">
        <v>192</v>
      </c>
      <c r="K109" s="58"/>
      <c r="L109" s="29"/>
      <c r="M109" s="29"/>
      <c r="N109" s="29"/>
      <c r="O109" s="29"/>
      <c r="P109" s="29"/>
    </row>
    <row r="110" spans="1:17" s="59" customFormat="1" hidden="1" outlineLevel="1">
      <c r="A110" s="104">
        <v>242</v>
      </c>
      <c r="B110" s="17" t="s">
        <v>193</v>
      </c>
      <c r="C110" s="24">
        <v>251</v>
      </c>
      <c r="D110" s="17" t="s">
        <v>42</v>
      </c>
      <c r="E110" s="17"/>
      <c r="F110" s="24">
        <v>259</v>
      </c>
      <c r="G110" s="24"/>
      <c r="H110" s="17" t="s">
        <v>180</v>
      </c>
      <c r="I110" s="73">
        <v>252101</v>
      </c>
      <c r="J110" s="105" t="s">
        <v>194</v>
      </c>
      <c r="K110" s="58"/>
      <c r="L110" s="29"/>
      <c r="M110" s="29"/>
      <c r="N110" s="29"/>
      <c r="O110" s="29"/>
      <c r="P110" s="29"/>
    </row>
    <row r="111" spans="1:17" s="59" customFormat="1" hidden="1" outlineLevel="1">
      <c r="A111" s="106">
        <v>246</v>
      </c>
      <c r="B111" s="13" t="s">
        <v>17</v>
      </c>
      <c r="C111" s="15">
        <v>252</v>
      </c>
      <c r="D111" s="17" t="s">
        <v>52</v>
      </c>
      <c r="E111" s="17"/>
      <c r="F111" s="24">
        <v>260</v>
      </c>
      <c r="G111" s="24"/>
      <c r="H111" s="17" t="s">
        <v>96</v>
      </c>
      <c r="I111" s="73">
        <v>252102</v>
      </c>
      <c r="J111" s="105" t="s">
        <v>195</v>
      </c>
      <c r="K111" s="58"/>
      <c r="L111" s="29"/>
      <c r="M111" s="29"/>
      <c r="N111" s="29"/>
      <c r="O111" s="29"/>
      <c r="P111" s="29"/>
    </row>
    <row r="112" spans="1:17" s="59" customFormat="1" hidden="1" outlineLevel="1">
      <c r="A112" s="106">
        <v>248</v>
      </c>
      <c r="B112" s="13" t="s">
        <v>27</v>
      </c>
      <c r="C112" s="24">
        <v>254</v>
      </c>
      <c r="D112" s="17" t="s">
        <v>196</v>
      </c>
      <c r="E112" s="17"/>
      <c r="F112" s="15">
        <v>802</v>
      </c>
      <c r="G112" s="15"/>
      <c r="H112" s="17" t="s">
        <v>197</v>
      </c>
      <c r="I112" s="73">
        <v>252103</v>
      </c>
      <c r="J112" s="105" t="s">
        <v>198</v>
      </c>
      <c r="K112" s="58"/>
      <c r="L112" s="29"/>
      <c r="M112" s="29"/>
      <c r="N112" s="29"/>
      <c r="O112" s="29"/>
      <c r="P112" s="29"/>
    </row>
    <row r="113" spans="1:17" s="59" customFormat="1" ht="15" hidden="1" outlineLevel="1" thickBot="1">
      <c r="A113" s="107">
        <v>249</v>
      </c>
      <c r="B113" s="91" t="s">
        <v>199</v>
      </c>
      <c r="C113" s="108">
        <v>255</v>
      </c>
      <c r="D113" s="98" t="s">
        <v>74</v>
      </c>
      <c r="E113" s="98"/>
      <c r="F113" s="108">
        <v>855</v>
      </c>
      <c r="G113" s="108"/>
      <c r="H113" s="98" t="s">
        <v>200</v>
      </c>
      <c r="I113" s="109">
        <v>252104</v>
      </c>
      <c r="J113" s="110" t="s">
        <v>201</v>
      </c>
      <c r="K113" s="58"/>
      <c r="L113" s="29"/>
      <c r="M113" s="29"/>
      <c r="N113" s="29"/>
      <c r="O113" s="29"/>
      <c r="P113" s="29"/>
      <c r="Q113" s="29"/>
    </row>
    <row r="114" spans="1:17" s="59" customFormat="1" ht="12.5" hidden="1" outlineLevel="1">
      <c r="A114" s="58"/>
      <c r="B114" s="13"/>
      <c r="C114" s="24"/>
      <c r="F114" s="58"/>
      <c r="G114" s="58"/>
      <c r="I114" s="58"/>
      <c r="J114" s="58"/>
      <c r="K114" s="58"/>
    </row>
    <row r="115" spans="1:17" s="59" customFormat="1" hidden="1" outlineLevel="1">
      <c r="A115" s="111" t="s">
        <v>202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58"/>
    </row>
    <row r="116" spans="1:17" s="59" customFormat="1" hidden="1" outlineLevel="1">
      <c r="A116" s="112">
        <v>2010148</v>
      </c>
      <c r="B116" s="113" t="s">
        <v>203</v>
      </c>
      <c r="C116" s="112">
        <v>257</v>
      </c>
      <c r="D116" s="114" t="s">
        <v>204</v>
      </c>
      <c r="E116" s="114"/>
      <c r="F116" s="115" t="s">
        <v>205</v>
      </c>
      <c r="G116" s="115"/>
      <c r="H116" s="116" t="s">
        <v>206</v>
      </c>
      <c r="I116" s="68"/>
      <c r="J116" s="68"/>
      <c r="K116" s="58"/>
    </row>
    <row r="117" spans="1:17" s="59" customFormat="1" hidden="1" outlineLevel="1">
      <c r="A117" s="2">
        <v>2000209</v>
      </c>
      <c r="B117" s="69" t="s">
        <v>207</v>
      </c>
      <c r="C117" s="70">
        <v>246</v>
      </c>
      <c r="D117" s="71" t="s">
        <v>208</v>
      </c>
      <c r="E117" s="71"/>
      <c r="F117" s="70" t="s">
        <v>205</v>
      </c>
      <c r="G117" s="70"/>
      <c r="H117" s="117" t="s">
        <v>209</v>
      </c>
      <c r="I117" s="68">
        <v>246100</v>
      </c>
      <c r="J117" s="68"/>
      <c r="K117" s="58"/>
    </row>
    <row r="118" spans="1:17" s="59" customFormat="1" hidden="1" outlineLevel="1">
      <c r="A118" s="118">
        <v>2000958</v>
      </c>
      <c r="B118" s="10" t="s">
        <v>210</v>
      </c>
      <c r="C118" s="74">
        <v>252</v>
      </c>
      <c r="D118" s="75" t="s">
        <v>126</v>
      </c>
      <c r="E118" s="75"/>
      <c r="F118" s="30" t="s">
        <v>205</v>
      </c>
      <c r="G118" s="30"/>
      <c r="H118" s="119" t="s">
        <v>209</v>
      </c>
      <c r="I118" s="68">
        <v>252115</v>
      </c>
      <c r="J118" s="68"/>
      <c r="K118" s="58"/>
      <c r="L118" s="15"/>
      <c r="O118" s="13"/>
    </row>
    <row r="119" spans="1:17" s="59" customFormat="1" hidden="1" outlineLevel="1">
      <c r="A119" s="2">
        <v>2004274</v>
      </c>
      <c r="B119" s="69" t="s">
        <v>211</v>
      </c>
      <c r="C119" s="70">
        <v>259</v>
      </c>
      <c r="D119" s="71" t="s">
        <v>130</v>
      </c>
      <c r="E119" s="71"/>
      <c r="F119" s="70" t="s">
        <v>205</v>
      </c>
      <c r="G119" s="70"/>
      <c r="H119" s="117" t="s">
        <v>212</v>
      </c>
      <c r="I119" s="68">
        <v>259100</v>
      </c>
      <c r="J119" s="68"/>
      <c r="K119" s="58"/>
      <c r="L119" s="15"/>
      <c r="O119" s="13"/>
    </row>
    <row r="120" spans="1:17" s="59" customFormat="1" ht="12.5" hidden="1" outlineLevel="1">
      <c r="A120" s="23">
        <v>2009673</v>
      </c>
      <c r="B120" s="10" t="s">
        <v>213</v>
      </c>
      <c r="C120" s="9">
        <v>251</v>
      </c>
      <c r="D120" s="10" t="s">
        <v>133</v>
      </c>
      <c r="E120" s="10"/>
      <c r="F120" s="19" t="s">
        <v>205</v>
      </c>
      <c r="G120" s="19"/>
      <c r="H120" s="79" t="s">
        <v>212</v>
      </c>
      <c r="I120" s="2">
        <v>251106</v>
      </c>
      <c r="J120" s="2"/>
      <c r="K120" s="58"/>
      <c r="L120" s="15"/>
      <c r="O120" s="13"/>
    </row>
    <row r="121" spans="1:17" s="59" customFormat="1" hidden="1" outlineLevel="1">
      <c r="A121" s="68">
        <v>2009719</v>
      </c>
      <c r="B121" s="69" t="s">
        <v>214</v>
      </c>
      <c r="C121" s="70">
        <v>255</v>
      </c>
      <c r="D121" s="71" t="s">
        <v>135</v>
      </c>
      <c r="E121" s="71"/>
      <c r="F121" s="70" t="s">
        <v>205</v>
      </c>
      <c r="G121" s="70"/>
      <c r="H121" s="117" t="s">
        <v>212</v>
      </c>
      <c r="I121" s="68">
        <v>255101</v>
      </c>
      <c r="J121" s="68"/>
      <c r="K121" s="58"/>
      <c r="L121" s="120"/>
      <c r="O121" s="121"/>
    </row>
    <row r="122" spans="1:17" s="59" customFormat="1" hidden="1" outlineLevel="1">
      <c r="A122" s="68">
        <v>2009733</v>
      </c>
      <c r="B122" s="69" t="s">
        <v>215</v>
      </c>
      <c r="C122" s="70">
        <v>251</v>
      </c>
      <c r="D122" s="71" t="s">
        <v>133</v>
      </c>
      <c r="E122" s="71"/>
      <c r="F122" s="70" t="s">
        <v>205</v>
      </c>
      <c r="G122" s="70"/>
      <c r="H122" s="117" t="s">
        <v>212</v>
      </c>
      <c r="I122" s="68">
        <v>251106</v>
      </c>
      <c r="J122" s="68"/>
      <c r="K122" s="58"/>
    </row>
    <row r="123" spans="1:17" s="59" customFormat="1" hidden="1" outlineLevel="1">
      <c r="A123" s="68">
        <v>2009754</v>
      </c>
      <c r="B123" s="69" t="s">
        <v>216</v>
      </c>
      <c r="C123" s="70">
        <v>251</v>
      </c>
      <c r="D123" s="71" t="s">
        <v>126</v>
      </c>
      <c r="E123" s="71"/>
      <c r="F123" s="70" t="s">
        <v>205</v>
      </c>
      <c r="G123" s="70"/>
      <c r="H123" s="117" t="s">
        <v>212</v>
      </c>
      <c r="I123" s="68">
        <v>252119</v>
      </c>
      <c r="J123" s="68"/>
      <c r="K123" s="58"/>
    </row>
    <row r="124" spans="1:17" s="59" customFormat="1" hidden="1" outlineLevel="1">
      <c r="A124" s="68">
        <v>2009811</v>
      </c>
      <c r="B124" s="69" t="s">
        <v>217</v>
      </c>
      <c r="C124" s="70">
        <v>260</v>
      </c>
      <c r="D124" s="71" t="s">
        <v>96</v>
      </c>
      <c r="E124" s="71"/>
      <c r="F124" s="70" t="s">
        <v>205</v>
      </c>
      <c r="G124" s="70"/>
      <c r="H124" s="117" t="s">
        <v>212</v>
      </c>
      <c r="I124" s="68">
        <v>260100</v>
      </c>
      <c r="J124" s="68"/>
      <c r="K124" s="58"/>
    </row>
    <row r="125" spans="1:17" s="59" customFormat="1" hidden="1" outlineLevel="1">
      <c r="A125" s="68">
        <v>2011006</v>
      </c>
      <c r="B125" s="69" t="s">
        <v>218</v>
      </c>
      <c r="C125" s="70">
        <v>251</v>
      </c>
      <c r="D125" s="71" t="s">
        <v>219</v>
      </c>
      <c r="E125" s="71"/>
      <c r="F125" s="70" t="s">
        <v>205</v>
      </c>
      <c r="G125" s="70"/>
      <c r="H125" s="117" t="s">
        <v>209</v>
      </c>
      <c r="I125" s="68">
        <v>251103</v>
      </c>
      <c r="J125" s="68"/>
      <c r="K125" s="58"/>
    </row>
    <row r="126" spans="1:17" s="59" customFormat="1" hidden="1" outlineLevel="1">
      <c r="A126" s="68">
        <v>2011016</v>
      </c>
      <c r="B126" s="69" t="s">
        <v>220</v>
      </c>
      <c r="C126" s="70">
        <v>255</v>
      </c>
      <c r="D126" s="71" t="s">
        <v>135</v>
      </c>
      <c r="E126" s="71"/>
      <c r="F126" s="70" t="s">
        <v>205</v>
      </c>
      <c r="G126" s="70"/>
      <c r="H126" s="117" t="s">
        <v>212</v>
      </c>
      <c r="I126" s="68">
        <v>255102</v>
      </c>
      <c r="J126" s="68"/>
      <c r="K126" s="58"/>
    </row>
    <row r="127" spans="1:17" s="59" customFormat="1" hidden="1" outlineLevel="1">
      <c r="A127" s="68">
        <v>2011033</v>
      </c>
      <c r="B127" s="69" t="s">
        <v>221</v>
      </c>
      <c r="C127" s="70">
        <v>251</v>
      </c>
      <c r="D127" s="71" t="s">
        <v>219</v>
      </c>
      <c r="E127" s="71"/>
      <c r="F127" s="70" t="s">
        <v>205</v>
      </c>
      <c r="G127" s="70"/>
      <c r="H127" s="117" t="s">
        <v>209</v>
      </c>
      <c r="I127" s="68">
        <v>251102</v>
      </c>
      <c r="J127" s="68"/>
      <c r="K127" s="58"/>
    </row>
    <row r="128" spans="1:17" s="59" customFormat="1" hidden="1" outlineLevel="1">
      <c r="A128" s="68">
        <v>2011046</v>
      </c>
      <c r="B128" s="69" t="s">
        <v>222</v>
      </c>
      <c r="C128" s="70">
        <v>255</v>
      </c>
      <c r="D128" s="71" t="s">
        <v>135</v>
      </c>
      <c r="E128" s="71"/>
      <c r="F128" s="70" t="s">
        <v>205</v>
      </c>
      <c r="G128" s="70"/>
      <c r="H128" s="117" t="s">
        <v>212</v>
      </c>
      <c r="I128" s="68">
        <v>255101</v>
      </c>
      <c r="J128" s="68"/>
      <c r="K128" s="58"/>
    </row>
    <row r="129" spans="1:11" s="59" customFormat="1" hidden="1" outlineLevel="1">
      <c r="A129" s="68">
        <v>2011074</v>
      </c>
      <c r="B129" s="69" t="s">
        <v>223</v>
      </c>
      <c r="C129" s="70">
        <v>255</v>
      </c>
      <c r="D129" s="71" t="s">
        <v>135</v>
      </c>
      <c r="E129" s="71"/>
      <c r="F129" s="70" t="s">
        <v>205</v>
      </c>
      <c r="G129" s="70"/>
      <c r="H129" s="117" t="s">
        <v>209</v>
      </c>
      <c r="I129" s="68">
        <v>255101</v>
      </c>
      <c r="J129" s="68"/>
      <c r="K129" s="58"/>
    </row>
    <row r="130" spans="1:11" s="59" customFormat="1" hidden="1" outlineLevel="1">
      <c r="A130" s="118">
        <v>2012027</v>
      </c>
      <c r="B130" s="69" t="s">
        <v>224</v>
      </c>
      <c r="C130" s="70">
        <v>255</v>
      </c>
      <c r="D130" s="71" t="s">
        <v>135</v>
      </c>
      <c r="E130" s="71"/>
      <c r="F130" s="70" t="s">
        <v>205</v>
      </c>
      <c r="G130" s="70"/>
      <c r="H130" s="117" t="s">
        <v>212</v>
      </c>
      <c r="I130" s="68">
        <v>255102</v>
      </c>
      <c r="J130" s="68"/>
      <c r="K130" s="58"/>
    </row>
    <row r="131" spans="1:11" s="59" customFormat="1" hidden="1" outlineLevel="1">
      <c r="A131" s="68">
        <v>2012049</v>
      </c>
      <c r="B131" s="69" t="s">
        <v>225</v>
      </c>
      <c r="C131" s="70">
        <v>252</v>
      </c>
      <c r="D131" s="71" t="s">
        <v>126</v>
      </c>
      <c r="E131" s="71"/>
      <c r="F131" s="70" t="s">
        <v>205</v>
      </c>
      <c r="G131" s="70"/>
      <c r="H131" s="117" t="s">
        <v>212</v>
      </c>
      <c r="I131" s="68">
        <v>252119</v>
      </c>
      <c r="J131" s="68"/>
      <c r="K131" s="58"/>
    </row>
    <row r="132" spans="1:11" s="17" customFormat="1" hidden="1" outlineLevel="1">
      <c r="A132" s="118">
        <v>2012056</v>
      </c>
      <c r="B132" s="69" t="s">
        <v>226</v>
      </c>
      <c r="C132" s="70">
        <v>259</v>
      </c>
      <c r="D132" s="71" t="s">
        <v>130</v>
      </c>
      <c r="E132" s="71"/>
      <c r="F132" s="70" t="s">
        <v>205</v>
      </c>
      <c r="G132" s="70"/>
      <c r="H132" s="117" t="s">
        <v>227</v>
      </c>
      <c r="I132" s="68">
        <v>259100</v>
      </c>
      <c r="J132" s="68"/>
      <c r="K132" s="58"/>
    </row>
    <row r="133" spans="1:11" s="17" customFormat="1" hidden="1" outlineLevel="1">
      <c r="A133" s="118">
        <v>2012058</v>
      </c>
      <c r="B133" s="69" t="s">
        <v>228</v>
      </c>
      <c r="C133" s="70">
        <v>259</v>
      </c>
      <c r="D133" s="71" t="s">
        <v>130</v>
      </c>
      <c r="E133" s="71"/>
      <c r="F133" s="70" t="s">
        <v>205</v>
      </c>
      <c r="G133" s="70"/>
      <c r="H133" s="117" t="s">
        <v>227</v>
      </c>
      <c r="I133" s="68">
        <v>259102</v>
      </c>
      <c r="J133" s="68"/>
      <c r="K133" s="58"/>
    </row>
    <row r="134" spans="1:11" s="59" customFormat="1" hidden="1" outlineLevel="1">
      <c r="A134" s="68">
        <v>2012074</v>
      </c>
      <c r="B134" s="69" t="s">
        <v>229</v>
      </c>
      <c r="C134" s="70">
        <v>252</v>
      </c>
      <c r="D134" s="71" t="s">
        <v>126</v>
      </c>
      <c r="E134" s="71"/>
      <c r="F134" s="70" t="s">
        <v>205</v>
      </c>
      <c r="G134" s="70"/>
      <c r="H134" s="117" t="s">
        <v>212</v>
      </c>
      <c r="I134" s="68">
        <v>252110</v>
      </c>
      <c r="J134" s="68"/>
      <c r="K134" s="58"/>
    </row>
    <row r="135" spans="1:11" s="59" customFormat="1" ht="13" hidden="1" outlineLevel="1">
      <c r="A135" s="122" t="s">
        <v>230</v>
      </c>
      <c r="B135" s="122"/>
      <c r="C135" s="122"/>
      <c r="D135" s="122"/>
      <c r="E135" s="122"/>
      <c r="F135" s="122"/>
      <c r="G135" s="122"/>
      <c r="H135" s="122"/>
      <c r="I135" s="58"/>
      <c r="J135" s="58"/>
      <c r="K135" s="58"/>
    </row>
    <row r="136" spans="1:11" s="59" customFormat="1" hidden="1" outlineLevel="1">
      <c r="A136" s="68">
        <v>2009538</v>
      </c>
      <c r="B136" s="35" t="s">
        <v>231</v>
      </c>
      <c r="C136" s="24">
        <v>257</v>
      </c>
      <c r="D136" s="59" t="s">
        <v>232</v>
      </c>
      <c r="F136" s="123"/>
      <c r="G136" s="123"/>
      <c r="H136" s="59" t="s">
        <v>233</v>
      </c>
      <c r="I136" s="13"/>
      <c r="J136" s="13"/>
      <c r="K136" s="58"/>
    </row>
    <row r="137" spans="1:11" s="59" customFormat="1" hidden="1" outlineLevel="1">
      <c r="A137" s="68">
        <v>2009539</v>
      </c>
      <c r="B137" s="35" t="s">
        <v>234</v>
      </c>
      <c r="C137" s="24">
        <v>262</v>
      </c>
      <c r="D137" s="59" t="s">
        <v>235</v>
      </c>
      <c r="F137" s="123"/>
      <c r="G137" s="123"/>
      <c r="H137" s="59" t="s">
        <v>233</v>
      </c>
      <c r="I137" s="13"/>
      <c r="J137" s="13"/>
      <c r="K137" s="58"/>
    </row>
    <row r="138" spans="1:11" s="59" customFormat="1" ht="12.5" hidden="1" outlineLevel="1">
      <c r="A138" s="58">
        <v>2010162</v>
      </c>
      <c r="B138" s="35" t="s">
        <v>236</v>
      </c>
      <c r="C138" s="24">
        <v>242</v>
      </c>
      <c r="D138" s="59" t="s">
        <v>237</v>
      </c>
      <c r="F138" s="123"/>
      <c r="G138" s="123"/>
      <c r="H138" s="59" t="s">
        <v>233</v>
      </c>
      <c r="I138" s="13"/>
      <c r="J138" s="13"/>
      <c r="K138" s="58"/>
    </row>
    <row r="139" spans="1:11" s="59" customFormat="1" hidden="1" outlineLevel="1">
      <c r="A139" s="68">
        <v>2010277</v>
      </c>
      <c r="B139" s="35" t="s">
        <v>238</v>
      </c>
      <c r="C139" s="70">
        <v>262</v>
      </c>
      <c r="D139" s="71" t="s">
        <v>239</v>
      </c>
      <c r="E139" s="71"/>
      <c r="F139" s="124"/>
      <c r="G139" s="124"/>
      <c r="H139" s="117" t="s">
        <v>233</v>
      </c>
      <c r="I139" s="13"/>
      <c r="J139" s="13"/>
      <c r="K139" s="58"/>
    </row>
    <row r="140" spans="1:11" s="59" customFormat="1" hidden="1" outlineLevel="1">
      <c r="A140" s="68">
        <v>2010278</v>
      </c>
      <c r="B140" s="35" t="s">
        <v>240</v>
      </c>
      <c r="C140" s="70">
        <v>257</v>
      </c>
      <c r="D140" s="71" t="s">
        <v>204</v>
      </c>
      <c r="E140" s="71"/>
      <c r="F140" s="124"/>
      <c r="G140" s="124"/>
      <c r="H140" s="117" t="s">
        <v>233</v>
      </c>
      <c r="I140" s="13"/>
      <c r="J140" s="13"/>
      <c r="K140" s="58"/>
    </row>
    <row r="141" spans="1:11" s="59" customFormat="1" hidden="1" outlineLevel="1">
      <c r="A141" s="68">
        <v>2011004</v>
      </c>
      <c r="B141" s="35" t="s">
        <v>241</v>
      </c>
      <c r="C141" s="70">
        <v>255</v>
      </c>
      <c r="D141" s="69" t="s">
        <v>135</v>
      </c>
      <c r="E141" s="69"/>
      <c r="F141" s="124"/>
      <c r="G141" s="124"/>
      <c r="H141" s="125" t="s">
        <v>233</v>
      </c>
      <c r="I141" s="13"/>
      <c r="J141" s="13"/>
      <c r="K141" s="58"/>
    </row>
    <row r="142" spans="1:11" s="59" customFormat="1" hidden="1" outlineLevel="1">
      <c r="A142" s="68">
        <v>2011005</v>
      </c>
      <c r="B142" s="35" t="s">
        <v>242</v>
      </c>
      <c r="C142" s="70">
        <v>256</v>
      </c>
      <c r="D142" s="69" t="s">
        <v>163</v>
      </c>
      <c r="E142" s="69"/>
      <c r="F142" s="124"/>
      <c r="G142" s="124"/>
      <c r="H142" s="125" t="s">
        <v>233</v>
      </c>
      <c r="I142" s="13"/>
      <c r="J142" s="13"/>
      <c r="K142" s="58"/>
    </row>
    <row r="143" spans="1:11" s="59" customFormat="1" hidden="1" outlineLevel="1">
      <c r="A143" s="14">
        <v>2011007</v>
      </c>
      <c r="B143" s="35" t="s">
        <v>243</v>
      </c>
      <c r="C143" s="74">
        <v>249</v>
      </c>
      <c r="D143" s="10" t="s">
        <v>244</v>
      </c>
      <c r="E143" s="10"/>
      <c r="F143" s="126"/>
      <c r="G143" s="126"/>
      <c r="H143" s="65" t="s">
        <v>233</v>
      </c>
      <c r="I143" s="13"/>
      <c r="J143" s="13"/>
      <c r="K143" s="58"/>
    </row>
    <row r="144" spans="1:11" s="59" customFormat="1" hidden="1" outlineLevel="1">
      <c r="A144" s="68">
        <v>2011009</v>
      </c>
      <c r="B144" s="35" t="s">
        <v>245</v>
      </c>
      <c r="C144" s="70">
        <v>259</v>
      </c>
      <c r="D144" s="69" t="s">
        <v>130</v>
      </c>
      <c r="E144" s="69"/>
      <c r="F144" s="124"/>
      <c r="G144" s="124"/>
      <c r="H144" s="125" t="s">
        <v>233</v>
      </c>
      <c r="I144" s="13"/>
      <c r="J144" s="13"/>
      <c r="K144" s="58"/>
    </row>
    <row r="145" spans="1:16" s="59" customFormat="1" hidden="1" outlineLevel="1">
      <c r="A145" s="14">
        <v>2012010</v>
      </c>
      <c r="B145" s="35" t="s">
        <v>246</v>
      </c>
      <c r="C145" s="74">
        <v>248</v>
      </c>
      <c r="D145" s="10" t="s">
        <v>247</v>
      </c>
      <c r="E145" s="10"/>
      <c r="F145" s="127"/>
      <c r="G145" s="127"/>
      <c r="H145" s="119" t="s">
        <v>233</v>
      </c>
      <c r="I145" s="13"/>
      <c r="J145" s="13"/>
      <c r="K145" s="58"/>
    </row>
    <row r="146" spans="1:16" s="59" customFormat="1" hidden="1" outlineLevel="1">
      <c r="A146" s="14">
        <v>2012011</v>
      </c>
      <c r="B146" s="35" t="s">
        <v>248</v>
      </c>
      <c r="C146" s="74">
        <v>242</v>
      </c>
      <c r="D146" s="10" t="s">
        <v>237</v>
      </c>
      <c r="E146" s="10"/>
      <c r="F146" s="127"/>
      <c r="G146" s="127"/>
      <c r="H146" s="119" t="s">
        <v>233</v>
      </c>
      <c r="I146" s="13"/>
      <c r="J146" s="13"/>
      <c r="K146" s="58"/>
    </row>
    <row r="147" spans="1:16" s="59" customFormat="1" hidden="1" outlineLevel="1">
      <c r="A147" s="14">
        <v>2012012</v>
      </c>
      <c r="B147" s="35" t="s">
        <v>249</v>
      </c>
      <c r="C147" s="74">
        <v>260</v>
      </c>
      <c r="D147" s="10" t="s">
        <v>121</v>
      </c>
      <c r="E147" s="10"/>
      <c r="F147" s="127"/>
      <c r="G147" s="127"/>
      <c r="H147" s="119" t="s">
        <v>233</v>
      </c>
      <c r="I147" s="13"/>
      <c r="J147" s="13"/>
      <c r="K147" s="58"/>
    </row>
    <row r="148" spans="1:16" s="59" customFormat="1" hidden="1" outlineLevel="1">
      <c r="A148" s="23">
        <v>2012017</v>
      </c>
      <c r="B148" s="35" t="s">
        <v>250</v>
      </c>
      <c r="C148" s="74">
        <v>262</v>
      </c>
      <c r="D148" s="10" t="s">
        <v>126</v>
      </c>
      <c r="E148" s="10"/>
      <c r="F148" s="127"/>
      <c r="G148" s="127"/>
      <c r="H148" s="119" t="s">
        <v>233</v>
      </c>
      <c r="I148" s="13"/>
      <c r="J148" s="13"/>
      <c r="K148" s="58"/>
    </row>
    <row r="149" spans="1:16" s="59" customFormat="1" hidden="1" outlineLevel="1">
      <c r="A149" s="14">
        <v>2012015</v>
      </c>
      <c r="B149" s="35" t="s">
        <v>251</v>
      </c>
      <c r="C149" s="74">
        <v>241</v>
      </c>
      <c r="D149" s="10" t="s">
        <v>182</v>
      </c>
      <c r="E149" s="10"/>
      <c r="F149" s="127"/>
      <c r="G149" s="127"/>
      <c r="H149" s="119" t="s">
        <v>233</v>
      </c>
      <c r="I149" s="13"/>
      <c r="J149" s="13"/>
      <c r="K149" s="58"/>
    </row>
    <row r="150" spans="1:16" s="59" customFormat="1" hidden="1" outlineLevel="1">
      <c r="A150" s="23">
        <v>2012053</v>
      </c>
      <c r="B150" s="35" t="s">
        <v>252</v>
      </c>
      <c r="C150" s="74">
        <v>855</v>
      </c>
      <c r="D150" s="10" t="s">
        <v>200</v>
      </c>
      <c r="E150" s="10"/>
      <c r="F150" s="127"/>
      <c r="G150" s="127"/>
      <c r="H150" s="128" t="s">
        <v>253</v>
      </c>
      <c r="I150" s="13"/>
      <c r="J150" s="13"/>
      <c r="K150" s="58"/>
    </row>
    <row r="151" spans="1:16" s="59" customFormat="1" hidden="1" outlineLevel="1">
      <c r="A151" s="23">
        <v>2013072</v>
      </c>
      <c r="B151" s="35" t="s">
        <v>254</v>
      </c>
      <c r="C151" s="74">
        <v>248</v>
      </c>
      <c r="D151" s="10" t="s">
        <v>139</v>
      </c>
      <c r="E151" s="10"/>
      <c r="F151" s="127"/>
      <c r="G151" s="127"/>
      <c r="H151" s="128" t="s">
        <v>233</v>
      </c>
      <c r="I151" s="13"/>
      <c r="J151" s="13"/>
      <c r="K151" s="58"/>
    </row>
    <row r="152" spans="1:16" s="59" customFormat="1" hidden="1" outlineLevel="1">
      <c r="A152" s="23">
        <v>2013073</v>
      </c>
      <c r="B152" s="35" t="s">
        <v>255</v>
      </c>
      <c r="C152" s="74">
        <v>242</v>
      </c>
      <c r="D152" s="10" t="s">
        <v>237</v>
      </c>
      <c r="E152" s="10"/>
      <c r="F152" s="127"/>
      <c r="G152" s="127"/>
      <c r="H152" s="128" t="s">
        <v>233</v>
      </c>
      <c r="I152" s="13"/>
      <c r="J152" s="13"/>
      <c r="K152" s="58"/>
    </row>
    <row r="153" spans="1:16" s="59" customFormat="1" hidden="1" outlineLevel="1">
      <c r="A153" s="23">
        <v>2014046</v>
      </c>
      <c r="B153" s="35" t="s">
        <v>256</v>
      </c>
      <c r="C153" s="74">
        <v>255</v>
      </c>
      <c r="D153" s="10" t="s">
        <v>135</v>
      </c>
      <c r="E153" s="10"/>
      <c r="F153" s="127"/>
      <c r="G153" s="127"/>
      <c r="H153" s="128" t="s">
        <v>233</v>
      </c>
      <c r="I153" s="13"/>
      <c r="J153" s="13"/>
      <c r="K153" s="58"/>
    </row>
    <row r="154" spans="1:16" s="59" customFormat="1" hidden="1" outlineLevel="1">
      <c r="A154" s="23">
        <v>2014047</v>
      </c>
      <c r="B154" s="35" t="s">
        <v>257</v>
      </c>
      <c r="C154" s="74">
        <v>250</v>
      </c>
      <c r="D154" s="10" t="s">
        <v>161</v>
      </c>
      <c r="E154" s="10"/>
      <c r="F154" s="127"/>
      <c r="G154" s="127"/>
      <c r="H154" s="128" t="s">
        <v>233</v>
      </c>
      <c r="I154" s="13"/>
      <c r="J154" s="13"/>
      <c r="K154" s="58"/>
    </row>
    <row r="155" spans="1:16" s="59" customFormat="1" hidden="1" outlineLevel="1">
      <c r="A155" s="23">
        <v>2014048</v>
      </c>
      <c r="B155" s="35" t="s">
        <v>258</v>
      </c>
      <c r="C155" s="74">
        <v>259</v>
      </c>
      <c r="D155" s="10" t="s">
        <v>130</v>
      </c>
      <c r="E155" s="10"/>
      <c r="F155" s="127"/>
      <c r="G155" s="127"/>
      <c r="H155" s="128" t="s">
        <v>233</v>
      </c>
      <c r="I155" s="13"/>
      <c r="J155" s="13"/>
      <c r="K155" s="58"/>
    </row>
    <row r="156" spans="1:16" s="59" customFormat="1" hidden="1" outlineLevel="1">
      <c r="A156" s="14">
        <v>2012090</v>
      </c>
      <c r="B156" s="35" t="s">
        <v>259</v>
      </c>
      <c r="C156" s="74">
        <v>247</v>
      </c>
      <c r="D156" s="10" t="s">
        <v>260</v>
      </c>
      <c r="E156" s="10"/>
      <c r="F156" s="127"/>
      <c r="G156" s="127"/>
      <c r="H156" s="119" t="s">
        <v>233</v>
      </c>
      <c r="I156" s="13"/>
      <c r="J156" s="13"/>
      <c r="K156" s="58"/>
    </row>
    <row r="157" spans="1:16" s="59" customFormat="1" hidden="1" outlineLevel="1">
      <c r="A157" s="23">
        <v>2015039</v>
      </c>
      <c r="B157" s="35" t="s">
        <v>261</v>
      </c>
      <c r="C157" s="74">
        <v>251</v>
      </c>
      <c r="D157" s="10" t="s">
        <v>133</v>
      </c>
      <c r="E157" s="10"/>
      <c r="F157" s="19" t="s">
        <v>205</v>
      </c>
      <c r="G157" s="19"/>
      <c r="H157" s="129" t="s">
        <v>233</v>
      </c>
      <c r="I157" s="24">
        <v>251105</v>
      </c>
      <c r="J157" s="24"/>
      <c r="K157" s="58"/>
    </row>
    <row r="158" spans="1:16" s="59" customFormat="1" hidden="1" outlineLevel="1">
      <c r="A158" s="23">
        <v>2015040</v>
      </c>
      <c r="B158" s="35" t="s">
        <v>262</v>
      </c>
      <c r="C158" s="74">
        <v>246</v>
      </c>
      <c r="D158" s="10" t="s">
        <v>208</v>
      </c>
      <c r="E158" s="10"/>
      <c r="F158" s="19" t="s">
        <v>205</v>
      </c>
      <c r="G158" s="19"/>
      <c r="H158" s="129" t="s">
        <v>233</v>
      </c>
      <c r="I158" s="24">
        <v>246100</v>
      </c>
      <c r="J158" s="24"/>
      <c r="K158" s="58"/>
    </row>
    <row r="159" spans="1:16" s="59" customFormat="1" hidden="1" outlineLevel="1">
      <c r="A159" s="23">
        <v>2015041</v>
      </c>
      <c r="B159" s="35" t="s">
        <v>263</v>
      </c>
      <c r="C159" s="74">
        <v>260</v>
      </c>
      <c r="D159" s="10" t="s">
        <v>121</v>
      </c>
      <c r="E159" s="10"/>
      <c r="F159" s="19" t="s">
        <v>205</v>
      </c>
      <c r="G159" s="19"/>
      <c r="H159" s="129" t="s">
        <v>233</v>
      </c>
      <c r="I159" s="24">
        <v>260102</v>
      </c>
      <c r="J159" s="24"/>
      <c r="K159" s="58"/>
    </row>
    <row r="160" spans="1:16" s="67" customFormat="1" hidden="1" outlineLevel="1">
      <c r="A160" s="23">
        <v>2015037</v>
      </c>
      <c r="B160" s="35" t="s">
        <v>264</v>
      </c>
      <c r="C160" s="36">
        <v>256</v>
      </c>
      <c r="D160" s="37" t="s">
        <v>163</v>
      </c>
      <c r="E160" s="37"/>
      <c r="F160" s="130"/>
      <c r="G160" s="130"/>
      <c r="H160" s="35" t="s">
        <v>104</v>
      </c>
      <c r="I160" s="39">
        <v>256100</v>
      </c>
      <c r="J160" s="39"/>
      <c r="K160" s="58"/>
      <c r="L160" s="59"/>
      <c r="O160" s="59"/>
      <c r="P160" s="59"/>
    </row>
    <row r="161" spans="1:11" s="59" customFormat="1" ht="12.5" hidden="1" outlineLevel="1">
      <c r="A161" s="58"/>
      <c r="B161" s="13"/>
      <c r="C161" s="24"/>
      <c r="F161" s="58"/>
      <c r="G161" s="58"/>
      <c r="I161" s="58"/>
      <c r="J161" s="58"/>
      <c r="K161" s="58"/>
    </row>
    <row r="162" spans="1:11" s="59" customFormat="1" hidden="1" outlineLevel="1">
      <c r="A162" s="57"/>
      <c r="B162" s="111" t="s">
        <v>265</v>
      </c>
      <c r="C162" s="24"/>
      <c r="F162" s="58"/>
      <c r="G162" s="58"/>
      <c r="I162" s="58"/>
      <c r="J162" s="58"/>
      <c r="K162" s="58"/>
    </row>
    <row r="163" spans="1:11" s="67" customFormat="1" ht="12.5" hidden="1" outlineLevel="1">
      <c r="A163" s="23"/>
      <c r="B163" s="10" t="s">
        <v>266</v>
      </c>
      <c r="C163" s="9">
        <v>250</v>
      </c>
      <c r="D163" s="10" t="s">
        <v>33</v>
      </c>
      <c r="E163" s="11">
        <v>400</v>
      </c>
      <c r="F163" s="12">
        <v>400</v>
      </c>
      <c r="G163" s="12"/>
      <c r="H163" s="82"/>
      <c r="I163" s="14">
        <v>250100</v>
      </c>
      <c r="J163" s="14" t="s">
        <v>19</v>
      </c>
      <c r="K163" s="58" t="s">
        <v>267</v>
      </c>
    </row>
    <row r="164" spans="1:11" s="59" customFormat="1" ht="12.5" collapsed="1">
      <c r="A164" s="2"/>
      <c r="B164" s="3"/>
      <c r="C164" s="24"/>
      <c r="F164" s="58"/>
      <c r="G164" s="58"/>
      <c r="I164" s="58"/>
      <c r="J164" s="58"/>
      <c r="K164" s="58"/>
    </row>
    <row r="165" spans="1:11" s="59" customFormat="1" ht="12.5">
      <c r="A165" s="2"/>
      <c r="B165" s="3"/>
      <c r="C165" s="24"/>
      <c r="F165" s="58"/>
      <c r="G165" s="58"/>
      <c r="I165" s="58"/>
      <c r="J165" s="58"/>
      <c r="K165" s="58"/>
    </row>
    <row r="166" spans="1:11" s="59" customFormat="1" ht="12.5">
      <c r="A166" s="2"/>
      <c r="B166" s="3"/>
      <c r="C166" s="24"/>
      <c r="F166" s="58"/>
      <c r="G166" s="58"/>
      <c r="I166" s="58"/>
      <c r="J166" s="58"/>
      <c r="K166" s="58"/>
    </row>
    <row r="167" spans="1:11" s="59" customFormat="1" ht="12.5">
      <c r="A167" s="2"/>
      <c r="B167" s="3"/>
      <c r="C167" s="24"/>
      <c r="F167" s="58"/>
      <c r="G167" s="58"/>
      <c r="I167" s="58"/>
      <c r="J167" s="58"/>
      <c r="K167" s="58"/>
    </row>
    <row r="168" spans="1:11" s="59" customFormat="1" ht="12.5">
      <c r="A168" s="2"/>
      <c r="B168" s="3"/>
      <c r="C168" s="24"/>
      <c r="F168" s="58"/>
      <c r="G168" s="58"/>
      <c r="I168" s="58"/>
      <c r="J168" s="58"/>
      <c r="K168" s="58"/>
    </row>
    <row r="169" spans="1:11" s="59" customFormat="1" ht="12.5">
      <c r="A169" s="2"/>
      <c r="B169" s="3"/>
      <c r="C169" s="24"/>
      <c r="F169" s="58"/>
      <c r="G169" s="58"/>
      <c r="I169" s="58"/>
      <c r="J169" s="58"/>
      <c r="K169" s="58"/>
    </row>
    <row r="170" spans="1:11" s="59" customFormat="1" ht="12.5">
      <c r="A170" s="2"/>
      <c r="B170" s="3"/>
      <c r="C170" s="2"/>
      <c r="D170" s="3"/>
      <c r="E170" s="3"/>
      <c r="F170" s="58"/>
      <c r="G170" s="58"/>
      <c r="I170" s="58"/>
      <c r="J170" s="58"/>
      <c r="K170" s="58"/>
    </row>
    <row r="171" spans="1:11" s="59" customFormat="1" ht="12.5">
      <c r="A171" s="2"/>
      <c r="B171" s="3"/>
      <c r="C171" s="2"/>
      <c r="D171" s="3"/>
      <c r="E171" s="3"/>
      <c r="F171" s="58"/>
      <c r="G171" s="58"/>
      <c r="I171" s="58"/>
      <c r="J171" s="58"/>
      <c r="K171" s="58"/>
    </row>
    <row r="172" spans="1:11" s="59" customFormat="1" ht="12.5">
      <c r="A172" s="2"/>
      <c r="B172" s="3"/>
      <c r="C172" s="2"/>
      <c r="D172" s="3"/>
      <c r="E172" s="3"/>
      <c r="F172" s="58"/>
      <c r="G172" s="58"/>
      <c r="I172" s="58"/>
      <c r="J172" s="58"/>
      <c r="K172" s="58"/>
    </row>
  </sheetData>
  <autoFilter ref="A2:A113"/>
  <mergeCells count="1">
    <mergeCell ref="A1:I1"/>
  </mergeCells>
  <conditionalFormatting sqref="K1 K15:K66 K68:K1048576 K3:K13">
    <cfRule type="containsText" dxfId="3" priority="2" operator="containsText" text="X">
      <formula>NOT(ISERROR(SEARCH("X",K1)))</formula>
    </cfRule>
  </conditionalFormatting>
  <conditionalFormatting sqref="K14">
    <cfRule type="containsText" dxfId="2" priority="1" operator="containsText" text="X">
      <formula>NOT(ISERROR(SEARCH("X",K14)))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showGridLines="0" tabSelected="1" workbookViewId="0">
      <selection activeCell="M163" sqref="M163"/>
    </sheetView>
  </sheetViews>
  <sheetFormatPr defaultColWidth="9.1796875" defaultRowHeight="14.5" outlineLevelRow="1" outlineLevelCol="1"/>
  <cols>
    <col min="1" max="1" width="11.1796875" style="2" bestFit="1" customWidth="1"/>
    <col min="2" max="2" width="38.1796875" style="3" customWidth="1"/>
    <col min="3" max="3" width="9.54296875" style="3" bestFit="1" customWidth="1" outlineLevel="1"/>
    <col min="4" max="4" width="10.26953125" style="2" bestFit="1" customWidth="1" outlineLevel="1"/>
    <col min="5" max="5" width="8.7265625" style="2" customWidth="1"/>
    <col min="6" max="6" width="32.1796875" style="3" hidden="1" customWidth="1" outlineLevel="1"/>
    <col min="7" max="7" width="9.1796875" style="2" hidden="1" customWidth="1" outlineLevel="1"/>
    <col min="8" max="8" width="9" style="2" hidden="1" customWidth="1" outlineLevel="1"/>
    <col min="9" max="9" width="9.1796875" style="2" hidden="1" customWidth="1" outlineLevel="1"/>
    <col min="10" max="10" width="3.1796875" style="2" customWidth="1" collapsed="1"/>
    <col min="11" max="11" width="12" style="3" hidden="1" customWidth="1" outlineLevel="1" collapsed="1"/>
    <col min="12" max="12" width="11.26953125" hidden="1" customWidth="1" outlineLevel="1"/>
    <col min="13" max="13" width="9.54296875" customWidth="1" collapsed="1"/>
    <col min="14" max="14" width="7.453125" style="3" customWidth="1"/>
    <col min="15" max="15" width="6" style="3" customWidth="1"/>
    <col min="16" max="16" width="6.54296875" style="3" customWidth="1"/>
    <col min="17" max="17" width="46.26953125" style="3" customWidth="1"/>
    <col min="18" max="18" width="9.1796875" style="3"/>
    <col min="19" max="19" width="9.54296875" style="3" customWidth="1"/>
    <col min="20" max="20" width="9.26953125" style="3" customWidth="1"/>
    <col min="21" max="21" width="11.81640625" style="3" bestFit="1" customWidth="1"/>
    <col min="22" max="22" width="10.1796875" style="3" bestFit="1" customWidth="1"/>
    <col min="23" max="16384" width="9.1796875" style="3"/>
  </cols>
  <sheetData>
    <row r="1" spans="1:24" ht="15.5">
      <c r="A1" s="220" t="s">
        <v>386</v>
      </c>
      <c r="B1" s="220"/>
      <c r="C1" s="220"/>
      <c r="D1" s="220"/>
      <c r="E1" s="220"/>
      <c r="F1" s="220"/>
      <c r="G1" s="220"/>
      <c r="H1" s="1"/>
      <c r="L1" s="3"/>
      <c r="M1" s="133"/>
    </row>
    <row r="2" spans="1:24" ht="15.5">
      <c r="A2" s="1"/>
      <c r="B2" s="1"/>
      <c r="C2" s="1"/>
      <c r="D2" s="1"/>
      <c r="E2" s="1"/>
      <c r="F2" s="1"/>
      <c r="G2" s="1"/>
      <c r="H2" s="1"/>
      <c r="L2" s="3"/>
      <c r="M2" s="133"/>
    </row>
    <row r="3" spans="1:24" ht="16" thickBot="1">
      <c r="A3" s="144" t="s">
        <v>387</v>
      </c>
      <c r="B3" s="146"/>
      <c r="C3" s="146"/>
      <c r="D3" s="146"/>
      <c r="E3" s="146"/>
      <c r="F3" s="146"/>
      <c r="G3" s="146"/>
      <c r="H3" s="146"/>
      <c r="I3" s="92"/>
      <c r="J3" s="92"/>
      <c r="K3" s="147"/>
      <c r="L3" s="147"/>
      <c r="M3" s="148"/>
      <c r="N3" s="147"/>
      <c r="O3" s="147"/>
      <c r="P3" s="147"/>
      <c r="Q3" s="147"/>
      <c r="R3" s="147"/>
      <c r="S3" s="147"/>
      <c r="T3" s="147"/>
    </row>
    <row r="4" spans="1:24" s="6" customFormat="1" ht="43.5">
      <c r="A4" s="151" t="s">
        <v>1</v>
      </c>
      <c r="B4" s="150" t="s">
        <v>2</v>
      </c>
      <c r="C4" s="213" t="s">
        <v>5</v>
      </c>
      <c r="D4" s="213" t="s">
        <v>395</v>
      </c>
      <c r="E4" s="213" t="s">
        <v>393</v>
      </c>
      <c r="F4" s="149" t="s">
        <v>8</v>
      </c>
      <c r="G4" s="149" t="s">
        <v>9</v>
      </c>
      <c r="H4" s="149" t="s">
        <v>10</v>
      </c>
      <c r="I4" s="149" t="s">
        <v>11</v>
      </c>
      <c r="J4" s="149"/>
      <c r="K4" s="149" t="s">
        <v>12</v>
      </c>
      <c r="L4" s="149" t="s">
        <v>253</v>
      </c>
      <c r="M4" s="213" t="s">
        <v>406</v>
      </c>
      <c r="N4" s="213" t="s">
        <v>13</v>
      </c>
      <c r="O4" s="213" t="s">
        <v>14</v>
      </c>
      <c r="P4" s="213" t="s">
        <v>15</v>
      </c>
      <c r="Q4" s="149" t="s">
        <v>388</v>
      </c>
      <c r="R4" s="149" t="s">
        <v>274</v>
      </c>
      <c r="S4" s="149" t="s">
        <v>275</v>
      </c>
      <c r="T4" s="152" t="s">
        <v>385</v>
      </c>
      <c r="U4" s="136" t="s">
        <v>340</v>
      </c>
    </row>
    <row r="5" spans="1:24" s="67" customFormat="1" collapsed="1">
      <c r="A5" s="153">
        <v>2014072</v>
      </c>
      <c r="B5" s="8" t="s">
        <v>169</v>
      </c>
      <c r="C5" s="11">
        <v>471</v>
      </c>
      <c r="D5" s="72">
        <v>42552</v>
      </c>
      <c r="E5" s="12">
        <v>470</v>
      </c>
      <c r="F5" s="171" t="s">
        <v>170</v>
      </c>
      <c r="G5" s="172">
        <v>251105</v>
      </c>
      <c r="H5" s="172" t="s">
        <v>23</v>
      </c>
      <c r="I5" s="173"/>
      <c r="J5" s="173"/>
      <c r="K5" s="29"/>
      <c r="L5" s="29">
        <v>464616.47</v>
      </c>
      <c r="M5" s="29">
        <f>0.001*(L5+K5)</f>
        <v>464.61646999999999</v>
      </c>
      <c r="N5" s="29">
        <v>75.408770000000004</v>
      </c>
      <c r="O5" s="29">
        <v>59.764410000000005</v>
      </c>
      <c r="P5" s="29">
        <f>SUM(M5:O5)</f>
        <v>599.78964999999994</v>
      </c>
      <c r="Q5" s="217"/>
      <c r="R5" s="17">
        <v>364.2</v>
      </c>
      <c r="S5" s="17">
        <v>1365</v>
      </c>
      <c r="T5" s="158">
        <v>599.78965000000005</v>
      </c>
      <c r="U5" s="186"/>
      <c r="W5"/>
      <c r="X5"/>
    </row>
    <row r="6" spans="1:24" s="16" customFormat="1">
      <c r="A6" s="153">
        <v>2015080</v>
      </c>
      <c r="B6" s="8" t="s">
        <v>171</v>
      </c>
      <c r="C6" s="11">
        <v>645</v>
      </c>
      <c r="D6" s="72">
        <v>42622</v>
      </c>
      <c r="E6" s="12">
        <v>646</v>
      </c>
      <c r="F6" s="13" t="s">
        <v>170</v>
      </c>
      <c r="G6" s="14">
        <v>252118</v>
      </c>
      <c r="H6" s="14" t="s">
        <v>19</v>
      </c>
      <c r="I6" s="15"/>
      <c r="J6" s="15"/>
      <c r="K6" s="29"/>
      <c r="L6" s="29">
        <v>646555.89</v>
      </c>
      <c r="M6" s="29">
        <f>0.001*(L6+K6)</f>
        <v>646.55588999999998</v>
      </c>
      <c r="N6" s="29">
        <v>42.802630000000001</v>
      </c>
      <c r="O6" s="29">
        <v>48.00188</v>
      </c>
      <c r="P6" s="29">
        <f t="shared" ref="P6:P16" si="0">SUM(M6:O6)</f>
        <v>737.36040000000003</v>
      </c>
      <c r="Q6" s="156"/>
      <c r="R6" s="17">
        <v>331</v>
      </c>
      <c r="S6" s="17">
        <v>1125</v>
      </c>
      <c r="T6" s="158">
        <v>211.36941000000002</v>
      </c>
      <c r="V6" s="174"/>
      <c r="W6"/>
      <c r="X6"/>
    </row>
    <row r="7" spans="1:24" s="16" customFormat="1">
      <c r="A7" s="153"/>
      <c r="B7" s="8"/>
      <c r="C7" s="11"/>
      <c r="D7" s="72"/>
      <c r="E7" s="12"/>
      <c r="F7" s="13"/>
      <c r="G7" s="14"/>
      <c r="H7" s="14"/>
      <c r="I7" s="15"/>
      <c r="J7" s="15"/>
      <c r="K7" s="29"/>
      <c r="L7" s="29"/>
      <c r="M7" s="29"/>
      <c r="N7" s="29"/>
      <c r="O7" s="29"/>
      <c r="P7" s="29"/>
      <c r="Q7" s="156"/>
      <c r="R7" s="17">
        <v>339.1</v>
      </c>
      <c r="S7" s="17">
        <v>1055</v>
      </c>
      <c r="T7" s="158">
        <v>525.99099000000001</v>
      </c>
      <c r="U7" s="187" t="s">
        <v>19</v>
      </c>
      <c r="W7"/>
      <c r="X7"/>
    </row>
    <row r="8" spans="1:24" s="16" customFormat="1">
      <c r="A8" s="153">
        <v>2015082</v>
      </c>
      <c r="B8" s="8" t="s">
        <v>172</v>
      </c>
      <c r="C8" s="83" t="s">
        <v>103</v>
      </c>
      <c r="D8" s="72">
        <v>42614</v>
      </c>
      <c r="E8" s="12">
        <v>57</v>
      </c>
      <c r="F8" s="13" t="s">
        <v>170</v>
      </c>
      <c r="G8" s="14">
        <v>252100</v>
      </c>
      <c r="H8" s="14" t="s">
        <v>23</v>
      </c>
      <c r="I8" s="15"/>
      <c r="J8" s="15"/>
      <c r="K8" s="29">
        <v>57050</v>
      </c>
      <c r="L8" s="29"/>
      <c r="M8" s="29">
        <f t="shared" ref="M8:M14" si="1">0.001*(L8+K8)</f>
        <v>57.050000000000004</v>
      </c>
      <c r="N8" s="29">
        <v>1.82081</v>
      </c>
      <c r="O8" s="29">
        <v>4.1924000000000001</v>
      </c>
      <c r="P8" s="29">
        <f t="shared" si="0"/>
        <v>63.063210000000005</v>
      </c>
      <c r="Q8" s="156"/>
      <c r="R8" s="17">
        <v>331</v>
      </c>
      <c r="S8" s="17">
        <v>1125</v>
      </c>
      <c r="T8" s="158">
        <v>63.063209999999998</v>
      </c>
      <c r="U8" s="187"/>
      <c r="V8" s="174"/>
      <c r="W8"/>
      <c r="X8"/>
    </row>
    <row r="9" spans="1:24" s="67" customFormat="1">
      <c r="A9" s="153">
        <v>2015097</v>
      </c>
      <c r="B9" s="8" t="s">
        <v>173</v>
      </c>
      <c r="C9" s="11">
        <v>150</v>
      </c>
      <c r="D9" s="72">
        <v>42552</v>
      </c>
      <c r="E9" s="12">
        <v>152.5</v>
      </c>
      <c r="F9" s="13" t="s">
        <v>170</v>
      </c>
      <c r="G9" s="14">
        <v>255101</v>
      </c>
      <c r="H9" s="14" t="s">
        <v>23</v>
      </c>
      <c r="I9" s="15"/>
      <c r="J9" s="15"/>
      <c r="K9" s="29"/>
      <c r="L9" s="29">
        <v>138783.85999999999</v>
      </c>
      <c r="M9" s="29">
        <v>139</v>
      </c>
      <c r="N9" s="29">
        <v>8.6784099999999995</v>
      </c>
      <c r="O9" s="29">
        <v>9.3620800000000006</v>
      </c>
      <c r="P9" s="29">
        <f t="shared" si="0"/>
        <v>157.04048999999998</v>
      </c>
      <c r="Q9" s="156"/>
      <c r="R9" s="17">
        <v>361</v>
      </c>
      <c r="S9" s="17">
        <v>1350</v>
      </c>
      <c r="T9" s="158">
        <v>156.82434999999998</v>
      </c>
      <c r="U9" s="186"/>
      <c r="W9"/>
      <c r="X9"/>
    </row>
    <row r="10" spans="1:24" s="67" customFormat="1">
      <c r="A10" s="153">
        <v>2015155</v>
      </c>
      <c r="B10" s="8" t="s">
        <v>175</v>
      </c>
      <c r="C10" s="11">
        <v>83.46</v>
      </c>
      <c r="D10" s="72">
        <v>42398</v>
      </c>
      <c r="E10" s="12">
        <v>83.46</v>
      </c>
      <c r="F10" s="13" t="s">
        <v>170</v>
      </c>
      <c r="G10" s="14">
        <v>251103</v>
      </c>
      <c r="H10" s="14" t="s">
        <v>19</v>
      </c>
      <c r="I10" s="15"/>
      <c r="J10" s="15"/>
      <c r="K10" s="29"/>
      <c r="L10" s="29">
        <v>78000</v>
      </c>
      <c r="M10" s="29">
        <f t="shared" si="1"/>
        <v>78</v>
      </c>
      <c r="N10" s="29">
        <v>6.9498999999999995</v>
      </c>
      <c r="O10" s="29">
        <v>0.62151000000000001</v>
      </c>
      <c r="P10" s="29">
        <f t="shared" si="0"/>
        <v>85.57141</v>
      </c>
      <c r="Q10" s="156"/>
      <c r="R10" s="17">
        <v>381.4</v>
      </c>
      <c r="S10" s="17">
        <v>1410</v>
      </c>
      <c r="T10" s="158">
        <v>85.571409999999986</v>
      </c>
      <c r="U10" s="186" t="s">
        <v>19</v>
      </c>
      <c r="V10" s="180"/>
      <c r="W10"/>
      <c r="X10"/>
    </row>
    <row r="11" spans="1:24" s="25" customFormat="1">
      <c r="A11" s="153">
        <v>2015175</v>
      </c>
      <c r="B11" s="18" t="s">
        <v>176</v>
      </c>
      <c r="C11" s="27">
        <v>80</v>
      </c>
      <c r="D11" s="72">
        <v>42693</v>
      </c>
      <c r="E11" s="12">
        <v>79.25</v>
      </c>
      <c r="F11" s="13" t="s">
        <v>170</v>
      </c>
      <c r="G11" s="23">
        <v>251106</v>
      </c>
      <c r="H11" s="23" t="s">
        <v>23</v>
      </c>
      <c r="I11" s="24"/>
      <c r="J11" s="24"/>
      <c r="K11" s="29"/>
      <c r="L11" s="29">
        <v>72273.47</v>
      </c>
      <c r="M11" s="29">
        <v>79</v>
      </c>
      <c r="N11" s="29">
        <v>4.5698999999999996</v>
      </c>
      <c r="O11" s="29">
        <v>3.8660500000000004</v>
      </c>
      <c r="P11" s="29">
        <f t="shared" si="0"/>
        <v>87.435950000000005</v>
      </c>
      <c r="Q11" s="218"/>
      <c r="R11" s="13">
        <v>339.2</v>
      </c>
      <c r="S11" s="13">
        <v>1160</v>
      </c>
      <c r="T11" s="158">
        <v>80.709419999999994</v>
      </c>
      <c r="U11" s="188"/>
      <c r="V11" s="185"/>
      <c r="W11"/>
      <c r="X11"/>
    </row>
    <row r="12" spans="1:24" s="67" customFormat="1">
      <c r="A12" s="153">
        <v>2016041</v>
      </c>
      <c r="B12" s="8" t="s">
        <v>177</v>
      </c>
      <c r="C12" s="11">
        <v>70</v>
      </c>
      <c r="D12" s="72">
        <v>42582</v>
      </c>
      <c r="E12" s="12">
        <v>65.900000000000006</v>
      </c>
      <c r="F12" s="13" t="s">
        <v>170</v>
      </c>
      <c r="G12" s="14">
        <v>255100</v>
      </c>
      <c r="H12" s="14" t="s">
        <v>19</v>
      </c>
      <c r="I12" s="15"/>
      <c r="J12" s="15"/>
      <c r="K12" s="29"/>
      <c r="L12" s="29">
        <v>59970</v>
      </c>
      <c r="M12" s="29">
        <f t="shared" si="1"/>
        <v>59.97</v>
      </c>
      <c r="N12" s="29">
        <v>3.2077499999999999</v>
      </c>
      <c r="O12" s="29">
        <v>1.2985599999999999</v>
      </c>
      <c r="P12" s="29">
        <f t="shared" si="0"/>
        <v>64.476309999999998</v>
      </c>
      <c r="Q12" s="156"/>
      <c r="R12" s="17">
        <v>331</v>
      </c>
      <c r="S12" s="17">
        <v>1125</v>
      </c>
      <c r="T12" s="158">
        <v>64.476309999999998</v>
      </c>
      <c r="U12" s="186" t="s">
        <v>19</v>
      </c>
      <c r="V12" s="180"/>
      <c r="W12"/>
      <c r="X12"/>
    </row>
    <row r="13" spans="1:24" s="16" customFormat="1">
      <c r="A13" s="153">
        <v>2016075</v>
      </c>
      <c r="B13" s="8" t="s">
        <v>178</v>
      </c>
      <c r="C13" s="83" t="s">
        <v>103</v>
      </c>
      <c r="D13" s="72">
        <v>42613</v>
      </c>
      <c r="E13" s="12">
        <v>50.2</v>
      </c>
      <c r="F13" s="13" t="s">
        <v>170</v>
      </c>
      <c r="G13" s="14">
        <v>248101</v>
      </c>
      <c r="H13" s="14" t="s">
        <v>19</v>
      </c>
      <c r="I13" s="15"/>
      <c r="J13" s="15"/>
      <c r="K13" s="29"/>
      <c r="L13" s="29">
        <v>45095.29</v>
      </c>
      <c r="M13" s="29">
        <f t="shared" si="1"/>
        <v>45.095289999999999</v>
      </c>
      <c r="N13" s="29">
        <v>0.82340000000000002</v>
      </c>
      <c r="O13" s="29"/>
      <c r="P13" s="29">
        <f t="shared" si="0"/>
        <v>45.918689999999998</v>
      </c>
      <c r="Q13" s="156" t="s">
        <v>392</v>
      </c>
      <c r="R13" s="17">
        <v>380.4</v>
      </c>
      <c r="S13" s="17">
        <v>1400</v>
      </c>
      <c r="T13" s="158">
        <v>45.918690000000005</v>
      </c>
      <c r="U13" s="187"/>
      <c r="W13"/>
      <c r="X13"/>
    </row>
    <row r="14" spans="1:24" s="16" customFormat="1">
      <c r="A14" s="153">
        <v>2016076</v>
      </c>
      <c r="B14" s="8" t="s">
        <v>179</v>
      </c>
      <c r="C14" s="83" t="s">
        <v>103</v>
      </c>
      <c r="D14" s="72">
        <v>42636</v>
      </c>
      <c r="E14" s="12">
        <v>61.137</v>
      </c>
      <c r="F14" s="13" t="s">
        <v>170</v>
      </c>
      <c r="G14" s="14">
        <v>259101</v>
      </c>
      <c r="H14" s="14" t="s">
        <v>19</v>
      </c>
      <c r="I14" s="15"/>
      <c r="J14" s="15"/>
      <c r="K14" s="29"/>
      <c r="L14" s="29">
        <v>50691.24</v>
      </c>
      <c r="M14" s="29">
        <f t="shared" si="1"/>
        <v>50.691240000000001</v>
      </c>
      <c r="N14" s="29">
        <v>1.9761600000000001</v>
      </c>
      <c r="O14" s="29">
        <v>4.2199300000000006</v>
      </c>
      <c r="P14" s="29">
        <f t="shared" si="0"/>
        <v>56.887329999999999</v>
      </c>
      <c r="Q14" s="156" t="s">
        <v>391</v>
      </c>
      <c r="R14" s="17">
        <v>380.4</v>
      </c>
      <c r="S14" s="17">
        <v>1400</v>
      </c>
      <c r="T14" s="158">
        <f>P14</f>
        <v>56.887329999999999</v>
      </c>
      <c r="U14" s="187"/>
      <c r="W14"/>
      <c r="X14"/>
    </row>
    <row r="15" spans="1:24" s="67" customFormat="1" ht="13">
      <c r="A15" s="153" t="s">
        <v>20</v>
      </c>
      <c r="B15" s="8" t="s">
        <v>181</v>
      </c>
      <c r="C15" s="11">
        <v>47.3</v>
      </c>
      <c r="D15" s="72">
        <v>42432</v>
      </c>
      <c r="E15" s="12">
        <v>84.673000000000002</v>
      </c>
      <c r="F15" s="13" t="s">
        <v>170</v>
      </c>
      <c r="G15" s="14">
        <v>241100</v>
      </c>
      <c r="H15" s="14" t="s">
        <v>19</v>
      </c>
      <c r="I15" s="15"/>
      <c r="J15" s="15"/>
      <c r="K15" s="29"/>
      <c r="L15" s="29">
        <v>47300</v>
      </c>
      <c r="M15" s="29">
        <v>84</v>
      </c>
      <c r="N15" s="29">
        <v>9.7737999999999996</v>
      </c>
      <c r="O15" s="29"/>
      <c r="P15" s="29">
        <f t="shared" si="0"/>
        <v>93.773799999999994</v>
      </c>
      <c r="Q15" s="156" t="s">
        <v>394</v>
      </c>
      <c r="R15" s="17">
        <v>361</v>
      </c>
      <c r="S15" s="17">
        <v>1350</v>
      </c>
      <c r="T15" s="158">
        <f t="shared" ref="T15:T19" si="2">P15</f>
        <v>93.773799999999994</v>
      </c>
      <c r="U15" s="186" t="s">
        <v>19</v>
      </c>
    </row>
    <row r="16" spans="1:24" s="67" customFormat="1" ht="13">
      <c r="A16" s="153" t="s">
        <v>20</v>
      </c>
      <c r="B16" s="8" t="s">
        <v>183</v>
      </c>
      <c r="C16" s="11">
        <v>65</v>
      </c>
      <c r="D16" s="72">
        <v>42559</v>
      </c>
      <c r="E16" s="12">
        <v>65</v>
      </c>
      <c r="F16" s="13" t="s">
        <v>170</v>
      </c>
      <c r="G16" s="14">
        <v>250100</v>
      </c>
      <c r="H16" s="14" t="s">
        <v>19</v>
      </c>
      <c r="I16" s="15"/>
      <c r="J16" s="15"/>
      <c r="K16" s="29"/>
      <c r="L16" s="29"/>
      <c r="M16" s="29">
        <f>10.4717+30.392+45.25</f>
        <v>86.113699999999994</v>
      </c>
      <c r="N16" s="29">
        <f>5.941</f>
        <v>5.9409999999999998</v>
      </c>
      <c r="O16" s="29"/>
      <c r="P16" s="29">
        <f t="shared" si="0"/>
        <v>92.054699999999997</v>
      </c>
      <c r="Q16" s="156" t="s">
        <v>390</v>
      </c>
      <c r="R16" s="17" t="s">
        <v>384</v>
      </c>
      <c r="S16" s="17" t="s">
        <v>383</v>
      </c>
      <c r="T16" s="158">
        <f t="shared" si="2"/>
        <v>92.054699999999997</v>
      </c>
      <c r="U16" s="186"/>
    </row>
    <row r="17" spans="1:24" s="59" customFormat="1" ht="13">
      <c r="A17" s="153" t="s">
        <v>20</v>
      </c>
      <c r="B17" s="8" t="s">
        <v>184</v>
      </c>
      <c r="C17" s="11">
        <v>44</v>
      </c>
      <c r="D17" s="72">
        <v>42629</v>
      </c>
      <c r="E17" s="12">
        <v>46</v>
      </c>
      <c r="F17" s="13" t="s">
        <v>170</v>
      </c>
      <c r="G17" s="14">
        <v>855100</v>
      </c>
      <c r="H17" s="14" t="s">
        <v>23</v>
      </c>
      <c r="I17" s="15"/>
      <c r="J17" s="15"/>
      <c r="K17" s="29"/>
      <c r="L17" s="29"/>
      <c r="M17" s="29">
        <v>46.157330000000002</v>
      </c>
      <c r="N17" s="17"/>
      <c r="O17" s="29"/>
      <c r="P17" s="29">
        <f>SUM(M17:O17)</f>
        <v>46.157330000000002</v>
      </c>
      <c r="Q17" s="156"/>
      <c r="R17" s="17">
        <v>341.5</v>
      </c>
      <c r="S17" s="17">
        <v>1555</v>
      </c>
      <c r="T17" s="158">
        <f t="shared" si="2"/>
        <v>46.157330000000002</v>
      </c>
      <c r="U17" s="186"/>
    </row>
    <row r="18" spans="1:24" s="67" customFormat="1" ht="13">
      <c r="A18" s="153" t="s">
        <v>20</v>
      </c>
      <c r="B18" s="8" t="s">
        <v>185</v>
      </c>
      <c r="C18" s="83" t="s">
        <v>103</v>
      </c>
      <c r="D18" s="72">
        <v>42640</v>
      </c>
      <c r="E18" s="12">
        <v>60</v>
      </c>
      <c r="F18" s="13" t="s">
        <v>186</v>
      </c>
      <c r="G18" s="14">
        <v>855100</v>
      </c>
      <c r="H18" s="14" t="s">
        <v>23</v>
      </c>
      <c r="I18" s="15"/>
      <c r="J18" s="15"/>
      <c r="K18" s="29"/>
      <c r="L18" s="29"/>
      <c r="M18" s="29">
        <v>61.059069999999998</v>
      </c>
      <c r="N18" s="16"/>
      <c r="O18" s="29"/>
      <c r="P18" s="29">
        <f>SUM(M18:O18)</f>
        <v>61.059069999999998</v>
      </c>
      <c r="Q18" s="156"/>
      <c r="R18" s="17">
        <v>341.5</v>
      </c>
      <c r="S18" s="210">
        <v>1555</v>
      </c>
      <c r="T18" s="158">
        <f t="shared" si="2"/>
        <v>61.059069999999998</v>
      </c>
      <c r="U18" s="186"/>
    </row>
    <row r="19" spans="1:24" s="59" customFormat="1" ht="13.5" thickBot="1">
      <c r="A19" s="154" t="s">
        <v>20</v>
      </c>
      <c r="B19" s="85" t="s">
        <v>187</v>
      </c>
      <c r="C19" s="88" t="s">
        <v>103</v>
      </c>
      <c r="D19" s="89">
        <v>42573</v>
      </c>
      <c r="E19" s="90">
        <v>350</v>
      </c>
      <c r="F19" s="91" t="s">
        <v>188</v>
      </c>
      <c r="G19" s="92">
        <v>855100</v>
      </c>
      <c r="H19" s="92" t="s">
        <v>19</v>
      </c>
      <c r="I19" s="155"/>
      <c r="J19" s="155"/>
      <c r="K19" s="141"/>
      <c r="L19" s="141"/>
      <c r="M19" s="141">
        <f>289.843+22.6757</f>
        <v>312.51870000000002</v>
      </c>
      <c r="N19" s="98"/>
      <c r="O19" s="141"/>
      <c r="P19" s="141">
        <f>SUM(M19:O19)</f>
        <v>312.51870000000002</v>
      </c>
      <c r="Q19" s="157" t="s">
        <v>389</v>
      </c>
      <c r="R19" s="98">
        <v>341.5</v>
      </c>
      <c r="S19" s="98">
        <v>1555</v>
      </c>
      <c r="T19" s="159">
        <f t="shared" si="2"/>
        <v>312.51870000000002</v>
      </c>
      <c r="U19" s="186" t="s">
        <v>19</v>
      </c>
    </row>
    <row r="20" spans="1:24" s="59" customFormat="1" ht="12.5">
      <c r="A20" s="58"/>
      <c r="B20" s="13"/>
      <c r="C20" s="93">
        <v>1800.76</v>
      </c>
      <c r="D20" s="93"/>
      <c r="E20" s="94">
        <v>2352.12</v>
      </c>
      <c r="G20" s="58"/>
      <c r="H20" s="58"/>
      <c r="I20" s="58"/>
      <c r="J20" s="58"/>
      <c r="K20" s="29"/>
      <c r="L20" s="29"/>
      <c r="M20" s="29"/>
      <c r="N20" s="29"/>
      <c r="O20" s="29"/>
      <c r="P20" s="94">
        <f>SUM(P5:P19)</f>
        <v>2503.1070399999999</v>
      </c>
    </row>
    <row r="21" spans="1:24" s="82" customFormat="1" ht="12.5">
      <c r="A21" s="138"/>
      <c r="B21" s="13"/>
      <c r="C21" s="139"/>
      <c r="D21" s="139"/>
      <c r="E21" s="139"/>
      <c r="G21" s="138"/>
      <c r="H21" s="138"/>
      <c r="I21" s="138"/>
      <c r="J21" s="138"/>
      <c r="K21" s="29"/>
      <c r="L21" s="29"/>
      <c r="M21" s="29"/>
      <c r="N21" s="29"/>
      <c r="O21" s="29"/>
      <c r="P21" s="139"/>
    </row>
    <row r="22" spans="1:24" s="82" customFormat="1" ht="16" thickBot="1">
      <c r="A22" s="144" t="s">
        <v>276</v>
      </c>
      <c r="B22" s="91"/>
      <c r="C22" s="145"/>
      <c r="D22" s="145"/>
      <c r="E22" s="145"/>
      <c r="F22" s="91"/>
      <c r="G22" s="108"/>
      <c r="H22" s="108"/>
      <c r="I22" s="108"/>
      <c r="J22" s="108"/>
      <c r="K22" s="141"/>
      <c r="L22" s="141"/>
      <c r="M22" s="141"/>
      <c r="N22" s="141"/>
      <c r="O22" s="141"/>
      <c r="P22" s="145"/>
    </row>
    <row r="23" spans="1:24" s="17" customFormat="1" ht="44" thickBot="1">
      <c r="A23" s="151" t="s">
        <v>1</v>
      </c>
      <c r="B23" s="150" t="s">
        <v>2</v>
      </c>
      <c r="C23" s="213" t="s">
        <v>5</v>
      </c>
      <c r="D23" s="213" t="s">
        <v>398</v>
      </c>
      <c r="E23" s="213" t="s">
        <v>393</v>
      </c>
      <c r="F23" s="149" t="s">
        <v>8</v>
      </c>
      <c r="G23" s="149" t="s">
        <v>9</v>
      </c>
      <c r="H23" s="149" t="s">
        <v>10</v>
      </c>
      <c r="I23" s="149" t="s">
        <v>11</v>
      </c>
      <c r="J23" s="149"/>
      <c r="K23" s="149" t="s">
        <v>12</v>
      </c>
      <c r="L23" s="149" t="s">
        <v>253</v>
      </c>
      <c r="M23" s="213" t="s">
        <v>406</v>
      </c>
      <c r="N23" s="213" t="s">
        <v>13</v>
      </c>
      <c r="O23" s="213" t="s">
        <v>14</v>
      </c>
      <c r="P23" s="213" t="s">
        <v>15</v>
      </c>
      <c r="Q23" s="149" t="s">
        <v>396</v>
      </c>
    </row>
    <row r="24" spans="1:24" s="13" customFormat="1" ht="13">
      <c r="A24" s="160">
        <v>2016088</v>
      </c>
      <c r="B24" s="161" t="s">
        <v>16</v>
      </c>
      <c r="C24" s="162">
        <v>85</v>
      </c>
      <c r="D24" s="163">
        <v>170</v>
      </c>
      <c r="E24" s="163">
        <v>253.5</v>
      </c>
      <c r="F24" s="164" t="s">
        <v>18</v>
      </c>
      <c r="G24" s="165">
        <v>246100</v>
      </c>
      <c r="H24" s="165" t="s">
        <v>19</v>
      </c>
      <c r="I24" s="166"/>
      <c r="J24" s="166"/>
      <c r="K24" s="167"/>
      <c r="L24" s="167">
        <v>164310</v>
      </c>
      <c r="M24" s="168">
        <f t="shared" ref="M24:M66" si="3">0.001*(L24+K24)</f>
        <v>164.31</v>
      </c>
      <c r="N24" s="167">
        <v>2.0585200000000001</v>
      </c>
      <c r="O24" s="167">
        <v>0</v>
      </c>
      <c r="P24" s="169">
        <f t="shared" ref="P24:P66" si="4">SUM(M24:O24)</f>
        <v>166.36851999999999</v>
      </c>
      <c r="Q24" s="17" t="s">
        <v>397</v>
      </c>
    </row>
    <row r="25" spans="1:24" s="25" customFormat="1" ht="13">
      <c r="A25" s="153" t="s">
        <v>20</v>
      </c>
      <c r="B25" s="18" t="s">
        <v>21</v>
      </c>
      <c r="C25" s="21">
        <v>50</v>
      </c>
      <c r="D25" s="21">
        <v>90</v>
      </c>
      <c r="E25" s="12">
        <v>50</v>
      </c>
      <c r="F25" s="13" t="s">
        <v>22</v>
      </c>
      <c r="G25" s="23">
        <v>246100</v>
      </c>
      <c r="H25" s="23" t="s">
        <v>23</v>
      </c>
      <c r="I25" s="24"/>
      <c r="J25" s="24"/>
      <c r="K25" s="132"/>
      <c r="L25" s="132"/>
      <c r="M25" s="29"/>
      <c r="N25" s="132"/>
      <c r="O25" s="132"/>
      <c r="P25" s="170">
        <f t="shared" si="4"/>
        <v>0</v>
      </c>
      <c r="Q25" s="13"/>
      <c r="R25" s="13"/>
      <c r="S25" s="13"/>
      <c r="T25" s="13"/>
    </row>
    <row r="26" spans="1:24" s="16" customFormat="1" ht="13">
      <c r="A26" s="153"/>
      <c r="B26" s="20" t="s">
        <v>24</v>
      </c>
      <c r="C26" s="21">
        <v>450</v>
      </c>
      <c r="D26" s="21">
        <v>350</v>
      </c>
      <c r="E26" s="12">
        <v>350</v>
      </c>
      <c r="F26" s="13" t="s">
        <v>25</v>
      </c>
      <c r="G26" s="23">
        <v>246100</v>
      </c>
      <c r="H26" s="23" t="s">
        <v>23</v>
      </c>
      <c r="I26" s="24"/>
      <c r="J26" s="24"/>
      <c r="K26" s="132"/>
      <c r="L26" s="132"/>
      <c r="M26" s="29"/>
      <c r="N26" s="132"/>
      <c r="O26" s="132"/>
      <c r="P26" s="170">
        <f t="shared" si="4"/>
        <v>0</v>
      </c>
      <c r="Q26" s="13"/>
      <c r="R26" s="13"/>
      <c r="S26" s="13"/>
      <c r="T26" s="13"/>
    </row>
    <row r="27" spans="1:24" s="25" customFormat="1" ht="13">
      <c r="A27" s="153" t="s">
        <v>20</v>
      </c>
      <c r="B27" s="10" t="s">
        <v>26</v>
      </c>
      <c r="C27" s="11">
        <v>50</v>
      </c>
      <c r="D27" s="12">
        <v>30</v>
      </c>
      <c r="E27" s="12">
        <v>30</v>
      </c>
      <c r="F27" s="13" t="s">
        <v>28</v>
      </c>
      <c r="G27" s="14">
        <v>248100</v>
      </c>
      <c r="H27" s="14" t="s">
        <v>19</v>
      </c>
      <c r="I27" s="15"/>
      <c r="J27" s="15"/>
      <c r="K27" s="132"/>
      <c r="L27" s="132"/>
      <c r="M27" s="29"/>
      <c r="N27" s="132"/>
      <c r="O27" s="132"/>
      <c r="P27" s="170">
        <f t="shared" si="4"/>
        <v>0</v>
      </c>
      <c r="Q27" s="13"/>
      <c r="R27" s="13"/>
      <c r="S27" s="13"/>
      <c r="T27" s="13"/>
    </row>
    <row r="28" spans="1:24" s="16" customFormat="1">
      <c r="A28" s="153"/>
      <c r="B28" s="20" t="s">
        <v>29</v>
      </c>
      <c r="C28" s="21">
        <v>350</v>
      </c>
      <c r="D28" s="12">
        <v>350</v>
      </c>
      <c r="E28" s="12">
        <v>800</v>
      </c>
      <c r="F28" s="13" t="s">
        <v>31</v>
      </c>
      <c r="G28" s="23">
        <v>249100</v>
      </c>
      <c r="H28" s="23" t="s">
        <v>19</v>
      </c>
      <c r="I28" s="24"/>
      <c r="J28" s="24"/>
      <c r="K28" s="132"/>
      <c r="L28" s="132"/>
      <c r="M28" s="29"/>
      <c r="N28" s="132"/>
      <c r="O28" s="132"/>
      <c r="P28" s="170">
        <f t="shared" si="4"/>
        <v>0</v>
      </c>
      <c r="Q28" s="13" t="s">
        <v>399</v>
      </c>
      <c r="R28" s="13"/>
      <c r="S28" s="13"/>
      <c r="T28" s="13"/>
      <c r="U28" s="187"/>
      <c r="W28"/>
      <c r="X28"/>
    </row>
    <row r="29" spans="1:24" s="17" customFormat="1" ht="13">
      <c r="A29" s="153">
        <v>2015134</v>
      </c>
      <c r="B29" s="8" t="s">
        <v>174</v>
      </c>
      <c r="C29" s="11">
        <v>60</v>
      </c>
      <c r="D29" s="12">
        <v>42.369</v>
      </c>
      <c r="E29" s="12">
        <v>81</v>
      </c>
      <c r="F29" s="13" t="s">
        <v>170</v>
      </c>
      <c r="G29" s="14">
        <v>250100</v>
      </c>
      <c r="H29" s="14" t="s">
        <v>23</v>
      </c>
      <c r="I29" s="15"/>
      <c r="J29" s="15"/>
      <c r="K29" s="29">
        <v>76898.39</v>
      </c>
      <c r="L29" s="29"/>
      <c r="M29" s="29">
        <f>0.001*(L29+K29)</f>
        <v>76.898390000000006</v>
      </c>
      <c r="N29" s="29">
        <v>6.0012499999999998</v>
      </c>
      <c r="O29" s="29">
        <v>8.6552999999999987</v>
      </c>
      <c r="P29" s="170">
        <f>SUM(M29:O29)</f>
        <v>91.554940000000002</v>
      </c>
      <c r="Q29" s="13" t="s">
        <v>400</v>
      </c>
      <c r="R29" s="13"/>
      <c r="S29" s="13"/>
      <c r="T29" s="13"/>
    </row>
    <row r="30" spans="1:24" s="16" customFormat="1" ht="13">
      <c r="A30" s="153">
        <v>2016032</v>
      </c>
      <c r="B30" s="8" t="s">
        <v>32</v>
      </c>
      <c r="C30" s="11">
        <v>250</v>
      </c>
      <c r="D30" s="12">
        <v>230</v>
      </c>
      <c r="E30" s="12">
        <v>229</v>
      </c>
      <c r="F30" s="13" t="s">
        <v>34</v>
      </c>
      <c r="G30" s="14">
        <v>250100</v>
      </c>
      <c r="H30" s="14" t="s">
        <v>19</v>
      </c>
      <c r="I30" s="15"/>
      <c r="J30" s="15"/>
      <c r="K30" s="132">
        <v>42090.95</v>
      </c>
      <c r="L30" s="132">
        <v>172901.71</v>
      </c>
      <c r="M30" s="29">
        <f t="shared" si="3"/>
        <v>214.99265999999997</v>
      </c>
      <c r="N30" s="132">
        <v>3.7272500000000002</v>
      </c>
      <c r="O30" s="132">
        <v>10.057360000000001</v>
      </c>
      <c r="P30" s="170">
        <f t="shared" si="4"/>
        <v>228.77726999999996</v>
      </c>
      <c r="Q30" s="13"/>
      <c r="R30" s="13"/>
      <c r="S30" s="13"/>
      <c r="T30" s="13"/>
    </row>
    <row r="31" spans="1:24" s="16" customFormat="1" ht="13">
      <c r="A31" s="153">
        <v>2016085</v>
      </c>
      <c r="B31" s="10" t="s">
        <v>35</v>
      </c>
      <c r="C31" s="11">
        <v>750</v>
      </c>
      <c r="D31" s="12">
        <v>900</v>
      </c>
      <c r="E31" s="12">
        <v>1100</v>
      </c>
      <c r="F31" s="13" t="s">
        <v>36</v>
      </c>
      <c r="G31" s="14">
        <v>250100</v>
      </c>
      <c r="H31" s="14" t="s">
        <v>19</v>
      </c>
      <c r="I31" s="15"/>
      <c r="J31" s="15"/>
      <c r="K31" s="132">
        <v>146400</v>
      </c>
      <c r="L31" s="132"/>
      <c r="M31" s="29">
        <f t="shared" si="3"/>
        <v>146.4</v>
      </c>
      <c r="N31" s="132">
        <v>2.2548000000000004</v>
      </c>
      <c r="O31" s="132">
        <v>0.21672</v>
      </c>
      <c r="P31" s="170">
        <f t="shared" si="4"/>
        <v>148.87152</v>
      </c>
      <c r="Q31" s="13" t="s">
        <v>401</v>
      </c>
    </row>
    <row r="32" spans="1:24" s="25" customFormat="1" ht="13">
      <c r="A32" s="153">
        <v>2016089</v>
      </c>
      <c r="B32" s="8" t="s">
        <v>37</v>
      </c>
      <c r="C32" s="11">
        <v>75</v>
      </c>
      <c r="D32" s="12">
        <v>102</v>
      </c>
      <c r="E32" s="12">
        <v>102</v>
      </c>
      <c r="F32" s="13" t="s">
        <v>38</v>
      </c>
      <c r="G32" s="14">
        <v>250100</v>
      </c>
      <c r="H32" s="14" t="s">
        <v>19</v>
      </c>
      <c r="I32" s="15"/>
      <c r="J32" s="15"/>
      <c r="K32" s="132"/>
      <c r="L32" s="132">
        <v>76974.36</v>
      </c>
      <c r="M32" s="29">
        <f t="shared" si="3"/>
        <v>76.974360000000004</v>
      </c>
      <c r="N32" s="132">
        <v>0.85804000000000002</v>
      </c>
      <c r="O32" s="132">
        <v>1.4595199999999999</v>
      </c>
      <c r="P32" s="170">
        <f t="shared" si="4"/>
        <v>79.291920000000005</v>
      </c>
      <c r="Q32" s="17"/>
    </row>
    <row r="33" spans="1:17" s="17" customFormat="1" ht="13">
      <c r="A33" s="153"/>
      <c r="B33" s="20" t="s">
        <v>39</v>
      </c>
      <c r="C33" s="21">
        <v>600</v>
      </c>
      <c r="D33" s="12">
        <v>500</v>
      </c>
      <c r="E33" s="12">
        <v>400</v>
      </c>
      <c r="F33" s="13" t="s">
        <v>40</v>
      </c>
      <c r="G33" s="23">
        <v>250100</v>
      </c>
      <c r="H33" s="23" t="s">
        <v>23</v>
      </c>
      <c r="I33" s="24"/>
      <c r="J33" s="24"/>
      <c r="K33" s="132"/>
      <c r="L33" s="132"/>
      <c r="M33" s="29"/>
      <c r="N33" s="132"/>
      <c r="O33" s="132"/>
      <c r="P33" s="170">
        <f t="shared" si="4"/>
        <v>0</v>
      </c>
      <c r="Q33" s="13"/>
    </row>
    <row r="34" spans="1:17" s="16" customFormat="1" ht="13">
      <c r="A34" s="153">
        <v>2015018</v>
      </c>
      <c r="B34" s="8" t="s">
        <v>41</v>
      </c>
      <c r="C34" s="11">
        <v>245</v>
      </c>
      <c r="D34" s="12">
        <v>245</v>
      </c>
      <c r="E34" s="12">
        <v>245</v>
      </c>
      <c r="F34" s="13" t="s">
        <v>43</v>
      </c>
      <c r="G34" s="14">
        <v>251103</v>
      </c>
      <c r="H34" s="14" t="s">
        <v>23</v>
      </c>
      <c r="I34" s="15"/>
      <c r="J34" s="15"/>
      <c r="K34" s="132"/>
      <c r="L34" s="132">
        <v>236294.98</v>
      </c>
      <c r="M34" s="29">
        <f t="shared" si="3"/>
        <v>236.29498000000001</v>
      </c>
      <c r="N34" s="132">
        <v>41.26717</v>
      </c>
      <c r="O34" s="132">
        <v>36.448360000000001</v>
      </c>
      <c r="P34" s="170">
        <f t="shared" si="4"/>
        <v>314.01051000000001</v>
      </c>
      <c r="Q34" s="17"/>
    </row>
    <row r="35" spans="1:17" s="16" customFormat="1" ht="13">
      <c r="A35" s="153">
        <v>2015083</v>
      </c>
      <c r="B35" s="8" t="s">
        <v>44</v>
      </c>
      <c r="C35" s="11">
        <v>50</v>
      </c>
      <c r="D35" s="12">
        <v>63</v>
      </c>
      <c r="E35" s="12">
        <v>63</v>
      </c>
      <c r="F35" s="13" t="s">
        <v>45</v>
      </c>
      <c r="G35" s="14">
        <v>251106</v>
      </c>
      <c r="H35" s="14" t="s">
        <v>23</v>
      </c>
      <c r="I35" s="15"/>
      <c r="J35" s="15"/>
      <c r="K35" s="132"/>
      <c r="L35" s="132">
        <v>61214.92</v>
      </c>
      <c r="M35" s="29">
        <f t="shared" si="3"/>
        <v>61.214919999999999</v>
      </c>
      <c r="N35" s="132">
        <v>1.6330100000000001</v>
      </c>
      <c r="O35" s="132">
        <v>6.3537100000000004</v>
      </c>
      <c r="P35" s="170">
        <f t="shared" si="4"/>
        <v>69.201639999999998</v>
      </c>
      <c r="Q35" s="17"/>
    </row>
    <row r="36" spans="1:17" s="16" customFormat="1" ht="13">
      <c r="A36" s="153">
        <v>2016009</v>
      </c>
      <c r="B36" s="8" t="s">
        <v>46</v>
      </c>
      <c r="C36" s="11">
        <v>1700</v>
      </c>
      <c r="D36" s="12">
        <v>1806</v>
      </c>
      <c r="E36" s="12">
        <v>1671</v>
      </c>
      <c r="F36" s="13" t="s">
        <v>47</v>
      </c>
      <c r="G36" s="14">
        <v>251106</v>
      </c>
      <c r="H36" s="14" t="s">
        <v>19</v>
      </c>
      <c r="I36" s="15"/>
      <c r="J36" s="15"/>
      <c r="K36" s="132"/>
      <c r="L36" s="132">
        <v>1651330.15</v>
      </c>
      <c r="M36" s="29">
        <f t="shared" si="3"/>
        <v>1651.33015</v>
      </c>
      <c r="N36" s="132">
        <v>25.424009999999999</v>
      </c>
      <c r="O36" s="132">
        <v>105.39084</v>
      </c>
      <c r="P36" s="170">
        <f t="shared" si="4"/>
        <v>1782.145</v>
      </c>
      <c r="Q36" s="17"/>
    </row>
    <row r="37" spans="1:17" s="25" customFormat="1" ht="13">
      <c r="A37" s="153">
        <v>2016103</v>
      </c>
      <c r="B37" s="8" t="s">
        <v>48</v>
      </c>
      <c r="C37" s="11">
        <v>50</v>
      </c>
      <c r="D37" s="12">
        <v>50</v>
      </c>
      <c r="E37" s="12">
        <v>160.9</v>
      </c>
      <c r="F37" s="13" t="s">
        <v>47</v>
      </c>
      <c r="G37" s="14">
        <v>251106</v>
      </c>
      <c r="H37" s="14" t="s">
        <v>19</v>
      </c>
      <c r="I37" s="15"/>
      <c r="J37" s="15"/>
      <c r="K37" s="132"/>
      <c r="L37" s="132">
        <v>181399.14</v>
      </c>
      <c r="M37" s="29">
        <f t="shared" si="3"/>
        <v>181.39914000000002</v>
      </c>
      <c r="N37" s="132">
        <v>7.2751800000000006</v>
      </c>
      <c r="O37" s="132">
        <v>2.7967</v>
      </c>
      <c r="P37" s="170">
        <f t="shared" si="4"/>
        <v>191.47102000000001</v>
      </c>
      <c r="Q37" s="17" t="s">
        <v>402</v>
      </c>
    </row>
    <row r="38" spans="1:17" s="25" customFormat="1" ht="13">
      <c r="A38" s="153">
        <v>2016133</v>
      </c>
      <c r="B38" s="18" t="s">
        <v>49</v>
      </c>
      <c r="C38" s="26"/>
      <c r="D38" s="12">
        <v>450</v>
      </c>
      <c r="E38" s="12">
        <v>330.8</v>
      </c>
      <c r="F38" s="13" t="s">
        <v>50</v>
      </c>
      <c r="G38" s="23">
        <v>251102</v>
      </c>
      <c r="H38" s="23" t="s">
        <v>23</v>
      </c>
      <c r="I38" s="24"/>
      <c r="J38" s="24"/>
      <c r="K38" s="132"/>
      <c r="L38" s="132"/>
      <c r="M38" s="29"/>
      <c r="N38" s="132">
        <v>0.30551</v>
      </c>
      <c r="O38" s="132"/>
      <c r="P38" s="170">
        <f t="shared" si="4"/>
        <v>0.30551</v>
      </c>
      <c r="Q38" s="13"/>
    </row>
    <row r="39" spans="1:17" s="16" customFormat="1" ht="13">
      <c r="A39" s="153">
        <v>2015081</v>
      </c>
      <c r="B39" s="18" t="s">
        <v>51</v>
      </c>
      <c r="C39" s="27"/>
      <c r="D39" s="12">
        <v>85</v>
      </c>
      <c r="E39" s="12">
        <v>85</v>
      </c>
      <c r="F39" s="13" t="s">
        <v>53</v>
      </c>
      <c r="G39" s="23">
        <v>252104</v>
      </c>
      <c r="H39" s="23" t="s">
        <v>19</v>
      </c>
      <c r="I39" s="24"/>
      <c r="J39" s="24"/>
      <c r="K39" s="132"/>
      <c r="L39" s="132">
        <v>35640</v>
      </c>
      <c r="M39" s="29">
        <f t="shared" si="3"/>
        <v>35.64</v>
      </c>
      <c r="N39" s="132">
        <v>0.61863000000000001</v>
      </c>
      <c r="O39" s="132">
        <v>2.47966</v>
      </c>
      <c r="P39" s="170">
        <f t="shared" si="4"/>
        <v>38.738290000000006</v>
      </c>
      <c r="Q39" s="13"/>
    </row>
    <row r="40" spans="1:17" s="25" customFormat="1" ht="13">
      <c r="A40" s="153">
        <v>2016068</v>
      </c>
      <c r="B40" s="18" t="s">
        <v>54</v>
      </c>
      <c r="C40" s="27">
        <v>250</v>
      </c>
      <c r="D40" s="12">
        <v>238.23</v>
      </c>
      <c r="E40" s="12">
        <v>238</v>
      </c>
      <c r="F40" s="13" t="s">
        <v>55</v>
      </c>
      <c r="G40" s="23">
        <v>252104</v>
      </c>
      <c r="H40" s="23" t="s">
        <v>19</v>
      </c>
      <c r="I40" s="15"/>
      <c r="J40" s="15"/>
      <c r="K40" s="132"/>
      <c r="L40" s="132">
        <v>108085.38</v>
      </c>
      <c r="M40" s="29">
        <f t="shared" si="3"/>
        <v>108.08538</v>
      </c>
      <c r="N40" s="132">
        <v>0.88517000000000001</v>
      </c>
      <c r="O40" s="132">
        <v>2.1655199999999999</v>
      </c>
      <c r="P40" s="170">
        <f t="shared" si="4"/>
        <v>111.13607</v>
      </c>
      <c r="Q40" s="17"/>
    </row>
    <row r="41" spans="1:17" s="25" customFormat="1" ht="13">
      <c r="A41" s="153">
        <v>2016091</v>
      </c>
      <c r="B41" s="18" t="s">
        <v>56</v>
      </c>
      <c r="C41" s="21">
        <v>725</v>
      </c>
      <c r="D41" s="12">
        <v>800</v>
      </c>
      <c r="E41" s="12">
        <v>1218.1500000000001</v>
      </c>
      <c r="F41" s="13" t="s">
        <v>57</v>
      </c>
      <c r="G41" s="23">
        <v>252128</v>
      </c>
      <c r="H41" s="23" t="s">
        <v>19</v>
      </c>
      <c r="I41" s="24"/>
      <c r="J41" s="24"/>
      <c r="K41" s="132">
        <v>28638.75</v>
      </c>
      <c r="L41" s="132"/>
      <c r="M41" s="29">
        <f t="shared" si="3"/>
        <v>28.638750000000002</v>
      </c>
      <c r="N41" s="132">
        <v>2.6045000000000003</v>
      </c>
      <c r="O41" s="132">
        <v>0.74992999999999999</v>
      </c>
      <c r="P41" s="170">
        <f t="shared" si="4"/>
        <v>31.993180000000002</v>
      </c>
      <c r="Q41" s="13" t="s">
        <v>403</v>
      </c>
    </row>
    <row r="42" spans="1:17" s="25" customFormat="1" ht="13">
      <c r="A42" s="153">
        <v>2016093</v>
      </c>
      <c r="B42" s="18" t="s">
        <v>58</v>
      </c>
      <c r="C42" s="27"/>
      <c r="D42" s="12">
        <v>1485.27</v>
      </c>
      <c r="E42" s="12">
        <v>1485.27</v>
      </c>
      <c r="F42" s="13" t="s">
        <v>59</v>
      </c>
      <c r="G42" s="23">
        <v>252122</v>
      </c>
      <c r="H42" s="23" t="s">
        <v>19</v>
      </c>
      <c r="I42" s="24"/>
      <c r="J42" s="24"/>
      <c r="K42" s="132"/>
      <c r="L42" s="132">
        <v>7719.25</v>
      </c>
      <c r="M42" s="29">
        <f t="shared" si="3"/>
        <v>7.7192499999999997</v>
      </c>
      <c r="N42" s="132">
        <v>0.50295000000000001</v>
      </c>
      <c r="O42" s="132">
        <v>9.3299999999999998E-3</v>
      </c>
      <c r="P42" s="170">
        <f t="shared" si="4"/>
        <v>8.2315299999999993</v>
      </c>
      <c r="Q42" s="13"/>
    </row>
    <row r="43" spans="1:17" s="25" customFormat="1" ht="13">
      <c r="A43" s="153">
        <v>2016094</v>
      </c>
      <c r="B43" s="18" t="s">
        <v>60</v>
      </c>
      <c r="C43" s="21">
        <v>809</v>
      </c>
      <c r="D43" s="12">
        <v>1806</v>
      </c>
      <c r="E43" s="12">
        <v>1806</v>
      </c>
      <c r="F43" s="13" t="s">
        <v>61</v>
      </c>
      <c r="G43" s="23">
        <v>252123</v>
      </c>
      <c r="H43" s="23" t="s">
        <v>19</v>
      </c>
      <c r="I43" s="24"/>
      <c r="J43" s="24"/>
      <c r="K43" s="132"/>
      <c r="L43" s="132">
        <v>6225.1</v>
      </c>
      <c r="M43" s="29">
        <f t="shared" si="3"/>
        <v>6.2251000000000003</v>
      </c>
      <c r="N43" s="132">
        <v>0.14410000000000001</v>
      </c>
      <c r="O43" s="132">
        <v>1.6999999999999999E-3</v>
      </c>
      <c r="P43" s="170">
        <f t="shared" si="4"/>
        <v>6.3708999999999998</v>
      </c>
      <c r="Q43" s="13"/>
    </row>
    <row r="44" spans="1:17" s="25" customFormat="1" ht="13">
      <c r="A44" s="153">
        <v>2016095</v>
      </c>
      <c r="B44" s="18" t="s">
        <v>62</v>
      </c>
      <c r="C44" s="27"/>
      <c r="D44" s="12">
        <v>1574</v>
      </c>
      <c r="E44" s="12">
        <v>1585.933</v>
      </c>
      <c r="F44" s="13" t="s">
        <v>63</v>
      </c>
      <c r="G44" s="23">
        <v>252117</v>
      </c>
      <c r="H44" s="23" t="s">
        <v>19</v>
      </c>
      <c r="I44" s="24"/>
      <c r="J44" s="24"/>
      <c r="K44" s="132"/>
      <c r="L44" s="132">
        <v>10127.700000000001</v>
      </c>
      <c r="M44" s="29">
        <f t="shared" si="3"/>
        <v>10.127700000000001</v>
      </c>
      <c r="N44" s="132"/>
      <c r="O44" s="132"/>
      <c r="P44" s="170">
        <f t="shared" si="4"/>
        <v>10.127700000000001</v>
      </c>
      <c r="Q44" s="13"/>
    </row>
    <row r="45" spans="1:17" s="25" customFormat="1" ht="13">
      <c r="A45" s="153">
        <v>2016096</v>
      </c>
      <c r="B45" s="18" t="s">
        <v>64</v>
      </c>
      <c r="C45" s="27"/>
      <c r="D45" s="12">
        <v>521.68100000000004</v>
      </c>
      <c r="E45" s="12">
        <v>521.68100000000004</v>
      </c>
      <c r="F45" s="13" t="s">
        <v>59</v>
      </c>
      <c r="G45" s="23">
        <v>252114</v>
      </c>
      <c r="H45" s="23" t="s">
        <v>19</v>
      </c>
      <c r="I45" s="24"/>
      <c r="J45" s="24"/>
      <c r="K45" s="132"/>
      <c r="L45" s="132">
        <v>225200.65</v>
      </c>
      <c r="M45" s="29">
        <f t="shared" si="3"/>
        <v>225.20065</v>
      </c>
      <c r="N45" s="132">
        <v>8.234000000000001E-2</v>
      </c>
      <c r="O45" s="132"/>
      <c r="P45" s="170">
        <f t="shared" si="4"/>
        <v>225.28298999999998</v>
      </c>
      <c r="Q45" s="13"/>
    </row>
    <row r="46" spans="1:17" s="25" customFormat="1" ht="13">
      <c r="A46" s="153">
        <v>2016097</v>
      </c>
      <c r="B46" s="18" t="s">
        <v>65</v>
      </c>
      <c r="C46" s="26">
        <v>2425</v>
      </c>
      <c r="D46" s="12">
        <v>1571.701</v>
      </c>
      <c r="E46" s="12">
        <v>1571.701</v>
      </c>
      <c r="F46" s="13" t="s">
        <v>59</v>
      </c>
      <c r="G46" s="23">
        <v>252113</v>
      </c>
      <c r="H46" s="23" t="s">
        <v>19</v>
      </c>
      <c r="I46" s="24"/>
      <c r="J46" s="24"/>
      <c r="K46" s="132"/>
      <c r="L46" s="132">
        <v>114843.38</v>
      </c>
      <c r="M46" s="29">
        <f t="shared" si="3"/>
        <v>114.84338000000001</v>
      </c>
      <c r="N46" s="132">
        <v>0.61754999999999993</v>
      </c>
      <c r="O46" s="132">
        <v>1.5500000000000002E-3</v>
      </c>
      <c r="P46" s="170">
        <f t="shared" si="4"/>
        <v>115.46248</v>
      </c>
      <c r="Q46" s="13"/>
    </row>
    <row r="47" spans="1:17" s="25" customFormat="1" ht="13">
      <c r="A47" s="153">
        <v>2016098</v>
      </c>
      <c r="B47" s="18" t="s">
        <v>66</v>
      </c>
      <c r="C47" s="27"/>
      <c r="D47" s="12">
        <v>1188.2470000000001</v>
      </c>
      <c r="E47" s="12">
        <v>1188.2470000000001</v>
      </c>
      <c r="F47" s="13" t="s">
        <v>63</v>
      </c>
      <c r="G47" s="23">
        <v>252116</v>
      </c>
      <c r="H47" s="23" t="s">
        <v>19</v>
      </c>
      <c r="I47" s="24"/>
      <c r="J47" s="24"/>
      <c r="K47" s="132"/>
      <c r="L47" s="132">
        <v>7748.86</v>
      </c>
      <c r="M47" s="29">
        <f t="shared" si="3"/>
        <v>7.7488599999999996</v>
      </c>
      <c r="N47" s="132"/>
      <c r="O47" s="132"/>
      <c r="P47" s="170">
        <f t="shared" si="4"/>
        <v>7.7488599999999996</v>
      </c>
      <c r="Q47" s="13"/>
    </row>
    <row r="48" spans="1:17" s="17" customFormat="1" ht="13">
      <c r="A48" s="153">
        <v>2016099</v>
      </c>
      <c r="B48" s="18" t="s">
        <v>67</v>
      </c>
      <c r="C48" s="26">
        <v>2665</v>
      </c>
      <c r="D48" s="12">
        <v>2160.808</v>
      </c>
      <c r="E48" s="12">
        <v>2160.808</v>
      </c>
      <c r="F48" s="13" t="s">
        <v>63</v>
      </c>
      <c r="G48" s="23">
        <v>252118</v>
      </c>
      <c r="H48" s="23" t="s">
        <v>19</v>
      </c>
      <c r="I48" s="24"/>
      <c r="J48" s="24"/>
      <c r="K48" s="132"/>
      <c r="L48" s="132">
        <v>105787.29</v>
      </c>
      <c r="M48" s="29">
        <f t="shared" si="3"/>
        <v>105.78729</v>
      </c>
      <c r="N48" s="132">
        <v>0.94691000000000003</v>
      </c>
      <c r="O48" s="132">
        <v>1.5552900000000001</v>
      </c>
      <c r="P48" s="170">
        <f t="shared" si="4"/>
        <v>108.28949</v>
      </c>
      <c r="Q48" s="13"/>
    </row>
    <row r="49" spans="1:17" s="25" customFormat="1" ht="13">
      <c r="A49" s="153">
        <v>2016102</v>
      </c>
      <c r="B49" s="8" t="s">
        <v>68</v>
      </c>
      <c r="C49" s="11">
        <v>1200</v>
      </c>
      <c r="D49" s="12">
        <v>1200</v>
      </c>
      <c r="E49" s="12">
        <v>1916.9</v>
      </c>
      <c r="F49" s="13" t="s">
        <v>69</v>
      </c>
      <c r="G49" s="14">
        <v>252106</v>
      </c>
      <c r="H49" s="14" t="s">
        <v>19</v>
      </c>
      <c r="I49" s="15"/>
      <c r="J49" s="15"/>
      <c r="K49" s="132"/>
      <c r="L49" s="132">
        <v>10160</v>
      </c>
      <c r="M49" s="29">
        <f t="shared" si="3"/>
        <v>10.16</v>
      </c>
      <c r="N49" s="132">
        <v>0.46143000000000001</v>
      </c>
      <c r="O49" s="132">
        <v>3.5700000000000003E-2</v>
      </c>
      <c r="P49" s="170">
        <f t="shared" si="4"/>
        <v>10.65713</v>
      </c>
      <c r="Q49" s="17" t="s">
        <v>403</v>
      </c>
    </row>
    <row r="50" spans="1:17" s="25" customFormat="1" ht="13">
      <c r="A50" s="153">
        <v>2017006</v>
      </c>
      <c r="B50" s="18" t="s">
        <v>70</v>
      </c>
      <c r="C50" s="21">
        <v>200</v>
      </c>
      <c r="D50" s="12">
        <v>200</v>
      </c>
      <c r="E50" s="12">
        <v>177</v>
      </c>
      <c r="F50" s="28" t="s">
        <v>25</v>
      </c>
      <c r="G50" s="23">
        <v>252125</v>
      </c>
      <c r="H50" s="23" t="s">
        <v>19</v>
      </c>
      <c r="I50" s="24"/>
      <c r="J50" s="24"/>
      <c r="K50" s="132"/>
      <c r="L50" s="132"/>
      <c r="M50" s="29"/>
      <c r="N50" s="132"/>
      <c r="O50" s="132"/>
      <c r="P50" s="170">
        <f t="shared" si="4"/>
        <v>0</v>
      </c>
      <c r="Q50" s="13"/>
    </row>
    <row r="51" spans="1:17" s="13" customFormat="1" ht="13">
      <c r="A51" s="153">
        <v>2017004</v>
      </c>
      <c r="B51" s="18" t="s">
        <v>71</v>
      </c>
      <c r="C51" s="21">
        <v>120</v>
      </c>
      <c r="D51" s="12">
        <v>120</v>
      </c>
      <c r="E51" s="12">
        <v>689</v>
      </c>
      <c r="F51" s="13" t="s">
        <v>72</v>
      </c>
      <c r="G51" s="23">
        <v>252110</v>
      </c>
      <c r="H51" s="23" t="s">
        <v>19</v>
      </c>
      <c r="I51" s="24"/>
      <c r="J51" s="24"/>
      <c r="K51" s="132"/>
      <c r="L51" s="132"/>
      <c r="M51" s="29"/>
      <c r="N51" s="132"/>
      <c r="O51" s="132"/>
      <c r="P51" s="170">
        <f t="shared" si="4"/>
        <v>0</v>
      </c>
      <c r="Q51" s="13" t="s">
        <v>405</v>
      </c>
    </row>
    <row r="52" spans="1:17" s="16" customFormat="1" ht="13">
      <c r="A52" s="153">
        <v>2015084</v>
      </c>
      <c r="B52" s="18" t="s">
        <v>73</v>
      </c>
      <c r="C52" s="27"/>
      <c r="D52" s="12">
        <v>15.8</v>
      </c>
      <c r="E52" s="12">
        <v>15.8</v>
      </c>
      <c r="F52" s="13" t="s">
        <v>53</v>
      </c>
      <c r="G52" s="23">
        <v>252100</v>
      </c>
      <c r="H52" s="23" t="s">
        <v>23</v>
      </c>
      <c r="I52" s="24"/>
      <c r="J52" s="24"/>
      <c r="K52" s="29">
        <v>14760</v>
      </c>
      <c r="L52" s="29"/>
      <c r="M52" s="29">
        <f t="shared" si="3"/>
        <v>14.76</v>
      </c>
      <c r="N52" s="29">
        <v>2.0639699999999999</v>
      </c>
      <c r="O52" s="29">
        <v>1.18167</v>
      </c>
      <c r="P52" s="170">
        <f t="shared" si="4"/>
        <v>18.00564</v>
      </c>
      <c r="Q52" s="13"/>
    </row>
    <row r="53" spans="1:17" s="16" customFormat="1" ht="13">
      <c r="A53" s="153">
        <v>2016056</v>
      </c>
      <c r="B53" s="18" t="s">
        <v>75</v>
      </c>
      <c r="C53" s="27"/>
      <c r="D53" s="12">
        <v>260.423</v>
      </c>
      <c r="E53" s="12">
        <v>260.423</v>
      </c>
      <c r="F53" s="13" t="s">
        <v>76</v>
      </c>
      <c r="G53" s="23">
        <v>256100</v>
      </c>
      <c r="H53" s="23" t="s">
        <v>23</v>
      </c>
      <c r="I53" s="15"/>
      <c r="J53" s="15"/>
      <c r="K53" s="29">
        <v>260423</v>
      </c>
      <c r="L53" s="29">
        <v>3669.4</v>
      </c>
      <c r="M53" s="29">
        <f t="shared" si="3"/>
        <v>264.09240000000005</v>
      </c>
      <c r="N53" s="29">
        <v>1.36402</v>
      </c>
      <c r="O53" s="29">
        <v>3.9859499999999999</v>
      </c>
      <c r="P53" s="170">
        <f t="shared" si="4"/>
        <v>269.44237000000004</v>
      </c>
      <c r="Q53" s="17"/>
    </row>
    <row r="54" spans="1:17" s="16" customFormat="1" ht="13">
      <c r="A54" s="153">
        <v>2016057</v>
      </c>
      <c r="B54" s="8" t="s">
        <v>77</v>
      </c>
      <c r="C54" s="11">
        <v>700</v>
      </c>
      <c r="D54" s="12">
        <v>694.45</v>
      </c>
      <c r="E54" s="12">
        <v>600</v>
      </c>
      <c r="F54" s="13" t="s">
        <v>61</v>
      </c>
      <c r="G54" s="14">
        <v>255100</v>
      </c>
      <c r="H54" s="14" t="s">
        <v>23</v>
      </c>
      <c r="I54" s="15"/>
      <c r="J54" s="15"/>
      <c r="K54" s="29"/>
      <c r="L54" s="29">
        <v>605811.44999999995</v>
      </c>
      <c r="M54" s="29">
        <f t="shared" si="3"/>
        <v>605.81144999999992</v>
      </c>
      <c r="N54" s="29">
        <v>8.9987600000000008</v>
      </c>
      <c r="O54" s="29">
        <v>12.787540000000002</v>
      </c>
      <c r="P54" s="170">
        <f t="shared" si="4"/>
        <v>627.59774999999991</v>
      </c>
      <c r="Q54" s="17"/>
    </row>
    <row r="55" spans="1:17" s="16" customFormat="1" ht="13">
      <c r="A55" s="153">
        <v>2016058</v>
      </c>
      <c r="B55" s="8" t="s">
        <v>78</v>
      </c>
      <c r="C55" s="11">
        <v>1700</v>
      </c>
      <c r="D55" s="12">
        <v>1803</v>
      </c>
      <c r="E55" s="12">
        <v>1803</v>
      </c>
      <c r="F55" s="13" t="s">
        <v>79</v>
      </c>
      <c r="G55" s="14">
        <v>255101</v>
      </c>
      <c r="H55" s="14" t="s">
        <v>19</v>
      </c>
      <c r="I55" s="15"/>
      <c r="J55" s="15"/>
      <c r="K55" s="29"/>
      <c r="L55" s="29">
        <v>346835.58</v>
      </c>
      <c r="M55" s="29">
        <f t="shared" si="3"/>
        <v>346.83558000000005</v>
      </c>
      <c r="N55" s="29">
        <v>4.7843900000000001</v>
      </c>
      <c r="O55" s="29">
        <v>10.0633</v>
      </c>
      <c r="P55" s="170">
        <f t="shared" si="4"/>
        <v>361.68327000000005</v>
      </c>
      <c r="Q55" s="17"/>
    </row>
    <row r="56" spans="1:17" s="16" customFormat="1" ht="13">
      <c r="A56" s="153">
        <v>2016067</v>
      </c>
      <c r="B56" s="18" t="s">
        <v>80</v>
      </c>
      <c r="C56" s="27">
        <v>250</v>
      </c>
      <c r="D56" s="12">
        <v>327.637</v>
      </c>
      <c r="E56" s="12">
        <v>327.637</v>
      </c>
      <c r="F56" s="13" t="s">
        <v>55</v>
      </c>
      <c r="G56" s="23">
        <v>255101</v>
      </c>
      <c r="H56" s="23" t="s">
        <v>19</v>
      </c>
      <c r="I56" s="15"/>
      <c r="J56" s="15"/>
      <c r="K56" s="29"/>
      <c r="L56" s="29">
        <v>81564.53</v>
      </c>
      <c r="M56" s="29">
        <f t="shared" si="3"/>
        <v>81.564530000000005</v>
      </c>
      <c r="N56" s="29">
        <v>0.24703</v>
      </c>
      <c r="O56" s="29">
        <v>1.64269</v>
      </c>
      <c r="P56" s="170">
        <f t="shared" si="4"/>
        <v>83.454250000000002</v>
      </c>
      <c r="Q56" s="17" t="s">
        <v>401</v>
      </c>
    </row>
    <row r="57" spans="1:17" s="16" customFormat="1" ht="13">
      <c r="A57" s="153">
        <v>2016074</v>
      </c>
      <c r="B57" s="18" t="s">
        <v>81</v>
      </c>
      <c r="C57" s="21">
        <v>1000</v>
      </c>
      <c r="D57" s="12">
        <v>1573.884</v>
      </c>
      <c r="E57" s="12">
        <v>1573.884</v>
      </c>
      <c r="F57" s="13" t="s">
        <v>82</v>
      </c>
      <c r="G57" s="23">
        <v>255101</v>
      </c>
      <c r="H57" s="23" t="s">
        <v>23</v>
      </c>
      <c r="I57" s="15"/>
      <c r="J57" s="15"/>
      <c r="K57" s="29"/>
      <c r="L57" s="29">
        <v>1289939.43</v>
      </c>
      <c r="M57" s="29">
        <f t="shared" si="3"/>
        <v>1289.9394299999999</v>
      </c>
      <c r="N57" s="29">
        <v>3.7681399999999998</v>
      </c>
      <c r="O57" s="29">
        <v>16.78152</v>
      </c>
      <c r="P57" s="170">
        <f t="shared" si="4"/>
        <v>1310.4890899999998</v>
      </c>
      <c r="Q57" s="17" t="s">
        <v>408</v>
      </c>
    </row>
    <row r="58" spans="1:17" s="25" customFormat="1" ht="13">
      <c r="A58" s="153">
        <v>2016087</v>
      </c>
      <c r="B58" s="8" t="s">
        <v>83</v>
      </c>
      <c r="C58" s="11">
        <v>100</v>
      </c>
      <c r="D58" s="12">
        <v>98.97</v>
      </c>
      <c r="E58" s="12">
        <v>98.97</v>
      </c>
      <c r="F58" s="13" t="s">
        <v>18</v>
      </c>
      <c r="G58" s="14">
        <v>255100</v>
      </c>
      <c r="H58" s="14" t="s">
        <v>19</v>
      </c>
      <c r="I58" s="15"/>
      <c r="J58" s="15"/>
      <c r="K58" s="29"/>
      <c r="L58" s="29">
        <v>65250</v>
      </c>
      <c r="M58" s="29">
        <f t="shared" si="3"/>
        <v>65.25</v>
      </c>
      <c r="N58" s="29">
        <v>0.72048000000000001</v>
      </c>
      <c r="O58" s="29"/>
      <c r="P58" s="170">
        <f t="shared" si="4"/>
        <v>65.970479999999995</v>
      </c>
      <c r="Q58" s="17"/>
    </row>
    <row r="59" spans="1:17" s="25" customFormat="1" ht="13">
      <c r="A59" s="153"/>
      <c r="B59" s="20" t="s">
        <v>84</v>
      </c>
      <c r="C59" s="27">
        <v>4000</v>
      </c>
      <c r="D59" s="12">
        <v>3983</v>
      </c>
      <c r="E59" s="12">
        <v>6000</v>
      </c>
      <c r="F59" s="13" t="s">
        <v>85</v>
      </c>
      <c r="G59" s="23">
        <v>255101</v>
      </c>
      <c r="H59" s="23" t="s">
        <v>19</v>
      </c>
      <c r="I59" s="24"/>
      <c r="J59" s="24"/>
      <c r="K59" s="29"/>
      <c r="L59" s="29"/>
      <c r="M59" s="29"/>
      <c r="N59" s="29"/>
      <c r="O59" s="29"/>
      <c r="P59" s="170">
        <f t="shared" si="4"/>
        <v>0</v>
      </c>
      <c r="Q59" s="13" t="s">
        <v>404</v>
      </c>
    </row>
    <row r="60" spans="1:17" s="13" customFormat="1" ht="13">
      <c r="A60" s="153"/>
      <c r="B60" s="20" t="s">
        <v>86</v>
      </c>
      <c r="C60" s="21">
        <v>600</v>
      </c>
      <c r="D60" s="12">
        <v>600</v>
      </c>
      <c r="E60" s="12">
        <v>1000</v>
      </c>
      <c r="F60" s="13" t="s">
        <v>87</v>
      </c>
      <c r="G60" s="23">
        <v>255101</v>
      </c>
      <c r="H60" s="23" t="s">
        <v>19</v>
      </c>
      <c r="I60" s="24"/>
      <c r="J60" s="24"/>
      <c r="K60" s="29"/>
      <c r="L60" s="29"/>
      <c r="M60" s="29"/>
      <c r="N60" s="29"/>
      <c r="O60" s="29"/>
      <c r="P60" s="170">
        <f t="shared" si="4"/>
        <v>0</v>
      </c>
    </row>
    <row r="61" spans="1:17" s="25" customFormat="1" ht="13">
      <c r="A61" s="153">
        <v>2017001</v>
      </c>
      <c r="B61" s="18" t="s">
        <v>88</v>
      </c>
      <c r="C61" s="21">
        <v>420</v>
      </c>
      <c r="D61" s="12">
        <v>353.2</v>
      </c>
      <c r="E61" s="12">
        <v>591.20000000000005</v>
      </c>
      <c r="F61" s="13" t="s">
        <v>89</v>
      </c>
      <c r="G61" s="23">
        <v>255101</v>
      </c>
      <c r="H61" s="23" t="s">
        <v>23</v>
      </c>
      <c r="I61" s="24"/>
      <c r="J61" s="24"/>
      <c r="K61" s="29"/>
      <c r="L61" s="29"/>
      <c r="M61" s="29"/>
      <c r="N61" s="29"/>
      <c r="O61" s="29"/>
      <c r="P61" s="170">
        <f t="shared" si="4"/>
        <v>0</v>
      </c>
      <c r="Q61" s="13" t="s">
        <v>401</v>
      </c>
    </row>
    <row r="62" spans="1:17" s="25" customFormat="1">
      <c r="A62" s="153">
        <v>2011047</v>
      </c>
      <c r="B62" s="18" t="s">
        <v>90</v>
      </c>
      <c r="C62" s="31"/>
      <c r="D62" s="32"/>
      <c r="E62" s="32">
        <v>50</v>
      </c>
      <c r="F62" s="13" t="s">
        <v>92</v>
      </c>
      <c r="G62" s="33">
        <v>256100</v>
      </c>
      <c r="H62" s="23" t="s">
        <v>23</v>
      </c>
      <c r="I62" s="24"/>
      <c r="J62" s="24"/>
      <c r="K62" s="29">
        <v>33983.24</v>
      </c>
      <c r="L62" s="29"/>
      <c r="M62" s="29">
        <f t="shared" si="3"/>
        <v>33.983240000000002</v>
      </c>
      <c r="N62" s="29">
        <v>0.40720000000000001</v>
      </c>
      <c r="O62" s="29">
        <v>12.23259</v>
      </c>
      <c r="P62" s="170">
        <f t="shared" si="4"/>
        <v>46.623030000000007</v>
      </c>
      <c r="Q62" s="13"/>
    </row>
    <row r="63" spans="1:17" s="25" customFormat="1" ht="13">
      <c r="A63" s="153"/>
      <c r="B63" s="20" t="s">
        <v>93</v>
      </c>
      <c r="C63" s="21">
        <v>250</v>
      </c>
      <c r="D63" s="12">
        <v>250</v>
      </c>
      <c r="E63" s="12">
        <v>278</v>
      </c>
      <c r="F63" s="13" t="s">
        <v>94</v>
      </c>
      <c r="G63" s="23">
        <v>256100</v>
      </c>
      <c r="H63" s="23" t="s">
        <v>19</v>
      </c>
      <c r="I63" s="24"/>
      <c r="J63" s="24"/>
      <c r="K63" s="29"/>
      <c r="L63" s="29"/>
      <c r="M63" s="29"/>
      <c r="N63" s="29"/>
      <c r="O63" s="29"/>
      <c r="P63" s="170">
        <f t="shared" si="4"/>
        <v>0</v>
      </c>
      <c r="Q63" s="13" t="s">
        <v>401</v>
      </c>
    </row>
    <row r="64" spans="1:17" s="13" customFormat="1" ht="13">
      <c r="A64" s="153" t="s">
        <v>20</v>
      </c>
      <c r="B64" s="18" t="s">
        <v>95</v>
      </c>
      <c r="C64" s="27"/>
      <c r="D64" s="12">
        <v>19.899999999999999</v>
      </c>
      <c r="E64" s="12">
        <v>20</v>
      </c>
      <c r="F64" s="13" t="s">
        <v>97</v>
      </c>
      <c r="G64" s="23">
        <v>260100</v>
      </c>
      <c r="H64" s="23" t="s">
        <v>23</v>
      </c>
      <c r="I64" s="24"/>
      <c r="J64" s="24"/>
      <c r="K64" s="29"/>
      <c r="L64" s="29"/>
      <c r="M64" s="29"/>
      <c r="N64" s="29"/>
      <c r="O64" s="29"/>
      <c r="P64" s="170">
        <f t="shared" si="4"/>
        <v>0</v>
      </c>
    </row>
    <row r="65" spans="1:17" s="17" customFormat="1" ht="13">
      <c r="A65" s="153">
        <v>2017005</v>
      </c>
      <c r="B65" s="18" t="s">
        <v>98</v>
      </c>
      <c r="C65" s="27">
        <v>270</v>
      </c>
      <c r="D65" s="12">
        <v>250</v>
      </c>
      <c r="E65" s="12">
        <v>250</v>
      </c>
      <c r="F65" s="13" t="s">
        <v>99</v>
      </c>
      <c r="G65" s="23">
        <v>260100</v>
      </c>
      <c r="H65" s="23" t="s">
        <v>19</v>
      </c>
      <c r="I65" s="24"/>
      <c r="J65" s="24"/>
      <c r="K65" s="13"/>
      <c r="L65" s="13"/>
      <c r="M65" s="29">
        <f t="shared" si="3"/>
        <v>0</v>
      </c>
      <c r="N65" s="29"/>
      <c r="O65" s="29"/>
      <c r="P65" s="170">
        <f t="shared" si="4"/>
        <v>0</v>
      </c>
      <c r="Q65" s="13"/>
    </row>
    <row r="66" spans="1:17" s="54" customFormat="1" ht="17.25" customHeight="1" thickBot="1">
      <c r="A66" s="154">
        <v>2016025</v>
      </c>
      <c r="B66" s="85" t="s">
        <v>100</v>
      </c>
      <c r="C66" s="215">
        <v>350</v>
      </c>
      <c r="D66" s="90">
        <v>350</v>
      </c>
      <c r="E66" s="90">
        <v>244.321</v>
      </c>
      <c r="F66" s="91" t="s">
        <v>50</v>
      </c>
      <c r="G66" s="92">
        <v>855100</v>
      </c>
      <c r="H66" s="92" t="s">
        <v>23</v>
      </c>
      <c r="I66" s="155"/>
      <c r="J66" s="155"/>
      <c r="K66" s="141">
        <v>163103</v>
      </c>
      <c r="L66" s="141"/>
      <c r="M66" s="141">
        <f t="shared" si="3"/>
        <v>163.10300000000001</v>
      </c>
      <c r="N66" s="141">
        <v>0.72287000000000001</v>
      </c>
      <c r="O66" s="141">
        <v>7.09307</v>
      </c>
      <c r="P66" s="216">
        <f t="shared" si="4"/>
        <v>170.91894000000002</v>
      </c>
      <c r="Q66" s="17"/>
    </row>
    <row r="67" spans="1:17" ht="13.5" thickBot="1">
      <c r="A67" s="48"/>
      <c r="B67" s="49" t="s">
        <v>110</v>
      </c>
      <c r="C67" s="51">
        <v>22739</v>
      </c>
      <c r="D67" s="52">
        <v>30667.961000000003</v>
      </c>
      <c r="E67" s="52">
        <f>SUM(E24:E66)+E20</f>
        <v>35975.245000000003</v>
      </c>
      <c r="F67" s="53"/>
      <c r="G67" s="52"/>
      <c r="H67" s="52" t="s">
        <v>111</v>
      </c>
      <c r="I67" s="54"/>
      <c r="J67" s="137"/>
      <c r="K67" s="137"/>
      <c r="L67" s="137"/>
      <c r="M67" s="137"/>
      <c r="N67" s="137"/>
      <c r="O67" s="137"/>
      <c r="P67" s="214">
        <f>SUM(P24:P66)+P20</f>
        <v>9203.3283300000003</v>
      </c>
      <c r="Q67" s="219"/>
    </row>
    <row r="68" spans="1:17" s="59" customFormat="1" ht="13" hidden="1" outlineLevel="1" thickTop="1">
      <c r="A68" s="2"/>
      <c r="B68" s="3"/>
      <c r="C68" s="3"/>
      <c r="D68" s="2"/>
      <c r="E68" s="2"/>
      <c r="F68" s="55"/>
      <c r="G68" s="56"/>
      <c r="H68" s="56" t="s">
        <v>112</v>
      </c>
      <c r="I68" s="2"/>
      <c r="J68" s="2"/>
      <c r="K68" s="29"/>
      <c r="L68" s="29"/>
      <c r="M68" s="29"/>
      <c r="N68" s="29"/>
      <c r="O68" s="29"/>
      <c r="P68" s="3"/>
      <c r="Q68" s="3"/>
    </row>
    <row r="69" spans="1:17" s="59" customFormat="1" ht="15" hidden="1" outlineLevel="1" thickTop="1">
      <c r="A69" s="57" t="s">
        <v>1</v>
      </c>
      <c r="B69" s="57" t="s">
        <v>113</v>
      </c>
      <c r="C69" s="57" t="s">
        <v>115</v>
      </c>
      <c r="D69" s="57" t="s">
        <v>116</v>
      </c>
      <c r="E69" s="57" t="s">
        <v>117</v>
      </c>
      <c r="F69" s="57" t="s">
        <v>118</v>
      </c>
      <c r="G69" s="57" t="s">
        <v>119</v>
      </c>
      <c r="H69" s="57"/>
      <c r="I69" s="58"/>
      <c r="J69" s="58"/>
      <c r="K69" s="29"/>
      <c r="L69" s="29"/>
      <c r="M69" s="29"/>
      <c r="N69" s="29"/>
      <c r="O69" s="29"/>
    </row>
    <row r="70" spans="1:17" s="59" customFormat="1" ht="15" hidden="1" outlineLevel="1" thickTop="1">
      <c r="A70" s="60">
        <v>2013117</v>
      </c>
      <c r="B70" s="61" t="s">
        <v>120</v>
      </c>
      <c r="C70" s="61"/>
      <c r="D70" s="63">
        <v>41631</v>
      </c>
      <c r="E70" s="64"/>
      <c r="F70" s="65"/>
      <c r="G70" s="66">
        <v>260100</v>
      </c>
      <c r="H70" s="66"/>
      <c r="I70" s="58"/>
      <c r="J70" s="58"/>
      <c r="K70" s="29"/>
      <c r="L70" s="29"/>
      <c r="M70" s="29"/>
      <c r="N70" s="29"/>
      <c r="O70" s="29"/>
    </row>
    <row r="71" spans="1:17" s="59" customFormat="1" ht="15" hidden="1" outlineLevel="1" thickTop="1">
      <c r="A71" s="68">
        <v>2012076</v>
      </c>
      <c r="B71" s="69" t="s">
        <v>122</v>
      </c>
      <c r="C71" s="71"/>
      <c r="D71" s="72">
        <v>41774</v>
      </c>
      <c r="E71" s="64"/>
      <c r="F71" s="65"/>
      <c r="G71" s="68" t="s">
        <v>20</v>
      </c>
      <c r="H71" s="68"/>
      <c r="I71" s="58"/>
      <c r="J71" s="58"/>
      <c r="K71" s="29"/>
      <c r="L71" s="29"/>
      <c r="M71" s="29"/>
      <c r="N71" s="29"/>
      <c r="O71" s="29"/>
    </row>
    <row r="72" spans="1:17" s="59" customFormat="1" ht="15" hidden="1" outlineLevel="1" thickTop="1">
      <c r="A72" s="73">
        <v>2012084</v>
      </c>
      <c r="B72" s="10" t="s">
        <v>123</v>
      </c>
      <c r="C72" s="75"/>
      <c r="D72" s="72">
        <v>41775</v>
      </c>
      <c r="E72" s="64"/>
      <c r="F72" s="65"/>
      <c r="G72" s="68">
        <v>250100</v>
      </c>
      <c r="H72" s="68"/>
      <c r="I72" s="58"/>
      <c r="J72" s="58"/>
      <c r="K72" s="29"/>
      <c r="L72" s="29"/>
      <c r="M72" s="29"/>
      <c r="N72" s="29"/>
      <c r="O72" s="29"/>
    </row>
    <row r="73" spans="1:17" s="59" customFormat="1" ht="15" hidden="1" outlineLevel="1" thickTop="1">
      <c r="A73" s="73">
        <v>2012089</v>
      </c>
      <c r="B73" s="10" t="s">
        <v>125</v>
      </c>
      <c r="C73" s="75"/>
      <c r="D73" s="72">
        <v>41776</v>
      </c>
      <c r="E73" s="64"/>
      <c r="F73" s="65"/>
      <c r="G73" s="68">
        <v>255110</v>
      </c>
      <c r="H73" s="68"/>
      <c r="I73" s="58"/>
      <c r="J73" s="58"/>
      <c r="K73" s="29"/>
      <c r="L73" s="29"/>
      <c r="M73" s="29"/>
      <c r="N73" s="29"/>
      <c r="O73" s="29"/>
    </row>
    <row r="74" spans="1:17" s="59" customFormat="1" ht="15" hidden="1" outlineLevel="1" thickTop="1">
      <c r="A74" s="73">
        <v>2012105</v>
      </c>
      <c r="B74" s="10" t="s">
        <v>127</v>
      </c>
      <c r="C74" s="75"/>
      <c r="D74" s="72">
        <v>41777</v>
      </c>
      <c r="E74" s="64"/>
      <c r="F74" s="65"/>
      <c r="G74" s="68">
        <v>252106</v>
      </c>
      <c r="H74" s="68"/>
      <c r="I74" s="58"/>
      <c r="J74" s="58"/>
      <c r="K74" s="29"/>
      <c r="L74" s="29"/>
      <c r="M74" s="29"/>
      <c r="N74" s="29"/>
      <c r="O74" s="29"/>
    </row>
    <row r="75" spans="1:17" s="59" customFormat="1" ht="15" hidden="1" outlineLevel="1" thickTop="1">
      <c r="A75" s="33">
        <v>2012106</v>
      </c>
      <c r="B75" s="10" t="s">
        <v>128</v>
      </c>
      <c r="C75" s="75"/>
      <c r="D75" s="72">
        <v>41778</v>
      </c>
      <c r="E75" s="64"/>
      <c r="F75" s="65"/>
      <c r="G75" s="68">
        <v>252125</v>
      </c>
      <c r="H75" s="68"/>
      <c r="I75" s="58"/>
      <c r="J75" s="58"/>
      <c r="K75" s="29"/>
      <c r="L75" s="29"/>
      <c r="M75" s="29"/>
      <c r="N75" s="29"/>
      <c r="O75" s="29"/>
    </row>
    <row r="76" spans="1:17" s="59" customFormat="1" ht="15" hidden="1" outlineLevel="1" thickTop="1">
      <c r="A76" s="33">
        <v>2012107</v>
      </c>
      <c r="B76" s="10" t="s">
        <v>129</v>
      </c>
      <c r="C76" s="75"/>
      <c r="D76" s="72">
        <v>41779</v>
      </c>
      <c r="E76" s="64"/>
      <c r="F76" s="65"/>
      <c r="G76" s="68">
        <v>259102</v>
      </c>
      <c r="H76" s="68"/>
      <c r="I76" s="58"/>
      <c r="J76" s="58"/>
      <c r="K76" s="29"/>
      <c r="L76" s="29"/>
      <c r="M76" s="29"/>
      <c r="N76" s="29"/>
      <c r="O76" s="29"/>
    </row>
    <row r="77" spans="1:17" s="59" customFormat="1" ht="15" hidden="1" outlineLevel="1" thickTop="1">
      <c r="A77" s="73">
        <v>2012116</v>
      </c>
      <c r="B77" s="10" t="s">
        <v>131</v>
      </c>
      <c r="C77" s="75"/>
      <c r="D77" s="72">
        <v>41780</v>
      </c>
      <c r="E77" s="64"/>
      <c r="F77" s="65"/>
      <c r="G77" s="68">
        <v>250100</v>
      </c>
      <c r="H77" s="68"/>
      <c r="I77" s="58"/>
      <c r="J77" s="58"/>
      <c r="K77" s="29"/>
      <c r="L77" s="29"/>
      <c r="M77" s="29"/>
      <c r="N77" s="29"/>
      <c r="O77" s="29"/>
    </row>
    <row r="78" spans="1:17" s="59" customFormat="1" ht="15" hidden="1" outlineLevel="1" thickTop="1">
      <c r="A78" s="33">
        <v>2013025</v>
      </c>
      <c r="B78" s="10" t="s">
        <v>132</v>
      </c>
      <c r="C78" s="10"/>
      <c r="D78" s="72">
        <v>41781</v>
      </c>
      <c r="E78" s="64"/>
      <c r="F78" s="65"/>
      <c r="G78" s="68">
        <v>251106</v>
      </c>
      <c r="H78" s="68"/>
      <c r="I78" s="58"/>
      <c r="J78" s="58"/>
      <c r="K78" s="29"/>
      <c r="L78" s="29"/>
      <c r="M78" s="29"/>
      <c r="N78" s="29"/>
      <c r="O78" s="29"/>
    </row>
    <row r="79" spans="1:17" s="59" customFormat="1" ht="15" hidden="1" outlineLevel="1" thickTop="1">
      <c r="A79" s="33">
        <v>2013037</v>
      </c>
      <c r="B79" s="10" t="s">
        <v>134</v>
      </c>
      <c r="C79" s="10"/>
      <c r="D79" s="72">
        <v>41782</v>
      </c>
      <c r="E79" s="64"/>
      <c r="F79" s="65"/>
      <c r="G79" s="68">
        <v>255101</v>
      </c>
      <c r="H79" s="68"/>
      <c r="I79" s="58"/>
      <c r="J79" s="58"/>
      <c r="K79" s="29"/>
      <c r="L79" s="29"/>
      <c r="M79" s="29"/>
      <c r="N79" s="29"/>
      <c r="O79" s="29"/>
      <c r="P79" s="29">
        <v>0</v>
      </c>
    </row>
    <row r="80" spans="1:17" s="59" customFormat="1" ht="15" hidden="1" outlineLevel="1" thickTop="1">
      <c r="A80" s="33">
        <v>2013066</v>
      </c>
      <c r="B80" s="10" t="s">
        <v>136</v>
      </c>
      <c r="C80" s="10"/>
      <c r="D80" s="72">
        <v>41783</v>
      </c>
      <c r="E80" s="64"/>
      <c r="F80" s="65"/>
      <c r="G80" s="68">
        <v>252118</v>
      </c>
      <c r="H80" s="68"/>
      <c r="I80" s="58"/>
      <c r="J80" s="58"/>
      <c r="K80" s="29"/>
      <c r="L80" s="29"/>
      <c r="M80" s="29"/>
      <c r="N80" s="29"/>
      <c r="O80" s="29"/>
    </row>
    <row r="81" spans="1:17" s="67" customFormat="1" ht="15" hidden="1" outlineLevel="1" thickTop="1">
      <c r="A81" s="33">
        <v>2013067</v>
      </c>
      <c r="B81" s="10" t="s">
        <v>137</v>
      </c>
      <c r="C81" s="10"/>
      <c r="D81" s="72">
        <v>41784</v>
      </c>
      <c r="E81" s="64"/>
      <c r="F81" s="65"/>
      <c r="G81" s="68">
        <v>252116</v>
      </c>
      <c r="H81" s="68"/>
      <c r="I81" s="58"/>
      <c r="J81" s="58"/>
      <c r="K81" s="29"/>
      <c r="L81" s="29"/>
      <c r="M81" s="29"/>
      <c r="N81" s="29"/>
      <c r="O81" s="29"/>
      <c r="P81" s="59"/>
      <c r="Q81" s="59"/>
    </row>
    <row r="82" spans="1:17" s="67" customFormat="1" ht="15" hidden="1" outlineLevel="1" thickTop="1">
      <c r="A82" s="23">
        <v>2013083</v>
      </c>
      <c r="B82" s="10" t="s">
        <v>138</v>
      </c>
      <c r="C82" s="10"/>
      <c r="D82" s="72">
        <v>41785</v>
      </c>
      <c r="E82" s="64"/>
      <c r="F82" s="65"/>
      <c r="G82" s="2">
        <v>248101</v>
      </c>
      <c r="H82" s="2"/>
      <c r="I82" s="58"/>
      <c r="J82" s="58"/>
      <c r="K82" s="29"/>
      <c r="L82" s="29"/>
      <c r="M82" s="29"/>
      <c r="N82" s="29"/>
      <c r="O82" s="29"/>
      <c r="Q82" s="59"/>
    </row>
    <row r="83" spans="1:17" s="67" customFormat="1" ht="13" hidden="1" outlineLevel="1" thickTop="1">
      <c r="A83" s="23">
        <v>2013090</v>
      </c>
      <c r="B83" s="10" t="s">
        <v>140</v>
      </c>
      <c r="C83" s="10"/>
      <c r="D83" s="72">
        <v>41786</v>
      </c>
      <c r="E83" s="64"/>
      <c r="F83" s="76" t="s">
        <v>141</v>
      </c>
      <c r="G83" s="14">
        <v>259101</v>
      </c>
      <c r="H83" s="14"/>
      <c r="I83" s="58"/>
      <c r="J83" s="58"/>
      <c r="K83" s="29"/>
      <c r="L83" s="29"/>
      <c r="M83" s="29"/>
      <c r="N83" s="29"/>
      <c r="O83" s="29"/>
      <c r="Q83" s="59"/>
    </row>
    <row r="84" spans="1:17" s="59" customFormat="1" ht="15" hidden="1" outlineLevel="1" thickTop="1">
      <c r="A84" s="23">
        <v>2013093</v>
      </c>
      <c r="B84" s="10" t="s">
        <v>142</v>
      </c>
      <c r="C84" s="10"/>
      <c r="D84" s="72">
        <v>41787</v>
      </c>
      <c r="E84" s="64"/>
      <c r="F84" s="65"/>
      <c r="G84" s="2">
        <v>255101</v>
      </c>
      <c r="H84" s="2"/>
      <c r="I84" s="58"/>
      <c r="J84" s="58"/>
      <c r="K84" s="29"/>
      <c r="L84" s="29"/>
      <c r="M84" s="29"/>
      <c r="N84" s="29"/>
      <c r="O84" s="29"/>
      <c r="P84" s="29">
        <v>0</v>
      </c>
    </row>
    <row r="85" spans="1:17" s="67" customFormat="1" ht="15" hidden="1" outlineLevel="1" thickTop="1">
      <c r="A85" s="33">
        <v>2013094</v>
      </c>
      <c r="B85" s="10" t="s">
        <v>143</v>
      </c>
      <c r="C85" s="10"/>
      <c r="D85" s="72">
        <v>41788</v>
      </c>
      <c r="E85" s="64"/>
      <c r="F85" s="65"/>
      <c r="G85" s="68">
        <v>252115</v>
      </c>
      <c r="H85" s="68"/>
      <c r="I85" s="58"/>
      <c r="J85" s="58"/>
      <c r="K85" s="29"/>
      <c r="L85" s="29"/>
      <c r="M85" s="29"/>
      <c r="N85" s="29"/>
      <c r="O85" s="29"/>
      <c r="P85" s="59"/>
      <c r="Q85" s="59"/>
    </row>
    <row r="86" spans="1:17" s="67" customFormat="1" ht="15" hidden="1" outlineLevel="1" thickTop="1">
      <c r="A86" s="23">
        <v>2013106</v>
      </c>
      <c r="B86" s="10" t="s">
        <v>144</v>
      </c>
      <c r="C86" s="10"/>
      <c r="D86" s="72">
        <v>41789</v>
      </c>
      <c r="E86" s="64"/>
      <c r="F86" s="65"/>
      <c r="G86" s="2">
        <v>252128</v>
      </c>
      <c r="H86" s="2"/>
      <c r="I86" s="58"/>
      <c r="J86" s="58"/>
      <c r="K86" s="29"/>
      <c r="L86" s="29"/>
      <c r="M86" s="29"/>
      <c r="N86" s="29"/>
      <c r="O86" s="29"/>
      <c r="Q86" s="59"/>
    </row>
    <row r="87" spans="1:17" s="67" customFormat="1" ht="15" hidden="1" outlineLevel="1" thickTop="1">
      <c r="A87" s="23">
        <v>2014017</v>
      </c>
      <c r="B87" s="10" t="s">
        <v>145</v>
      </c>
      <c r="C87" s="10"/>
      <c r="D87" s="72">
        <v>41974</v>
      </c>
      <c r="E87" s="64"/>
      <c r="F87" s="65"/>
      <c r="G87" s="2">
        <v>251103</v>
      </c>
      <c r="H87" s="2"/>
      <c r="I87" s="58"/>
      <c r="J87" s="58"/>
      <c r="K87" s="29"/>
      <c r="L87" s="29"/>
      <c r="M87" s="29"/>
      <c r="N87" s="29"/>
      <c r="O87" s="29"/>
      <c r="Q87" s="59"/>
    </row>
    <row r="88" spans="1:17" s="67" customFormat="1" ht="13" hidden="1" outlineLevel="1" thickTop="1">
      <c r="A88" s="23">
        <v>2014053</v>
      </c>
      <c r="B88" s="10" t="s">
        <v>146</v>
      </c>
      <c r="C88" s="10"/>
      <c r="D88" s="72">
        <v>41919</v>
      </c>
      <c r="E88" s="64"/>
      <c r="F88" s="76"/>
      <c r="G88" s="2">
        <v>252101</v>
      </c>
      <c r="H88" s="2"/>
      <c r="I88" s="58"/>
      <c r="J88" s="58"/>
      <c r="K88" s="29"/>
      <c r="L88" s="29"/>
      <c r="M88" s="29"/>
      <c r="N88" s="29"/>
      <c r="O88" s="29"/>
      <c r="P88" s="29">
        <v>0</v>
      </c>
      <c r="Q88" s="59"/>
    </row>
    <row r="89" spans="1:17" s="67" customFormat="1" ht="15" hidden="1" outlineLevel="1" thickTop="1">
      <c r="A89" s="23">
        <v>2014065</v>
      </c>
      <c r="B89" s="10" t="s">
        <v>147</v>
      </c>
      <c r="C89" s="10"/>
      <c r="D89" s="72">
        <v>41901</v>
      </c>
      <c r="E89" s="64"/>
      <c r="F89" s="65"/>
      <c r="G89" s="2">
        <v>251102</v>
      </c>
      <c r="H89" s="2"/>
      <c r="I89" s="58"/>
      <c r="J89" s="58"/>
      <c r="K89" s="29"/>
      <c r="L89" s="29"/>
      <c r="M89" s="29"/>
      <c r="N89" s="29"/>
      <c r="O89" s="29"/>
      <c r="Q89" s="59"/>
    </row>
    <row r="90" spans="1:17" s="67" customFormat="1" ht="15" hidden="1" outlineLevel="1" thickTop="1">
      <c r="A90" s="68">
        <v>2014075</v>
      </c>
      <c r="B90" s="10" t="s">
        <v>148</v>
      </c>
      <c r="C90" s="10"/>
      <c r="D90" s="72">
        <v>41974</v>
      </c>
      <c r="E90" s="64"/>
      <c r="F90" s="65"/>
      <c r="G90" s="2">
        <v>252113</v>
      </c>
      <c r="H90" s="2"/>
      <c r="I90" s="58"/>
      <c r="J90" s="58"/>
      <c r="K90" s="29"/>
      <c r="L90" s="29"/>
      <c r="M90" s="29"/>
      <c r="N90" s="29"/>
      <c r="O90" s="29"/>
      <c r="Q90" s="59"/>
    </row>
    <row r="91" spans="1:17" s="67" customFormat="1" ht="15" hidden="1" outlineLevel="1" thickTop="1">
      <c r="A91" s="60">
        <v>2014093</v>
      </c>
      <c r="B91" s="61" t="s">
        <v>149</v>
      </c>
      <c r="C91" s="61"/>
      <c r="D91" s="63">
        <v>41974</v>
      </c>
      <c r="E91" s="77"/>
      <c r="F91" s="78"/>
      <c r="G91" s="66">
        <v>251102</v>
      </c>
      <c r="H91" s="66"/>
      <c r="I91" s="58"/>
      <c r="J91" s="58"/>
      <c r="K91" s="29"/>
      <c r="L91" s="29"/>
      <c r="M91" s="29"/>
      <c r="N91" s="29"/>
      <c r="O91" s="29"/>
      <c r="Q91" s="59"/>
    </row>
    <row r="92" spans="1:17" s="67" customFormat="1" ht="15" hidden="1" outlineLevel="1" thickTop="1">
      <c r="A92" s="68">
        <v>2012075</v>
      </c>
      <c r="B92" s="10" t="s">
        <v>150</v>
      </c>
      <c r="C92" s="75"/>
      <c r="D92" s="72">
        <v>42304</v>
      </c>
      <c r="E92" s="64"/>
      <c r="F92" s="76" t="s">
        <v>141</v>
      </c>
      <c r="G92" s="73">
        <v>255103</v>
      </c>
      <c r="H92" s="73"/>
      <c r="I92" s="58"/>
      <c r="J92" s="58"/>
      <c r="K92" s="29"/>
      <c r="L92" s="29"/>
      <c r="M92" s="29"/>
      <c r="N92" s="29"/>
      <c r="O92" s="29"/>
      <c r="P92" s="29">
        <v>0</v>
      </c>
      <c r="Q92" s="59"/>
    </row>
    <row r="93" spans="1:17" s="67" customFormat="1" ht="13" hidden="1" outlineLevel="1" thickTop="1">
      <c r="A93" s="23">
        <v>2014016</v>
      </c>
      <c r="B93" s="10" t="s">
        <v>151</v>
      </c>
      <c r="C93" s="10"/>
      <c r="D93" s="72">
        <v>42117</v>
      </c>
      <c r="E93" s="64"/>
      <c r="F93" s="76" t="s">
        <v>141</v>
      </c>
      <c r="G93" s="2">
        <v>252129</v>
      </c>
      <c r="H93" s="2"/>
      <c r="I93" s="58"/>
      <c r="J93" s="58"/>
      <c r="K93" s="29"/>
      <c r="L93" s="29"/>
      <c r="M93" s="29"/>
      <c r="N93" s="29"/>
      <c r="O93" s="29"/>
      <c r="Q93" s="59"/>
    </row>
    <row r="94" spans="1:17" s="67" customFormat="1" ht="13" hidden="1" outlineLevel="1" thickTop="1">
      <c r="A94" s="23">
        <v>2014018</v>
      </c>
      <c r="B94" s="10" t="s">
        <v>152</v>
      </c>
      <c r="C94" s="10"/>
      <c r="D94" s="72">
        <v>42109</v>
      </c>
      <c r="E94" s="64"/>
      <c r="F94" s="76" t="s">
        <v>141</v>
      </c>
      <c r="G94" s="2">
        <v>252125</v>
      </c>
      <c r="H94" s="2"/>
      <c r="I94" s="58"/>
      <c r="J94" s="58"/>
      <c r="K94" s="29"/>
      <c r="L94" s="29"/>
      <c r="M94" s="29"/>
      <c r="N94" s="29"/>
      <c r="O94" s="29"/>
      <c r="Q94" s="59"/>
    </row>
    <row r="95" spans="1:17" s="67" customFormat="1" ht="13" hidden="1" outlineLevel="1" thickTop="1">
      <c r="A95" s="23">
        <v>2014043</v>
      </c>
      <c r="B95" s="10" t="s">
        <v>153</v>
      </c>
      <c r="C95" s="10"/>
      <c r="D95" s="72">
        <v>42359</v>
      </c>
      <c r="E95" s="64"/>
      <c r="F95" s="76" t="s">
        <v>141</v>
      </c>
      <c r="G95" s="2">
        <v>252101</v>
      </c>
      <c r="H95" s="2"/>
      <c r="I95" s="58"/>
      <c r="J95" s="58"/>
      <c r="K95" s="29"/>
      <c r="L95" s="29"/>
      <c r="M95" s="29"/>
      <c r="N95" s="29"/>
      <c r="O95" s="29"/>
      <c r="P95" s="29">
        <v>0</v>
      </c>
      <c r="Q95" s="59"/>
    </row>
    <row r="96" spans="1:17" s="67" customFormat="1" ht="13" hidden="1" outlineLevel="1" thickTop="1">
      <c r="A96" s="23">
        <v>2014049</v>
      </c>
      <c r="B96" s="10" t="s">
        <v>154</v>
      </c>
      <c r="C96" s="10"/>
      <c r="D96" s="72">
        <v>42146</v>
      </c>
      <c r="E96" s="64"/>
      <c r="F96" s="76" t="s">
        <v>141</v>
      </c>
      <c r="G96" s="2">
        <v>252101</v>
      </c>
      <c r="H96" s="2"/>
      <c r="I96" s="58"/>
      <c r="J96" s="58"/>
      <c r="K96" s="29"/>
      <c r="L96" s="29"/>
      <c r="M96" s="29"/>
      <c r="N96" s="29"/>
      <c r="O96" s="29"/>
      <c r="P96" s="29">
        <v>0</v>
      </c>
      <c r="Q96" s="59"/>
    </row>
    <row r="97" spans="1:17" s="67" customFormat="1" ht="13" hidden="1" outlineLevel="1" thickTop="1">
      <c r="A97" s="23">
        <v>2014080</v>
      </c>
      <c r="B97" s="10" t="s">
        <v>155</v>
      </c>
      <c r="C97" s="10"/>
      <c r="D97" s="72">
        <v>42076</v>
      </c>
      <c r="E97" s="64"/>
      <c r="F97" s="79" t="s">
        <v>156</v>
      </c>
      <c r="G97" s="2">
        <v>251103</v>
      </c>
      <c r="H97" s="2"/>
      <c r="I97" s="58"/>
      <c r="J97" s="58"/>
      <c r="K97" s="29"/>
      <c r="L97" s="29"/>
      <c r="M97" s="29"/>
      <c r="N97" s="29"/>
      <c r="O97" s="29"/>
      <c r="Q97" s="59"/>
    </row>
    <row r="98" spans="1:17" s="67" customFormat="1" ht="13" hidden="1" outlineLevel="1" thickTop="1">
      <c r="A98" s="23">
        <v>2014089</v>
      </c>
      <c r="B98" s="10" t="s">
        <v>157</v>
      </c>
      <c r="C98" s="10"/>
      <c r="D98" s="72">
        <v>42359</v>
      </c>
      <c r="E98" s="64"/>
      <c r="F98" s="79" t="s">
        <v>156</v>
      </c>
      <c r="G98" s="14">
        <v>252101</v>
      </c>
      <c r="H98" s="14"/>
      <c r="I98" s="58"/>
      <c r="J98" s="58"/>
      <c r="K98" s="29"/>
      <c r="L98" s="29"/>
      <c r="M98" s="29"/>
      <c r="N98" s="29"/>
      <c r="O98" s="29"/>
      <c r="P98" s="29">
        <v>0</v>
      </c>
      <c r="Q98" s="59"/>
    </row>
    <row r="99" spans="1:17" s="67" customFormat="1" ht="13" hidden="1" outlineLevel="1" thickTop="1">
      <c r="A99" s="23">
        <v>2014101</v>
      </c>
      <c r="B99" s="10" t="s">
        <v>158</v>
      </c>
      <c r="C99" s="10"/>
      <c r="D99" s="72">
        <v>42153</v>
      </c>
      <c r="E99" s="64"/>
      <c r="F99" s="79" t="s">
        <v>156</v>
      </c>
      <c r="G99" s="2">
        <v>251105</v>
      </c>
      <c r="H99" s="2"/>
      <c r="I99" s="58"/>
      <c r="J99" s="58"/>
      <c r="K99" s="29"/>
      <c r="L99" s="29"/>
      <c r="M99" s="29"/>
      <c r="N99" s="29"/>
      <c r="O99" s="29"/>
      <c r="Q99" s="59"/>
    </row>
    <row r="100" spans="1:17" s="67" customFormat="1" ht="13" hidden="1" outlineLevel="1" thickTop="1">
      <c r="A100" s="23">
        <v>2014102</v>
      </c>
      <c r="B100" s="10" t="s">
        <v>159</v>
      </c>
      <c r="C100" s="10"/>
      <c r="D100" s="72">
        <v>42063</v>
      </c>
      <c r="E100" s="64"/>
      <c r="F100" s="79" t="s">
        <v>156</v>
      </c>
      <c r="G100" s="2">
        <v>252121</v>
      </c>
      <c r="H100" s="2"/>
      <c r="I100" s="58"/>
      <c r="J100" s="58"/>
      <c r="K100" s="29"/>
      <c r="L100" s="29"/>
      <c r="M100" s="29"/>
      <c r="N100" s="29"/>
      <c r="O100" s="29"/>
      <c r="Q100" s="59"/>
    </row>
    <row r="101" spans="1:17" s="67" customFormat="1" ht="13" hidden="1" outlineLevel="1" thickTop="1">
      <c r="A101" s="23">
        <v>2014119</v>
      </c>
      <c r="B101" s="10" t="s">
        <v>160</v>
      </c>
      <c r="C101" s="10"/>
      <c r="D101" s="72">
        <v>42180</v>
      </c>
      <c r="E101" s="64"/>
      <c r="F101" s="79" t="s">
        <v>156</v>
      </c>
      <c r="G101" s="2">
        <v>250100</v>
      </c>
      <c r="H101" s="2"/>
      <c r="I101" s="58"/>
      <c r="J101" s="58"/>
      <c r="K101" s="29"/>
      <c r="L101" s="29"/>
      <c r="M101" s="29"/>
      <c r="N101" s="29"/>
      <c r="O101" s="29"/>
      <c r="Q101" s="59"/>
    </row>
    <row r="102" spans="1:17" s="67" customFormat="1" ht="13" hidden="1" outlineLevel="1" thickTop="1">
      <c r="A102" s="23">
        <v>2014126</v>
      </c>
      <c r="B102" s="10" t="s">
        <v>162</v>
      </c>
      <c r="C102" s="10"/>
      <c r="D102" s="72">
        <v>42124</v>
      </c>
      <c r="E102" s="64"/>
      <c r="F102" s="79" t="s">
        <v>156</v>
      </c>
      <c r="G102" s="14">
        <v>256100</v>
      </c>
      <c r="H102" s="14"/>
      <c r="I102" s="58"/>
      <c r="J102" s="58"/>
      <c r="K102" s="29"/>
      <c r="L102" s="29"/>
      <c r="M102" s="29"/>
      <c r="N102" s="29"/>
      <c r="O102" s="29"/>
      <c r="Q102" s="59"/>
    </row>
    <row r="103" spans="1:17" s="67" customFormat="1" ht="13" hidden="1" outlineLevel="1" thickTop="1">
      <c r="A103" s="23">
        <v>2015063</v>
      </c>
      <c r="B103" s="10" t="s">
        <v>164</v>
      </c>
      <c r="C103" s="10"/>
      <c r="D103" s="72">
        <v>42124</v>
      </c>
      <c r="E103" s="64"/>
      <c r="F103" s="76" t="s">
        <v>141</v>
      </c>
      <c r="G103" s="14">
        <v>256100</v>
      </c>
      <c r="H103" s="14"/>
      <c r="I103" s="58"/>
      <c r="J103" s="58"/>
      <c r="K103" s="29"/>
      <c r="L103" s="29"/>
      <c r="M103" s="29"/>
      <c r="N103" s="29"/>
      <c r="O103" s="29"/>
      <c r="Q103" s="59"/>
    </row>
    <row r="104" spans="1:17" s="67" customFormat="1" ht="13" hidden="1" outlineLevel="1" thickTop="1">
      <c r="A104" s="23">
        <v>2015129</v>
      </c>
      <c r="B104" s="10" t="s">
        <v>165</v>
      </c>
      <c r="C104" s="10"/>
      <c r="D104" s="72">
        <v>42367</v>
      </c>
      <c r="E104" s="64"/>
      <c r="F104" s="76" t="s">
        <v>141</v>
      </c>
      <c r="G104" s="14">
        <v>256100</v>
      </c>
      <c r="H104" s="14"/>
      <c r="I104" s="58"/>
      <c r="J104" s="58"/>
      <c r="K104" s="29"/>
      <c r="L104" s="29"/>
      <c r="M104" s="29"/>
      <c r="N104" s="29"/>
      <c r="O104" s="29"/>
      <c r="Q104" s="59"/>
    </row>
    <row r="105" spans="1:17" s="67" customFormat="1" ht="13" hidden="1" outlineLevel="1" thickTop="1">
      <c r="A105" s="23">
        <v>2015168</v>
      </c>
      <c r="B105" s="10" t="s">
        <v>166</v>
      </c>
      <c r="C105" s="10"/>
      <c r="D105" s="72">
        <v>42321</v>
      </c>
      <c r="E105" s="64"/>
      <c r="F105" s="79" t="s">
        <v>156</v>
      </c>
      <c r="G105" s="14">
        <v>255101</v>
      </c>
      <c r="H105" s="14"/>
      <c r="I105" s="58"/>
      <c r="J105" s="58"/>
      <c r="K105" s="29"/>
      <c r="L105" s="29"/>
      <c r="M105" s="29"/>
      <c r="N105" s="29"/>
      <c r="O105" s="29"/>
      <c r="P105" s="29">
        <v>0</v>
      </c>
      <c r="Q105" s="59"/>
    </row>
    <row r="106" spans="1:17" s="59" customFormat="1" ht="13" hidden="1" outlineLevel="1" thickTop="1">
      <c r="A106" s="23">
        <v>2014136</v>
      </c>
      <c r="B106" s="10" t="s">
        <v>167</v>
      </c>
      <c r="C106" s="10"/>
      <c r="D106" s="72">
        <v>42202</v>
      </c>
      <c r="E106" s="64"/>
      <c r="F106" s="76" t="s">
        <v>141</v>
      </c>
      <c r="G106" s="14">
        <v>259100</v>
      </c>
      <c r="H106" s="14"/>
      <c r="I106" s="58"/>
      <c r="J106" s="58"/>
      <c r="K106" s="29"/>
      <c r="L106" s="29"/>
      <c r="M106" s="29"/>
      <c r="N106" s="29"/>
      <c r="O106" s="29"/>
      <c r="P106" s="67"/>
    </row>
    <row r="107" spans="1:17" s="59" customFormat="1" ht="13" hidden="1" outlineLevel="1" thickTop="1">
      <c r="A107" s="60">
        <v>2014071</v>
      </c>
      <c r="B107" s="61" t="s">
        <v>168</v>
      </c>
      <c r="C107" s="80">
        <v>85</v>
      </c>
      <c r="D107" s="63">
        <v>42460</v>
      </c>
      <c r="E107" s="77"/>
      <c r="F107" s="81" t="s">
        <v>141</v>
      </c>
      <c r="G107" s="66">
        <v>252117</v>
      </c>
      <c r="H107" s="66"/>
      <c r="I107" s="58"/>
      <c r="J107" s="58"/>
      <c r="K107" s="29"/>
      <c r="L107" s="29"/>
      <c r="M107" s="29"/>
      <c r="N107" s="29"/>
      <c r="O107" s="29"/>
    </row>
    <row r="108" spans="1:17" s="59" customFormat="1" ht="14" hidden="1" outlineLevel="1" thickTop="1" thickBot="1">
      <c r="A108" s="95" t="s">
        <v>189</v>
      </c>
      <c r="B108" s="96" t="s">
        <v>190</v>
      </c>
      <c r="C108" s="97"/>
      <c r="D108" s="95" t="s">
        <v>189</v>
      </c>
      <c r="E108" s="95"/>
      <c r="F108" s="97" t="s">
        <v>190</v>
      </c>
      <c r="G108" s="98"/>
      <c r="H108" s="98"/>
      <c r="I108" s="58"/>
      <c r="J108" s="58"/>
      <c r="K108" s="29"/>
      <c r="L108" s="29"/>
      <c r="M108" s="29"/>
      <c r="N108" s="29"/>
      <c r="O108" s="29"/>
    </row>
    <row r="109" spans="1:17" s="59" customFormat="1" ht="15" hidden="1" outlineLevel="1" thickTop="1">
      <c r="A109" s="99">
        <v>241</v>
      </c>
      <c r="B109" s="100" t="s">
        <v>191</v>
      </c>
      <c r="C109" s="100"/>
      <c r="D109" s="101">
        <v>256</v>
      </c>
      <c r="E109" s="101"/>
      <c r="F109" s="100" t="s">
        <v>91</v>
      </c>
      <c r="G109" s="102">
        <v>252100</v>
      </c>
      <c r="H109" s="103" t="s">
        <v>192</v>
      </c>
      <c r="I109" s="58"/>
      <c r="J109" s="58"/>
      <c r="K109" s="29"/>
      <c r="L109" s="29"/>
      <c r="M109" s="29"/>
      <c r="N109" s="29"/>
      <c r="O109" s="29"/>
    </row>
    <row r="110" spans="1:17" s="59" customFormat="1" ht="15" hidden="1" outlineLevel="1" thickTop="1">
      <c r="A110" s="104">
        <v>242</v>
      </c>
      <c r="B110" s="17" t="s">
        <v>193</v>
      </c>
      <c r="C110" s="17"/>
      <c r="D110" s="24">
        <v>259</v>
      </c>
      <c r="E110" s="24"/>
      <c r="F110" s="17" t="s">
        <v>180</v>
      </c>
      <c r="G110" s="73">
        <v>252101</v>
      </c>
      <c r="H110" s="105" t="s">
        <v>194</v>
      </c>
      <c r="I110" s="58"/>
      <c r="J110" s="58"/>
      <c r="K110" s="29"/>
      <c r="L110" s="29"/>
      <c r="M110" s="29"/>
      <c r="N110" s="29"/>
      <c r="O110" s="29"/>
    </row>
    <row r="111" spans="1:17" s="59" customFormat="1" ht="15" hidden="1" outlineLevel="1" thickTop="1">
      <c r="A111" s="106">
        <v>246</v>
      </c>
      <c r="B111" s="13" t="s">
        <v>17</v>
      </c>
      <c r="C111" s="17"/>
      <c r="D111" s="24">
        <v>260</v>
      </c>
      <c r="E111" s="24"/>
      <c r="F111" s="17" t="s">
        <v>96</v>
      </c>
      <c r="G111" s="73">
        <v>252102</v>
      </c>
      <c r="H111" s="105" t="s">
        <v>195</v>
      </c>
      <c r="I111" s="58"/>
      <c r="J111" s="58"/>
      <c r="K111" s="29"/>
      <c r="L111" s="29"/>
      <c r="M111" s="29"/>
      <c r="N111" s="29"/>
      <c r="O111" s="29"/>
    </row>
    <row r="112" spans="1:17" s="59" customFormat="1" ht="15" hidden="1" outlineLevel="1" thickTop="1">
      <c r="A112" s="106">
        <v>248</v>
      </c>
      <c r="B112" s="13" t="s">
        <v>27</v>
      </c>
      <c r="C112" s="17"/>
      <c r="D112" s="15">
        <v>802</v>
      </c>
      <c r="E112" s="15"/>
      <c r="F112" s="17" t="s">
        <v>197</v>
      </c>
      <c r="G112" s="73">
        <v>252103</v>
      </c>
      <c r="H112" s="105" t="s">
        <v>198</v>
      </c>
      <c r="I112" s="58"/>
      <c r="J112" s="58"/>
      <c r="K112" s="29"/>
      <c r="L112" s="29"/>
      <c r="M112" s="29"/>
      <c r="N112" s="29"/>
      <c r="O112" s="29"/>
    </row>
    <row r="113" spans="1:16" s="59" customFormat="1" ht="15.5" hidden="1" outlineLevel="1" thickTop="1" thickBot="1">
      <c r="A113" s="107">
        <v>249</v>
      </c>
      <c r="B113" s="91" t="s">
        <v>199</v>
      </c>
      <c r="C113" s="98"/>
      <c r="D113" s="108">
        <v>855</v>
      </c>
      <c r="E113" s="108"/>
      <c r="F113" s="98" t="s">
        <v>200</v>
      </c>
      <c r="G113" s="109">
        <v>252104</v>
      </c>
      <c r="H113" s="110" t="s">
        <v>201</v>
      </c>
      <c r="I113" s="58"/>
      <c r="J113" s="58"/>
      <c r="K113" s="29"/>
      <c r="L113" s="29"/>
      <c r="M113" s="29"/>
      <c r="N113" s="29"/>
      <c r="O113" s="29"/>
      <c r="P113" s="29"/>
    </row>
    <row r="114" spans="1:16" s="59" customFormat="1" ht="13" hidden="1" outlineLevel="1" thickTop="1">
      <c r="A114" s="58"/>
      <c r="B114" s="13"/>
      <c r="D114" s="58"/>
      <c r="E114" s="58"/>
      <c r="G114" s="58"/>
      <c r="H114" s="58"/>
      <c r="I114" s="58"/>
      <c r="J114" s="58"/>
    </row>
    <row r="115" spans="1:16" s="59" customFormat="1" ht="15" hidden="1" outlineLevel="1" thickTop="1">
      <c r="A115" s="111" t="s">
        <v>202</v>
      </c>
      <c r="B115" s="111"/>
      <c r="C115" s="111"/>
      <c r="D115" s="111"/>
      <c r="E115" s="111"/>
      <c r="F115" s="111"/>
      <c r="G115" s="111"/>
      <c r="H115" s="111"/>
      <c r="I115" s="58"/>
      <c r="J115" s="58"/>
    </row>
    <row r="116" spans="1:16" s="59" customFormat="1" ht="15" hidden="1" outlineLevel="1" thickTop="1">
      <c r="A116" s="112">
        <v>2010148</v>
      </c>
      <c r="B116" s="113" t="s">
        <v>203</v>
      </c>
      <c r="C116" s="114"/>
      <c r="D116" s="115" t="s">
        <v>205</v>
      </c>
      <c r="E116" s="115"/>
      <c r="F116" s="116" t="s">
        <v>206</v>
      </c>
      <c r="G116" s="68"/>
      <c r="H116" s="68"/>
      <c r="I116" s="58"/>
      <c r="J116" s="58"/>
    </row>
    <row r="117" spans="1:16" s="59" customFormat="1" ht="15" hidden="1" outlineLevel="1" thickTop="1">
      <c r="A117" s="2">
        <v>2000209</v>
      </c>
      <c r="B117" s="69" t="s">
        <v>207</v>
      </c>
      <c r="C117" s="71"/>
      <c r="D117" s="70" t="s">
        <v>205</v>
      </c>
      <c r="E117" s="70"/>
      <c r="F117" s="117" t="s">
        <v>209</v>
      </c>
      <c r="G117" s="68">
        <v>246100</v>
      </c>
      <c r="H117" s="68"/>
      <c r="I117" s="58"/>
      <c r="J117" s="58"/>
    </row>
    <row r="118" spans="1:16" s="59" customFormat="1" ht="15" hidden="1" outlineLevel="1" thickTop="1">
      <c r="A118" s="118">
        <v>2000958</v>
      </c>
      <c r="B118" s="10" t="s">
        <v>210</v>
      </c>
      <c r="C118" s="75"/>
      <c r="D118" s="30" t="s">
        <v>205</v>
      </c>
      <c r="E118" s="30"/>
      <c r="F118" s="119" t="s">
        <v>209</v>
      </c>
      <c r="G118" s="68">
        <v>252115</v>
      </c>
      <c r="H118" s="68"/>
      <c r="I118" s="58"/>
      <c r="J118" s="58"/>
      <c r="K118" s="15"/>
      <c r="N118" s="13"/>
    </row>
    <row r="119" spans="1:16" s="59" customFormat="1" ht="15" hidden="1" outlineLevel="1" thickTop="1">
      <c r="A119" s="2">
        <v>2004274</v>
      </c>
      <c r="B119" s="69" t="s">
        <v>211</v>
      </c>
      <c r="C119" s="71"/>
      <c r="D119" s="70" t="s">
        <v>205</v>
      </c>
      <c r="E119" s="70"/>
      <c r="F119" s="117" t="s">
        <v>212</v>
      </c>
      <c r="G119" s="68">
        <v>259100</v>
      </c>
      <c r="H119" s="68"/>
      <c r="I119" s="58"/>
      <c r="J119" s="58"/>
      <c r="K119" s="15"/>
      <c r="N119" s="13"/>
    </row>
    <row r="120" spans="1:16" s="59" customFormat="1" ht="13" hidden="1" outlineLevel="1" thickTop="1">
      <c r="A120" s="23">
        <v>2009673</v>
      </c>
      <c r="B120" s="10" t="s">
        <v>213</v>
      </c>
      <c r="C120" s="10"/>
      <c r="D120" s="19" t="s">
        <v>205</v>
      </c>
      <c r="E120" s="19"/>
      <c r="F120" s="79" t="s">
        <v>212</v>
      </c>
      <c r="G120" s="2">
        <v>251106</v>
      </c>
      <c r="H120" s="2"/>
      <c r="I120" s="58"/>
      <c r="J120" s="58"/>
      <c r="K120" s="15"/>
      <c r="N120" s="13"/>
    </row>
    <row r="121" spans="1:16" s="59" customFormat="1" ht="15" hidden="1" outlineLevel="1" thickTop="1">
      <c r="A121" s="68">
        <v>2009719</v>
      </c>
      <c r="B121" s="69" t="s">
        <v>214</v>
      </c>
      <c r="C121" s="71"/>
      <c r="D121" s="70" t="s">
        <v>205</v>
      </c>
      <c r="E121" s="70"/>
      <c r="F121" s="117" t="s">
        <v>212</v>
      </c>
      <c r="G121" s="68">
        <v>255101</v>
      </c>
      <c r="H121" s="68"/>
      <c r="I121" s="58"/>
      <c r="J121" s="58"/>
      <c r="K121" s="120"/>
      <c r="N121" s="121"/>
    </row>
    <row r="122" spans="1:16" s="59" customFormat="1" ht="15" hidden="1" outlineLevel="1" thickTop="1">
      <c r="A122" s="68">
        <v>2009733</v>
      </c>
      <c r="B122" s="69" t="s">
        <v>215</v>
      </c>
      <c r="C122" s="71"/>
      <c r="D122" s="70" t="s">
        <v>205</v>
      </c>
      <c r="E122" s="70"/>
      <c r="F122" s="117" t="s">
        <v>212</v>
      </c>
      <c r="G122" s="68">
        <v>251106</v>
      </c>
      <c r="H122" s="68"/>
      <c r="I122" s="58"/>
      <c r="J122" s="58"/>
    </row>
    <row r="123" spans="1:16" s="59" customFormat="1" ht="15" hidden="1" outlineLevel="1" thickTop="1">
      <c r="A123" s="68">
        <v>2009754</v>
      </c>
      <c r="B123" s="69" t="s">
        <v>216</v>
      </c>
      <c r="C123" s="71"/>
      <c r="D123" s="70" t="s">
        <v>205</v>
      </c>
      <c r="E123" s="70"/>
      <c r="F123" s="117" t="s">
        <v>212</v>
      </c>
      <c r="G123" s="68">
        <v>252119</v>
      </c>
      <c r="H123" s="68"/>
      <c r="I123" s="58"/>
      <c r="J123" s="58"/>
    </row>
    <row r="124" spans="1:16" s="59" customFormat="1" ht="15" hidden="1" outlineLevel="1" thickTop="1">
      <c r="A124" s="68">
        <v>2009811</v>
      </c>
      <c r="B124" s="69" t="s">
        <v>217</v>
      </c>
      <c r="C124" s="71"/>
      <c r="D124" s="70" t="s">
        <v>205</v>
      </c>
      <c r="E124" s="70"/>
      <c r="F124" s="117" t="s">
        <v>212</v>
      </c>
      <c r="G124" s="68">
        <v>260100</v>
      </c>
      <c r="H124" s="68"/>
      <c r="I124" s="58"/>
      <c r="J124" s="58"/>
    </row>
    <row r="125" spans="1:16" s="59" customFormat="1" ht="15" hidden="1" outlineLevel="1" thickTop="1">
      <c r="A125" s="68">
        <v>2011006</v>
      </c>
      <c r="B125" s="69" t="s">
        <v>218</v>
      </c>
      <c r="C125" s="71"/>
      <c r="D125" s="70" t="s">
        <v>205</v>
      </c>
      <c r="E125" s="70"/>
      <c r="F125" s="117" t="s">
        <v>209</v>
      </c>
      <c r="G125" s="68">
        <v>251103</v>
      </c>
      <c r="H125" s="68"/>
      <c r="I125" s="58"/>
      <c r="J125" s="58"/>
    </row>
    <row r="126" spans="1:16" s="59" customFormat="1" ht="15" hidden="1" outlineLevel="1" thickTop="1">
      <c r="A126" s="68">
        <v>2011016</v>
      </c>
      <c r="B126" s="69" t="s">
        <v>220</v>
      </c>
      <c r="C126" s="71"/>
      <c r="D126" s="70" t="s">
        <v>205</v>
      </c>
      <c r="E126" s="70"/>
      <c r="F126" s="117" t="s">
        <v>212</v>
      </c>
      <c r="G126" s="68">
        <v>255102</v>
      </c>
      <c r="H126" s="68"/>
      <c r="I126" s="58"/>
      <c r="J126" s="58"/>
    </row>
    <row r="127" spans="1:16" s="59" customFormat="1" ht="15" hidden="1" outlineLevel="1" thickTop="1">
      <c r="A127" s="68">
        <v>2011033</v>
      </c>
      <c r="B127" s="69" t="s">
        <v>221</v>
      </c>
      <c r="C127" s="71"/>
      <c r="D127" s="70" t="s">
        <v>205</v>
      </c>
      <c r="E127" s="70"/>
      <c r="F127" s="117" t="s">
        <v>209</v>
      </c>
      <c r="G127" s="68">
        <v>251102</v>
      </c>
      <c r="H127" s="68"/>
      <c r="I127" s="58"/>
      <c r="J127" s="58"/>
    </row>
    <row r="128" spans="1:16" s="59" customFormat="1" ht="15" hidden="1" outlineLevel="1" thickTop="1">
      <c r="A128" s="68">
        <v>2011046</v>
      </c>
      <c r="B128" s="69" t="s">
        <v>222</v>
      </c>
      <c r="C128" s="71"/>
      <c r="D128" s="70" t="s">
        <v>205</v>
      </c>
      <c r="E128" s="70"/>
      <c r="F128" s="117" t="s">
        <v>212</v>
      </c>
      <c r="G128" s="68">
        <v>255101</v>
      </c>
      <c r="H128" s="68"/>
      <c r="I128" s="58"/>
      <c r="J128" s="58"/>
    </row>
    <row r="129" spans="1:17" s="59" customFormat="1" ht="15" hidden="1" outlineLevel="1" thickTop="1">
      <c r="A129" s="68">
        <v>2011074</v>
      </c>
      <c r="B129" s="69" t="s">
        <v>223</v>
      </c>
      <c r="C129" s="71"/>
      <c r="D129" s="70" t="s">
        <v>205</v>
      </c>
      <c r="E129" s="70"/>
      <c r="F129" s="117" t="s">
        <v>209</v>
      </c>
      <c r="G129" s="68">
        <v>255101</v>
      </c>
      <c r="H129" s="68"/>
      <c r="I129" s="58"/>
      <c r="J129" s="58"/>
    </row>
    <row r="130" spans="1:17" s="59" customFormat="1" ht="15" hidden="1" outlineLevel="1" thickTop="1">
      <c r="A130" s="118">
        <v>2012027</v>
      </c>
      <c r="B130" s="69" t="s">
        <v>224</v>
      </c>
      <c r="C130" s="71"/>
      <c r="D130" s="70" t="s">
        <v>205</v>
      </c>
      <c r="E130" s="70"/>
      <c r="F130" s="117" t="s">
        <v>212</v>
      </c>
      <c r="G130" s="68">
        <v>255102</v>
      </c>
      <c r="H130" s="68"/>
      <c r="I130" s="58"/>
      <c r="J130" s="58"/>
    </row>
    <row r="131" spans="1:17" s="17" customFormat="1" ht="15" hidden="1" outlineLevel="1" thickTop="1">
      <c r="A131" s="68">
        <v>2012049</v>
      </c>
      <c r="B131" s="69" t="s">
        <v>225</v>
      </c>
      <c r="C131" s="71"/>
      <c r="D131" s="70" t="s">
        <v>205</v>
      </c>
      <c r="E131" s="70"/>
      <c r="F131" s="117" t="s">
        <v>212</v>
      </c>
      <c r="G131" s="68">
        <v>252119</v>
      </c>
      <c r="H131" s="68"/>
      <c r="I131" s="58"/>
      <c r="J131" s="58"/>
      <c r="K131" s="59"/>
      <c r="L131" s="59"/>
      <c r="M131" s="59"/>
      <c r="N131" s="59"/>
      <c r="O131" s="59"/>
      <c r="P131" s="59"/>
      <c r="Q131" s="59"/>
    </row>
    <row r="132" spans="1:17" s="17" customFormat="1" ht="15" hidden="1" outlineLevel="1" thickTop="1">
      <c r="A132" s="118">
        <v>2012056</v>
      </c>
      <c r="B132" s="69" t="s">
        <v>226</v>
      </c>
      <c r="C132" s="71"/>
      <c r="D132" s="70" t="s">
        <v>205</v>
      </c>
      <c r="E132" s="70"/>
      <c r="F132" s="117" t="s">
        <v>227</v>
      </c>
      <c r="G132" s="68">
        <v>259100</v>
      </c>
      <c r="H132" s="68"/>
      <c r="I132" s="58"/>
      <c r="J132" s="58"/>
    </row>
    <row r="133" spans="1:17" s="59" customFormat="1" ht="15" hidden="1" outlineLevel="1" thickTop="1">
      <c r="A133" s="118">
        <v>2012058</v>
      </c>
      <c r="B133" s="69" t="s">
        <v>228</v>
      </c>
      <c r="C133" s="71"/>
      <c r="D133" s="70" t="s">
        <v>205</v>
      </c>
      <c r="E133" s="70"/>
      <c r="F133" s="117" t="s">
        <v>227</v>
      </c>
      <c r="G133" s="68">
        <v>259102</v>
      </c>
      <c r="H133" s="68"/>
      <c r="I133" s="58"/>
      <c r="J133" s="58"/>
      <c r="K133" s="17"/>
      <c r="L133" s="17"/>
      <c r="M133" s="17"/>
      <c r="N133" s="17"/>
      <c r="O133" s="17"/>
      <c r="P133" s="17"/>
      <c r="Q133" s="17"/>
    </row>
    <row r="134" spans="1:17" s="59" customFormat="1" ht="15" hidden="1" outlineLevel="1" thickTop="1">
      <c r="A134" s="68">
        <v>2012074</v>
      </c>
      <c r="B134" s="69" t="s">
        <v>229</v>
      </c>
      <c r="C134" s="71"/>
      <c r="D134" s="70" t="s">
        <v>205</v>
      </c>
      <c r="E134" s="70"/>
      <c r="F134" s="117" t="s">
        <v>212</v>
      </c>
      <c r="G134" s="68">
        <v>252110</v>
      </c>
      <c r="H134" s="68"/>
      <c r="I134" s="58"/>
      <c r="J134" s="58"/>
    </row>
    <row r="135" spans="1:17" s="59" customFormat="1" ht="13.5" hidden="1" outlineLevel="1" thickTop="1">
      <c r="A135" s="122" t="s">
        <v>230</v>
      </c>
      <c r="B135" s="122"/>
      <c r="C135" s="122"/>
      <c r="D135" s="122"/>
      <c r="E135" s="122"/>
      <c r="F135" s="122"/>
      <c r="G135" s="58"/>
      <c r="H135" s="58"/>
      <c r="I135" s="58"/>
      <c r="J135" s="58"/>
    </row>
    <row r="136" spans="1:17" s="59" customFormat="1" ht="15" hidden="1" outlineLevel="1" thickTop="1">
      <c r="A136" s="68">
        <v>2009538</v>
      </c>
      <c r="B136" s="35" t="s">
        <v>231</v>
      </c>
      <c r="D136" s="123"/>
      <c r="E136" s="123"/>
      <c r="F136" s="59" t="s">
        <v>233</v>
      </c>
      <c r="G136" s="13"/>
      <c r="H136" s="13"/>
      <c r="I136" s="58"/>
      <c r="J136" s="58"/>
    </row>
    <row r="137" spans="1:17" s="59" customFormat="1" ht="15" hidden="1" outlineLevel="1" thickTop="1">
      <c r="A137" s="68">
        <v>2009539</v>
      </c>
      <c r="B137" s="35" t="s">
        <v>234</v>
      </c>
      <c r="D137" s="123"/>
      <c r="E137" s="123"/>
      <c r="F137" s="59" t="s">
        <v>233</v>
      </c>
      <c r="G137" s="13"/>
      <c r="H137" s="13"/>
      <c r="I137" s="58"/>
      <c r="J137" s="58"/>
    </row>
    <row r="138" spans="1:17" s="59" customFormat="1" ht="13" hidden="1" outlineLevel="1" thickTop="1">
      <c r="A138" s="58">
        <v>2010162</v>
      </c>
      <c r="B138" s="35" t="s">
        <v>236</v>
      </c>
      <c r="D138" s="123"/>
      <c r="E138" s="123"/>
      <c r="F138" s="59" t="s">
        <v>233</v>
      </c>
      <c r="G138" s="13"/>
      <c r="H138" s="13"/>
      <c r="I138" s="58"/>
      <c r="J138" s="58"/>
    </row>
    <row r="139" spans="1:17" s="59" customFormat="1" ht="15" hidden="1" outlineLevel="1" thickTop="1">
      <c r="A139" s="68">
        <v>2010277</v>
      </c>
      <c r="B139" s="35" t="s">
        <v>238</v>
      </c>
      <c r="C139" s="71"/>
      <c r="D139" s="124"/>
      <c r="E139" s="124"/>
      <c r="F139" s="117" t="s">
        <v>233</v>
      </c>
      <c r="G139" s="13"/>
      <c r="H139" s="13"/>
      <c r="I139" s="58"/>
      <c r="J139" s="58"/>
    </row>
    <row r="140" spans="1:17" s="59" customFormat="1" ht="15" hidden="1" outlineLevel="1" thickTop="1">
      <c r="A140" s="68">
        <v>2010278</v>
      </c>
      <c r="B140" s="35" t="s">
        <v>240</v>
      </c>
      <c r="C140" s="71"/>
      <c r="D140" s="124"/>
      <c r="E140" s="124"/>
      <c r="F140" s="117" t="s">
        <v>233</v>
      </c>
      <c r="G140" s="13"/>
      <c r="H140" s="13"/>
      <c r="I140" s="58"/>
      <c r="J140" s="58"/>
    </row>
    <row r="141" spans="1:17" s="59" customFormat="1" ht="15" hidden="1" outlineLevel="1" thickTop="1">
      <c r="A141" s="68">
        <v>2011004</v>
      </c>
      <c r="B141" s="35" t="s">
        <v>241</v>
      </c>
      <c r="C141" s="69"/>
      <c r="D141" s="124"/>
      <c r="E141" s="124"/>
      <c r="F141" s="125" t="s">
        <v>233</v>
      </c>
      <c r="G141" s="13"/>
      <c r="H141" s="13"/>
      <c r="I141" s="58"/>
      <c r="J141" s="58"/>
    </row>
    <row r="142" spans="1:17" s="59" customFormat="1" ht="15" hidden="1" outlineLevel="1" thickTop="1">
      <c r="A142" s="68">
        <v>2011005</v>
      </c>
      <c r="B142" s="35" t="s">
        <v>242</v>
      </c>
      <c r="C142" s="69"/>
      <c r="D142" s="124"/>
      <c r="E142" s="124"/>
      <c r="F142" s="125" t="s">
        <v>233</v>
      </c>
      <c r="G142" s="13"/>
      <c r="H142" s="13"/>
      <c r="I142" s="58"/>
      <c r="J142" s="58"/>
    </row>
    <row r="143" spans="1:17" s="59" customFormat="1" ht="15" hidden="1" outlineLevel="1" thickTop="1">
      <c r="A143" s="14">
        <v>2011007</v>
      </c>
      <c r="B143" s="35" t="s">
        <v>243</v>
      </c>
      <c r="C143" s="10"/>
      <c r="D143" s="126"/>
      <c r="E143" s="126"/>
      <c r="F143" s="65" t="s">
        <v>233</v>
      </c>
      <c r="G143" s="13"/>
      <c r="H143" s="13"/>
      <c r="I143" s="58"/>
      <c r="J143" s="58"/>
    </row>
    <row r="144" spans="1:17" s="59" customFormat="1" ht="15" hidden="1" outlineLevel="1" thickTop="1">
      <c r="A144" s="68">
        <v>2011009</v>
      </c>
      <c r="B144" s="35" t="s">
        <v>245</v>
      </c>
      <c r="C144" s="69"/>
      <c r="D144" s="124"/>
      <c r="E144" s="124"/>
      <c r="F144" s="125" t="s">
        <v>233</v>
      </c>
      <c r="G144" s="13"/>
      <c r="H144" s="13"/>
      <c r="I144" s="58"/>
      <c r="J144" s="58"/>
    </row>
    <row r="145" spans="1:17" s="59" customFormat="1" ht="15" hidden="1" outlineLevel="1" thickTop="1">
      <c r="A145" s="14">
        <v>2012010</v>
      </c>
      <c r="B145" s="35" t="s">
        <v>246</v>
      </c>
      <c r="C145" s="10"/>
      <c r="D145" s="127"/>
      <c r="E145" s="127"/>
      <c r="F145" s="119" t="s">
        <v>233</v>
      </c>
      <c r="G145" s="13"/>
      <c r="H145" s="13"/>
      <c r="I145" s="58"/>
      <c r="J145" s="58"/>
    </row>
    <row r="146" spans="1:17" s="59" customFormat="1" ht="15" hidden="1" outlineLevel="1" thickTop="1">
      <c r="A146" s="14">
        <v>2012011</v>
      </c>
      <c r="B146" s="35" t="s">
        <v>248</v>
      </c>
      <c r="C146" s="10"/>
      <c r="D146" s="127"/>
      <c r="E146" s="127"/>
      <c r="F146" s="119" t="s">
        <v>233</v>
      </c>
      <c r="G146" s="13"/>
      <c r="H146" s="13"/>
      <c r="I146" s="58"/>
      <c r="J146" s="58"/>
    </row>
    <row r="147" spans="1:17" s="59" customFormat="1" ht="15" hidden="1" outlineLevel="1" thickTop="1">
      <c r="A147" s="14">
        <v>2012012</v>
      </c>
      <c r="B147" s="35" t="s">
        <v>249</v>
      </c>
      <c r="C147" s="10"/>
      <c r="D147" s="127"/>
      <c r="E147" s="127"/>
      <c r="F147" s="119" t="s">
        <v>233</v>
      </c>
      <c r="G147" s="13"/>
      <c r="H147" s="13"/>
      <c r="I147" s="58"/>
      <c r="J147" s="58"/>
    </row>
    <row r="148" spans="1:17" s="59" customFormat="1" ht="15" hidden="1" outlineLevel="1" thickTop="1">
      <c r="A148" s="23">
        <v>2012017</v>
      </c>
      <c r="B148" s="35" t="s">
        <v>250</v>
      </c>
      <c r="C148" s="10"/>
      <c r="D148" s="127"/>
      <c r="E148" s="127"/>
      <c r="F148" s="119" t="s">
        <v>233</v>
      </c>
      <c r="G148" s="13"/>
      <c r="H148" s="13"/>
      <c r="I148" s="58"/>
      <c r="J148" s="58"/>
    </row>
    <row r="149" spans="1:17" s="59" customFormat="1" ht="15" hidden="1" outlineLevel="1" thickTop="1">
      <c r="A149" s="14">
        <v>2012015</v>
      </c>
      <c r="B149" s="35" t="s">
        <v>251</v>
      </c>
      <c r="C149" s="10"/>
      <c r="D149" s="127"/>
      <c r="E149" s="127"/>
      <c r="F149" s="119" t="s">
        <v>233</v>
      </c>
      <c r="G149" s="13"/>
      <c r="H149" s="13"/>
      <c r="I149" s="58"/>
      <c r="J149" s="58"/>
    </row>
    <row r="150" spans="1:17" s="59" customFormat="1" ht="15" hidden="1" outlineLevel="1" thickTop="1">
      <c r="A150" s="23">
        <v>2012053</v>
      </c>
      <c r="B150" s="35" t="s">
        <v>252</v>
      </c>
      <c r="C150" s="10"/>
      <c r="D150" s="127"/>
      <c r="E150" s="127"/>
      <c r="F150" s="128" t="s">
        <v>253</v>
      </c>
      <c r="G150" s="13"/>
      <c r="H150" s="13"/>
      <c r="I150" s="58"/>
      <c r="J150" s="58"/>
    </row>
    <row r="151" spans="1:17" s="59" customFormat="1" ht="15" hidden="1" outlineLevel="1" thickTop="1">
      <c r="A151" s="23">
        <v>2013072</v>
      </c>
      <c r="B151" s="35" t="s">
        <v>254</v>
      </c>
      <c r="C151" s="10"/>
      <c r="D151" s="127"/>
      <c r="E151" s="127"/>
      <c r="F151" s="128" t="s">
        <v>233</v>
      </c>
      <c r="G151" s="13"/>
      <c r="H151" s="13"/>
      <c r="I151" s="58"/>
      <c r="J151" s="58"/>
    </row>
    <row r="152" spans="1:17" s="59" customFormat="1" ht="15" hidden="1" outlineLevel="1" thickTop="1">
      <c r="A152" s="23">
        <v>2013073</v>
      </c>
      <c r="B152" s="35" t="s">
        <v>255</v>
      </c>
      <c r="C152" s="10"/>
      <c r="D152" s="127"/>
      <c r="E152" s="127"/>
      <c r="F152" s="128" t="s">
        <v>233</v>
      </c>
      <c r="G152" s="13"/>
      <c r="H152" s="13"/>
      <c r="I152" s="58"/>
      <c r="J152" s="58"/>
    </row>
    <row r="153" spans="1:17" s="59" customFormat="1" ht="15" hidden="1" outlineLevel="1" thickTop="1">
      <c r="A153" s="23">
        <v>2014046</v>
      </c>
      <c r="B153" s="35" t="s">
        <v>256</v>
      </c>
      <c r="C153" s="10"/>
      <c r="D153" s="127"/>
      <c r="E153" s="127"/>
      <c r="F153" s="128" t="s">
        <v>233</v>
      </c>
      <c r="G153" s="13"/>
      <c r="H153" s="13"/>
      <c r="I153" s="58"/>
      <c r="J153" s="58"/>
    </row>
    <row r="154" spans="1:17" s="59" customFormat="1" ht="15" hidden="1" outlineLevel="1" thickTop="1">
      <c r="A154" s="23">
        <v>2014047</v>
      </c>
      <c r="B154" s="35" t="s">
        <v>257</v>
      </c>
      <c r="C154" s="10"/>
      <c r="D154" s="127"/>
      <c r="E154" s="127"/>
      <c r="F154" s="128" t="s">
        <v>233</v>
      </c>
      <c r="G154" s="13"/>
      <c r="H154" s="13"/>
      <c r="I154" s="58"/>
      <c r="J154" s="58"/>
    </row>
    <row r="155" spans="1:17" s="59" customFormat="1" ht="15" hidden="1" outlineLevel="1" thickTop="1">
      <c r="A155" s="23">
        <v>2014048</v>
      </c>
      <c r="B155" s="35" t="s">
        <v>258</v>
      </c>
      <c r="C155" s="10"/>
      <c r="D155" s="127"/>
      <c r="E155" s="127"/>
      <c r="F155" s="128" t="s">
        <v>233</v>
      </c>
      <c r="G155" s="13"/>
      <c r="H155" s="13"/>
      <c r="I155" s="58"/>
      <c r="J155" s="58"/>
    </row>
    <row r="156" spans="1:17" s="59" customFormat="1" ht="15" hidden="1" outlineLevel="1" thickTop="1">
      <c r="A156" s="14">
        <v>2012090</v>
      </c>
      <c r="B156" s="35" t="s">
        <v>259</v>
      </c>
      <c r="C156" s="10"/>
      <c r="D156" s="127"/>
      <c r="E156" s="127"/>
      <c r="F156" s="119" t="s">
        <v>233</v>
      </c>
      <c r="G156" s="13"/>
      <c r="H156" s="13"/>
      <c r="I156" s="58"/>
      <c r="J156" s="58"/>
    </row>
    <row r="157" spans="1:17" s="59" customFormat="1" ht="13" hidden="1" outlineLevel="1" thickTop="1">
      <c r="A157" s="23">
        <v>2015039</v>
      </c>
      <c r="B157" s="35" t="s">
        <v>261</v>
      </c>
      <c r="C157" s="10"/>
      <c r="D157" s="19" t="s">
        <v>205</v>
      </c>
      <c r="E157" s="19"/>
      <c r="F157" s="129" t="s">
        <v>233</v>
      </c>
      <c r="G157" s="24">
        <v>251105</v>
      </c>
      <c r="H157" s="24"/>
      <c r="I157" s="58"/>
      <c r="J157" s="58"/>
    </row>
    <row r="158" spans="1:17" s="59" customFormat="1" ht="13" hidden="1" outlineLevel="1" thickTop="1">
      <c r="A158" s="23">
        <v>2015040</v>
      </c>
      <c r="B158" s="35" t="s">
        <v>262</v>
      </c>
      <c r="C158" s="10"/>
      <c r="D158" s="19" t="s">
        <v>205</v>
      </c>
      <c r="E158" s="19"/>
      <c r="F158" s="129" t="s">
        <v>233</v>
      </c>
      <c r="G158" s="24">
        <v>246100</v>
      </c>
      <c r="H158" s="24"/>
      <c r="I158" s="58"/>
      <c r="J158" s="58"/>
    </row>
    <row r="159" spans="1:17" s="67" customFormat="1" ht="13" hidden="1" outlineLevel="1" thickTop="1">
      <c r="A159" s="23">
        <v>2015041</v>
      </c>
      <c r="B159" s="35" t="s">
        <v>263</v>
      </c>
      <c r="C159" s="10"/>
      <c r="D159" s="19" t="s">
        <v>205</v>
      </c>
      <c r="E159" s="19"/>
      <c r="F159" s="129" t="s">
        <v>233</v>
      </c>
      <c r="G159" s="24">
        <v>260102</v>
      </c>
      <c r="H159" s="24"/>
      <c r="I159" s="58"/>
      <c r="J159" s="58"/>
      <c r="K159" s="59"/>
      <c r="L159" s="59"/>
      <c r="M159" s="59"/>
      <c r="N159" s="59"/>
      <c r="O159" s="59"/>
      <c r="P159" s="59"/>
      <c r="Q159" s="59"/>
    </row>
    <row r="160" spans="1:17" s="59" customFormat="1" ht="13" hidden="1" outlineLevel="1" thickTop="1">
      <c r="A160" s="23">
        <v>2015037</v>
      </c>
      <c r="B160" s="35" t="s">
        <v>264</v>
      </c>
      <c r="C160" s="37"/>
      <c r="D160" s="130"/>
      <c r="E160" s="130"/>
      <c r="F160" s="35" t="s">
        <v>104</v>
      </c>
      <c r="G160" s="39">
        <v>256100</v>
      </c>
      <c r="H160" s="39"/>
      <c r="I160" s="58"/>
      <c r="J160" s="58"/>
      <c r="L160" s="67"/>
      <c r="M160" s="67"/>
      <c r="P160" s="67"/>
    </row>
    <row r="161" spans="1:17" s="59" customFormat="1" ht="13" hidden="1" outlineLevel="1" thickTop="1">
      <c r="A161" s="58"/>
      <c r="B161" s="13"/>
      <c r="D161" s="58"/>
      <c r="E161" s="58"/>
      <c r="G161" s="58"/>
      <c r="H161" s="58"/>
      <c r="I161" s="58"/>
      <c r="J161" s="58"/>
    </row>
    <row r="162" spans="1:17" s="67" customFormat="1" ht="15" hidden="1" outlineLevel="1" thickTop="1">
      <c r="A162" s="57"/>
      <c r="B162" s="111" t="s">
        <v>265</v>
      </c>
      <c r="C162" s="59"/>
      <c r="D162" s="58"/>
      <c r="E162" s="58"/>
      <c r="F162" s="59"/>
      <c r="G162" s="58"/>
      <c r="H162" s="58"/>
      <c r="I162" s="58"/>
      <c r="J162" s="58"/>
      <c r="K162" s="59"/>
      <c r="L162" s="59"/>
      <c r="M162" s="59"/>
      <c r="N162" s="59"/>
      <c r="O162" s="59"/>
      <c r="P162" s="59"/>
      <c r="Q162" s="59"/>
    </row>
    <row r="163" spans="1:17" s="59" customFormat="1" ht="13" collapsed="1" thickTop="1">
      <c r="A163" s="23"/>
      <c r="B163" s="10" t="s">
        <v>266</v>
      </c>
      <c r="C163" s="11">
        <v>400</v>
      </c>
      <c r="D163" s="12">
        <v>400</v>
      </c>
      <c r="E163" s="12"/>
      <c r="F163" s="82"/>
      <c r="G163" s="14">
        <v>250100</v>
      </c>
      <c r="H163" s="14" t="s">
        <v>19</v>
      </c>
      <c r="I163" s="58" t="s">
        <v>267</v>
      </c>
      <c r="J163" s="58"/>
      <c r="K163" s="67"/>
      <c r="L163" s="67"/>
      <c r="M163" s="67"/>
      <c r="N163" s="67"/>
      <c r="O163" s="67"/>
      <c r="P163" s="67"/>
      <c r="Q163" s="59" t="s">
        <v>407</v>
      </c>
    </row>
    <row r="164" spans="1:17" s="59" customFormat="1" ht="12.5">
      <c r="A164" s="2"/>
      <c r="B164" s="3"/>
      <c r="D164" s="58"/>
      <c r="E164" s="58"/>
      <c r="G164" s="58"/>
      <c r="H164" s="58"/>
      <c r="I164" s="58"/>
      <c r="J164" s="58"/>
    </row>
    <row r="165" spans="1:17" s="59" customFormat="1" ht="12.5">
      <c r="A165" s="2"/>
      <c r="B165" s="3"/>
      <c r="D165" s="58"/>
      <c r="E165" s="58"/>
      <c r="G165" s="58"/>
      <c r="H165" s="58"/>
      <c r="I165" s="58"/>
      <c r="J165" s="58"/>
    </row>
    <row r="166" spans="1:17" s="59" customFormat="1" ht="12.5">
      <c r="A166" s="2"/>
      <c r="B166" s="3"/>
      <c r="D166" s="58"/>
      <c r="E166" s="58"/>
      <c r="G166" s="58"/>
      <c r="H166" s="58"/>
      <c r="I166" s="58"/>
      <c r="J166" s="58"/>
    </row>
    <row r="167" spans="1:17" s="59" customFormat="1" ht="12.5">
      <c r="A167" s="2"/>
      <c r="B167" s="3"/>
      <c r="D167" s="58"/>
      <c r="E167" s="58"/>
      <c r="G167" s="58"/>
      <c r="H167" s="58"/>
      <c r="I167" s="58"/>
      <c r="J167" s="58"/>
    </row>
    <row r="168" spans="1:17" s="59" customFormat="1" ht="12.5">
      <c r="A168" s="2"/>
      <c r="B168" s="3"/>
      <c r="D168" s="58"/>
      <c r="E168" s="58"/>
      <c r="G168" s="58"/>
      <c r="H168" s="58"/>
      <c r="I168" s="58"/>
      <c r="J168" s="58"/>
    </row>
    <row r="169" spans="1:17" s="59" customFormat="1" ht="12.5">
      <c r="A169" s="2"/>
      <c r="B169" s="3"/>
      <c r="D169" s="58"/>
      <c r="E169" s="58"/>
      <c r="G169" s="58"/>
      <c r="H169" s="58"/>
      <c r="I169" s="58"/>
      <c r="J169" s="58"/>
    </row>
    <row r="170" spans="1:17" s="59" customFormat="1" ht="12.5">
      <c r="A170" s="2"/>
      <c r="B170" s="3"/>
      <c r="C170" s="3"/>
      <c r="D170" s="58"/>
      <c r="E170" s="58"/>
      <c r="G170" s="58"/>
      <c r="H170" s="58"/>
      <c r="I170" s="58"/>
      <c r="J170" s="58"/>
    </row>
    <row r="171" spans="1:17" s="59" customFormat="1" ht="12.5">
      <c r="A171" s="2"/>
      <c r="B171" s="3"/>
      <c r="C171" s="3"/>
      <c r="D171" s="58"/>
      <c r="E171" s="58"/>
      <c r="G171" s="58"/>
      <c r="H171" s="58"/>
      <c r="I171" s="58"/>
      <c r="J171" s="58"/>
    </row>
    <row r="172" spans="1:17" ht="12.5">
      <c r="D172" s="58"/>
      <c r="E172" s="58"/>
      <c r="F172" s="59"/>
      <c r="G172" s="58"/>
      <c r="H172" s="58"/>
      <c r="I172" s="58"/>
      <c r="J172" s="58"/>
      <c r="K172" s="59"/>
      <c r="L172" s="59"/>
      <c r="M172" s="59"/>
      <c r="N172" s="59"/>
      <c r="O172" s="59"/>
      <c r="P172" s="59"/>
      <c r="Q172" s="59"/>
    </row>
  </sheetData>
  <mergeCells count="1">
    <mergeCell ref="A1:G1"/>
  </mergeCells>
  <conditionalFormatting sqref="I1:J3 I68:J1048576 I5:J14 I16:J22 I24:J66">
    <cfRule type="containsText" dxfId="1" priority="2" operator="containsText" text="X">
      <formula>NOT(ISERROR(SEARCH("X",I1)))</formula>
    </cfRule>
  </conditionalFormatting>
  <conditionalFormatting sqref="I15:J15">
    <cfRule type="containsText" dxfId="0" priority="1" operator="containsText" text="X">
      <formula>NOT(ISERROR(SEARCH("X",I15)))</formula>
    </cfRule>
  </conditionalFormatting>
  <pageMargins left="0.7" right="0.7" top="0.75" bottom="0.75" header="0.3" footer="0.3"/>
  <pageSetup orientation="landscape" r:id="rId1"/>
  <ignoredErrors>
    <ignoredError sqref="P15 P9 P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showGridLines="0" workbookViewId="0">
      <selection activeCell="A15" sqref="A15"/>
    </sheetView>
  </sheetViews>
  <sheetFormatPr defaultRowHeight="14.5"/>
  <cols>
    <col min="4" max="4" width="12.26953125" bestFit="1" customWidth="1"/>
    <col min="5" max="5" width="31.7265625" customWidth="1"/>
    <col min="6" max="6" width="13.7265625" bestFit="1" customWidth="1"/>
    <col min="7" max="7" width="34" bestFit="1" customWidth="1"/>
    <col min="8" max="8" width="13.81640625" customWidth="1"/>
    <col min="11" max="11" width="8.26953125" bestFit="1" customWidth="1"/>
    <col min="12" max="12" width="14.81640625" bestFit="1" customWidth="1"/>
    <col min="13" max="13" width="3.54296875" bestFit="1" customWidth="1"/>
    <col min="14" max="14" width="14.54296875" bestFit="1" customWidth="1"/>
    <col min="15" max="15" width="18.54296875" bestFit="1" customWidth="1"/>
    <col min="16" max="16" width="10.81640625" bestFit="1" customWidth="1"/>
    <col min="17" max="17" width="15.54296875" bestFit="1" customWidth="1"/>
    <col min="19" max="19" width="17.453125" bestFit="1" customWidth="1"/>
    <col min="20" max="20" width="21.7265625" bestFit="1" customWidth="1"/>
    <col min="21" max="21" width="10.26953125" bestFit="1" customWidth="1"/>
    <col min="22" max="22" width="13.1796875" bestFit="1" customWidth="1"/>
    <col min="29" max="29" width="17.453125" bestFit="1" customWidth="1"/>
    <col min="30" max="30" width="21.7265625" bestFit="1" customWidth="1"/>
    <col min="31" max="31" width="10.1796875" bestFit="1" customWidth="1"/>
  </cols>
  <sheetData>
    <row r="1" spans="1:27">
      <c r="A1" s="178" t="s">
        <v>293</v>
      </c>
      <c r="B1" s="178" t="s">
        <v>294</v>
      </c>
      <c r="C1" s="178" t="s">
        <v>295</v>
      </c>
      <c r="D1" s="178" t="s">
        <v>296</v>
      </c>
      <c r="E1" s="178" t="s">
        <v>297</v>
      </c>
      <c r="F1" s="179" t="s">
        <v>298</v>
      </c>
      <c r="G1" s="178" t="s">
        <v>299</v>
      </c>
      <c r="H1" s="178" t="s">
        <v>300</v>
      </c>
      <c r="I1" s="178" t="s">
        <v>303</v>
      </c>
      <c r="J1" s="178" t="s">
        <v>304</v>
      </c>
      <c r="K1" s="178" t="s">
        <v>305</v>
      </c>
      <c r="L1" s="178" t="s">
        <v>306</v>
      </c>
      <c r="M1" s="178" t="s">
        <v>307</v>
      </c>
      <c r="N1" s="178" t="s">
        <v>308</v>
      </c>
      <c r="O1" s="178" t="s">
        <v>309</v>
      </c>
      <c r="P1" s="178" t="s">
        <v>310</v>
      </c>
      <c r="Q1" s="178" t="s">
        <v>312</v>
      </c>
      <c r="R1" s="178" t="s">
        <v>313</v>
      </c>
      <c r="S1" s="178" t="s">
        <v>314</v>
      </c>
      <c r="T1" s="178" t="s">
        <v>315</v>
      </c>
      <c r="U1" s="178" t="s">
        <v>316</v>
      </c>
      <c r="V1" s="178" t="s">
        <v>317</v>
      </c>
      <c r="W1" s="178" t="s">
        <v>318</v>
      </c>
      <c r="X1" s="178" t="s">
        <v>319</v>
      </c>
      <c r="Y1" s="178" t="s">
        <v>320</v>
      </c>
      <c r="Z1" s="178" t="s">
        <v>321</v>
      </c>
      <c r="AA1" s="178" t="s">
        <v>322</v>
      </c>
    </row>
    <row r="2" spans="1:27">
      <c r="A2" s="175" t="s">
        <v>277</v>
      </c>
      <c r="B2">
        <v>310408</v>
      </c>
      <c r="C2">
        <v>253449</v>
      </c>
      <c r="D2" s="176">
        <v>42704</v>
      </c>
      <c r="E2" s="175" t="s">
        <v>278</v>
      </c>
      <c r="F2" s="177">
        <v>-17040.439999999999</v>
      </c>
      <c r="G2" s="175" t="s">
        <v>279</v>
      </c>
      <c r="H2" s="175" t="s">
        <v>280</v>
      </c>
      <c r="I2" s="175" t="s">
        <v>282</v>
      </c>
      <c r="J2" s="175" t="s">
        <v>283</v>
      </c>
      <c r="K2" s="175" t="s">
        <v>284</v>
      </c>
      <c r="L2">
        <v>0</v>
      </c>
      <c r="M2" s="175" t="s">
        <v>285</v>
      </c>
      <c r="N2" s="175" t="s">
        <v>286</v>
      </c>
      <c r="O2" s="175" t="s">
        <v>287</v>
      </c>
      <c r="P2" s="176">
        <v>42711</v>
      </c>
      <c r="Q2">
        <v>3</v>
      </c>
      <c r="R2">
        <v>0</v>
      </c>
      <c r="S2" s="176">
        <v>42704</v>
      </c>
      <c r="T2" s="175" t="s">
        <v>288</v>
      </c>
      <c r="U2" s="175" t="s">
        <v>289</v>
      </c>
      <c r="V2" s="175" t="s">
        <v>290</v>
      </c>
      <c r="W2" s="175" t="s">
        <v>281</v>
      </c>
      <c r="X2">
        <v>0</v>
      </c>
      <c r="Y2" s="176"/>
      <c r="Z2" s="175" t="s">
        <v>281</v>
      </c>
      <c r="AA2" s="175" t="s">
        <v>291</v>
      </c>
    </row>
    <row r="3" spans="1:27" ht="15" thickBot="1">
      <c r="A3" s="175" t="s">
        <v>277</v>
      </c>
      <c r="B3">
        <v>310408</v>
      </c>
      <c r="C3">
        <v>253449</v>
      </c>
      <c r="D3" s="176">
        <v>42704</v>
      </c>
      <c r="E3" s="175" t="s">
        <v>278</v>
      </c>
      <c r="F3" s="181">
        <v>-28400.74</v>
      </c>
      <c r="G3" s="175" t="s">
        <v>279</v>
      </c>
      <c r="H3" s="175" t="s">
        <v>292</v>
      </c>
      <c r="I3" s="175" t="s">
        <v>282</v>
      </c>
      <c r="J3" s="175" t="s">
        <v>283</v>
      </c>
      <c r="K3" s="175" t="s">
        <v>284</v>
      </c>
      <c r="L3">
        <v>0</v>
      </c>
      <c r="M3" s="175" t="s">
        <v>285</v>
      </c>
      <c r="N3" s="175" t="s">
        <v>286</v>
      </c>
      <c r="O3" s="175" t="s">
        <v>287</v>
      </c>
      <c r="P3" s="176">
        <v>42711</v>
      </c>
      <c r="Q3">
        <v>1</v>
      </c>
      <c r="R3">
        <v>0</v>
      </c>
      <c r="S3" s="176">
        <v>42704</v>
      </c>
      <c r="T3" s="175" t="s">
        <v>288</v>
      </c>
      <c r="U3" s="175" t="s">
        <v>289</v>
      </c>
      <c r="V3" s="175" t="s">
        <v>290</v>
      </c>
      <c r="W3" s="175" t="s">
        <v>281</v>
      </c>
      <c r="X3">
        <v>0</v>
      </c>
      <c r="Y3" s="176"/>
      <c r="Z3" s="175" t="s">
        <v>281</v>
      </c>
      <c r="AA3" s="175" t="s">
        <v>291</v>
      </c>
    </row>
    <row r="4" spans="1:27" ht="15" thickTop="1">
      <c r="A4" t="s">
        <v>323</v>
      </c>
      <c r="F4" s="195">
        <f>F2+F3</f>
        <v>-45441.18</v>
      </c>
    </row>
    <row r="5" spans="1:27">
      <c r="A5" s="191">
        <v>2015080</v>
      </c>
      <c r="B5" s="192" t="s">
        <v>171</v>
      </c>
      <c r="C5" s="193"/>
      <c r="D5" s="193"/>
      <c r="E5" s="190"/>
      <c r="F5" s="190" t="s">
        <v>378</v>
      </c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</row>
    <row r="6" spans="1:27" ht="15" thickBot="1">
      <c r="A6" s="194" t="s">
        <v>324</v>
      </c>
      <c r="B6" s="194"/>
      <c r="C6" s="194"/>
      <c r="D6" s="194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</row>
    <row r="10" spans="1:27">
      <c r="A10" s="178" t="s">
        <v>293</v>
      </c>
      <c r="B10" s="178" t="s">
        <v>294</v>
      </c>
      <c r="C10" s="178" t="s">
        <v>295</v>
      </c>
      <c r="D10" s="178" t="s">
        <v>296</v>
      </c>
      <c r="E10" s="178" t="s">
        <v>297</v>
      </c>
      <c r="F10" s="179" t="s">
        <v>298</v>
      </c>
      <c r="G10" s="178" t="s">
        <v>299</v>
      </c>
      <c r="H10" s="178" t="s">
        <v>300</v>
      </c>
      <c r="I10" s="178" t="s">
        <v>301</v>
      </c>
      <c r="J10" s="178" t="s">
        <v>302</v>
      </c>
      <c r="K10" s="178" t="s">
        <v>317</v>
      </c>
      <c r="L10" s="178" t="s">
        <v>303</v>
      </c>
      <c r="M10" s="178" t="s">
        <v>304</v>
      </c>
      <c r="N10" s="178" t="s">
        <v>307</v>
      </c>
      <c r="O10" s="178" t="s">
        <v>308</v>
      </c>
      <c r="P10" s="178" t="s">
        <v>309</v>
      </c>
      <c r="Q10" s="178" t="s">
        <v>310</v>
      </c>
      <c r="R10" s="178" t="s">
        <v>311</v>
      </c>
      <c r="S10" s="178" t="s">
        <v>312</v>
      </c>
      <c r="T10" s="178" t="s">
        <v>314</v>
      </c>
      <c r="U10" s="178" t="s">
        <v>315</v>
      </c>
      <c r="V10" s="178" t="s">
        <v>316</v>
      </c>
      <c r="W10" s="178" t="s">
        <v>318</v>
      </c>
      <c r="X10" s="178" t="s">
        <v>319</v>
      </c>
      <c r="Y10" s="178" t="s">
        <v>320</v>
      </c>
      <c r="Z10" s="178" t="s">
        <v>321</v>
      </c>
      <c r="AA10" s="178" t="s">
        <v>322</v>
      </c>
    </row>
    <row r="11" spans="1:27" s="182" customFormat="1">
      <c r="A11" s="175" t="s">
        <v>277</v>
      </c>
      <c r="B11" s="182">
        <v>307266</v>
      </c>
      <c r="C11" s="182">
        <v>229084</v>
      </c>
      <c r="D11" s="176">
        <v>42400</v>
      </c>
      <c r="E11" s="175" t="s">
        <v>327</v>
      </c>
      <c r="F11" s="183">
        <v>-27518.66</v>
      </c>
      <c r="G11" s="175" t="s">
        <v>328</v>
      </c>
      <c r="H11" s="175" t="s">
        <v>329</v>
      </c>
      <c r="I11" s="175" t="s">
        <v>281</v>
      </c>
      <c r="K11" s="175" t="s">
        <v>326</v>
      </c>
      <c r="L11" s="175" t="s">
        <v>330</v>
      </c>
      <c r="M11" s="175" t="s">
        <v>283</v>
      </c>
      <c r="N11" s="175" t="s">
        <v>285</v>
      </c>
      <c r="O11" s="175" t="s">
        <v>286</v>
      </c>
      <c r="P11" s="175" t="s">
        <v>287</v>
      </c>
      <c r="Q11" s="176">
        <v>42408</v>
      </c>
      <c r="R11" s="175" t="s">
        <v>281</v>
      </c>
      <c r="S11" s="182">
        <v>1</v>
      </c>
      <c r="T11" s="176">
        <v>42400</v>
      </c>
      <c r="U11" s="175" t="s">
        <v>288</v>
      </c>
      <c r="V11" s="175" t="s">
        <v>288</v>
      </c>
      <c r="W11" s="175" t="s">
        <v>281</v>
      </c>
      <c r="X11" s="182">
        <v>0</v>
      </c>
      <c r="Y11" s="176"/>
      <c r="Z11" s="175" t="s">
        <v>281</v>
      </c>
      <c r="AA11" s="175" t="s">
        <v>291</v>
      </c>
    </row>
    <row r="12" spans="1:27" s="182" customFormat="1" ht="15" thickBot="1">
      <c r="A12" s="175" t="s">
        <v>277</v>
      </c>
      <c r="B12" s="182">
        <v>309865</v>
      </c>
      <c r="C12" s="182">
        <v>248660</v>
      </c>
      <c r="D12" s="176">
        <v>42643</v>
      </c>
      <c r="E12" s="175" t="s">
        <v>331</v>
      </c>
      <c r="F12" s="184">
        <v>5037.3100000000004</v>
      </c>
      <c r="G12" s="175" t="s">
        <v>332</v>
      </c>
      <c r="H12" s="175" t="s">
        <v>329</v>
      </c>
      <c r="I12" s="175" t="s">
        <v>281</v>
      </c>
      <c r="J12" s="182">
        <v>5037.3100000000004</v>
      </c>
      <c r="K12" s="175" t="s">
        <v>326</v>
      </c>
      <c r="L12" s="175" t="s">
        <v>325</v>
      </c>
      <c r="M12" s="175" t="s">
        <v>283</v>
      </c>
      <c r="N12" s="175" t="s">
        <v>285</v>
      </c>
      <c r="O12" s="175" t="s">
        <v>286</v>
      </c>
      <c r="P12" s="175" t="s">
        <v>287</v>
      </c>
      <c r="Q12" s="176">
        <v>42650</v>
      </c>
      <c r="R12" s="175" t="s">
        <v>281</v>
      </c>
      <c r="S12" s="182">
        <v>5</v>
      </c>
      <c r="T12" s="176">
        <v>42643</v>
      </c>
      <c r="U12" s="175" t="s">
        <v>288</v>
      </c>
      <c r="V12" s="175" t="s">
        <v>333</v>
      </c>
      <c r="W12" s="175" t="s">
        <v>281</v>
      </c>
      <c r="X12" s="182">
        <v>0</v>
      </c>
      <c r="Y12" s="176"/>
      <c r="Z12" s="175" t="s">
        <v>281</v>
      </c>
      <c r="AA12" s="175" t="s">
        <v>291</v>
      </c>
    </row>
    <row r="13" spans="1:27" ht="15" thickTop="1">
      <c r="A13" t="s">
        <v>323</v>
      </c>
      <c r="F13" s="195">
        <f>F11+F12</f>
        <v>-22481.35</v>
      </c>
    </row>
    <row r="14" spans="1:27">
      <c r="A14" s="191">
        <v>2015155</v>
      </c>
      <c r="B14" s="192" t="s">
        <v>176</v>
      </c>
      <c r="C14" s="196"/>
      <c r="D14" s="196"/>
      <c r="E14" s="197"/>
      <c r="F14" s="197" t="s">
        <v>379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</row>
    <row r="15" spans="1:27" ht="15" thickBot="1">
      <c r="A15" s="198" t="s">
        <v>334</v>
      </c>
      <c r="B15" s="198"/>
      <c r="C15" s="198"/>
      <c r="D15" s="198"/>
      <c r="E15" s="18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</row>
    <row r="18" spans="1:37">
      <c r="A18" s="178" t="s">
        <v>293</v>
      </c>
      <c r="B18" s="178" t="s">
        <v>294</v>
      </c>
      <c r="C18" s="178" t="s">
        <v>295</v>
      </c>
      <c r="D18" s="178" t="s">
        <v>296</v>
      </c>
      <c r="E18" s="178" t="s">
        <v>297</v>
      </c>
      <c r="F18" s="179" t="s">
        <v>298</v>
      </c>
      <c r="G18" s="178" t="s">
        <v>299</v>
      </c>
      <c r="H18" s="178" t="s">
        <v>300</v>
      </c>
      <c r="I18" s="178" t="s">
        <v>301</v>
      </c>
      <c r="J18" s="178" t="s">
        <v>364</v>
      </c>
      <c r="K18" s="178" t="s">
        <v>317</v>
      </c>
      <c r="L18" s="178" t="s">
        <v>303</v>
      </c>
      <c r="M18" s="178" t="s">
        <v>304</v>
      </c>
      <c r="N18" s="178" t="s">
        <v>307</v>
      </c>
      <c r="O18" s="178" t="s">
        <v>308</v>
      </c>
      <c r="P18" s="178" t="s">
        <v>309</v>
      </c>
      <c r="Q18" s="178" t="s">
        <v>310</v>
      </c>
      <c r="R18" s="178" t="s">
        <v>311</v>
      </c>
      <c r="S18" s="178" t="s">
        <v>312</v>
      </c>
      <c r="T18" s="178" t="s">
        <v>314</v>
      </c>
      <c r="U18" s="178" t="s">
        <v>315</v>
      </c>
      <c r="V18" s="178" t="s">
        <v>316</v>
      </c>
      <c r="W18" s="178" t="s">
        <v>318</v>
      </c>
      <c r="X18" s="178" t="s">
        <v>319</v>
      </c>
      <c r="Y18" s="178" t="s">
        <v>320</v>
      </c>
      <c r="Z18" s="178" t="s">
        <v>321</v>
      </c>
      <c r="AA18" s="178" t="s">
        <v>322</v>
      </c>
    </row>
    <row r="19" spans="1:37">
      <c r="A19" t="s">
        <v>277</v>
      </c>
      <c r="B19">
        <v>309862</v>
      </c>
      <c r="C19">
        <v>248658</v>
      </c>
      <c r="D19" s="142">
        <v>42643</v>
      </c>
      <c r="E19" t="s">
        <v>335</v>
      </c>
      <c r="F19" s="202">
        <v>-6920.78</v>
      </c>
      <c r="G19" t="s">
        <v>336</v>
      </c>
      <c r="H19">
        <v>108277</v>
      </c>
      <c r="I19" t="s">
        <v>281</v>
      </c>
      <c r="J19">
        <v>255</v>
      </c>
      <c r="K19">
        <v>182</v>
      </c>
      <c r="L19" t="s">
        <v>283</v>
      </c>
      <c r="M19" t="s">
        <v>285</v>
      </c>
      <c r="N19" t="s">
        <v>286</v>
      </c>
      <c r="O19" t="s">
        <v>287</v>
      </c>
      <c r="P19" s="142">
        <v>42650</v>
      </c>
      <c r="Q19" t="s">
        <v>281</v>
      </c>
      <c r="R19">
        <v>2</v>
      </c>
      <c r="S19" t="s">
        <v>281</v>
      </c>
      <c r="U19" t="s">
        <v>281</v>
      </c>
      <c r="V19" t="s">
        <v>281</v>
      </c>
      <c r="W19" t="s">
        <v>281</v>
      </c>
      <c r="Y19" t="s">
        <v>281</v>
      </c>
      <c r="AB19" t="s">
        <v>281</v>
      </c>
      <c r="AC19" s="142">
        <v>42643</v>
      </c>
      <c r="AD19" t="s">
        <v>288</v>
      </c>
      <c r="AE19" t="s">
        <v>333</v>
      </c>
      <c r="AG19" t="s">
        <v>337</v>
      </c>
      <c r="AJ19" t="s">
        <v>281</v>
      </c>
      <c r="AK19" t="s">
        <v>291</v>
      </c>
    </row>
    <row r="20" spans="1:37">
      <c r="A20" t="s">
        <v>362</v>
      </c>
      <c r="F20" s="209" t="s">
        <v>380</v>
      </c>
    </row>
    <row r="21" spans="1:37">
      <c r="A21" s="191">
        <v>2016041</v>
      </c>
      <c r="B21" s="192" t="s">
        <v>177</v>
      </c>
      <c r="C21" s="193"/>
      <c r="D21" s="193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</row>
    <row r="22" spans="1:37" ht="15" thickBot="1">
      <c r="A22" s="203" t="s">
        <v>363</v>
      </c>
      <c r="B22" s="204"/>
      <c r="C22" s="194"/>
      <c r="D22" s="194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</row>
    <row r="23" spans="1:37">
      <c r="A23" s="200"/>
      <c r="B23" s="18"/>
      <c r="C23" s="205"/>
      <c r="D23" s="205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</row>
    <row r="24" spans="1:37">
      <c r="A24" s="7"/>
      <c r="B24" s="8"/>
    </row>
    <row r="25" spans="1:37">
      <c r="A25" t="s">
        <v>3</v>
      </c>
      <c r="B25" t="s">
        <v>349</v>
      </c>
      <c r="C25" t="s">
        <v>295</v>
      </c>
      <c r="D25" t="s">
        <v>296</v>
      </c>
      <c r="E25" t="s">
        <v>347</v>
      </c>
      <c r="F25" t="s">
        <v>345</v>
      </c>
      <c r="G25" t="s">
        <v>299</v>
      </c>
      <c r="H25" t="s">
        <v>317</v>
      </c>
      <c r="I25" t="s">
        <v>344</v>
      </c>
      <c r="J25" t="s">
        <v>346</v>
      </c>
      <c r="K25" t="s">
        <v>348</v>
      </c>
      <c r="L25" t="s">
        <v>301</v>
      </c>
      <c r="M25" t="s">
        <v>350</v>
      </c>
      <c r="N25" t="s">
        <v>351</v>
      </c>
      <c r="O25" t="s">
        <v>352</v>
      </c>
      <c r="P25" t="s">
        <v>293</v>
      </c>
      <c r="Q25" t="s">
        <v>353</v>
      </c>
      <c r="R25" t="s">
        <v>354</v>
      </c>
      <c r="S25" t="s">
        <v>355</v>
      </c>
      <c r="T25" t="s">
        <v>356</v>
      </c>
      <c r="U25" t="s">
        <v>357</v>
      </c>
      <c r="V25" t="s">
        <v>313</v>
      </c>
      <c r="W25" t="s">
        <v>358</v>
      </c>
      <c r="X25" t="s">
        <v>307</v>
      </c>
      <c r="Y25" t="s">
        <v>303</v>
      </c>
      <c r="Z25" t="s">
        <v>359</v>
      </c>
      <c r="AA25" t="s">
        <v>360</v>
      </c>
      <c r="AB25" t="s">
        <v>312</v>
      </c>
      <c r="AC25" t="s">
        <v>311</v>
      </c>
      <c r="AD25" t="s">
        <v>361</v>
      </c>
    </row>
    <row r="26" spans="1:37">
      <c r="A26" s="190">
        <v>241</v>
      </c>
      <c r="B26" s="190">
        <v>308116</v>
      </c>
      <c r="C26" s="190">
        <v>233704</v>
      </c>
      <c r="D26" s="206">
        <v>42460</v>
      </c>
      <c r="E26" s="190" t="s">
        <v>339</v>
      </c>
      <c r="F26" s="207">
        <v>-21936.23</v>
      </c>
      <c r="G26" s="190" t="s">
        <v>342</v>
      </c>
      <c r="H26" s="190">
        <v>241</v>
      </c>
      <c r="I26" s="190">
        <v>1350</v>
      </c>
      <c r="J26" s="190" t="s">
        <v>341</v>
      </c>
      <c r="K26" s="190">
        <v>100600</v>
      </c>
      <c r="L26" s="190"/>
      <c r="M26" s="190"/>
      <c r="N26" s="190"/>
      <c r="O26" s="190"/>
      <c r="P26" s="190" t="s">
        <v>338</v>
      </c>
      <c r="Q26" s="190"/>
      <c r="R26" s="190"/>
      <c r="S26" s="190"/>
      <c r="T26" s="190">
        <v>3</v>
      </c>
      <c r="U26">
        <v>16</v>
      </c>
      <c r="X26" t="s">
        <v>285</v>
      </c>
      <c r="Y26">
        <v>110</v>
      </c>
      <c r="Z26" t="s">
        <v>343</v>
      </c>
      <c r="AA26" t="s">
        <v>283</v>
      </c>
      <c r="AB26">
        <v>566</v>
      </c>
    </row>
    <row r="27" spans="1:37">
      <c r="A27" s="190" t="s">
        <v>365</v>
      </c>
      <c r="B27" s="190"/>
      <c r="C27" s="190"/>
      <c r="D27" s="190"/>
      <c r="E27" s="190"/>
      <c r="F27" s="209" t="s">
        <v>381</v>
      </c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</row>
    <row r="28" spans="1:37" ht="15" thickBot="1">
      <c r="A28" s="204" t="s">
        <v>181</v>
      </c>
      <c r="B28" s="194"/>
      <c r="C28" s="194"/>
      <c r="D28" s="208">
        <v>241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</row>
    <row r="31" spans="1:37" s="177" customFormat="1">
      <c r="A31" s="177" t="s">
        <v>3</v>
      </c>
      <c r="B31" s="177" t="s">
        <v>317</v>
      </c>
      <c r="C31" s="177" t="s">
        <v>344</v>
      </c>
      <c r="D31" s="177" t="s">
        <v>345</v>
      </c>
      <c r="E31" s="211" t="s">
        <v>296</v>
      </c>
      <c r="F31" s="177" t="s">
        <v>346</v>
      </c>
      <c r="G31" s="177" t="s">
        <v>347</v>
      </c>
      <c r="H31" s="177" t="s">
        <v>299</v>
      </c>
      <c r="I31" s="177" t="s">
        <v>348</v>
      </c>
      <c r="J31" s="177" t="s">
        <v>349</v>
      </c>
      <c r="K31" s="177" t="s">
        <v>295</v>
      </c>
      <c r="L31" s="177" t="s">
        <v>301</v>
      </c>
      <c r="M31" s="177" t="s">
        <v>350</v>
      </c>
      <c r="N31" s="177" t="s">
        <v>351</v>
      </c>
      <c r="O31" s="177" t="s">
        <v>352</v>
      </c>
      <c r="P31" s="177" t="s">
        <v>293</v>
      </c>
      <c r="Q31" s="177" t="s">
        <v>353</v>
      </c>
      <c r="R31" s="177" t="s">
        <v>354</v>
      </c>
      <c r="S31" s="177" t="s">
        <v>355</v>
      </c>
      <c r="T31" s="177" t="s">
        <v>356</v>
      </c>
      <c r="U31" s="177" t="s">
        <v>357</v>
      </c>
      <c r="V31" s="177" t="s">
        <v>313</v>
      </c>
      <c r="W31" s="177" t="s">
        <v>358</v>
      </c>
      <c r="X31" s="177" t="s">
        <v>307</v>
      </c>
      <c r="Y31" s="177" t="s">
        <v>303</v>
      </c>
      <c r="Z31" s="177" t="s">
        <v>359</v>
      </c>
      <c r="AA31" s="177" t="s">
        <v>360</v>
      </c>
      <c r="AB31" s="177" t="s">
        <v>312</v>
      </c>
      <c r="AC31" s="177" t="s">
        <v>311</v>
      </c>
      <c r="AD31" s="177" t="s">
        <v>361</v>
      </c>
    </row>
    <row r="32" spans="1:37">
      <c r="A32">
        <v>855</v>
      </c>
      <c r="B32">
        <v>855</v>
      </c>
      <c r="C32">
        <v>1555</v>
      </c>
      <c r="D32" s="177">
        <v>-16639.11</v>
      </c>
      <c r="E32" s="212">
        <v>42418</v>
      </c>
      <c r="F32" t="s">
        <v>341</v>
      </c>
      <c r="G32" t="s">
        <v>366</v>
      </c>
      <c r="H32" t="s">
        <v>367</v>
      </c>
      <c r="I32">
        <v>160278</v>
      </c>
      <c r="J32">
        <v>307343</v>
      </c>
      <c r="K32">
        <v>229856</v>
      </c>
      <c r="P32" t="s">
        <v>368</v>
      </c>
      <c r="T32">
        <v>2</v>
      </c>
      <c r="U32">
        <v>16</v>
      </c>
      <c r="X32" t="s">
        <v>285</v>
      </c>
      <c r="Y32">
        <v>855</v>
      </c>
      <c r="Z32" t="s">
        <v>369</v>
      </c>
      <c r="AA32" t="s">
        <v>283</v>
      </c>
      <c r="AB32">
        <v>1</v>
      </c>
    </row>
    <row r="33" spans="1:28">
      <c r="A33">
        <v>855</v>
      </c>
      <c r="B33">
        <v>855</v>
      </c>
      <c r="C33">
        <v>1555</v>
      </c>
      <c r="D33" s="177">
        <v>-20347.009999999998</v>
      </c>
      <c r="E33" s="212">
        <v>42447</v>
      </c>
      <c r="F33" t="s">
        <v>341</v>
      </c>
      <c r="G33" t="s">
        <v>370</v>
      </c>
      <c r="H33" t="s">
        <v>367</v>
      </c>
      <c r="I33">
        <v>160295</v>
      </c>
      <c r="J33">
        <v>307960</v>
      </c>
      <c r="K33">
        <v>232762</v>
      </c>
      <c r="P33" t="s">
        <v>368</v>
      </c>
      <c r="T33">
        <v>3</v>
      </c>
      <c r="U33">
        <v>16</v>
      </c>
      <c r="X33" t="s">
        <v>285</v>
      </c>
      <c r="Y33">
        <v>855</v>
      </c>
      <c r="Z33" t="s">
        <v>369</v>
      </c>
      <c r="AA33" t="s">
        <v>283</v>
      </c>
      <c r="AB33">
        <v>1</v>
      </c>
    </row>
    <row r="34" spans="1:28">
      <c r="A34">
        <v>855</v>
      </c>
      <c r="B34">
        <v>855</v>
      </c>
      <c r="C34">
        <v>1555</v>
      </c>
      <c r="D34" s="177">
        <v>-20467.740000000002</v>
      </c>
      <c r="E34" s="212">
        <v>42447</v>
      </c>
      <c r="F34" t="s">
        <v>341</v>
      </c>
      <c r="G34" t="s">
        <v>371</v>
      </c>
      <c r="H34" t="s">
        <v>367</v>
      </c>
      <c r="I34">
        <v>2001697</v>
      </c>
      <c r="J34">
        <v>307961</v>
      </c>
      <c r="K34">
        <v>232765</v>
      </c>
      <c r="P34" t="s">
        <v>368</v>
      </c>
      <c r="T34">
        <v>3</v>
      </c>
      <c r="U34">
        <v>16</v>
      </c>
      <c r="X34" t="s">
        <v>285</v>
      </c>
      <c r="Y34">
        <v>855</v>
      </c>
      <c r="Z34" t="s">
        <v>369</v>
      </c>
      <c r="AA34" t="s">
        <v>283</v>
      </c>
      <c r="AB34">
        <v>1</v>
      </c>
    </row>
    <row r="35" spans="1:28">
      <c r="A35">
        <v>855</v>
      </c>
      <c r="B35">
        <v>855</v>
      </c>
      <c r="C35">
        <v>1555</v>
      </c>
      <c r="D35" s="177">
        <v>-20561.439999999999</v>
      </c>
      <c r="E35" s="212">
        <v>42474</v>
      </c>
      <c r="F35" t="s">
        <v>341</v>
      </c>
      <c r="G35" t="s">
        <v>372</v>
      </c>
      <c r="H35" t="s">
        <v>367</v>
      </c>
      <c r="I35">
        <v>160292</v>
      </c>
      <c r="J35">
        <v>308185</v>
      </c>
      <c r="K35">
        <v>234363</v>
      </c>
      <c r="P35" t="s">
        <v>368</v>
      </c>
      <c r="T35">
        <v>4</v>
      </c>
      <c r="U35">
        <v>16</v>
      </c>
      <c r="X35" t="s">
        <v>285</v>
      </c>
      <c r="Y35">
        <v>855</v>
      </c>
      <c r="Z35" t="s">
        <v>369</v>
      </c>
      <c r="AA35" t="s">
        <v>283</v>
      </c>
      <c r="AB35">
        <v>1</v>
      </c>
    </row>
    <row r="36" spans="1:28">
      <c r="A36">
        <v>855</v>
      </c>
      <c r="B36">
        <v>855</v>
      </c>
      <c r="C36">
        <v>1555</v>
      </c>
      <c r="D36" s="177">
        <v>-16921.830000000002</v>
      </c>
      <c r="E36" s="212">
        <v>42486</v>
      </c>
      <c r="F36" t="s">
        <v>341</v>
      </c>
      <c r="G36" t="s">
        <v>373</v>
      </c>
      <c r="H36" t="s">
        <v>367</v>
      </c>
      <c r="I36">
        <v>160279</v>
      </c>
      <c r="J36">
        <v>308241</v>
      </c>
      <c r="K36">
        <v>235147</v>
      </c>
      <c r="P36" t="s">
        <v>368</v>
      </c>
      <c r="T36">
        <v>4</v>
      </c>
      <c r="U36">
        <v>16</v>
      </c>
      <c r="X36" t="s">
        <v>285</v>
      </c>
      <c r="Y36">
        <v>855</v>
      </c>
      <c r="Z36" t="s">
        <v>369</v>
      </c>
      <c r="AA36" t="s">
        <v>283</v>
      </c>
      <c r="AB36">
        <v>1</v>
      </c>
    </row>
    <row r="37" spans="1:28">
      <c r="A37">
        <v>855</v>
      </c>
      <c r="B37">
        <v>855</v>
      </c>
      <c r="C37">
        <v>1555</v>
      </c>
      <c r="D37" s="177">
        <v>-26093.43</v>
      </c>
      <c r="E37" s="212">
        <v>42655</v>
      </c>
      <c r="F37" t="s">
        <v>341</v>
      </c>
      <c r="G37" t="s">
        <v>374</v>
      </c>
      <c r="H37" t="s">
        <v>367</v>
      </c>
      <c r="I37">
        <v>1005597</v>
      </c>
      <c r="J37">
        <v>309906</v>
      </c>
      <c r="K37">
        <v>249001</v>
      </c>
      <c r="P37" t="s">
        <v>368</v>
      </c>
      <c r="T37">
        <v>10</v>
      </c>
      <c r="U37">
        <v>16</v>
      </c>
      <c r="X37" t="s">
        <v>285</v>
      </c>
      <c r="Y37">
        <v>855</v>
      </c>
      <c r="Z37" t="s">
        <v>369</v>
      </c>
      <c r="AA37" t="s">
        <v>283</v>
      </c>
      <c r="AB37">
        <v>1</v>
      </c>
    </row>
    <row r="38" spans="1:28">
      <c r="A38">
        <v>855</v>
      </c>
      <c r="B38">
        <v>855</v>
      </c>
      <c r="C38">
        <v>1555</v>
      </c>
      <c r="D38" s="177">
        <v>-24387.14</v>
      </c>
      <c r="E38" s="212">
        <v>42716</v>
      </c>
      <c r="F38" t="s">
        <v>341</v>
      </c>
      <c r="G38" t="s">
        <v>375</v>
      </c>
      <c r="H38" t="s">
        <v>367</v>
      </c>
      <c r="I38">
        <v>1005568</v>
      </c>
      <c r="J38">
        <v>314433</v>
      </c>
      <c r="K38">
        <v>253817</v>
      </c>
      <c r="P38" t="s">
        <v>368</v>
      </c>
      <c r="T38">
        <v>12</v>
      </c>
      <c r="U38">
        <v>16</v>
      </c>
      <c r="X38" t="s">
        <v>285</v>
      </c>
      <c r="Y38">
        <v>855</v>
      </c>
      <c r="Z38" t="s">
        <v>369</v>
      </c>
      <c r="AA38" t="s">
        <v>283</v>
      </c>
      <c r="AB38">
        <v>1</v>
      </c>
    </row>
    <row r="39" spans="1:28" ht="15" thickBot="1">
      <c r="A39">
        <v>855</v>
      </c>
      <c r="B39">
        <v>855</v>
      </c>
      <c r="C39">
        <v>1555</v>
      </c>
      <c r="D39" s="181">
        <v>-18648.38</v>
      </c>
      <c r="E39" s="212">
        <v>42724</v>
      </c>
      <c r="F39" t="s">
        <v>341</v>
      </c>
      <c r="G39" t="s">
        <v>376</v>
      </c>
      <c r="H39" t="s">
        <v>367</v>
      </c>
      <c r="I39">
        <v>1003917</v>
      </c>
      <c r="J39">
        <v>317729</v>
      </c>
      <c r="K39">
        <v>254446</v>
      </c>
      <c r="P39" t="s">
        <v>368</v>
      </c>
      <c r="T39">
        <v>12</v>
      </c>
      <c r="U39">
        <v>16</v>
      </c>
      <c r="X39" t="s">
        <v>285</v>
      </c>
      <c r="Y39">
        <v>855</v>
      </c>
      <c r="Z39" t="s">
        <v>369</v>
      </c>
      <c r="AA39" t="s">
        <v>283</v>
      </c>
      <c r="AB39">
        <v>1</v>
      </c>
    </row>
    <row r="40" spans="1:28" ht="15" thickTop="1">
      <c r="D40" s="195">
        <f>SUM(D32:D39)</f>
        <v>-164066.08000000002</v>
      </c>
    </row>
    <row r="41" spans="1:28">
      <c r="A41" s="201" t="s">
        <v>377</v>
      </c>
      <c r="B41" s="201"/>
      <c r="D41" s="209" t="s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2" sqref="F2"/>
    </sheetView>
  </sheetViews>
  <sheetFormatPr defaultRowHeight="14.5"/>
  <cols>
    <col min="2" max="2" width="14.7265625" bestFit="1" customWidth="1"/>
    <col min="5" max="5" width="11.1796875" bestFit="1" customWidth="1"/>
    <col min="6" max="6" width="15.81640625" bestFit="1" customWidth="1"/>
    <col min="7" max="7" width="14" bestFit="1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>
      <c r="A2">
        <v>2014072</v>
      </c>
      <c r="B2" t="s">
        <v>169</v>
      </c>
      <c r="C2">
        <v>251</v>
      </c>
      <c r="D2" t="s">
        <v>42</v>
      </c>
      <c r="E2">
        <v>471</v>
      </c>
      <c r="F2" s="142">
        <v>42552</v>
      </c>
      <c r="G2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Capital Projects</vt:lpstr>
      <vt:lpstr>Retirements</vt:lpstr>
      <vt:lpstr>Sheet2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Drennan</dc:creator>
  <cp:lastModifiedBy>martyf</cp:lastModifiedBy>
  <cp:lastPrinted>2017-01-26T09:38:14Z</cp:lastPrinted>
  <dcterms:created xsi:type="dcterms:W3CDTF">2017-01-09T16:55:47Z</dcterms:created>
  <dcterms:modified xsi:type="dcterms:W3CDTF">2017-01-26T19:55:00Z</dcterms:modified>
</cp:coreProperties>
</file>