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75" tabRatio="847" activeTab="1"/>
  </bookViews>
  <sheets>
    <sheet name="IND-A" sheetId="1" r:id="rId1"/>
    <sheet name="Schedule A1" sheetId="2" r:id="rId2"/>
    <sheet name="Schedule A2" sheetId="3" r:id="rId3"/>
    <sheet name="Schedule A3" sheetId="4" r:id="rId4"/>
    <sheet name="Schedule A4" sheetId="5" r:id="rId5"/>
    <sheet name="Schedule A5" sheetId="6" r:id="rId6"/>
    <sheet name="Schedule A6" sheetId="7" r:id="rId7"/>
    <sheet name="A2 Support" sheetId="8" r:id="rId8"/>
    <sheet name="A6 Support" sheetId="9" r:id="rId9"/>
    <sheet name="Schedule A6(Old Format)" sheetId="10" r:id="rId10"/>
    <sheet name="FCG CUSTOMERS 10.1987 TO 8.2017" sheetId="11" r:id="rId11"/>
    <sheet name="CGF CF FY2002" sheetId="12" r:id="rId12"/>
    <sheet name="FCG - CF 2016(Page1)" sheetId="13" r:id="rId13"/>
    <sheet name="FCG - CF 2016(Page2)" sheetId="14" r:id="rId14"/>
    <sheet name="FCG - IS 2016" sheetId="15" r:id="rId15"/>
    <sheet name="CGF Cap Expen" sheetId="16" r:id="rId16"/>
    <sheet name="CGF IS fy2002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5" hidden="1">1</definedName>
    <definedName name="_Regression_Int" localSheetId="9" hidden="1">1</definedName>
    <definedName name="A-6">'Schedule A6'!$A$1:$R$56</definedName>
    <definedName name="EXEC">'IND-A'!$A$3:$H$53</definedName>
    <definedName name="INTERIM">'IND-A'!$A$1:$H$8126</definedName>
    <definedName name="NOI">'IND-A'!$A$7883:$H$8002</definedName>
    <definedName name="_xlnm.Print_Area" localSheetId="7">'A2 Support'!$A$1:$J$21</definedName>
    <definedName name="_xlnm.Print_Area" localSheetId="8">'A6 Support'!$A$1:$E$35</definedName>
    <definedName name="_xlnm.Print_Area" localSheetId="0">'IND-A'!$A$1:$J$17</definedName>
    <definedName name="_xlnm.Print_Area" localSheetId="1">'Schedule A1'!$A$1:$M$49</definedName>
    <definedName name="_xlnm.Print_Area" localSheetId="2">'Schedule A2'!$A$1:$J$25</definedName>
    <definedName name="_xlnm.Print_Area" localSheetId="3">'Schedule A3'!$A$1:$J$40</definedName>
    <definedName name="_xlnm.Print_Area" localSheetId="4">'Schedule A4'!$A$1:$K$38</definedName>
    <definedName name="_xlnm.Print_Area" localSheetId="5">'Schedule A5'!$A$1:$M$39</definedName>
    <definedName name="_xlnm.Print_Area" localSheetId="6">'Schedule A6'!$A$1:$R$56</definedName>
    <definedName name="_xlnm.Print_Area">'Schedule A6'!$A$1:$R$56</definedName>
    <definedName name="Print_Area_MI" localSheetId="0">'IND-A'!$A$1:$J$17</definedName>
    <definedName name="Print_Area_MI" localSheetId="1">'Schedule A1'!$A$1:$M$49</definedName>
    <definedName name="Print_Area_MI" localSheetId="2">'Schedule A2'!$A$1:$J$25</definedName>
    <definedName name="Print_Area_MI" localSheetId="3">'Schedule A3'!$A$1:$J$40</definedName>
    <definedName name="Print_Area_MI" localSheetId="5">'Schedule A5'!$A$1:$M$39</definedName>
    <definedName name="Print_Area_MI" localSheetId="9">'Schedule A6(Old Format)'!$A$1:$G$32</definedName>
    <definedName name="RATE">'IND-A'!$A$8066:$H$8125</definedName>
    <definedName name="RATEBASE">'IND-A'!$A$7823:$H$7882</definedName>
    <definedName name="ROR">'IND-A'!$A$8003:$H$8065</definedName>
  </definedNames>
  <calcPr calcMode="manual" fullCalcOnLoad="1" fullPrecision="0" iterate="1" iterateCount="100" iterateDelta="0.001"/>
</workbook>
</file>

<file path=xl/sharedStrings.xml><?xml version="1.0" encoding="utf-8"?>
<sst xmlns="http://schemas.openxmlformats.org/spreadsheetml/2006/main" count="3117" uniqueCount="2050">
  <si>
    <t>SCHEDULE A-1</t>
  </si>
  <si>
    <t>EXECUTIVE SUMMARY</t>
  </si>
  <si>
    <t>PAGE 1 OF 1</t>
  </si>
  <si>
    <t>TYPE OF DATA SHOWN:</t>
  </si>
  <si>
    <t>FLORIDA PUBLIC SERVICE COMMISSION</t>
  </si>
  <si>
    <t xml:space="preserve">EXPLANATION:  PROVIDE A SCHEDULE SHOWING THE MAGNITUDE </t>
  </si>
  <si>
    <t>OF CHANGE - PRESENT vs PRIOR RATE CASE.</t>
  </si>
  <si>
    <t>LAST RATE CASE</t>
  </si>
  <si>
    <t>REQUESTED (A)</t>
  </si>
  <si>
    <t>AUTHORIZED</t>
  </si>
  <si>
    <t>CURRENT RATE CASE: REQUESTED</t>
  </si>
  <si>
    <t>(1)*</t>
  </si>
  <si>
    <t>(2)*</t>
  </si>
  <si>
    <t>(3)*</t>
  </si>
  <si>
    <t>(4)*</t>
  </si>
  <si>
    <t>(5)*</t>
  </si>
  <si>
    <t>(6)*</t>
  </si>
  <si>
    <t>(7)*</t>
  </si>
  <si>
    <t>(8)*</t>
  </si>
  <si>
    <t xml:space="preserve">       (9)</t>
  </si>
  <si>
    <t xml:space="preserve">   (10)**</t>
  </si>
  <si>
    <t>(11)**</t>
  </si>
  <si>
    <t>Line No.</t>
  </si>
  <si>
    <t>Item</t>
  </si>
  <si>
    <t>Historical</t>
  </si>
  <si>
    <t>Attrition</t>
  </si>
  <si>
    <t>Total</t>
  </si>
  <si>
    <t>Projected Test Year</t>
  </si>
  <si>
    <t>Dollar or Percent Difference</t>
  </si>
  <si>
    <t>Percentage Change</t>
  </si>
  <si>
    <t xml:space="preserve"> </t>
  </si>
  <si>
    <t>1</t>
  </si>
  <si>
    <t>DOCKET NUMBER</t>
  </si>
  <si>
    <t>n/a</t>
  </si>
  <si>
    <t>2</t>
  </si>
  <si>
    <t>HISTORICAL DATA OR TEST YEAR</t>
  </si>
  <si>
    <t>:</t>
  </si>
  <si>
    <t>3</t>
  </si>
  <si>
    <t>PROJECTED TEST YEAR</t>
  </si>
  <si>
    <t>4</t>
  </si>
  <si>
    <t>RATE INCREASE - PERMANENT</t>
  </si>
  <si>
    <t>5</t>
  </si>
  <si>
    <t>RATE INCREASE - INTERIM</t>
  </si>
  <si>
    <t>6</t>
  </si>
  <si>
    <t>JURISDICTIONAL RATE BASE BEFORE RATE RELIEF</t>
  </si>
  <si>
    <t>7</t>
  </si>
  <si>
    <t>JURISDICTIONAL N.O.I. BEFORE RATE RELIEF</t>
  </si>
  <si>
    <t>8</t>
  </si>
  <si>
    <t>RATE OF RETURN BEFORE RATE RELIEF</t>
  </si>
  <si>
    <t>9</t>
  </si>
  <si>
    <t>SYSTEM CAPITALIZATION</t>
  </si>
  <si>
    <t>10</t>
  </si>
  <si>
    <t>OVERALL RATE OF RETURN</t>
  </si>
  <si>
    <t>11</t>
  </si>
  <si>
    <t>COST OF LONG-TERM DEBT</t>
  </si>
  <si>
    <t>12</t>
  </si>
  <si>
    <t>COST OF PREFERRED STOCK</t>
  </si>
  <si>
    <t xml:space="preserve">n/a  </t>
  </si>
  <si>
    <t xml:space="preserve">n/a   </t>
  </si>
  <si>
    <t>13</t>
  </si>
  <si>
    <t>COST OF SHORT-TERM DEBT</t>
  </si>
  <si>
    <t>14</t>
  </si>
  <si>
    <t>COST OF CUSTOMER DEPOSITS</t>
  </si>
  <si>
    <t>15</t>
  </si>
  <si>
    <t>COST OF COMMON EQUITY</t>
  </si>
  <si>
    <t>16</t>
  </si>
  <si>
    <t>NUMBER OF CUSTOMERS - AVERAGE</t>
  </si>
  <si>
    <t>17</t>
  </si>
  <si>
    <t>DATE NEW PERMANENT RATES EFFECTIVE</t>
  </si>
  <si>
    <t xml:space="preserve"> *</t>
  </si>
  <si>
    <t xml:space="preserve">IF COMPANY'S LAST RATE CASE INCLUDED A HISTORIC AND ATTRITION YEAR, COMPLETE COLUMNS (1) - (3) </t>
  </si>
  <si>
    <t>AND COLUMNS (5) - (7) UNDER THE HEADING "LAST RATE CASE".  IF THE COMPANY'S LAST RATE CASE WAS</t>
  </si>
  <si>
    <t>BASED ON A PROJECTED TEST YEAR, COMPLETE COLUMNS (4) AND (8) UNDER THE HEADING "LAST RATE CASE".</t>
  </si>
  <si>
    <t xml:space="preserve"> **</t>
  </si>
  <si>
    <t>IF THE COMPANY'S LAST RATE CASE INCLUDED A HISTORIC AND ATTRITION YEAR, THIS CALCULATION WILL BE</t>
  </si>
  <si>
    <t>THE DIFFERENCE BETWEEN COLUMN (9) AND COLUMN (7).  IF THE COMPANY'S LAST RATE CASE WAS BASED ON</t>
  </si>
  <si>
    <t>A PROJECTED TEST YEAR, THIS CALCULATION WILL BE THE DIFFERENCE BETWEEN COLUMN (9) AND COLUMN (8).</t>
  </si>
  <si>
    <t xml:space="preserve">RECAP SCHEDULES:  </t>
  </si>
  <si>
    <t>SCHEDULE A-2</t>
  </si>
  <si>
    <t>EXPLANATION:  PROVIDE A SCHEDULE SHOWING AN ANALYSIS</t>
  </si>
  <si>
    <t>Description</t>
  </si>
  <si>
    <t>Increase in Gross Revenue Dollars</t>
  </si>
  <si>
    <t>% of Total</t>
  </si>
  <si>
    <t>TOTAL PERMANENT RATE INCREASE REQUESTED</t>
  </si>
  <si>
    <t>RECAP SCHEDULES:</t>
  </si>
  <si>
    <t>SCHEDULE A-3</t>
  </si>
  <si>
    <t>OF JURISDICTIONAL RATE BASE</t>
  </si>
  <si>
    <t>RATE BASE DETERMINED BY COMMISSION IN LAST RATE CASE</t>
  </si>
  <si>
    <t>RATE BASE REQUESTED BY COMPANY IN CURRENT CASE</t>
  </si>
  <si>
    <t>(5)</t>
  </si>
  <si>
    <t>(6)**</t>
  </si>
  <si>
    <t>(7)**</t>
  </si>
  <si>
    <t xml:space="preserve">LINE </t>
  </si>
  <si>
    <t>Dollar Difference</t>
  </si>
  <si>
    <t>Percent Difference</t>
  </si>
  <si>
    <t xml:space="preserve"> NO.</t>
  </si>
  <si>
    <t>UTILITY PLANT</t>
  </si>
  <si>
    <t>GAS PLANT IN SERVICE</t>
  </si>
  <si>
    <t>COMMON PLANT ALLOCATED</t>
  </si>
  <si>
    <t>ACQUISITION ADJUSTMENT</t>
  </si>
  <si>
    <t>PLANT HELD FOR FUTURE USE</t>
  </si>
  <si>
    <t>CONSTRUCTION WORK IN PROGRESS</t>
  </si>
  <si>
    <t>GROSS UTILITY PLANT</t>
  </si>
  <si>
    <t>DEDUCTIONS</t>
  </si>
  <si>
    <t>ACCUMULATED DEPRECIATION - UTILITY PLANT</t>
  </si>
  <si>
    <t>ACCUM. DEPRECIATION - COMMON PLANT ALLOCATED</t>
  </si>
  <si>
    <t>ACCUM.  AMORTIZATION - ACQUSITION ADJUSTMENTS</t>
  </si>
  <si>
    <t>CUSTOMER ADVANCES FOR CONSTRUCTION</t>
  </si>
  <si>
    <t>TOTAL DEDUCTIONS</t>
  </si>
  <si>
    <t>UTILITY PLANT, NET</t>
  </si>
  <si>
    <t>ALLOWANCE FOR WORKING CAPITAL</t>
  </si>
  <si>
    <t>RATE BASE</t>
  </si>
  <si>
    <t>*</t>
  </si>
  <si>
    <t xml:space="preserve">IF THE COMPANY'S LAST RATE CASE INCLUDED A HISTORIC AND ATTRITION YEAR, COMPLETE COLUMNS (1) - (3).  </t>
  </si>
  <si>
    <t>IF THE COMPANY'S LAST RATE CASE WAS BASED ON A PROJECTED TEST YEAR, COMPLETE COLUMN (4).</t>
  </si>
  <si>
    <t>**</t>
  </si>
  <si>
    <t xml:space="preserve">THE DIFFERENCE BETWEEN COLUMN (5) AND COLUMN (3).  IF THE COMPANY'S LAST RATE CASE WAS BASED ON </t>
  </si>
  <si>
    <t>A PROJECTED TEST YEAR, THIS CALCULATION WILL BE THE DIFFERENCE BETWEEN COLUMN (5) AND COLUMN (4).</t>
  </si>
  <si>
    <t>SUPPORTING SCHEDULES:  G-1 p.1</t>
  </si>
  <si>
    <t>SCHEDULE A-4</t>
  </si>
  <si>
    <t>OF JURISDICTIONAL NET OPERATING INCOME</t>
  </si>
  <si>
    <t>NET OPERATING INCOME DETERMINED BY COMMISSION IN LAST RATE CASE</t>
  </si>
  <si>
    <t>NET OPERATING INCOME REQUESTED BY COMPANY IN CURRENT CASE</t>
  </si>
  <si>
    <t>OPERATING REVENUES (A)</t>
  </si>
  <si>
    <t>OPERATING REVENUE DEDUCTIONS:</t>
  </si>
  <si>
    <t>OPERATING &amp; MAINTENANCE EXPENSE</t>
  </si>
  <si>
    <t>DEPRECIATION &amp; AMORTIZATION EXPENSE</t>
  </si>
  <si>
    <t>TAXES OTHER THAN INCOME</t>
  </si>
  <si>
    <t>INCOME TAXES (FEDERAL &amp; STATE)</t>
  </si>
  <si>
    <t>TOTAL OPERATING EXPENSES</t>
  </si>
  <si>
    <t>NET OPERATING INCOME (B)</t>
  </si>
  <si>
    <t xml:space="preserve">  (A)</t>
  </si>
  <si>
    <t>EXCLUDES FUEL &amp; CONSERVATION REVENUE</t>
  </si>
  <si>
    <t xml:space="preserve">  (B)</t>
  </si>
  <si>
    <t>BEFORE RATE RELIEF</t>
  </si>
  <si>
    <t>SCHEDULE A-5</t>
  </si>
  <si>
    <t xml:space="preserve">EXPLANATION:  PROVIDE A SCHEDULE SHOWING </t>
  </si>
  <si>
    <t>OVERALL RATE OF RETURN COMPARISON</t>
  </si>
  <si>
    <t>Dollars</t>
  </si>
  <si>
    <t>Ratio</t>
  </si>
  <si>
    <t>Embedded Cost</t>
  </si>
  <si>
    <t>Weighted Cost</t>
  </si>
  <si>
    <t xml:space="preserve">    LAST RATE CASE (AUTHORIZED)*</t>
  </si>
  <si>
    <t xml:space="preserve">      COMMON EQUITY</t>
  </si>
  <si>
    <t xml:space="preserve">      PREFERRED STOCK</t>
  </si>
  <si>
    <t xml:space="preserve">      LONG-TERM DEBT</t>
  </si>
  <si>
    <t xml:space="preserve">      SHORT-TERM DEBT</t>
  </si>
  <si>
    <t xml:space="preserve">      CUSTOMER DEPOSITS</t>
  </si>
  <si>
    <t xml:space="preserve">      TAX CREDITS</t>
  </si>
  <si>
    <t xml:space="preserve">      DEFERRED TAXES</t>
  </si>
  <si>
    <t xml:space="preserve">      TOTAL CAPITALIZATION</t>
  </si>
  <si>
    <t xml:space="preserve">    CURRENT RATE CASE (REQUESTED)</t>
  </si>
  <si>
    <t>IF THE COMPANY'S LAST RATE CASE INCLUDED A HISTORIC AND ATTRITION YEAR, REPORT THE CAPITAL</t>
  </si>
  <si>
    <t>STRUCTURE FOR THE ATTRITION YEAR.  IF THE COMPANY'S LAST RATE CASE WAS BASED ON A PROJECTED</t>
  </si>
  <si>
    <t>TEST YEAR, REPORT THE CAPITAL STRUCTURE FOR THE PROJECTED TEST YEAR.</t>
  </si>
  <si>
    <t xml:space="preserve">DOCKET NO:    </t>
  </si>
  <si>
    <t>Support for Schedule A-2</t>
  </si>
  <si>
    <t>Historical Rate Base (G-1)</t>
  </si>
  <si>
    <t>Rate of Return from last Rate order</t>
  </si>
  <si>
    <t>Required Return on Current Rate Base</t>
  </si>
  <si>
    <t>Required Increase to N.O.I.</t>
  </si>
  <si>
    <t>Increase in Revenues</t>
  </si>
  <si>
    <t>Rate of Return Requested</t>
  </si>
  <si>
    <t>Increase due to change in R.O.R.</t>
  </si>
  <si>
    <t>SUPPORTING SCHEDULES:  G-3 p. 2</t>
  </si>
  <si>
    <t>ATTRITION YEAR LAST CASE:  N/A</t>
  </si>
  <si>
    <t>ATTRITION YEAR LAST CASE:   N/A</t>
  </si>
  <si>
    <t>RECAP SCHEDULES:  A-1</t>
  </si>
  <si>
    <t>PROJECTED TEST YEAR LAST CASE:  9/30/01</t>
  </si>
  <si>
    <t>PROJECTED TEST YEAR CURRENT CASE:  9/30/04</t>
  </si>
  <si>
    <t>09/30/02</t>
  </si>
  <si>
    <t>09/30/04</t>
  </si>
  <si>
    <t>HISTORIC TEST YEAR LAST CASE:  9/30/99</t>
  </si>
  <si>
    <t xml:space="preserve">A DIVISION OF NUI UTILITIES, INC. </t>
  </si>
  <si>
    <t>Current Gross-up Factor (F-6)</t>
  </si>
  <si>
    <t>(A)</t>
  </si>
  <si>
    <t>AS DETERMINED BY THE "FILE AND SUSPEND" PROVISIONS OF SECTION 366.06 (4), FLORIDA STATUTES.</t>
  </si>
  <si>
    <t>SUPPORTING SCHEDULES:  G-2 p.1</t>
  </si>
  <si>
    <t xml:space="preserve"> Historic Yr. Adjusted N.O.I. (G-1)</t>
  </si>
  <si>
    <t>SUPPORTING SCHEDULES:  D-1, G-5</t>
  </si>
  <si>
    <t>EFFECT OF PROJECTED TEST YEAR</t>
  </si>
  <si>
    <t>CITY GAS COMPANY OF FLORIDA</t>
  </si>
  <si>
    <t>MINIMUM FILING REQUIREMENTS</t>
  </si>
  <si>
    <t>INDEX</t>
  </si>
  <si>
    <t xml:space="preserve"> EXECUTIVE SUMMARY</t>
  </si>
  <si>
    <t>SCHEDULE</t>
  </si>
  <si>
    <t>NO.</t>
  </si>
  <si>
    <t>WITNESS</t>
  </si>
  <si>
    <t>TITLE</t>
  </si>
  <si>
    <t>PAGE</t>
  </si>
  <si>
    <t>A-1  p. 1</t>
  </si>
  <si>
    <t>MAGNITUDE OF CHANGE-PRESENT vs PRIOR RATE CASE</t>
  </si>
  <si>
    <t>A-2  p. 1</t>
  </si>
  <si>
    <t>ANALYSIS OF PERMANENT RATE INCREASE REQUESTED</t>
  </si>
  <si>
    <t>A-3  p. 1</t>
  </si>
  <si>
    <t>ANALYSIS OF JURISDICTIONAL RATE BASE</t>
  </si>
  <si>
    <t>A-4  p. 1</t>
  </si>
  <si>
    <t>ANALYSIS OF JURISDICTIONAL N. O. I.</t>
  </si>
  <si>
    <t>A-5  p. 1</t>
  </si>
  <si>
    <t>A-6  p. 1</t>
  </si>
  <si>
    <t>FINANCIAL INDICATORS</t>
  </si>
  <si>
    <t>SCHEDULE A-6</t>
  </si>
  <si>
    <t>EXPLANATION: PROVIDE A SUMMARY OF FINANCIAL INDICATORS AS SPECIFIED</t>
  </si>
  <si>
    <t>BELOW FOR THE HISTORIC DATA BASE YEAR OF THE LAST RATE CASE, HISTORIC</t>
  </si>
  <si>
    <t>DATA BASE YEAR FOR THIS CASE, AND THE YEAR IMMEDIATELY FOLLOWING THE</t>
  </si>
  <si>
    <t xml:space="preserve">COMPANY:   </t>
  </si>
  <si>
    <t xml:space="preserve">PRESENT HISTORIC DATA BASE YEAR. </t>
  </si>
  <si>
    <t>(1)</t>
  </si>
  <si>
    <t>(2)</t>
  </si>
  <si>
    <t>(3)</t>
  </si>
  <si>
    <t>(4)</t>
  </si>
  <si>
    <t>Indicators</t>
  </si>
  <si>
    <t>Data From Historic Base Year or Test Year Related to Company's Last Rate Case</t>
  </si>
  <si>
    <t>Data From Historic Base Year Related to Company's Current Rate Case</t>
  </si>
  <si>
    <t>Year After Current Historic Base Year Without Any Rate Relief</t>
  </si>
  <si>
    <t>Projected Test Year Without Any Rate Relief</t>
  </si>
  <si>
    <t>Projected Test Year including requested Rate Increase</t>
  </si>
  <si>
    <t xml:space="preserve">   INTEREST COVERAGE RATIOS:</t>
  </si>
  <si>
    <t xml:space="preserve">   INCLUDING AFUDC IN INCOME BEFORE INTEREST CHARGES</t>
  </si>
  <si>
    <t xml:space="preserve">   EXCLUDING AFUDC FROM INCOME BEFORE INTEREST CHARGES</t>
  </si>
  <si>
    <t xml:space="preserve">   OTHER FINANCIAL RATIOS:</t>
  </si>
  <si>
    <t xml:space="preserve">   AFUDC AS A PERCENT OF INCOME AVAILABLE FOR COMMON</t>
  </si>
  <si>
    <t xml:space="preserve">   PERCENT OF CONSTRUCTION FUNDS GENERATED INTERNALLY</t>
  </si>
  <si>
    <t xml:space="preserve">   PREFERRED DIVIDEND COVERAGE:</t>
  </si>
  <si>
    <t xml:space="preserve">   INCLUDING AFUDC</t>
  </si>
  <si>
    <t>N/A</t>
  </si>
  <si>
    <t xml:space="preserve">   EXCLUDING AFUDC</t>
  </si>
  <si>
    <t xml:space="preserve">   RATIO OF EARNINGS TO FIXED CHARGES:</t>
  </si>
  <si>
    <t xml:space="preserve">   EARNINGS PER SHARE:</t>
  </si>
  <si>
    <t xml:space="preserve">   DIVIDENDS PER SHARE</t>
  </si>
  <si>
    <t>SUPPORTING SCHEDULES:  G-3 p.9-11, D-12</t>
  </si>
  <si>
    <t>A-6 Support</t>
  </si>
  <si>
    <t>NET INCOME</t>
  </si>
  <si>
    <t>DEPRECIATION AND AMORTIZATION</t>
  </si>
  <si>
    <t>ITC (NET)</t>
  </si>
  <si>
    <t>DEFERRED TAXES (NET)</t>
  </si>
  <si>
    <t>AFUDC</t>
  </si>
  <si>
    <t>TOTAL FUNDS FROM CURRENT OPERATION (1)+(2)+(3)+(4)-(5)</t>
  </si>
  <si>
    <t>RETIREMENTS AND REDEMPTIONS</t>
  </si>
  <si>
    <t>DIVIDENDS (PREFERRED AND COMMON)</t>
  </si>
  <si>
    <t>Note: use estimated $ 925,000 for 4th qtr dividend</t>
  </si>
  <si>
    <t>TOTAL FUNDS GENERATED INTERNALLY (6)-(7)-(8)</t>
  </si>
  <si>
    <t>CONSTRUCTION EXPENDITURES (EXCLUDING AFUDC)</t>
  </si>
  <si>
    <t>see G1, p23</t>
  </si>
  <si>
    <t>PERCENTAGE OF CONSTRUCTION FUNDS GENERATED INTERNALLY</t>
  </si>
  <si>
    <t>(9)/(10)</t>
  </si>
  <si>
    <t>INTEREST</t>
  </si>
  <si>
    <t>INCOME TAXES</t>
  </si>
  <si>
    <t>see G2, p4</t>
  </si>
  <si>
    <t>interest coverage</t>
  </si>
  <si>
    <t>NUI Corporation</t>
  </si>
  <si>
    <t>Consolidated Statement of Cash Flows</t>
  </si>
  <si>
    <t>For the year ended September 30, 2002</t>
  </si>
  <si>
    <t>($thousands)</t>
  </si>
  <si>
    <t>ETG</t>
  </si>
  <si>
    <t>CGF</t>
  </si>
  <si>
    <t>Operating Activities</t>
  </si>
  <si>
    <t>Net Income</t>
  </si>
  <si>
    <t xml:space="preserve">Adjustments to reconcile net income to net cash </t>
  </si>
  <si>
    <t xml:space="preserve"> provided by operating activities</t>
  </si>
  <si>
    <t xml:space="preserve">   Depreciation and amortization</t>
  </si>
  <si>
    <t xml:space="preserve">   Deferred federal income taxes</t>
  </si>
  <si>
    <t xml:space="preserve">   Non-cash adjustment to implement new accounting standard</t>
  </si>
  <si>
    <t xml:space="preserve">   Amortization of deferred investment tax credits</t>
  </si>
  <si>
    <t xml:space="preserve">   Derivative assets and liablities</t>
  </si>
  <si>
    <t xml:space="preserve">   Regulatory assets and liabilities</t>
  </si>
  <si>
    <t xml:space="preserve">   Other</t>
  </si>
  <si>
    <t xml:space="preserve">   Effects of changes in:</t>
  </si>
  <si>
    <t xml:space="preserve">        Accounts receivable, net</t>
  </si>
  <si>
    <t xml:space="preserve">        Fuel inventories</t>
  </si>
  <si>
    <t xml:space="preserve">        Accounts payable, deposits, accruals</t>
  </si>
  <si>
    <t xml:space="preserve">        Over (under) recovered purchase gas costs</t>
  </si>
  <si>
    <t xml:space="preserve">        Prepaids and other</t>
  </si>
  <si>
    <t xml:space="preserve">        Regulatory assets and liabilities</t>
  </si>
  <si>
    <t xml:space="preserve">        Federal and other income taxes</t>
  </si>
  <si>
    <t xml:space="preserve">        Other</t>
  </si>
  <si>
    <t xml:space="preserve">  Net cash provided by operating activities</t>
  </si>
  <si>
    <t>Financing Activities</t>
  </si>
  <si>
    <t>Proceeds from sales of common stock, net of treasury purchased</t>
  </si>
  <si>
    <t>Dividends to shareholders</t>
  </si>
  <si>
    <t>Equity infusion to Elizabethtown Gas</t>
  </si>
  <si>
    <t>Payments of long-term debt</t>
  </si>
  <si>
    <t>Notes receivable</t>
  </si>
  <si>
    <t>Funds for construction held by trustee, net</t>
  </si>
  <si>
    <t>Principal repayments under capital lease obligations</t>
  </si>
  <si>
    <t>Net short-term borrowings (repayments)</t>
  </si>
  <si>
    <t xml:space="preserve">  Net cash (used for) provided by financing activities</t>
  </si>
  <si>
    <t>Investing Activities</t>
  </si>
  <si>
    <t>Cash expenditures for utility plant</t>
  </si>
  <si>
    <t>Acquisition of Virginia Gas Storage &amp; Distribution</t>
  </si>
  <si>
    <t>Sale of Virginia Gas Propane</t>
  </si>
  <si>
    <t>Sale of Virginia Gas Marketing &amp; Exploration</t>
  </si>
  <si>
    <t>Acquistion of Norcom</t>
  </si>
  <si>
    <t>Acquisition of Telcorp</t>
  </si>
  <si>
    <t>Change in assets and liabilities held for sale</t>
  </si>
  <si>
    <t>Other</t>
  </si>
  <si>
    <t xml:space="preserve">  Net cash used in investing activities</t>
  </si>
  <si>
    <t>Net Increase (Decrease) in Cash and Cash equivalents</t>
  </si>
  <si>
    <t>Cash and cash equivalents at beginning of period</t>
  </si>
  <si>
    <t>Cash and cash equivalents at end of period</t>
  </si>
  <si>
    <t>Source: Jim Mastridge</t>
  </si>
  <si>
    <t/>
  </si>
  <si>
    <t>%,QPROJECT_REPORT_CURR_MTH_ACT_FL,CA.RESOURCE_AMOUNT</t>
  </si>
  <si>
    <t>%,QPROJECT_REPORT_CURR_MTH_BUD_FL,CA.RESOURCE_AMOUNT</t>
  </si>
  <si>
    <t>%,C</t>
  </si>
  <si>
    <t>%,QPROJECT_REPORT_YTD_ACT_FL,CA.RESOURCE_AMOUNT</t>
  </si>
  <si>
    <t>%,QPROJECT_REPORT_YTD_BUD_FL,CA.RESOURCE_AMOUNT</t>
  </si>
  <si>
    <t>%,QPROJECT_REPORT_FISCAL_BUD_FL,CA.RESOURCE_AMOUNT</t>
  </si>
  <si>
    <t>%,QPROJECT_REPORT_ACT_PLUS_BUD_FL</t>
  </si>
  <si>
    <t>%,QPROJECT_REPORT_PRIOR_YR_ACT_FL,CA.RESOURCE_AMOUNT</t>
  </si>
  <si>
    <t>%,QPROJECT_REPORT_YTD_UNITS2_FL,CA.RESOURCE_QUANTITY</t>
  </si>
  <si>
    <t>%,QPROJECT_REPORT_YTD_UNITS3_FL,CB.ACTIVITY_USER2</t>
  </si>
  <si>
    <t>Scope:</t>
  </si>
  <si>
    <t>PROJ1_CGF</t>
  </si>
  <si>
    <t>City Gas Company of Florida-05</t>
  </si>
  <si>
    <t xml:space="preserve">Capital Spending Report </t>
  </si>
  <si>
    <t>2002-09-30</t>
  </si>
  <si>
    <t>CGFCO DIVISION</t>
  </si>
  <si>
    <t>(Hidden)</t>
  </si>
  <si>
    <t>Total Budget</t>
  </si>
  <si>
    <t xml:space="preserve">C u r r e n t  M o n t h </t>
  </si>
  <si>
    <t xml:space="preserve">Y e a r - t o - D a t e </t>
  </si>
  <si>
    <t>Remaining</t>
  </si>
  <si>
    <t>for Year</t>
  </si>
  <si>
    <t xml:space="preserve">Remaining </t>
  </si>
  <si>
    <t xml:space="preserve">Actual + </t>
  </si>
  <si>
    <t>Fiscal Year 2002</t>
  </si>
  <si>
    <t>Actual vs. Budget</t>
  </si>
  <si>
    <t>Actuals</t>
  </si>
  <si>
    <t>Budget</t>
  </si>
  <si>
    <t>Variance</t>
  </si>
  <si>
    <t xml:space="preserve"> Budget</t>
  </si>
  <si>
    <t>Last Year</t>
  </si>
  <si>
    <t># Feet</t>
  </si>
  <si>
    <t>Avg Cost/Foot</t>
  </si>
  <si>
    <t># Services</t>
  </si>
  <si>
    <t>Avg Cost/Service</t>
  </si>
  <si>
    <t>New Business</t>
  </si>
  <si>
    <t>%,FLOCATION,V05-MIAMI,V05-BREVARD,V05-TRCOAST,FACCOUNT,V107000,FRESOURCE_TYPE,VMN,FACTIVITY_ID,V1,V4,V17,</t>
  </si>
  <si>
    <t xml:space="preserve">  Mains</t>
  </si>
  <si>
    <t>-</t>
  </si>
  <si>
    <t>%,FLOCATION,V05-MIAMI,V05-BREVARD,V05-TRCOAST,FACCOUNT,V107000,FRESOURCE_TYPE,VSV,VRS,FACTIVITY_ID,V1,V4,V17</t>
  </si>
  <si>
    <t xml:space="preserve">  Services</t>
  </si>
  <si>
    <t>%,FLOCATION,V05-MIAMI,V05-BREVARD,V05-TRCOAST,FACCOUNT,V107000,FRESOURCE_TYPE,VMRI,VMRP,FACTIVITY_ID,V1,V7,V17,V18</t>
  </si>
  <si>
    <t xml:space="preserve">  Meters and Regulators</t>
  </si>
  <si>
    <t>%,FLOCATION,V05-MIAMI,V05-BREVARD,V05-TRCOAST,FACCOUNT,V107000,FRESOURCE_TYPE,VPLT-D,FACTIVITY_ID,V7,FRESOURCE_CATEGORY,VLAND,VROW</t>
  </si>
  <si>
    <t xml:space="preserve">  Dist Plant - Land/Land Rights</t>
  </si>
  <si>
    <t>%,FLOCATION,V05-MIAMI,V05-BREVARD,V05-TRCOAST,FACCOUNT,V107000,FRESOURCE_TYPE,VPLT-D,FACTIVITY_ID,V1,V7,FRESOURCE_CATEGORY,VREG-D,</t>
  </si>
  <si>
    <t xml:space="preserve">  District Regulators</t>
  </si>
  <si>
    <t>%,FLOCATION,V05-MIAMI,V05-BREVARD,V05-TRCOAST,FACCOUNT,V107000,FPROJECT_TYPE,VNWB,FRESOURCE_TYPE,VPLT-D,FACTIVITY_ID,V1,V7,FRESOURCE_CATEGORY,VGTS,VLABOR,VSUBCN,VTELMT,VINV</t>
  </si>
  <si>
    <t xml:space="preserve">  Gate Stations</t>
  </si>
  <si>
    <t>%,FLOCATION,V05-MIAMI,V05-BREVARD,V05-TRCOAST,FACCOUNT,V107000,FRESOURCE_TYPE,VPLT-D,VPLT-G,VPLT-I,FACTIVITY_ID,V1,V7,V8,FRESOURCE_CATEGORY,VRTU,VFR-CO,VINTG,VORG,</t>
  </si>
  <si>
    <t xml:space="preserve">  Other</t>
  </si>
  <si>
    <t xml:space="preserve">    Subtotal</t>
  </si>
  <si>
    <t>Expansion Business</t>
  </si>
  <si>
    <t xml:space="preserve">  Replacement Services</t>
  </si>
  <si>
    <t xml:space="preserve">  Line services</t>
  </si>
  <si>
    <t>Improvements</t>
  </si>
  <si>
    <t>%,FLOCATION,V05-MIAMI,V05-BREVARD,V05-TRCOAST,FACCOUNT,V107000,FRESOURCE_TYPE,VMN,FACTIVITY_ID,V2,V3,V6,V9,V19</t>
  </si>
  <si>
    <t xml:space="preserve">  Corrosion Control</t>
  </si>
  <si>
    <t xml:space="preserve">  Clamps</t>
  </si>
  <si>
    <t>%,FLOCATION,V05-MIAMI,V05-BREVARD,V05-TRCOAST,FACCOUNT,V107000,FRESOURCE_TYPE,VSV,VRS,FACTIVITY_ID,V2,V3,V6,V19,V9</t>
  </si>
  <si>
    <t xml:space="preserve">  Line Services</t>
  </si>
  <si>
    <t>%,FLOCATION,V05-MIAMI,V05-BREVARD,V05-TRCOAST,FACCOUNT,V107000,FRESOURCE_TYPE,VMRI,VMRP,FACTIVITY_ID,V2,V3,V8,V9,V19</t>
  </si>
  <si>
    <t xml:space="preserve">  Production Plant</t>
  </si>
  <si>
    <t>%,FLOCATION,V05-MIAMI,V05-BREVARD,V05-TRCOAST,FACCOUNT,V107000,FRESOURCE_TYPE,VPLT-D,VPLT-G,FACTIVITY_ID,V2,V3,V8,V9,FRESOURCE_CATEGORY,VGTS,VLABOR,VSUBCN,VTELMT,VMTK,VREM,VRTU,VINV,VPE</t>
  </si>
  <si>
    <t>%,FLOCATION,V05-MIAMI,V05-BREVARD,V05-TRCOAST,FACCOUNT,V107000,FRESOURCE_TYPE,VPLT-G,FRESOURCE_CATEGORY,VSI,VBI,</t>
  </si>
  <si>
    <t xml:space="preserve">  Property Improvements</t>
  </si>
  <si>
    <t>%,FLOCATION,V05-MIAMI,V05-BREVARD,V05-TRCOAST,FACCOUNT,V107000,FPROJECT_TYPE,VIMP,FRESOURCE_TYPE,VPLT-D,VPLT-G,FACTIVITY_ID,V1,V2,V7,FRESOURCE_CATEGORY,VINV,VMTK,VREM,VTRAFF,VSBI,VCOM-O,VFF,VLABOR,VSUBCN</t>
  </si>
  <si>
    <t>Compliance</t>
  </si>
  <si>
    <t>%,FLOCATION,V05-MIAMI,V05-BREVARD,V05-TRCOAST,FACCOUNT,V107000,FRESOURCE_TYPE,VMN,FACTIVITY_ID,V12,V13,</t>
  </si>
  <si>
    <t>%,FLOCATION,V05-MIAMI,V05-BREVARD,V05-TRCOAST,FACCOUNT,V107000,FRESOURCE_TYPE,VSV,FACTIVITY_ID,V12,V13,</t>
  </si>
  <si>
    <t>%,FLOCATION,V05-MIAMI,V05-BREVARD,V05-TRCOAST,FACCOUNT,V107000,FRESOURCE_TYPE,VMRI,VMRP,FACTIVITY_ID,V13</t>
  </si>
  <si>
    <t>Municipal - Paving</t>
  </si>
  <si>
    <t>Municipal - Relocations</t>
  </si>
  <si>
    <t>%,FLOCATION,V05-MIAMI,V05-BREVARD,V05-TRCOAST,FACCOUNT,V107000,FRESOURCE_TYPE,VMN,FACTIVITY_ID,V10,</t>
  </si>
  <si>
    <t>%,FLOCATION,V05-MIAMI,V05-BREVARD,V05-TRCOAST,FACCOUNT,V107000,FRESOURCE_TYPE,VSV,VRS,FACTIVITY_ID,V10</t>
  </si>
  <si>
    <t>%,FLOCATION,V05-MIAMI,V05-BREVARD,V05-TRCOAST,FACCOUNT,V107000,FRESOURCE_TYPE,VMRI,FACTIVITY_ID,V10,</t>
  </si>
  <si>
    <t>%,FLOCATION,V05-MIAMI,V05-BREVARD,V05-TRCOAST,FACCOUNT,V107000,FRESOURCE_TYPE,VPLT-G,FACTIVITY_ID,V10,</t>
  </si>
  <si>
    <t>Special Projects</t>
  </si>
  <si>
    <t>%,FPROJECT_ID,V9920300,VX920300A,V9920300B,VCLEWISTON</t>
  </si>
  <si>
    <t>East West Pipeline Project</t>
  </si>
  <si>
    <t>%,FLOCATION,V05-MIAMI,V05-BREVARD,V05-TRCOAST,FACCOUNT,V107000,FRESOURCE_SUB_CAT,VAFUDC,</t>
  </si>
  <si>
    <t>Afudc</t>
  </si>
  <si>
    <t>Ciac</t>
  </si>
  <si>
    <t>%,FLOCATION,V05-MIAMI,V05-BREVARD,V05-TRCOAST,FACCOUNT,V107000,FRESOURCE_TYPE,VPLT-G,FACTIVITY_ID,V7,FRESOURCE_CATEGORY,VE-TRN,</t>
  </si>
  <si>
    <t>Leased Transportation Equip</t>
  </si>
  <si>
    <t>%,FLOCATION,V05-MIAMI,V05-BREVARD,V05-TRCOAST,FACCOUNT,V107000,FPROJECT_TYPE,VNWB,VINT,VACQ,VIMP,VEXP,FRESOURCE_TYPE,VPLT-D,VPLT-G,FACTIVITY_ID,VI,V2,V7,FRESOURCE_CATEGORY,VE-DST,VE-GEN,VE-TLS,VE-MSC,VOME</t>
  </si>
  <si>
    <t>Equipment &amp; Tools</t>
  </si>
  <si>
    <t>TOTAL OPERATIONS</t>
  </si>
  <si>
    <t>%,FLOCATION,V05-MIAMI,V05-BREVARD,V05-TRCOAST,FACCOUNT,V107000,FPROJECT_TYPE,VINT,FRESOURCE_TYPE,VPLT-G,FACTIVITY_ID,V7,V9,FRESOURCE_CATEGORY,VE-DST,E-TRN,VE-GEN,VOME,VCMP-O,VLABOR,VOTH,VSUBCN,VCOM-O,VFF</t>
  </si>
  <si>
    <t>NON - OPERATIONS</t>
  </si>
  <si>
    <t>TOTAL CAPITAL EXPENDITURES</t>
  </si>
  <si>
    <t>%,FLOCATION,V05-MIAMI,V05-BREVARD,V05-TRCOAST,FACCOUNT,V186015,FPROJECT_TYPE,VFPF,</t>
  </si>
  <si>
    <t>For Profit</t>
  </si>
  <si>
    <t>%,FLOCATION,V05-MIAMI,V05-BREVARD,V05-TROCAST,FACCOUNT,V143015,</t>
  </si>
  <si>
    <t>Reimbursable</t>
  </si>
  <si>
    <t>%,FLOCATION,V05-MIAMI,V05-BREVARD,V05-TRCOAST,FACCOUNT,V107000FRESOURCE_TYPE,VUNC,FACTIVITY_ID,V99,</t>
  </si>
  <si>
    <t>Unclassified</t>
  </si>
  <si>
    <t>%,FLOCATION,V05-MIAMI,V05-BREVARD,V05-TRCOAST,FACCOUNT,V108500,</t>
  </si>
  <si>
    <t>Retirement Work in Progress</t>
  </si>
  <si>
    <t>FY2002 Total Capex</t>
  </si>
  <si>
    <t>%,LACTUALS,SPER</t>
  </si>
  <si>
    <t>%,LBUDGET,SPER</t>
  </si>
  <si>
    <t>%,LACTUALS,SPER-1YR</t>
  </si>
  <si>
    <t>%,LACTUALS,SYTD</t>
  </si>
  <si>
    <t>%,LBUDGET,SYTD</t>
  </si>
  <si>
    <t>%,LACTUALS,SYTDLASTYR</t>
  </si>
  <si>
    <t>Statements of Income</t>
  </si>
  <si>
    <t>(Dollars in Thousands)</t>
  </si>
  <si>
    <t>Year-to-Date</t>
  </si>
  <si>
    <t xml:space="preserve">    </t>
  </si>
  <si>
    <t>Actual</t>
  </si>
  <si>
    <t>Better/(Worse)</t>
  </si>
  <si>
    <t>Operating Margins</t>
  </si>
  <si>
    <t>%,R,FACCOUNT,TACCT_BS_NAT_EXP,NREVENUE</t>
  </si>
  <si>
    <t>Operating Revenues</t>
  </si>
  <si>
    <t>%,FACCOUNT,TACCT_BS_NAT_EXP,NPURCHASED_GAS_EXP</t>
  </si>
  <si>
    <t>Purchased Gas and Fuel</t>
  </si>
  <si>
    <t>%,FACCOUNT,TACCT_BS_NAT_EXP,NGROSS_REC_FRANCHISE</t>
  </si>
  <si>
    <t>Energy Taxes</t>
  </si>
  <si>
    <t>Other Operating Expenses</t>
  </si>
  <si>
    <t>%,FACCOUNT,TACCT_BS_NAT_EXP,NEXPENSE</t>
  </si>
  <si>
    <t>Operations and Maintenance</t>
  </si>
  <si>
    <t>%,FACCOUNT,TACCT_BS_NAT_EXP,NDEPR_EXP</t>
  </si>
  <si>
    <t>Depreciation</t>
  </si>
  <si>
    <t>%,FACCOUNT,TACCT_BS_NAT_EXP,NAMORT_PLANT_ADJ,NOTHER_AMORT</t>
  </si>
  <si>
    <t>Amortization of  Acq. Adjustment</t>
  </si>
  <si>
    <t>%,FACCOUNT,TACCT_BS_NAT_EXP,NOTHER_GEN_TAXES</t>
  </si>
  <si>
    <t>Other General Taxes</t>
  </si>
  <si>
    <t>Operating Income</t>
  </si>
  <si>
    <t>%,R,FACCOUNT,TACCT_BS_NAT_EXP,NOTHER_INCOME_EXP</t>
  </si>
  <si>
    <t>Other Income(Expense)</t>
  </si>
  <si>
    <t>Interest Expense</t>
  </si>
  <si>
    <t>%,FACCOUNT,TACCT_BS_NAT_EXP,NINT_LT_DEBT</t>
  </si>
  <si>
    <t>Interest on Long-term Debt</t>
  </si>
  <si>
    <t>%,FACCOUNT,TACCT_BS_NAT_EXP,NINTEREST_INC_CONSTR</t>
  </si>
  <si>
    <t>Interest on Construction Funds</t>
  </si>
  <si>
    <t>%,FACCOUNT,TACCT_BS_NAT_EXP,NINTERCO_INT_EXP,NINTEREST_CUST_DEP,NINTEREST_NOTES_PAY,NOTH_INTEREST_EXP</t>
  </si>
  <si>
    <t xml:space="preserve">Other Interest </t>
  </si>
  <si>
    <t>%,FACCOUNT,TACCT_BS_NAT_EXP,NAMORT_DEBT_EXP</t>
  </si>
  <si>
    <t>Amort. of Debt Expenses and Premiums</t>
  </si>
  <si>
    <t>%,FACCOUNT,TACCT_BS_NAT_EXP,NALLOW_FUNDS_CONSTR</t>
  </si>
  <si>
    <t>Allow.for Funds Used During Construction</t>
  </si>
  <si>
    <t>Earnings before Income Taxes</t>
  </si>
  <si>
    <t xml:space="preserve">     and Non-Recurring Gains/(Charges)</t>
  </si>
  <si>
    <t>%,FACCOUNT,TACCT_BS_NAT_EXP,NPROV_INC_TAXES</t>
  </si>
  <si>
    <t>Income Taxes</t>
  </si>
  <si>
    <t>Income(Loss) before</t>
  </si>
  <si>
    <t xml:space="preserve">     Non-Recurring Gains/(Charges)</t>
  </si>
  <si>
    <t>030569 -GU</t>
  </si>
  <si>
    <t>M. J. MORLEY</t>
  </si>
  <si>
    <t>WITNESS:   M. J. MORLEY</t>
  </si>
  <si>
    <t>PROJECTED TEST YEAR LAST CASE:  9/30/04</t>
  </si>
  <si>
    <t>12/31/18</t>
  </si>
  <si>
    <t>PROJECTED TEST YEAR LAST CASE:  09/30/04</t>
  </si>
  <si>
    <t>PROJECTED TEST YEAR CURRENT CASE: 12/31/18</t>
  </si>
  <si>
    <t>Name of Respondent</t>
  </si>
  <si>
    <t>This Report Is:</t>
  </si>
  <si>
    <t>Date of Report</t>
  </si>
  <si>
    <t>Year of Report</t>
  </si>
  <si>
    <t>Florida City Gas</t>
  </si>
  <si>
    <r>
      <t xml:space="preserve">   X </t>
    </r>
    <r>
      <rPr>
        <sz val="9"/>
        <rFont val="Arial"/>
        <family val="2"/>
      </rPr>
      <t>An Original</t>
    </r>
  </si>
  <si>
    <t>(Mo, Da, Yr)</t>
  </si>
  <si>
    <r>
      <t xml:space="preserve">  </t>
    </r>
    <r>
      <rPr>
        <sz val="9"/>
        <rFont val="Arial"/>
        <family val="2"/>
      </rPr>
      <t xml:space="preserve">   A Resubmission</t>
    </r>
  </si>
  <si>
    <t>December 31, 2016</t>
  </si>
  <si>
    <t>STATEMENT OF CASH FLOWS</t>
  </si>
  <si>
    <t>Current Year</t>
  </si>
  <si>
    <t>Previous Year</t>
  </si>
  <si>
    <t>Line</t>
  </si>
  <si>
    <t>DESCRIPTION    (See Instructions for Explanation of Codes)</t>
  </si>
  <si>
    <t xml:space="preserve">  Amount</t>
  </si>
  <si>
    <t>Fiscal 2016</t>
  </si>
  <si>
    <t>Fiscal 2015</t>
  </si>
  <si>
    <t>No.</t>
  </si>
  <si>
    <t xml:space="preserve">                                                           (a)</t>
  </si>
  <si>
    <t xml:space="preserve">  (b)</t>
  </si>
  <si>
    <t xml:space="preserve">  (c)</t>
  </si>
  <si>
    <t>Net Cash Flow from Operating Activities:</t>
  </si>
  <si>
    <t>Net Income   (Line 72(c) on page 116)</t>
  </si>
  <si>
    <t>Noncash Charges (Credits) to Income:</t>
  </si>
  <si>
    <t>Depreciation and Depletion</t>
  </si>
  <si>
    <t>Gain on sale of property</t>
  </si>
  <si>
    <t xml:space="preserve">Deferred Income Taxes (Net)  </t>
  </si>
  <si>
    <t>Investment Tax Credit Adjustments (Net)</t>
  </si>
  <si>
    <t>Net (Increase) Decrease in Receivables</t>
  </si>
  <si>
    <t>Net (Increase) Decrease in Inventory</t>
  </si>
  <si>
    <t>Net (Increase) Decrease in Allowances Inventory</t>
  </si>
  <si>
    <t xml:space="preserve">Net Increase (Decrease) in Payables and Accrued Expenses                          </t>
  </si>
  <si>
    <t>Net (Increase) Decrease in Other Regulatory Assets</t>
  </si>
  <si>
    <t>Net Increase (Decrease) in Other Regulatory Liabilities</t>
  </si>
  <si>
    <t>(Less) Allowance for Other Funds Used During Construction</t>
  </si>
  <si>
    <t>(Less) Undistributed Earnings from Subsidiary Companies</t>
  </si>
  <si>
    <t>Other:</t>
  </si>
  <si>
    <t>16.01</t>
  </si>
  <si>
    <t>16.02</t>
  </si>
  <si>
    <t>Prepayments</t>
  </si>
  <si>
    <t>16.03</t>
  </si>
  <si>
    <t>Customer Deposits</t>
  </si>
  <si>
    <t>16.04</t>
  </si>
  <si>
    <t>Tax Collections Payable</t>
  </si>
  <si>
    <t>16.05</t>
  </si>
  <si>
    <t>Unrecovered Purchased Gas Costs</t>
  </si>
  <si>
    <t>16.06</t>
  </si>
  <si>
    <t>Misc. Current Assets</t>
  </si>
  <si>
    <t>16.07</t>
  </si>
  <si>
    <t>Other Deferred Credits</t>
  </si>
  <si>
    <t>16.08</t>
  </si>
  <si>
    <t xml:space="preserve">Pensions and Benefits (2) </t>
  </si>
  <si>
    <t>16.09</t>
  </si>
  <si>
    <t>Reserve for Health insurance</t>
  </si>
  <si>
    <t>16.10</t>
  </si>
  <si>
    <t xml:space="preserve">Other - Net                                                                            </t>
  </si>
  <si>
    <t>Net Cash Provided by (Used in) Operating Activities</t>
  </si>
  <si>
    <t>(Total of lines 2 thru 16.10)</t>
  </si>
  <si>
    <t>Cash Flows from Investment Activities:</t>
  </si>
  <si>
    <t>Construction and Acquisition of Plant (including land):</t>
  </si>
  <si>
    <t>Capital Expenditures</t>
  </si>
  <si>
    <t>Cost of Removal of Assets</t>
  </si>
  <si>
    <t>Proceeds from Disposal of Assets</t>
  </si>
  <si>
    <t>27.01</t>
  </si>
  <si>
    <t>Other Debits and Credits</t>
  </si>
  <si>
    <t>Cash Outflows for Plant  (Total of lines 22 thru 27.02)</t>
  </si>
  <si>
    <t>Acquisition of Other Noncurrent Assets (d)</t>
  </si>
  <si>
    <t>Proceeds from Disposal of Noncurrent Assets (d)</t>
  </si>
  <si>
    <t>Investments in and Advances to Assoc. and Subsidiary Companies</t>
  </si>
  <si>
    <t xml:space="preserve">Contributions and Advances from Assoc. and Subsidiary Companies               </t>
  </si>
  <si>
    <t>Disposition of Investments in (and Advances to)</t>
  </si>
  <si>
    <t>Associated and Subsidiary Companies</t>
  </si>
  <si>
    <t>Purchase of Investment Securities (a)</t>
  </si>
  <si>
    <t>Proceeds from Sales of Investment Securities (a)</t>
  </si>
  <si>
    <t xml:space="preserve">(1) Excludes AGL Services Company allocated depreciation expense in the amount of $4,137,059 for current year and $4,622,813 for prior year. </t>
  </si>
  <si>
    <t xml:space="preserve">(2) For 2016, ($36,493,749) is comprised of the change in Acct 228.3 - Accum. Prov. for Pensions and Benefits of ($36,698,317) less the exclusion of Other Comprehensive Income of $204,568. Related ADIT for OCI ($79,718) is included on line 6 above. For 2015, $11,359,616 is comprised of the change in Acct 228.3 - Accum. Prov. for Pensions and Benefits of ($1,785,570) less the exclusion of Other Comprehensive Income of $13,145,186.  </t>
  </si>
  <si>
    <t xml:space="preserve">*Income taxes paid for calendar year 2016: </t>
  </si>
  <si>
    <t>*Interest paid for the year 2016:</t>
  </si>
  <si>
    <t>Atlanta Gas Light Company</t>
  </si>
  <si>
    <r>
      <t xml:space="preserve">X </t>
    </r>
    <r>
      <rPr>
        <sz val="9"/>
        <rFont val="Arial"/>
        <family val="2"/>
      </rPr>
      <t>An Original</t>
    </r>
  </si>
  <si>
    <r>
      <t xml:space="preserve"> </t>
    </r>
    <r>
      <rPr>
        <sz val="9"/>
        <rFont val="Arial"/>
        <family val="2"/>
      </rPr>
      <t xml:space="preserve">   A Resubmission</t>
    </r>
  </si>
  <si>
    <t>June 26, 2017</t>
  </si>
  <si>
    <t>STATEMENT OF CASH FLOWS (Continued)</t>
  </si>
  <si>
    <t xml:space="preserve">DESCRIPTION  (See Instructions for Explanation of Codes)  </t>
  </si>
  <si>
    <t>Current Year Amount</t>
  </si>
  <si>
    <t>Previous Year Amount</t>
  </si>
  <si>
    <t>(a)</t>
  </si>
  <si>
    <t xml:space="preserve">                               DEFERRED CREDITS</t>
  </si>
  <si>
    <t>Loans Made or Purchased</t>
  </si>
  <si>
    <t>Collections on Loans</t>
  </si>
  <si>
    <t>Net (Increase) Decrease in Allowances Held for Speculation</t>
  </si>
  <si>
    <t>Net Increase (Decrease) in Payables and Accrued Expenses</t>
  </si>
  <si>
    <t>47.01</t>
  </si>
  <si>
    <t>Net Cash Provided by (Used in) Investing Activities</t>
  </si>
  <si>
    <t>(Total of lines 28 thru 47.01)</t>
  </si>
  <si>
    <t>Cash Flows from Financing Activities:</t>
  </si>
  <si>
    <t>Proceeds from Issuance of:</t>
  </si>
  <si>
    <t>Long-Term Debt - Associated company advances (b) (1)</t>
  </si>
  <si>
    <t>Preferred Stock</t>
  </si>
  <si>
    <t>Common Stock</t>
  </si>
  <si>
    <t>Premium on Common Stock (1)</t>
  </si>
  <si>
    <t>Net Increase in Short-Term Debt (c)</t>
  </si>
  <si>
    <t>Other: Accounts Payable Associated Companies</t>
  </si>
  <si>
    <t>58.01</t>
  </si>
  <si>
    <t>58.02</t>
  </si>
  <si>
    <r>
      <t>Cash Provided by Outside Sources    (</t>
    </r>
    <r>
      <rPr>
        <i/>
        <sz val="9"/>
        <rFont val="Arial"/>
        <family val="2"/>
      </rPr>
      <t>Total of lines 53 thru 58.02)</t>
    </r>
  </si>
  <si>
    <t>Payments for Retirement of:</t>
  </si>
  <si>
    <t>Long-Term Debt (b)</t>
  </si>
  <si>
    <t>65.01</t>
  </si>
  <si>
    <t xml:space="preserve">   Intercompany loans</t>
  </si>
  <si>
    <t>Net Decrease in Short-Term Debt (c)</t>
  </si>
  <si>
    <t>Dividends on Preferred Stock</t>
  </si>
  <si>
    <t xml:space="preserve">Dividends on Common Stock Paid to Parent </t>
  </si>
  <si>
    <t>Net Cash Provided by (Used in) Financing Activities</t>
  </si>
  <si>
    <t>(Total of lines 59 thru 69)</t>
  </si>
  <si>
    <t>Net Increase (Decrease) in Cash and Cash Equivalents</t>
  </si>
  <si>
    <t>(Total of lines 18, 49 and 71)</t>
  </si>
  <si>
    <t>Cash and Cash Equivalents at Beginning of Year</t>
  </si>
  <si>
    <t>Cash and Cash Equivalents at End of Year</t>
  </si>
  <si>
    <t>(1)  For an explanation of financing activity, refer to footnote 1 on page 122.</t>
  </si>
  <si>
    <t>%,AFF,FACCOUNT</t>
  </si>
  <si>
    <t>%,ATF,FDESCR,UDESCR</t>
  </si>
  <si>
    <t>%,LFERC,SYTD</t>
  </si>
  <si>
    <t>%,LACTUAL,SYTD</t>
  </si>
  <si>
    <t>Statement of Income</t>
  </si>
  <si>
    <t>2016-12-31</t>
  </si>
  <si>
    <t>Column F</t>
  </si>
  <si>
    <t>Column G</t>
  </si>
  <si>
    <t>Column H</t>
  </si>
  <si>
    <t>Column G - Column F</t>
  </si>
  <si>
    <t>Column H - Column F</t>
  </si>
  <si>
    <t>FERC vs ACTUAL</t>
  </si>
  <si>
    <t>GL53</t>
  </si>
  <si>
    <t>FERC</t>
  </si>
  <si>
    <t>ACTUAL</t>
  </si>
  <si>
    <t>FERC filed</t>
  </si>
  <si>
    <t>FERC Ledger to ACTUAL Ledger Variance</t>
  </si>
  <si>
    <t>REF Recon Schedules</t>
  </si>
  <si>
    <t>FERC Ledger to Filed FERC Form II Variance</t>
  </si>
  <si>
    <t>FERC to FERC Form Explanation</t>
  </si>
  <si>
    <t>FERC Filed 
(Manual Input)</t>
  </si>
  <si>
    <t>Rounded</t>
  </si>
  <si>
    <t>Utility Operating Income</t>
  </si>
  <si>
    <t>%,V400100</t>
  </si>
  <si>
    <t>400100</t>
  </si>
  <si>
    <t>Residential Sales</t>
  </si>
  <si>
    <t>%,V400101</t>
  </si>
  <si>
    <t>400101</t>
  </si>
  <si>
    <t>Residential Gas Sales Unbilled</t>
  </si>
  <si>
    <t>%,V400200</t>
  </si>
  <si>
    <t>400200</t>
  </si>
  <si>
    <t>Small Commercial</t>
  </si>
  <si>
    <t>%,V400201</t>
  </si>
  <si>
    <t>400201</t>
  </si>
  <si>
    <t>Small Commercial-Unbilled</t>
  </si>
  <si>
    <t>%,V400300</t>
  </si>
  <si>
    <t>400300</t>
  </si>
  <si>
    <t>Large Commercial</t>
  </si>
  <si>
    <t>%,V402202</t>
  </si>
  <si>
    <t>402202</t>
  </si>
  <si>
    <t>FCG-SAFE Rev Pipe Repl</t>
  </si>
  <si>
    <t>%,V404300</t>
  </si>
  <si>
    <t>404300</t>
  </si>
  <si>
    <t>Rev - Gross Receipt Collected</t>
  </si>
  <si>
    <t>%,V404301</t>
  </si>
  <si>
    <t>404301</t>
  </si>
  <si>
    <t>Revenue - Franchise Collected</t>
  </si>
  <si>
    <t>%,V406005</t>
  </si>
  <si>
    <t>406005</t>
  </si>
  <si>
    <t>Sales Rev NUI Converted</t>
  </si>
  <si>
    <t>%,V407050</t>
  </si>
  <si>
    <t>407050</t>
  </si>
  <si>
    <t>Late Payment Fees</t>
  </si>
  <si>
    <t>%,V407090</t>
  </si>
  <si>
    <t>407090</t>
  </si>
  <si>
    <t>Returned Check -Marketer</t>
  </si>
  <si>
    <t>%,V407100</t>
  </si>
  <si>
    <t>407100</t>
  </si>
  <si>
    <t>Reconnect Charge - Firm</t>
  </si>
  <si>
    <t>%,V407102</t>
  </si>
  <si>
    <t>407102</t>
  </si>
  <si>
    <t>Turn-on Charge- Firm</t>
  </si>
  <si>
    <t>%,V407103</t>
  </si>
  <si>
    <t>407103</t>
  </si>
  <si>
    <t>Meter Set Charge- Firm</t>
  </si>
  <si>
    <t>%,V407104</t>
  </si>
  <si>
    <t>407104</t>
  </si>
  <si>
    <t>Establish Service- SONP</t>
  </si>
  <si>
    <t>%,V407110</t>
  </si>
  <si>
    <t>407110</t>
  </si>
  <si>
    <t>Gas Management Fee</t>
  </si>
  <si>
    <t>%,V407160</t>
  </si>
  <si>
    <t>407160</t>
  </si>
  <si>
    <t>Transportation Revenue</t>
  </si>
  <si>
    <t>%,V410106</t>
  </si>
  <si>
    <t>410106</t>
  </si>
  <si>
    <t>Jurisdictional Expansion Prog</t>
  </si>
  <si>
    <t>%,V412250</t>
  </si>
  <si>
    <t>412250</t>
  </si>
  <si>
    <t>Miscellaneous Revenue</t>
  </si>
  <si>
    <t>%,V415060</t>
  </si>
  <si>
    <t>415060</t>
  </si>
  <si>
    <t>Collection Fees</t>
  </si>
  <si>
    <t>%,V415354</t>
  </si>
  <si>
    <t>415354</t>
  </si>
  <si>
    <t>Tran Rev-Mkt (Gen) Environ</t>
  </si>
  <si>
    <t>%,V450100</t>
  </si>
  <si>
    <t>450100</t>
  </si>
  <si>
    <t>Damage Billing - Mains</t>
  </si>
  <si>
    <t>%,V450200</t>
  </si>
  <si>
    <t>450200</t>
  </si>
  <si>
    <t>Damage Billing - Services</t>
  </si>
  <si>
    <t>%,V450500</t>
  </si>
  <si>
    <t>450500</t>
  </si>
  <si>
    <t>Lost &amp; Unaccounted For Gas</t>
  </si>
  <si>
    <t>%,R,FACCOUNT,TFERC_REPORTING,X,N400</t>
  </si>
  <si>
    <t xml:space="preserve">Gas Operating Revenues </t>
  </si>
  <si>
    <t>Utility Operating Expenses</t>
  </si>
  <si>
    <t>%,V600001</t>
  </si>
  <si>
    <t>600001</t>
  </si>
  <si>
    <t>Pay LNG Supervision/Eng.</t>
  </si>
  <si>
    <t>%,V600002</t>
  </si>
  <si>
    <t>600002</t>
  </si>
  <si>
    <t>Pay - LNG Operation and Labor</t>
  </si>
  <si>
    <t>%,V600021</t>
  </si>
  <si>
    <t>600021</t>
  </si>
  <si>
    <t>Pay-Design Gas Sys. Improv.</t>
  </si>
  <si>
    <t>%,V600023</t>
  </si>
  <si>
    <t>600023</t>
  </si>
  <si>
    <t>Pay-Perform Annual Survey</t>
  </si>
  <si>
    <t>%,V600024</t>
  </si>
  <si>
    <t>600024</t>
  </si>
  <si>
    <t>Pay-Perform 3-Year Survey</t>
  </si>
  <si>
    <t>%,V600025</t>
  </si>
  <si>
    <t>600025</t>
  </si>
  <si>
    <t>Pay-Perform 5-Year Survey</t>
  </si>
  <si>
    <t>%,V600026</t>
  </si>
  <si>
    <t>600026</t>
  </si>
  <si>
    <t>Pay-Perform Survey-Bus. Dist</t>
  </si>
  <si>
    <t>%,V600029</t>
  </si>
  <si>
    <t>600029</t>
  </si>
  <si>
    <t>Pay-Perform Leak Survey-Other</t>
  </si>
  <si>
    <t>%,V600030</t>
  </si>
  <si>
    <t>600030</t>
  </si>
  <si>
    <t>Pay - Inspect Cathodic Prot.Sy</t>
  </si>
  <si>
    <t>%,V600031</t>
  </si>
  <si>
    <t>600031</t>
  </si>
  <si>
    <t>Pay - Locate Mains and Service</t>
  </si>
  <si>
    <t>%,V600032</t>
  </si>
  <si>
    <t>600032</t>
  </si>
  <si>
    <t>Pay-Right-of-Way Upkeep</t>
  </si>
  <si>
    <t>%,V600033</t>
  </si>
  <si>
    <t>600033</t>
  </si>
  <si>
    <t>Pay - Relocate Service</t>
  </si>
  <si>
    <t>%,V600034</t>
  </si>
  <si>
    <t>600034</t>
  </si>
  <si>
    <t>Pay - Perform Em. Valve Insp.</t>
  </si>
  <si>
    <t>%,V600035</t>
  </si>
  <si>
    <t>600035</t>
  </si>
  <si>
    <t>Pay-Serv.StandBy-Beeper Time</t>
  </si>
  <si>
    <t>%,V600036</t>
  </si>
  <si>
    <t>600036</t>
  </si>
  <si>
    <t>Pay-Ser.Ctr.-Dist.-SdByBprTime</t>
  </si>
  <si>
    <t>%,V600037</t>
  </si>
  <si>
    <t>600037</t>
  </si>
  <si>
    <t>Pay - Investigate Leaks Dist.</t>
  </si>
  <si>
    <t>%,V600038</t>
  </si>
  <si>
    <t>600038</t>
  </si>
  <si>
    <t>Pay - Regulator Stat. Inspect.</t>
  </si>
  <si>
    <t>%,V600039</t>
  </si>
  <si>
    <t>600039</t>
  </si>
  <si>
    <t>Pay - City Gate Stations</t>
  </si>
  <si>
    <t>%,V600041</t>
  </si>
  <si>
    <t>600041</t>
  </si>
  <si>
    <t>Pay ERTs</t>
  </si>
  <si>
    <t>%,V600042</t>
  </si>
  <si>
    <t>600042</t>
  </si>
  <si>
    <t>Pay - Single Reads</t>
  </si>
  <si>
    <t>%,V600043</t>
  </si>
  <si>
    <t>600043</t>
  </si>
  <si>
    <t>Pay - Turn-off Service</t>
  </si>
  <si>
    <t>%,V600044</t>
  </si>
  <si>
    <t>600044</t>
  </si>
  <si>
    <t>Pay - Activate Meter</t>
  </si>
  <si>
    <t>%,V600045</t>
  </si>
  <si>
    <t>600045</t>
  </si>
  <si>
    <t>Pay - Investigate Leaks</t>
  </si>
  <si>
    <t>%,V600046</t>
  </si>
  <si>
    <t>600046</t>
  </si>
  <si>
    <t>Pay-PT Meter Change</t>
  </si>
  <si>
    <t>%,V600047</t>
  </si>
  <si>
    <t>600047</t>
  </si>
  <si>
    <t>Pay- No Gas AGLC Work</t>
  </si>
  <si>
    <t>%,V600048</t>
  </si>
  <si>
    <t>600048</t>
  </si>
  <si>
    <t>Pay - Mapping Services</t>
  </si>
  <si>
    <t>%,V600049</t>
  </si>
  <si>
    <t>600049</t>
  </si>
  <si>
    <t>Pay - Serv. Wk. Order not Comp</t>
  </si>
  <si>
    <t>%,V600051</t>
  </si>
  <si>
    <t>600051</t>
  </si>
  <si>
    <t>Pay-Investigate- Other Service</t>
  </si>
  <si>
    <t>%,V600065</t>
  </si>
  <si>
    <t>600065</t>
  </si>
  <si>
    <t>Payroll -Paid  Absence</t>
  </si>
  <si>
    <t>%,V600075</t>
  </si>
  <si>
    <t>600075</t>
  </si>
  <si>
    <t>PayMtr ReadStd By/Beeper Time</t>
  </si>
  <si>
    <t>%,V600083</t>
  </si>
  <si>
    <t>600083</t>
  </si>
  <si>
    <t>Pay-Transmission Odorization</t>
  </si>
  <si>
    <t>%,V600085</t>
  </si>
  <si>
    <t>600085</t>
  </si>
  <si>
    <t>Pay-O&amp;M Propane Peaking Facili</t>
  </si>
  <si>
    <t>%,V600086</t>
  </si>
  <si>
    <t>600086</t>
  </si>
  <si>
    <t>Pay-Transport &amp; Delivery</t>
  </si>
  <si>
    <t>%,V600089</t>
  </si>
  <si>
    <t>600089</t>
  </si>
  <si>
    <t>Payroll SEM - CHAT</t>
  </si>
  <si>
    <t>%,V600090</t>
  </si>
  <si>
    <t>600090</t>
  </si>
  <si>
    <t>Direct Labor Regular</t>
  </si>
  <si>
    <t>%,V600092</t>
  </si>
  <si>
    <t>600092</t>
  </si>
  <si>
    <t>Pay - Customer Accounts</t>
  </si>
  <si>
    <t>%,V600093</t>
  </si>
  <si>
    <t>600093</t>
  </si>
  <si>
    <t>Pay-Meter Reading-Enscan</t>
  </si>
  <si>
    <t>%,V600094</t>
  </si>
  <si>
    <t>600094</t>
  </si>
  <si>
    <t>Pay-Meter Reading-Itron</t>
  </si>
  <si>
    <t>%,V600095</t>
  </si>
  <si>
    <t>600095</t>
  </si>
  <si>
    <t>Pay-Customer Records&amp;Collect</t>
  </si>
  <si>
    <t>%,V600099</t>
  </si>
  <si>
    <t>600099</t>
  </si>
  <si>
    <t>Project War Emblem</t>
  </si>
  <si>
    <t>%,V600109</t>
  </si>
  <si>
    <t>600109</t>
  </si>
  <si>
    <t>Pay - Corporate Development</t>
  </si>
  <si>
    <t>%,V600110</t>
  </si>
  <si>
    <t>600110</t>
  </si>
  <si>
    <t>Pay-Sales Promotion Superv</t>
  </si>
  <si>
    <t>%,V600113</t>
  </si>
  <si>
    <t>600113</t>
  </si>
  <si>
    <t>Payroll Expense - V-Force</t>
  </si>
  <si>
    <t>%,V600115</t>
  </si>
  <si>
    <t>600115</t>
  </si>
  <si>
    <t>VNG-Non-productive time-Union</t>
  </si>
  <si>
    <t>%,V600116</t>
  </si>
  <si>
    <t>600116</t>
  </si>
  <si>
    <t>VNG Non-Productive time-Salary</t>
  </si>
  <si>
    <t>%,V600120</t>
  </si>
  <si>
    <t>600120</t>
  </si>
  <si>
    <t>Pay-A&amp;G Salaries</t>
  </si>
  <si>
    <t>%,V600121</t>
  </si>
  <si>
    <t>600121</t>
  </si>
  <si>
    <t>Pay-Operate Facilities</t>
  </si>
  <si>
    <t>%,V600122</t>
  </si>
  <si>
    <t>600122</t>
  </si>
  <si>
    <t>Pay-Operational Training</t>
  </si>
  <si>
    <t>%,V600123</t>
  </si>
  <si>
    <t>600123</t>
  </si>
  <si>
    <t>Pay-Safety Training&amp;Reg Compli</t>
  </si>
  <si>
    <t>%,V600152</t>
  </si>
  <si>
    <t>600152</t>
  </si>
  <si>
    <t>Pay - Turn Off - Non-Pay</t>
  </si>
  <si>
    <t>%,V600153</t>
  </si>
  <si>
    <t>600153</t>
  </si>
  <si>
    <t>Pay - Turn On - After Non-Pay</t>
  </si>
  <si>
    <t>%,V600162</t>
  </si>
  <si>
    <t>600162</t>
  </si>
  <si>
    <t>Pay - Gas Cond Oper</t>
  </si>
  <si>
    <t>%,V600168</t>
  </si>
  <si>
    <t>600168</t>
  </si>
  <si>
    <t>Pay Maintain Reg Stat Ind/Comm</t>
  </si>
  <si>
    <t>%,V600176</t>
  </si>
  <si>
    <t>600176</t>
  </si>
  <si>
    <t>Pay-Dist Yard Time</t>
  </si>
  <si>
    <t>%,V600178</t>
  </si>
  <si>
    <t>600178</t>
  </si>
  <si>
    <t>Pay-Service Return Hqtrs TIme</t>
  </si>
  <si>
    <t>%,V600179</t>
  </si>
  <si>
    <t>600179</t>
  </si>
  <si>
    <t>Pay-Service Yard Time</t>
  </si>
  <si>
    <t>%,V600201</t>
  </si>
  <si>
    <t>600201</t>
  </si>
  <si>
    <t>Pay-Telecommuting</t>
  </si>
  <si>
    <t>%,V600603</t>
  </si>
  <si>
    <t>600603</t>
  </si>
  <si>
    <t>Discounts Earned/Lost</t>
  </si>
  <si>
    <t>%,V607500</t>
  </si>
  <si>
    <t>607500</t>
  </si>
  <si>
    <t>Strategic Environmental Costs</t>
  </si>
  <si>
    <t>%,V610030</t>
  </si>
  <si>
    <t>610030</t>
  </si>
  <si>
    <t>Natural Gas Commodity Costs</t>
  </si>
  <si>
    <t>%,V610040</t>
  </si>
  <si>
    <t>610040</t>
  </si>
  <si>
    <t>Unbilled Gas Cost</t>
  </si>
  <si>
    <t>%,V610100</t>
  </si>
  <si>
    <t>610100</t>
  </si>
  <si>
    <t>Purchased Gas Exp</t>
  </si>
  <si>
    <t>%,V610160</t>
  </si>
  <si>
    <t>610160</t>
  </si>
  <si>
    <t>Gas Used for Utility Operation</t>
  </si>
  <si>
    <t>%,V610440</t>
  </si>
  <si>
    <t>610440</t>
  </si>
  <si>
    <t>Unrec Purch Gas Cost Adj</t>
  </si>
  <si>
    <t>%,V611000</t>
  </si>
  <si>
    <t>611000</t>
  </si>
  <si>
    <t>Ecp1-Sngl Fmly Bld-Lbr Rg</t>
  </si>
  <si>
    <t>%,V611002</t>
  </si>
  <si>
    <t>611002</t>
  </si>
  <si>
    <t>Ecp3-Elec Repl-Labor Reg</t>
  </si>
  <si>
    <t>%,V611003</t>
  </si>
  <si>
    <t>611003</t>
  </si>
  <si>
    <t>ECP6-Propane Conv Lab Reg</t>
  </si>
  <si>
    <t>%,V611004</t>
  </si>
  <si>
    <t>611004</t>
  </si>
  <si>
    <t>ECP7-W/H Retention-Lab Reg</t>
  </si>
  <si>
    <t>%,V611005</t>
  </si>
  <si>
    <t>611005</t>
  </si>
  <si>
    <t>ECP8-Res Cut &amp; Cap Lab Reg</t>
  </si>
  <si>
    <t>%,V611006</t>
  </si>
  <si>
    <t>611006</t>
  </si>
  <si>
    <t>ECP9-Comm Conv Lab Reg</t>
  </si>
  <si>
    <t>%,V611008</t>
  </si>
  <si>
    <t>611008</t>
  </si>
  <si>
    <t>ECP Common Costs - Reg Labor</t>
  </si>
  <si>
    <t>%,V611009</t>
  </si>
  <si>
    <t>611009</t>
  </si>
  <si>
    <t>ECP - Common Costs</t>
  </si>
  <si>
    <t>%,V611010</t>
  </si>
  <si>
    <t>611010</t>
  </si>
  <si>
    <t>ECP Common Costs - Advertising</t>
  </si>
  <si>
    <t>%,V611012</t>
  </si>
  <si>
    <t>611012</t>
  </si>
  <si>
    <t>Ecp3-Elec Repl-Incentive</t>
  </si>
  <si>
    <t>%,V611013</t>
  </si>
  <si>
    <t>611013</t>
  </si>
  <si>
    <t>Ecp1-Sng Fmly Bld-Incent</t>
  </si>
  <si>
    <t>%,V611014</t>
  </si>
  <si>
    <t>611014</t>
  </si>
  <si>
    <t>ECP6-Propane Conv Incentives</t>
  </si>
  <si>
    <t>%,V611015</t>
  </si>
  <si>
    <t>611015</t>
  </si>
  <si>
    <t>ECP7-W/H Retention-Incentives</t>
  </si>
  <si>
    <t>%,V611016</t>
  </si>
  <si>
    <t>611016</t>
  </si>
  <si>
    <t>ECP8-Res Cut&amp;Cap-Incentives</t>
  </si>
  <si>
    <t>%,V611017</t>
  </si>
  <si>
    <t>611017</t>
  </si>
  <si>
    <t>ECP9 Comm Conv-Incentives</t>
  </si>
  <si>
    <t>%,V611025</t>
  </si>
  <si>
    <t>611025</t>
  </si>
  <si>
    <t>ECP 11-Commercial Retention</t>
  </si>
  <si>
    <t>%,V611026</t>
  </si>
  <si>
    <t>611026</t>
  </si>
  <si>
    <t>ECP 11-Commercial Retrofit</t>
  </si>
  <si>
    <t>%,V611027</t>
  </si>
  <si>
    <t>611027</t>
  </si>
  <si>
    <t>ECP 11-Commercial New Construc</t>
  </si>
  <si>
    <t>%,V611042</t>
  </si>
  <si>
    <t>611042</t>
  </si>
  <si>
    <t>Billed Out ID Transp ECP1</t>
  </si>
  <si>
    <t>%,V611044</t>
  </si>
  <si>
    <t>611044</t>
  </si>
  <si>
    <t>Billed Out ID Transp ECP3</t>
  </si>
  <si>
    <t>%,V611049</t>
  </si>
  <si>
    <t>611049</t>
  </si>
  <si>
    <t>ECP9-Comm Conv/I/D Billed Tran</t>
  </si>
  <si>
    <t>%,V611050</t>
  </si>
  <si>
    <t>611050</t>
  </si>
  <si>
    <t>ECP10-Alt Tech/I/D Billed Tran</t>
  </si>
  <si>
    <t>%,V611051</t>
  </si>
  <si>
    <t>611051</t>
  </si>
  <si>
    <t>ECP Common Costs-Transport</t>
  </si>
  <si>
    <t>%,V611052</t>
  </si>
  <si>
    <t>611052</t>
  </si>
  <si>
    <t>DSM/ECP Capitalized Costs</t>
  </si>
  <si>
    <t>%,V620050</t>
  </si>
  <si>
    <t>620050</t>
  </si>
  <si>
    <t>LNG Operation</t>
  </si>
  <si>
    <t>%,V640204</t>
  </si>
  <si>
    <t>640204</t>
  </si>
  <si>
    <t>Perform 3Yr Survey-Contractor</t>
  </si>
  <si>
    <t>%,V640206</t>
  </si>
  <si>
    <t>640206</t>
  </si>
  <si>
    <t>Perform 5-Year Survey-Contract</t>
  </si>
  <si>
    <t>%,V640211</t>
  </si>
  <si>
    <t>640211</t>
  </si>
  <si>
    <t>Perform Survey-Bus Dist Cont</t>
  </si>
  <si>
    <t>%,V640213</t>
  </si>
  <si>
    <t>640213</t>
  </si>
  <si>
    <t>Perform Survey Trans.Pipe Cont</t>
  </si>
  <si>
    <t>%,V640215</t>
  </si>
  <si>
    <t>640215</t>
  </si>
  <si>
    <t>Perform Leak Sur. Other Cont</t>
  </si>
  <si>
    <t>%,V640219</t>
  </si>
  <si>
    <t>640219</t>
  </si>
  <si>
    <t>Right of Way Upkeep Contractor</t>
  </si>
  <si>
    <t>%,V640232</t>
  </si>
  <si>
    <t>640232</t>
  </si>
  <si>
    <t>Locate Mains and Services</t>
  </si>
  <si>
    <t>%,V640233</t>
  </si>
  <si>
    <t>640233</t>
  </si>
  <si>
    <t>Locate Mains &amp; Svcs- Cont.</t>
  </si>
  <si>
    <t>%,V640500</t>
  </si>
  <si>
    <t>640500</t>
  </si>
  <si>
    <t>Check City Gate Stations</t>
  </si>
  <si>
    <t>%,V640601</t>
  </si>
  <si>
    <t>640601</t>
  </si>
  <si>
    <t>ERTS</t>
  </si>
  <si>
    <t>%,V640606</t>
  </si>
  <si>
    <t>640606</t>
  </si>
  <si>
    <t>Turn-Off Service - Contractor</t>
  </si>
  <si>
    <t>%,V640607</t>
  </si>
  <si>
    <t>640607</t>
  </si>
  <si>
    <t>Activate Meter</t>
  </si>
  <si>
    <t>%,V640610</t>
  </si>
  <si>
    <t>640610</t>
  </si>
  <si>
    <t>Relocate Service Re-Route Cont</t>
  </si>
  <si>
    <t>%,V640611</t>
  </si>
  <si>
    <t>640611</t>
  </si>
  <si>
    <t>RelocateService(Re-Route)-Cred</t>
  </si>
  <si>
    <t>%,V640704</t>
  </si>
  <si>
    <t>640704</t>
  </si>
  <si>
    <t>PT Meter Change Contractor</t>
  </si>
  <si>
    <t>%,V640714</t>
  </si>
  <si>
    <t>640714</t>
  </si>
  <si>
    <t>Managed Services</t>
  </si>
  <si>
    <t>%,V640749</t>
  </si>
  <si>
    <t>640749</t>
  </si>
  <si>
    <t>Distribution-Mat Mgt</t>
  </si>
  <si>
    <t>%,V640770</t>
  </si>
  <si>
    <t>640770</t>
  </si>
  <si>
    <t>CCF Materials</t>
  </si>
  <si>
    <t>%,V645603</t>
  </si>
  <si>
    <t>645603</t>
  </si>
  <si>
    <t>Outsourced Processing</t>
  </si>
  <si>
    <t>%,V650105</t>
  </si>
  <si>
    <t>650105</t>
  </si>
  <si>
    <t>Partnership Fees Billing Svcs</t>
  </si>
  <si>
    <t>%,V650200</t>
  </si>
  <si>
    <t>650200</t>
  </si>
  <si>
    <t>Customer Records</t>
  </si>
  <si>
    <t>%,V650300</t>
  </si>
  <si>
    <t>650300</t>
  </si>
  <si>
    <t>Account Collection</t>
  </si>
  <si>
    <t>%,V650700</t>
  </si>
  <si>
    <t>650700</t>
  </si>
  <si>
    <t>Uncollectible  Acct</t>
  </si>
  <si>
    <t>%,V650701</t>
  </si>
  <si>
    <t>650701</t>
  </si>
  <si>
    <t>Uncollectible Accts - Damages</t>
  </si>
  <si>
    <t>%,V650900</t>
  </si>
  <si>
    <t>650900</t>
  </si>
  <si>
    <t>Misc Customer Acct Exp</t>
  </si>
  <si>
    <t>%,V655310</t>
  </si>
  <si>
    <t>655310</t>
  </si>
  <si>
    <t>Customer Education</t>
  </si>
  <si>
    <t>%,V655320</t>
  </si>
  <si>
    <t>655320</t>
  </si>
  <si>
    <t>Outside Services-Cust. Service</t>
  </si>
  <si>
    <t>%,V660003</t>
  </si>
  <si>
    <t>660003</t>
  </si>
  <si>
    <t>Miscellaneous Sales Promotion</t>
  </si>
  <si>
    <t>%,V660006</t>
  </si>
  <si>
    <t>660006</t>
  </si>
  <si>
    <t>Marketing - Direct Mail/Email</t>
  </si>
  <si>
    <t>%,V660007</t>
  </si>
  <si>
    <t>660007</t>
  </si>
  <si>
    <t>Marketing - Collateral</t>
  </si>
  <si>
    <t>%,V660008</t>
  </si>
  <si>
    <t>660008</t>
  </si>
  <si>
    <t>Market Research &amp; Analysis</t>
  </si>
  <si>
    <t>%,V660012</t>
  </si>
  <si>
    <t>660012</t>
  </si>
  <si>
    <t>Sponsorship &amp; Events/Tradeshow</t>
  </si>
  <si>
    <t>%,V660013</t>
  </si>
  <si>
    <t>660013</t>
  </si>
  <si>
    <t>Seminar/ Conference Fees</t>
  </si>
  <si>
    <t>%,V660014</t>
  </si>
  <si>
    <t>660014</t>
  </si>
  <si>
    <t>Membership Dues &amp; Subscription</t>
  </si>
  <si>
    <t>%,V660016</t>
  </si>
  <si>
    <t>660016</t>
  </si>
  <si>
    <t>Education and Outreach Program</t>
  </si>
  <si>
    <t>%,V660017</t>
  </si>
  <si>
    <t>660017</t>
  </si>
  <si>
    <t>Delta SkyMiles &amp; Commissions</t>
  </si>
  <si>
    <t>%,V660100</t>
  </si>
  <si>
    <t>660100</t>
  </si>
  <si>
    <t>Selling Expenses</t>
  </si>
  <si>
    <t>%,V660180</t>
  </si>
  <si>
    <t>660180</t>
  </si>
  <si>
    <t>Premiums and Promotions</t>
  </si>
  <si>
    <t>%,V660300</t>
  </si>
  <si>
    <t>660300</t>
  </si>
  <si>
    <t>Marketing Expenses - General</t>
  </si>
  <si>
    <t>%,V660320</t>
  </si>
  <si>
    <t>660320</t>
  </si>
  <si>
    <t>Outside Services- Marketing</t>
  </si>
  <si>
    <t>%,V669000</t>
  </si>
  <si>
    <t>669000</t>
  </si>
  <si>
    <t>Corp. Comm. - Regulatory Comm</t>
  </si>
  <si>
    <t>%,V670035</t>
  </si>
  <si>
    <t>670035</t>
  </si>
  <si>
    <t>Utilities - Telephone</t>
  </si>
  <si>
    <t>%,V670041</t>
  </si>
  <si>
    <t>670041</t>
  </si>
  <si>
    <t>Fleet - Employee Stipend Pay</t>
  </si>
  <si>
    <t>%,V670050</t>
  </si>
  <si>
    <t>670050</t>
  </si>
  <si>
    <t>Utilities</t>
  </si>
  <si>
    <t>%,V670080</t>
  </si>
  <si>
    <t>670080</t>
  </si>
  <si>
    <t>Tax and License</t>
  </si>
  <si>
    <t>%,V670100</t>
  </si>
  <si>
    <t>670100</t>
  </si>
  <si>
    <t>Office &amp; Administrative</t>
  </si>
  <si>
    <t>%,V670101</t>
  </si>
  <si>
    <t>670101</t>
  </si>
  <si>
    <t>Supplies</t>
  </si>
  <si>
    <t>%,V670102</t>
  </si>
  <si>
    <t>670102</t>
  </si>
  <si>
    <t>Development &amp; Training-Acctg.</t>
  </si>
  <si>
    <t>%,V670103</t>
  </si>
  <si>
    <t>670103</t>
  </si>
  <si>
    <t>Organizational Development</t>
  </si>
  <si>
    <t>%,V670104</t>
  </si>
  <si>
    <t>670104</t>
  </si>
  <si>
    <t>Postage</t>
  </si>
  <si>
    <t>%,V670105</t>
  </si>
  <si>
    <t>670105</t>
  </si>
  <si>
    <t>Operational Training</t>
  </si>
  <si>
    <t>%,V670106</t>
  </si>
  <si>
    <t>670106</t>
  </si>
  <si>
    <t>Safety Training&amp;Reg Compliance</t>
  </si>
  <si>
    <t>%,V670110</t>
  </si>
  <si>
    <t>670110</t>
  </si>
  <si>
    <t>Seminars/ Meetings</t>
  </si>
  <si>
    <t>%,V670120</t>
  </si>
  <si>
    <t>670120</t>
  </si>
  <si>
    <t>Civic Participation - Other</t>
  </si>
  <si>
    <t>%,V670122</t>
  </si>
  <si>
    <t>670122</t>
  </si>
  <si>
    <t>Civic Participation-Commun Dev</t>
  </si>
  <si>
    <t>%,V670127</t>
  </si>
  <si>
    <t>670127</t>
  </si>
  <si>
    <t>Uniforms</t>
  </si>
  <si>
    <t>%,V670130</t>
  </si>
  <si>
    <t>670130</t>
  </si>
  <si>
    <t>Bank Service Charges</t>
  </si>
  <si>
    <t>%,V670140</t>
  </si>
  <si>
    <t>670140</t>
  </si>
  <si>
    <t>Fleet Fuel Expense</t>
  </si>
  <si>
    <t>%,V670147</t>
  </si>
  <si>
    <t>670147</t>
  </si>
  <si>
    <t>Lease Fleet Equipment</t>
  </si>
  <si>
    <t>%,V670150</t>
  </si>
  <si>
    <t>670150</t>
  </si>
  <si>
    <t>Admin&amp;Gen Salaries-Capitalized</t>
  </si>
  <si>
    <t>%,V670151</t>
  </si>
  <si>
    <t>670151</t>
  </si>
  <si>
    <t>Capitalized PRP A&amp;G Expenses</t>
  </si>
  <si>
    <t>%,V670160</t>
  </si>
  <si>
    <t>670160</t>
  </si>
  <si>
    <t>A&amp;G Expenses-Capitalized</t>
  </si>
  <si>
    <t>%,V670161</t>
  </si>
  <si>
    <t>670161</t>
  </si>
  <si>
    <t>Operations &amp; Engineering Capit</t>
  </si>
  <si>
    <t>%,V670165</t>
  </si>
  <si>
    <t>670165</t>
  </si>
  <si>
    <t>Stores -Other</t>
  </si>
  <si>
    <t>%,V670166</t>
  </si>
  <si>
    <t>670166</t>
  </si>
  <si>
    <t>Inventory Adjustment Expense</t>
  </si>
  <si>
    <t>%,V670169</t>
  </si>
  <si>
    <t>670169</t>
  </si>
  <si>
    <t>Licenses &amp; Expenses - SW &amp; HW</t>
  </si>
  <si>
    <t>%,V670170</t>
  </si>
  <si>
    <t>670170</t>
  </si>
  <si>
    <t>Security</t>
  </si>
  <si>
    <t>%,V670174</t>
  </si>
  <si>
    <t>670174</t>
  </si>
  <si>
    <t>LTI Awards Capitalized</t>
  </si>
  <si>
    <t>%,V670200</t>
  </si>
  <si>
    <t>670200</t>
  </si>
  <si>
    <t>Outside Svcs Employed</t>
  </si>
  <si>
    <t>%,V670201</t>
  </si>
  <si>
    <t>670201</t>
  </si>
  <si>
    <t>Outside Svc. -Printing</t>
  </si>
  <si>
    <t>%,V670202</t>
  </si>
  <si>
    <t>670202</t>
  </si>
  <si>
    <t>Outside Services Info Tech</t>
  </si>
  <si>
    <t>%,V670203</t>
  </si>
  <si>
    <t>670203</t>
  </si>
  <si>
    <t>Outside Services-Recruiting</t>
  </si>
  <si>
    <t>%,V670205</t>
  </si>
  <si>
    <t>670205</t>
  </si>
  <si>
    <t>Outside Services - Audit Fees</t>
  </si>
  <si>
    <t>%,V670211</t>
  </si>
  <si>
    <t>670211</t>
  </si>
  <si>
    <t>Service Bureau Fees</t>
  </si>
  <si>
    <t>%,V670220</t>
  </si>
  <si>
    <t>670220</t>
  </si>
  <si>
    <t>Other Professional Fees</t>
  </si>
  <si>
    <t>%,V670230</t>
  </si>
  <si>
    <t>670230</t>
  </si>
  <si>
    <t>Outside Services - IVP</t>
  </si>
  <si>
    <t>%,V670300</t>
  </si>
  <si>
    <t>670300</t>
  </si>
  <si>
    <t>General Business Insurance</t>
  </si>
  <si>
    <t>%,V670350</t>
  </si>
  <si>
    <t>670350</t>
  </si>
  <si>
    <t>Computing Supplies</t>
  </si>
  <si>
    <t>%,V670352</t>
  </si>
  <si>
    <t>670352</t>
  </si>
  <si>
    <t>Forms</t>
  </si>
  <si>
    <t>%,V670353</t>
  </si>
  <si>
    <t>670353</t>
  </si>
  <si>
    <t>Freight/Shipping</t>
  </si>
  <si>
    <t>%,V670355</t>
  </si>
  <si>
    <t>670355</t>
  </si>
  <si>
    <t>Computer Software/Hardware Exp</t>
  </si>
  <si>
    <t>%,V670363</t>
  </si>
  <si>
    <t>670363</t>
  </si>
  <si>
    <t>Outside Services Eng</t>
  </si>
  <si>
    <t>%,V670400</t>
  </si>
  <si>
    <t>670400</t>
  </si>
  <si>
    <t>Injuries and Damages</t>
  </si>
  <si>
    <t>%,V670401</t>
  </si>
  <si>
    <t>670401</t>
  </si>
  <si>
    <t>Workers Compensation  Expense</t>
  </si>
  <si>
    <t>%,V670402</t>
  </si>
  <si>
    <t>670402</t>
  </si>
  <si>
    <t>Outside Legal Services</t>
  </si>
  <si>
    <t>%,V670403</t>
  </si>
  <si>
    <t>670403</t>
  </si>
  <si>
    <t>Miscellaneous Legal Services</t>
  </si>
  <si>
    <t>%,V670410</t>
  </si>
  <si>
    <t>670410</t>
  </si>
  <si>
    <t>Workers Comp Fees &amp; Assessment</t>
  </si>
  <si>
    <t>%,V670450</t>
  </si>
  <si>
    <t>670450</t>
  </si>
  <si>
    <t>Pensions</t>
  </si>
  <si>
    <t>%,V670451</t>
  </si>
  <si>
    <t>670451</t>
  </si>
  <si>
    <t>Non-Qualified Pension Plan</t>
  </si>
  <si>
    <t>%,V670459</t>
  </si>
  <si>
    <t>670459</t>
  </si>
  <si>
    <t>Pension - Distributed</t>
  </si>
  <si>
    <t>%,V670480</t>
  </si>
  <si>
    <t>670480</t>
  </si>
  <si>
    <t>Co Sponsored Employee Activity</t>
  </si>
  <si>
    <t>%,V670490</t>
  </si>
  <si>
    <t>670490</t>
  </si>
  <si>
    <t>Pension Benefits Offset</t>
  </si>
  <si>
    <t>%,V670500</t>
  </si>
  <si>
    <t>670500</t>
  </si>
  <si>
    <t>Group Insurance - Medical</t>
  </si>
  <si>
    <t>%,V670501</t>
  </si>
  <si>
    <t>670501</t>
  </si>
  <si>
    <t>Health Benefits Offset</t>
  </si>
  <si>
    <t>%,V670502</t>
  </si>
  <si>
    <t>670502</t>
  </si>
  <si>
    <t>Flex Benefits Deductions</t>
  </si>
  <si>
    <t>%,V670503</t>
  </si>
  <si>
    <t>670503</t>
  </si>
  <si>
    <t>Other Post Retirement Benefits</t>
  </si>
  <si>
    <t>%,V670505</t>
  </si>
  <si>
    <t>670505</t>
  </si>
  <si>
    <t>Flex Vacation Deductions</t>
  </si>
  <si>
    <t>%,V670506</t>
  </si>
  <si>
    <t>670506</t>
  </si>
  <si>
    <t>Group Insurance - Dental</t>
  </si>
  <si>
    <t>%,V670507</t>
  </si>
  <si>
    <t>670507</t>
  </si>
  <si>
    <t>Group Insurance - Vision</t>
  </si>
  <si>
    <t>%,V670508</t>
  </si>
  <si>
    <t>670508</t>
  </si>
  <si>
    <t>Group Insurance-Life/AD&amp;D/LTD</t>
  </si>
  <si>
    <t>%,V670509</t>
  </si>
  <si>
    <t>670509</t>
  </si>
  <si>
    <t>Health - Distributed</t>
  </si>
  <si>
    <t>%,V670510</t>
  </si>
  <si>
    <t>670510</t>
  </si>
  <si>
    <t>EmployeeBenefitsCaptilized</t>
  </si>
  <si>
    <t>%,V670511</t>
  </si>
  <si>
    <t>670511</t>
  </si>
  <si>
    <t>OtherPostRetirementBenefitsCap</t>
  </si>
  <si>
    <t>%,V670512</t>
  </si>
  <si>
    <t>670512</t>
  </si>
  <si>
    <t>Pensions-Capitalized</t>
  </si>
  <si>
    <t>%,V670513</t>
  </si>
  <si>
    <t>670513</t>
  </si>
  <si>
    <t>ATPI Capitalized</t>
  </si>
  <si>
    <t>%,V670515</t>
  </si>
  <si>
    <t>670515</t>
  </si>
  <si>
    <t>HSA Employer Contributions</t>
  </si>
  <si>
    <t>%,V670520</t>
  </si>
  <si>
    <t>670520</t>
  </si>
  <si>
    <t>Physicals</t>
  </si>
  <si>
    <t>%,V670522</t>
  </si>
  <si>
    <t>670522</t>
  </si>
  <si>
    <t>Employees Benefits Transfer-CR</t>
  </si>
  <si>
    <t>%,V670525</t>
  </si>
  <si>
    <t>670525</t>
  </si>
  <si>
    <t>Miscellaneous Benefits</t>
  </si>
  <si>
    <t>%,V670530</t>
  </si>
  <si>
    <t>670530</t>
  </si>
  <si>
    <t>Retirement Savings Plus Plan</t>
  </si>
  <si>
    <t>%,V670531</t>
  </si>
  <si>
    <t>670531</t>
  </si>
  <si>
    <t>Employee Stock Purchase Plan</t>
  </si>
  <si>
    <t>%,V670532</t>
  </si>
  <si>
    <t>670532</t>
  </si>
  <si>
    <t>Non-qualified savings plan</t>
  </si>
  <si>
    <t>%,V670536</t>
  </si>
  <si>
    <t>670536</t>
  </si>
  <si>
    <t>Retirement Growth Plan</t>
  </si>
  <si>
    <t>%,V670540</t>
  </si>
  <si>
    <t>670540</t>
  </si>
  <si>
    <t>Short-Term Disability</t>
  </si>
  <si>
    <t>%,V670551</t>
  </si>
  <si>
    <t>670551</t>
  </si>
  <si>
    <t>Cell Phones</t>
  </si>
  <si>
    <t>%,V670552</t>
  </si>
  <si>
    <t>670552</t>
  </si>
  <si>
    <t>Pagers</t>
  </si>
  <si>
    <t>%,V670555</t>
  </si>
  <si>
    <t>670555</t>
  </si>
  <si>
    <t>Group Insurance - Pharmacy(Rx)</t>
  </si>
  <si>
    <t>%,V670560</t>
  </si>
  <si>
    <t>670560</t>
  </si>
  <si>
    <t>Service Awards</t>
  </si>
  <si>
    <t>%,V670570</t>
  </si>
  <si>
    <t>670570</t>
  </si>
  <si>
    <t>Employee Relocation</t>
  </si>
  <si>
    <t>%,V670571</t>
  </si>
  <si>
    <t>670571</t>
  </si>
  <si>
    <t>Recruiting Expenses</t>
  </si>
  <si>
    <t>%,V670572</t>
  </si>
  <si>
    <t>670572</t>
  </si>
  <si>
    <t>Tuition Reimbursement</t>
  </si>
  <si>
    <t>%,V670590</t>
  </si>
  <si>
    <t>670590</t>
  </si>
  <si>
    <t>AIP Bonus</t>
  </si>
  <si>
    <t>%,V670591</t>
  </si>
  <si>
    <t>670591</t>
  </si>
  <si>
    <t>LTI Awards - Other</t>
  </si>
  <si>
    <t>%,V670594</t>
  </si>
  <si>
    <t>670594</t>
  </si>
  <si>
    <t>Other/Sales Bonuses</t>
  </si>
  <si>
    <t>%,V670596</t>
  </si>
  <si>
    <t>670596</t>
  </si>
  <si>
    <t>Preventive Care Incentives</t>
  </si>
  <si>
    <t>%,V670597</t>
  </si>
  <si>
    <t>670597</t>
  </si>
  <si>
    <t>Tobacco Incentives &amp; Surcharge</t>
  </si>
  <si>
    <t>%,V670800</t>
  </si>
  <si>
    <t>670800</t>
  </si>
  <si>
    <t>Association and Club Dues-Comp</t>
  </si>
  <si>
    <t>%,V670805</t>
  </si>
  <si>
    <t>670805</t>
  </si>
  <si>
    <t>Association&amp;Club Dues-Employee</t>
  </si>
  <si>
    <t>%,V670806</t>
  </si>
  <si>
    <t>670806</t>
  </si>
  <si>
    <t>General Dues &amp; Subscriptions</t>
  </si>
  <si>
    <t>%,V670840</t>
  </si>
  <si>
    <t>670840</t>
  </si>
  <si>
    <t>Miscellaneous Expense</t>
  </si>
  <si>
    <t>%,V670850</t>
  </si>
  <si>
    <t>670850</t>
  </si>
  <si>
    <t>Outside Services -Facilities</t>
  </si>
  <si>
    <t>%,V670855</t>
  </si>
  <si>
    <t>670855</t>
  </si>
  <si>
    <t>Travel Expense</t>
  </si>
  <si>
    <t>%,V670856</t>
  </si>
  <si>
    <t>670856</t>
  </si>
  <si>
    <t>Meals and Entertainment</t>
  </si>
  <si>
    <t>%,V670857</t>
  </si>
  <si>
    <t>670857</t>
  </si>
  <si>
    <t>Meals &amp; Entertainment 100% Ded</t>
  </si>
  <si>
    <t>%,V670868</t>
  </si>
  <si>
    <t>670868</t>
  </si>
  <si>
    <t>Spousal Travel Expense</t>
  </si>
  <si>
    <t>%,V670880</t>
  </si>
  <si>
    <t>670880</t>
  </si>
  <si>
    <t>Laboratory</t>
  </si>
  <si>
    <t>%,V670881</t>
  </si>
  <si>
    <t>670881</t>
  </si>
  <si>
    <t>AGL Acquisition</t>
  </si>
  <si>
    <t>%,V670885</t>
  </si>
  <si>
    <t>670885</t>
  </si>
  <si>
    <t>Restructuring-Severance</t>
  </si>
  <si>
    <t>%,V670888</t>
  </si>
  <si>
    <t>670888</t>
  </si>
  <si>
    <t>Transportation Reimbursement</t>
  </si>
  <si>
    <t>%,V670889</t>
  </si>
  <si>
    <t>670889</t>
  </si>
  <si>
    <t>Operations of Facilities</t>
  </si>
  <si>
    <t>%,V670900</t>
  </si>
  <si>
    <t>670900</t>
  </si>
  <si>
    <t>Facilities Rent/Lease Expenses</t>
  </si>
  <si>
    <t>%,V670911</t>
  </si>
  <si>
    <t>670911</t>
  </si>
  <si>
    <t>Equipment Lease</t>
  </si>
  <si>
    <t>%,V670930</t>
  </si>
  <si>
    <t>670930</t>
  </si>
  <si>
    <t>Parking - Facilities</t>
  </si>
  <si>
    <t>%,V671021</t>
  </si>
  <si>
    <t>671021</t>
  </si>
  <si>
    <t>Fleet Capitalization</t>
  </si>
  <si>
    <t>%,V672006</t>
  </si>
  <si>
    <t>672006</t>
  </si>
  <si>
    <t>Distribute COS Bill Out Rcls</t>
  </si>
  <si>
    <t>%,V672611</t>
  </si>
  <si>
    <t>672611</t>
  </si>
  <si>
    <t>Security Costs Allocated</t>
  </si>
  <si>
    <t>%,V672620</t>
  </si>
  <si>
    <t>672620</t>
  </si>
  <si>
    <t>Office Supplies Allocated</t>
  </si>
  <si>
    <t>%,V680302</t>
  </si>
  <si>
    <t>680302</t>
  </si>
  <si>
    <t>Interco Billing Payroll</t>
  </si>
  <si>
    <t>%,V680303</t>
  </si>
  <si>
    <t>680303</t>
  </si>
  <si>
    <t>Interco Billing Pay Additive</t>
  </si>
  <si>
    <t>%,V680304</t>
  </si>
  <si>
    <t>680304</t>
  </si>
  <si>
    <t>Interco Billing General O&amp;M</t>
  </si>
  <si>
    <t>%,V680510</t>
  </si>
  <si>
    <t>680510</t>
  </si>
  <si>
    <t>Board of Director Fees</t>
  </si>
  <si>
    <t>%,FACCOUNT,TFERC_REPORTING,X,N401</t>
  </si>
  <si>
    <t xml:space="preserve">Operation Expenses </t>
  </si>
  <si>
    <t>%,V600007</t>
  </si>
  <si>
    <t>600007</t>
  </si>
  <si>
    <t>Pay-LNG Maint. Purification Eq</t>
  </si>
  <si>
    <t>%,V600008</t>
  </si>
  <si>
    <t>600008</t>
  </si>
  <si>
    <t>Pay-LNGMaint. Liquefaction Eq</t>
  </si>
  <si>
    <t>%,V600009</t>
  </si>
  <si>
    <t>600009</t>
  </si>
  <si>
    <t>Pay-LNG Maint. of Vaporizing E</t>
  </si>
  <si>
    <t>%,V600010</t>
  </si>
  <si>
    <t>600010</t>
  </si>
  <si>
    <t>Pay-LNG Maint. of Comp. Equip</t>
  </si>
  <si>
    <t>%,V600011</t>
  </si>
  <si>
    <t>600011</t>
  </si>
  <si>
    <t>Pay-LNG Maint. of Other Equip</t>
  </si>
  <si>
    <t>%,V600061</t>
  </si>
  <si>
    <t>600061</t>
  </si>
  <si>
    <t>Pay-Repair and Maint. Mains</t>
  </si>
  <si>
    <t>%,V600062</t>
  </si>
  <si>
    <t>600062</t>
  </si>
  <si>
    <t>Pay-Repair Damage Mains</t>
  </si>
  <si>
    <t>%,V600063</t>
  </si>
  <si>
    <t>600063</t>
  </si>
  <si>
    <t>Pay-Maintain Compressor St. Eq</t>
  </si>
  <si>
    <t>%,V600064</t>
  </si>
  <si>
    <t>600064</t>
  </si>
  <si>
    <t>Pay - Maintain Regulator Stat.</t>
  </si>
  <si>
    <t>%,V600067</t>
  </si>
  <si>
    <t>600067</t>
  </si>
  <si>
    <t>Pay-Maintain of Services</t>
  </si>
  <si>
    <t>%,V600069</t>
  </si>
  <si>
    <t>600069</t>
  </si>
  <si>
    <t>Pay-Repair Damage Service</t>
  </si>
  <si>
    <t>%,V600070</t>
  </si>
  <si>
    <t>600070</t>
  </si>
  <si>
    <t>Pay-MaintainMeterSets&amp;Req-Pro</t>
  </si>
  <si>
    <t>%,V600071</t>
  </si>
  <si>
    <t>600071</t>
  </si>
  <si>
    <t>Pay-Repair Meter Sets&amp;Reg Re</t>
  </si>
  <si>
    <t>%,V600073</t>
  </si>
  <si>
    <t>600073</t>
  </si>
  <si>
    <t>Pay-Maintain Company CNG St.</t>
  </si>
  <si>
    <t>%,V600080</t>
  </si>
  <si>
    <t>600080</t>
  </si>
  <si>
    <t>Pay-Op&amp;Maint Transmission Line</t>
  </si>
  <si>
    <t>%,V600130</t>
  </si>
  <si>
    <t>600130</t>
  </si>
  <si>
    <t>Pay-Maint.of GeneralPlant+B306</t>
  </si>
  <si>
    <t>%,V600131</t>
  </si>
  <si>
    <t>600131</t>
  </si>
  <si>
    <t>Pay-Operate&amp;Maintain Fleet Eq</t>
  </si>
  <si>
    <t>%,V600132</t>
  </si>
  <si>
    <t>600132</t>
  </si>
  <si>
    <t>Pay-Maintain Facilities</t>
  </si>
  <si>
    <t>%,V600133</t>
  </si>
  <si>
    <t>600133</t>
  </si>
  <si>
    <t>Pay-Stores Operations</t>
  </si>
  <si>
    <t>%,V600173</t>
  </si>
  <si>
    <t>600173</t>
  </si>
  <si>
    <t>Pay-MaintMain ValveInspectTran</t>
  </si>
  <si>
    <t>%,V600401</t>
  </si>
  <si>
    <t>600401</t>
  </si>
  <si>
    <t>GA Pwr/GA Tech Contract Offset</t>
  </si>
  <si>
    <t>%,V625400</t>
  </si>
  <si>
    <t>625400</t>
  </si>
  <si>
    <t>LNG Maint Liquefaction Equip</t>
  </si>
  <si>
    <t>%,V625900</t>
  </si>
  <si>
    <t>625900</t>
  </si>
  <si>
    <t>LNG Mnt-Other Equip</t>
  </si>
  <si>
    <t>%,V645200</t>
  </si>
  <si>
    <t>645200</t>
  </si>
  <si>
    <t>Repair and Maintain Mains</t>
  </si>
  <si>
    <t>%,V645210</t>
  </si>
  <si>
    <t>645210</t>
  </si>
  <si>
    <t>Repair and Maintain Mains Cont</t>
  </si>
  <si>
    <t>%,V645211</t>
  </si>
  <si>
    <t>645211</t>
  </si>
  <si>
    <t>Maintenance of Main Paving</t>
  </si>
  <si>
    <t>%,V645215</t>
  </si>
  <si>
    <t>645215</t>
  </si>
  <si>
    <t>Repair Damage Mains-Contractor</t>
  </si>
  <si>
    <t>%,V645400</t>
  </si>
  <si>
    <t>645400</t>
  </si>
  <si>
    <t>Maintenance Regulator Stations</t>
  </si>
  <si>
    <t>%,V645501</t>
  </si>
  <si>
    <t>645501</t>
  </si>
  <si>
    <t>Maint. Meter Sets &amp;Reg. Pro</t>
  </si>
  <si>
    <t>%,V645502</t>
  </si>
  <si>
    <t>645502</t>
  </si>
  <si>
    <t>Maint. Meter Sets&amp;Reg. ProCont</t>
  </si>
  <si>
    <t>%,V645503</t>
  </si>
  <si>
    <t>645503</t>
  </si>
  <si>
    <t>Repair Damage Service</t>
  </si>
  <si>
    <t>%,V645504</t>
  </si>
  <si>
    <t>645504</t>
  </si>
  <si>
    <t>Repair Damage Srvc- Contractor</t>
  </si>
  <si>
    <t>%,V645506</t>
  </si>
  <si>
    <t>645506</t>
  </si>
  <si>
    <t>Repair Meter Sets &amp; Reg. Re</t>
  </si>
  <si>
    <t>%,V645700</t>
  </si>
  <si>
    <t>645700</t>
  </si>
  <si>
    <t>Maintenance of Services</t>
  </si>
  <si>
    <t>%,V645710</t>
  </si>
  <si>
    <t>645710</t>
  </si>
  <si>
    <t>Maintenance of Services-Contra</t>
  </si>
  <si>
    <t>%,V645711</t>
  </si>
  <si>
    <t>645711</t>
  </si>
  <si>
    <t>Maintenance of Service Paving</t>
  </si>
  <si>
    <t>%,V645712</t>
  </si>
  <si>
    <t>645712</t>
  </si>
  <si>
    <t>Pipeline Integrity Prog - Cont</t>
  </si>
  <si>
    <t>%,V645713</t>
  </si>
  <si>
    <t>645713</t>
  </si>
  <si>
    <t>R&amp;M Mains-Underwater Crossings</t>
  </si>
  <si>
    <t>%,V645930</t>
  </si>
  <si>
    <t>645930</t>
  </si>
  <si>
    <t>Maintain Customer CNG Station</t>
  </si>
  <si>
    <t>%,V670020</t>
  </si>
  <si>
    <t>670020</t>
  </si>
  <si>
    <t>Macon LNG Utilities</t>
  </si>
  <si>
    <t>%,V670141</t>
  </si>
  <si>
    <t>670141</t>
  </si>
  <si>
    <t>Veh-Collision/Damage Repair</t>
  </si>
  <si>
    <t>%,V670145</t>
  </si>
  <si>
    <t>670145</t>
  </si>
  <si>
    <t>Vehicle Licenses</t>
  </si>
  <si>
    <t>%,V670148</t>
  </si>
  <si>
    <t>670148</t>
  </si>
  <si>
    <t>Operate and Maintain Fleet Eq</t>
  </si>
  <si>
    <t>%,V670159</t>
  </si>
  <si>
    <t>670159</t>
  </si>
  <si>
    <t>Scrap Materials</t>
  </si>
  <si>
    <t>%,V675100</t>
  </si>
  <si>
    <t>675100</t>
  </si>
  <si>
    <t>Maintenance of Facilities</t>
  </si>
  <si>
    <t>%,V675105</t>
  </si>
  <si>
    <t>675105</t>
  </si>
  <si>
    <t>Software Maintenance</t>
  </si>
  <si>
    <t>%,V675106</t>
  </si>
  <si>
    <t>675106</t>
  </si>
  <si>
    <t>Large Computer Equip Maint</t>
  </si>
  <si>
    <t>%,V675110</t>
  </si>
  <si>
    <t>675110</t>
  </si>
  <si>
    <t>Maintenance Power Equipment</t>
  </si>
  <si>
    <t>%,V675120</t>
  </si>
  <si>
    <t>675120</t>
  </si>
  <si>
    <t>Maintenance Hand Tools</t>
  </si>
  <si>
    <t>%,V675140</t>
  </si>
  <si>
    <t>675140</t>
  </si>
  <si>
    <t>Maintenance of Office Equip</t>
  </si>
  <si>
    <t>%,V675160</t>
  </si>
  <si>
    <t>675160</t>
  </si>
  <si>
    <t>Small Tools and Equipment</t>
  </si>
  <si>
    <t>%,V675170</t>
  </si>
  <si>
    <t>675170</t>
  </si>
  <si>
    <t>Tools and Equipment Repair</t>
  </si>
  <si>
    <t>%,V675175</t>
  </si>
  <si>
    <t>675175</t>
  </si>
  <si>
    <t>Direct Material</t>
  </si>
  <si>
    <t>%,V675180</t>
  </si>
  <si>
    <t>675180</t>
  </si>
  <si>
    <t>Maintenance Contracts Service</t>
  </si>
  <si>
    <t>%,FACCOUNT,TFERC_REPORTING,X,N402</t>
  </si>
  <si>
    <t xml:space="preserve">Maintenance Expenses </t>
  </si>
  <si>
    <t>%,V425000</t>
  </si>
  <si>
    <t>425000</t>
  </si>
  <si>
    <t>Depreciation Expense</t>
  </si>
  <si>
    <t>%,FACCOUNT,TFERC_REPORTING,X,N403</t>
  </si>
  <si>
    <t xml:space="preserve">Depreciation Expense </t>
  </si>
  <si>
    <t>%,V424001</t>
  </si>
  <si>
    <t>424001</t>
  </si>
  <si>
    <t>Amort of Jurisdictional Gain</t>
  </si>
  <si>
    <t>%,FACCOUNT,TFERC_REPORTING,X,N404.3</t>
  </si>
  <si>
    <t>404-405</t>
  </si>
  <si>
    <t xml:space="preserve">Amort. &amp; Depl. of Utility Plant </t>
  </si>
  <si>
    <t>%,V424005</t>
  </si>
  <si>
    <t>424005</t>
  </si>
  <si>
    <t>Amort of Acq Adjustment</t>
  </si>
  <si>
    <t>%,FACCOUNT,TFERC_REPORTING,X,N406</t>
  </si>
  <si>
    <t xml:space="preserve">Amort. of Utility Plant Acq. Adj. </t>
  </si>
  <si>
    <t>Amort. of Property Losses, Unrecovered Plant and</t>
  </si>
  <si>
    <t xml:space="preserve">  Regulatory Study Costs </t>
  </si>
  <si>
    <t>%,V424010</t>
  </si>
  <si>
    <t>424010</t>
  </si>
  <si>
    <t>Amort of Conversion Expenses</t>
  </si>
  <si>
    <t>%,V426300</t>
  </si>
  <si>
    <t>426300</t>
  </si>
  <si>
    <t>Amortization - Deferred Piping</t>
  </si>
  <si>
    <t>%,FACCOUNT,TFERC_REPORTING,X,N407.2</t>
  </si>
  <si>
    <t xml:space="preserve">Amort. of Conversion Expenses </t>
  </si>
  <si>
    <t>%,V424011</t>
  </si>
  <si>
    <t>424011</t>
  </si>
  <si>
    <t>Amort of AEP Excess ConstCosts</t>
  </si>
  <si>
    <t>%,FACCOUNT,TFERC_REPORTING,X,N407.3</t>
  </si>
  <si>
    <t xml:space="preserve">Regulatory Debits </t>
  </si>
  <si>
    <t xml:space="preserve">(Less) Regulatory Credits </t>
  </si>
  <si>
    <t>%,V427100</t>
  </si>
  <si>
    <t>427100</t>
  </si>
  <si>
    <t>General Tax Expense-Payroll</t>
  </si>
  <si>
    <t>%,V427101</t>
  </si>
  <si>
    <t>427101</t>
  </si>
  <si>
    <t>Gen Tax Expense- Property Tax</t>
  </si>
  <si>
    <t>%,V427111</t>
  </si>
  <si>
    <t>427111</t>
  </si>
  <si>
    <t>GeneralTaxExpensePayroll-Capit</t>
  </si>
  <si>
    <t>%,V427130</t>
  </si>
  <si>
    <t>427130</t>
  </si>
  <si>
    <t>Net Worth Tax</t>
  </si>
  <si>
    <t>%,V428001</t>
  </si>
  <si>
    <t>428001</t>
  </si>
  <si>
    <t>Tax - Gross Receipt Collected</t>
  </si>
  <si>
    <t>%,V428002</t>
  </si>
  <si>
    <t>428002</t>
  </si>
  <si>
    <t>Taxes - Franchise Collected</t>
  </si>
  <si>
    <t>%,V630105</t>
  </si>
  <si>
    <t>630105</t>
  </si>
  <si>
    <t>Procurement Card Purchase</t>
  </si>
  <si>
    <t>%,V630107</t>
  </si>
  <si>
    <t>630107</t>
  </si>
  <si>
    <t>Tax Other - Assessment</t>
  </si>
  <si>
    <t>%,V670461</t>
  </si>
  <si>
    <t>670461</t>
  </si>
  <si>
    <t>LTI and Stock P/R Tax Exp</t>
  </si>
  <si>
    <t>%,FACCOUNT,TFERC_REPORTING,X,N408.1</t>
  </si>
  <si>
    <t xml:space="preserve">Taxes Other Than Income Taxes </t>
  </si>
  <si>
    <t>%,V427200</t>
  </si>
  <si>
    <t>427200</t>
  </si>
  <si>
    <t>Federal Income Tax</t>
  </si>
  <si>
    <t>%,FACCOUNT,TFERC_REPORTING,X,N409.1</t>
  </si>
  <si>
    <t xml:space="preserve">Income Taxes - Federal </t>
  </si>
  <si>
    <t>Income taxes on other income-Federal</t>
  </si>
  <si>
    <t>%,V427400</t>
  </si>
  <si>
    <t>427400</t>
  </si>
  <si>
    <t>State Income Tax</t>
  </si>
  <si>
    <t>%,FACCOUNT,TFERC_REPORTING,X,N409.1B</t>
  </si>
  <si>
    <t xml:space="preserve">Income Taxes - Other </t>
  </si>
  <si>
    <t>Income taxes on other income-other</t>
  </si>
  <si>
    <t>%,V427500</t>
  </si>
  <si>
    <t>427500</t>
  </si>
  <si>
    <t>Deferred FIT - Property</t>
  </si>
  <si>
    <t>%,V427510</t>
  </si>
  <si>
    <t>427510</t>
  </si>
  <si>
    <t>Deferred FIT - Other</t>
  </si>
  <si>
    <t>%,V427520</t>
  </si>
  <si>
    <t>427520</t>
  </si>
  <si>
    <t>Deferred SIT - Property</t>
  </si>
  <si>
    <t>%,V427530</t>
  </si>
  <si>
    <t>427530</t>
  </si>
  <si>
    <t>Deferred SIT - Other</t>
  </si>
  <si>
    <t>%,FACCOUNT,TFERC_REPORTING,X,N410.1</t>
  </si>
  <si>
    <t xml:space="preserve">Provision for Deferred Income Taxes </t>
  </si>
  <si>
    <t xml:space="preserve">(Less) Provision for Deferred Income Taxes-Cr. </t>
  </si>
  <si>
    <t>%,V426000</t>
  </si>
  <si>
    <t>426000</t>
  </si>
  <si>
    <t>Amortize Investment Credit</t>
  </si>
  <si>
    <t>%,FACCOUNT,TFERC_REPORTING,X,N411.4</t>
  </si>
  <si>
    <t xml:space="preserve">Investment Tax Credit Adj. - Net </t>
  </si>
  <si>
    <t xml:space="preserve">(Less) Gains from Disp. of Utility Plant </t>
  </si>
  <si>
    <t xml:space="preserve">Losses from Disp. of Utility Plant </t>
  </si>
  <si>
    <t xml:space="preserve">(Less) Gains from Disposition of Allowances </t>
  </si>
  <si>
    <t xml:space="preserve">Losses from Disposition of Allowances </t>
  </si>
  <si>
    <t>Total Utility Operating Expenses</t>
  </si>
  <si>
    <t>%,V671003</t>
  </si>
  <si>
    <t>671003</t>
  </si>
  <si>
    <t>Allocated Executive - Dis Ops</t>
  </si>
  <si>
    <t>%,V671005</t>
  </si>
  <si>
    <t>671005</t>
  </si>
  <si>
    <t>Allocated Call Center Mgt</t>
  </si>
  <si>
    <t>%,V671008</t>
  </si>
  <si>
    <t>671008</t>
  </si>
  <si>
    <t>Allocated Corp Compliance</t>
  </si>
  <si>
    <t>%,V671013</t>
  </si>
  <si>
    <t>671013</t>
  </si>
  <si>
    <t>AGSC DC Fleet Services</t>
  </si>
  <si>
    <t>%,V671032</t>
  </si>
  <si>
    <t>671032</t>
  </si>
  <si>
    <t>AGSC DC Fleet Services - SOPS</t>
  </si>
  <si>
    <t>%,V671040</t>
  </si>
  <si>
    <t>671040</t>
  </si>
  <si>
    <t>Allocated Remittance Srvs-NGAS</t>
  </si>
  <si>
    <t>%,V671103</t>
  </si>
  <si>
    <t>671103</t>
  </si>
  <si>
    <t>Allocated Credit Collections</t>
  </si>
  <si>
    <t>%,V671105</t>
  </si>
  <si>
    <t>671105</t>
  </si>
  <si>
    <t>Allocated Emergency Response</t>
  </si>
  <si>
    <t>%,V671400</t>
  </si>
  <si>
    <t>671400</t>
  </si>
  <si>
    <t>IS&amp;T Base Services - Corp</t>
  </si>
  <si>
    <t>%,V671401</t>
  </si>
  <si>
    <t>671401</t>
  </si>
  <si>
    <t>IS&amp;T Projects - Corp</t>
  </si>
  <si>
    <t>%,V671403</t>
  </si>
  <si>
    <t>671403</t>
  </si>
  <si>
    <t>Direct Assigned Chargeback</t>
  </si>
  <si>
    <t>%,V671409</t>
  </si>
  <si>
    <t>671409</t>
  </si>
  <si>
    <t>Direct Assign Bene Chargeback</t>
  </si>
  <si>
    <t>%,V671410</t>
  </si>
  <si>
    <t>671410</t>
  </si>
  <si>
    <t>Direct Assign - PCARD</t>
  </si>
  <si>
    <t>%,V671412</t>
  </si>
  <si>
    <t>671412</t>
  </si>
  <si>
    <t>Allocated Bus Supt Facilities</t>
  </si>
  <si>
    <t>%,V671415</t>
  </si>
  <si>
    <t>671415</t>
  </si>
  <si>
    <t>Allocated Supply Chain Mgmt</t>
  </si>
  <si>
    <t>%,V671416</t>
  </si>
  <si>
    <t>671416</t>
  </si>
  <si>
    <t>Allocated Call Center</t>
  </si>
  <si>
    <t>%,V671417</t>
  </si>
  <si>
    <t>671417</t>
  </si>
  <si>
    <t>Allocated Employee Services</t>
  </si>
  <si>
    <t>%,V671418</t>
  </si>
  <si>
    <t>671418</t>
  </si>
  <si>
    <t>Allocated Engineering</t>
  </si>
  <si>
    <t>%,V671419</t>
  </si>
  <si>
    <t>671419</t>
  </si>
  <si>
    <t>Allocated Executive - Corp</t>
  </si>
  <si>
    <t>%,V671421</t>
  </si>
  <si>
    <t>671421</t>
  </si>
  <si>
    <t>Allocated Ext Relations - Corp</t>
  </si>
  <si>
    <t>%,V671422</t>
  </si>
  <si>
    <t>671422</t>
  </si>
  <si>
    <t>Allocated Financial Services</t>
  </si>
  <si>
    <t>%,V671423</t>
  </si>
  <si>
    <t>671423</t>
  </si>
  <si>
    <t>Allocated Gas Supply</t>
  </si>
  <si>
    <t>%,V671424</t>
  </si>
  <si>
    <t>671424</t>
  </si>
  <si>
    <t>Allocated IS&amp;T Base Serv -Corp</t>
  </si>
  <si>
    <t>%,V671425</t>
  </si>
  <si>
    <t>671425</t>
  </si>
  <si>
    <t>Allocated Internal Auditing</t>
  </si>
  <si>
    <t>%,V671427</t>
  </si>
  <si>
    <t>671427</t>
  </si>
  <si>
    <t>Allocated Legal</t>
  </si>
  <si>
    <t>%,V671428</t>
  </si>
  <si>
    <t>671428</t>
  </si>
  <si>
    <t>Allocated Marketing</t>
  </si>
  <si>
    <t>%,V671429</t>
  </si>
  <si>
    <t>671429</t>
  </si>
  <si>
    <t>Allocated Other Corporate</t>
  </si>
  <si>
    <t>%,V671430</t>
  </si>
  <si>
    <t>671430</t>
  </si>
  <si>
    <t>Allocated Rates &amp; Regulatory</t>
  </si>
  <si>
    <t>%,V671434</t>
  </si>
  <si>
    <t>671434</t>
  </si>
  <si>
    <t>Allocated Corp Communications</t>
  </si>
  <si>
    <t>%,V671446</t>
  </si>
  <si>
    <t>671446</t>
  </si>
  <si>
    <t>Allocated Engineering - SOPS</t>
  </si>
  <si>
    <t>%,V671448</t>
  </si>
  <si>
    <t>671448</t>
  </si>
  <si>
    <t>Allocated Executive - SOPS</t>
  </si>
  <si>
    <t>%,V671450</t>
  </si>
  <si>
    <t>671450</t>
  </si>
  <si>
    <t>Allocated Ext Relations-SOPS</t>
  </si>
  <si>
    <t>%,V671451</t>
  </si>
  <si>
    <t>671451</t>
  </si>
  <si>
    <t>Allocated Gas Supply - SOPS</t>
  </si>
  <si>
    <t>%,V671452</t>
  </si>
  <si>
    <t>671452</t>
  </si>
  <si>
    <t>Allocated Marketing - SOPS</t>
  </si>
  <si>
    <t>%,V671456</t>
  </si>
  <si>
    <t>671456</t>
  </si>
  <si>
    <t>Allocated Misc Corporate</t>
  </si>
  <si>
    <t>%,V671522</t>
  </si>
  <si>
    <t>671522</t>
  </si>
  <si>
    <t>Allocated Financial Serv Pay</t>
  </si>
  <si>
    <t>%,V672515</t>
  </si>
  <si>
    <t>672515</t>
  </si>
  <si>
    <t>Allocated Rates &amp; Reg - SOPS</t>
  </si>
  <si>
    <t>%,V672517</t>
  </si>
  <si>
    <t>672517</t>
  </si>
  <si>
    <t>Allocated Employee Serv DOPS</t>
  </si>
  <si>
    <t>%,V672518</t>
  </si>
  <si>
    <t>672518</t>
  </si>
  <si>
    <t>Allocated Employee Serv SOPS</t>
  </si>
  <si>
    <t>%,V672520</t>
  </si>
  <si>
    <t>672520</t>
  </si>
  <si>
    <t>IS&amp;T Base Services - Dis Ops</t>
  </si>
  <si>
    <t>%,V672521</t>
  </si>
  <si>
    <t>672521</t>
  </si>
  <si>
    <t>IS&amp;T Projects - Dis Ops</t>
  </si>
  <si>
    <t>%,V672534</t>
  </si>
  <si>
    <t>672534</t>
  </si>
  <si>
    <t>Allocated Supply Chain Distro</t>
  </si>
  <si>
    <t>%,V672537</t>
  </si>
  <si>
    <t>672537</t>
  </si>
  <si>
    <t>Allocated Eng Stor Reg NonReg</t>
  </si>
  <si>
    <t>%,V672544</t>
  </si>
  <si>
    <t>672544</t>
  </si>
  <si>
    <t>Employee Services - Other</t>
  </si>
  <si>
    <t>%,V672550</t>
  </si>
  <si>
    <t>672550</t>
  </si>
  <si>
    <t>Allocated Employee Svcs - SCS</t>
  </si>
  <si>
    <t>%,V672551</t>
  </si>
  <si>
    <t>672551</t>
  </si>
  <si>
    <t>Allocated Executive-Corp-SCS</t>
  </si>
  <si>
    <t>%,V672552</t>
  </si>
  <si>
    <t>672552</t>
  </si>
  <si>
    <t>Allocated Ext Relations - SCS</t>
  </si>
  <si>
    <t>%,V672553</t>
  </si>
  <si>
    <t>672553</t>
  </si>
  <si>
    <t>Allocated Financial Svcs - SCS</t>
  </si>
  <si>
    <t>%,V672554</t>
  </si>
  <si>
    <t>672554</t>
  </si>
  <si>
    <t>Allocated Internal Audit - SCS</t>
  </si>
  <si>
    <t>%,V672555</t>
  </si>
  <si>
    <t>672555</t>
  </si>
  <si>
    <t>Alloc Investor Relations - SCS</t>
  </si>
  <si>
    <t>%,V672556</t>
  </si>
  <si>
    <t>672556</t>
  </si>
  <si>
    <t>Allocated Legal - SCS</t>
  </si>
  <si>
    <t>%,V672557</t>
  </si>
  <si>
    <t>672557</t>
  </si>
  <si>
    <t>Allocated Supp Chain Mgt - SCS</t>
  </si>
  <si>
    <t>%,V672558</t>
  </si>
  <si>
    <t>672558</t>
  </si>
  <si>
    <t>Allocated Info Tech - SCS</t>
  </si>
  <si>
    <t>%,V672559</t>
  </si>
  <si>
    <t>672559</t>
  </si>
  <si>
    <t>Allocated Corp Com - SCS</t>
  </si>
  <si>
    <t>%,V672560</t>
  </si>
  <si>
    <t>672560</t>
  </si>
  <si>
    <t>Allocated Corp Compliance -SCS</t>
  </si>
  <si>
    <t>%,V672561</t>
  </si>
  <si>
    <t>672561</t>
  </si>
  <si>
    <t>Allocated Other Corp - SCS</t>
  </si>
  <si>
    <t>%,V672565</t>
  </si>
  <si>
    <t>672565</t>
  </si>
  <si>
    <t>Allocated Regulatory - SCS</t>
  </si>
  <si>
    <t>%,FACCOUNT,TFERC_REPORTING,X,N9999 ALLOCATIONS</t>
  </si>
  <si>
    <t>Allocated Costs</t>
  </si>
  <si>
    <t xml:space="preserve">        Net Operating Income (Loss)</t>
  </si>
  <si>
    <t>Other Income (Deductions)</t>
  </si>
  <si>
    <t>Nonutility Operating Income</t>
  </si>
  <si>
    <t>%,R,FACCOUNT,TFERC_REPORTING,X,N415</t>
  </si>
  <si>
    <t>Mdsing, jobbing &amp; contract wor</t>
  </si>
  <si>
    <t>Revenues From Merchandising, Jobbing and Contract Work (415)</t>
  </si>
  <si>
    <t>(Less) Costs and Exp. of Merchandising, Job &amp; Contract Work (416)</t>
  </si>
  <si>
    <t>Revenues From Nonutility Operations (417)</t>
  </si>
  <si>
    <t>(Less) Expenses of Nonutility Operations (417.1)</t>
  </si>
  <si>
    <t>%,R,FACCOUNT,TFERC_REPORTING,X,N416</t>
  </si>
  <si>
    <t xml:space="preserve">Costs &amp; Expens for Merchandising </t>
  </si>
  <si>
    <t>%,R,FACCOUNT,TFERC_REPORTING,X,N418</t>
  </si>
  <si>
    <t>Nonoperating rental income</t>
  </si>
  <si>
    <t>Nonoperating Rental Income (418)</t>
  </si>
  <si>
    <t>%,R,FACCOUNT,TFERC_REPORTING,X,N418.1</t>
  </si>
  <si>
    <t>Equity earnings subsidiary co.</t>
  </si>
  <si>
    <t>Equity in Earnings of Subsidiary Companies (418.1)</t>
  </si>
  <si>
    <t>%,R,FACCOUNT,TFERC_REPORTING,X,N419</t>
  </si>
  <si>
    <t>Interest and Dividend Income (419)</t>
  </si>
  <si>
    <t>%,R,FACCOUNT,TFERC_REPORTING,X,N419.1</t>
  </si>
  <si>
    <t>Allowance for Other Funds Used During Construction (419.1)</t>
  </si>
  <si>
    <t>%,V406000</t>
  </si>
  <si>
    <t>406000</t>
  </si>
  <si>
    <t>Propane Sales</t>
  </si>
  <si>
    <t>%,V448030</t>
  </si>
  <si>
    <t>448030</t>
  </si>
  <si>
    <t>Collection Fee-Sales Tax</t>
  </si>
  <si>
    <t>%,V449500</t>
  </si>
  <si>
    <t>449500</t>
  </si>
  <si>
    <t>Misc Non-Operating Exp</t>
  </si>
  <si>
    <t>%,R,FACCOUNT,TFERC_REPORTING,X,N421</t>
  </si>
  <si>
    <t>Miscellaneous Nonoperating Income (421)</t>
  </si>
  <si>
    <t>%,V673011</t>
  </si>
  <si>
    <t>673011</t>
  </si>
  <si>
    <t>NonU Gain Long Lived Asset Dis</t>
  </si>
  <si>
    <t>%,V673012</t>
  </si>
  <si>
    <t>673012</t>
  </si>
  <si>
    <t>NonU Loss Long Lived Asset Dis</t>
  </si>
  <si>
    <t>%,R,FACCOUNT,TFERC_REPORTING,X,N421.1</t>
  </si>
  <si>
    <t>Gain on Disposition of Property (421.1)</t>
  </si>
  <si>
    <t>415-421.1</t>
  </si>
  <si>
    <t xml:space="preserve">Other Income </t>
  </si>
  <si>
    <t>Other deductions</t>
  </si>
  <si>
    <t>Loss on Disposition of Property (421.2)</t>
  </si>
  <si>
    <t xml:space="preserve">Miscellaneous Amortization </t>
  </si>
  <si>
    <t>%,V440082</t>
  </si>
  <si>
    <t>440082</t>
  </si>
  <si>
    <t>Lobbying -State -Non-PR</t>
  </si>
  <si>
    <t>%,V449600</t>
  </si>
  <si>
    <t>449600</t>
  </si>
  <si>
    <t>Government Affairs</t>
  </si>
  <si>
    <t>%,V670841</t>
  </si>
  <si>
    <t>670841</t>
  </si>
  <si>
    <t>Fines &amp; Penalties</t>
  </si>
  <si>
    <t>%,R,FACCOUNT,TFERC_REPORTING,X,N426.1,N426.3,N426.4,N426.5</t>
  </si>
  <si>
    <t>426.1-426.5</t>
  </si>
  <si>
    <t xml:space="preserve">Miscellaneous Income Deductions </t>
  </si>
  <si>
    <t>Total Other Income Deductions</t>
  </si>
  <si>
    <t>Taxes Applic. to Other Income and Deductions</t>
  </si>
  <si>
    <t xml:space="preserve">     Total basis for income tax</t>
  </si>
  <si>
    <t>Income Taxes-Federal (409.2)</t>
  </si>
  <si>
    <t>Income Taxes-Other (409.2)</t>
  </si>
  <si>
    <t>Provision for Deferred Inc. Taxes (410.2)</t>
  </si>
  <si>
    <t>(Less) Provision for Deferred Income Taxes-Cr. (411.2)</t>
  </si>
  <si>
    <t>Investment Tax Credit Adj.-Net (411.5)</t>
  </si>
  <si>
    <t>(Less) Investment Tax Credits (420)</t>
  </si>
  <si>
    <t>%,V427600</t>
  </si>
  <si>
    <t>427600</t>
  </si>
  <si>
    <t>PUCHA Tax Expense</t>
  </si>
  <si>
    <t>%,R,FACCOUNT,TFERC_REPORTING,X,N409.2</t>
  </si>
  <si>
    <t>Total Taxes on Other Inc. and Ded.</t>
  </si>
  <si>
    <t xml:space="preserve">Net Other Income (Deductions) </t>
  </si>
  <si>
    <t>Interest Charges</t>
  </si>
  <si>
    <t>%,V461300</t>
  </si>
  <si>
    <t>461300</t>
  </si>
  <si>
    <t>Interest MTN</t>
  </si>
  <si>
    <t>%,FACCOUNT,TFERC_REPORTING,X,N427</t>
  </si>
  <si>
    <t xml:space="preserve">Interest on Long-Term Debt </t>
  </si>
  <si>
    <t>%,V468105</t>
  </si>
  <si>
    <t>468105</t>
  </si>
  <si>
    <t>Amort Debt Issuance Cost</t>
  </si>
  <si>
    <t>%,FACCOUNT,TFERC_REPORTING,X,N428</t>
  </si>
  <si>
    <t xml:space="preserve">Amort. of Debt Disc. and Expense </t>
  </si>
  <si>
    <t>%,V468106</t>
  </si>
  <si>
    <t>468106</t>
  </si>
  <si>
    <t>Amort Loss Reacquired Debt</t>
  </si>
  <si>
    <t>%,FACCOUNT,TFERC_REPORTING,X,N428.1</t>
  </si>
  <si>
    <t xml:space="preserve">Amortization of Loss on Reacquired Debt </t>
  </si>
  <si>
    <t>(Less) Amort. of Premium on Debt-Credit (429)</t>
  </si>
  <si>
    <t>(Less) Amortization of Gain on Reacquired Debt-Credit (429.1)</t>
  </si>
  <si>
    <t>%,V467201</t>
  </si>
  <si>
    <t>467201</t>
  </si>
  <si>
    <t>Interco Int-Non-Restrict Fund</t>
  </si>
  <si>
    <t>%,V467202</t>
  </si>
  <si>
    <t>467202</t>
  </si>
  <si>
    <t>Interest Affil Promissory Note</t>
  </si>
  <si>
    <t>%,FACCOUNT,TFERC_REPORTING,X,N430</t>
  </si>
  <si>
    <t xml:space="preserve">Interest on Debt to Assoc. Companies </t>
  </si>
  <si>
    <t>%,V468100</t>
  </si>
  <si>
    <t>468100</t>
  </si>
  <si>
    <t>Interest Exp-Customer Deposit</t>
  </si>
  <si>
    <t>%,V468101</t>
  </si>
  <si>
    <t>468101</t>
  </si>
  <si>
    <t>Interest Exp-Other</t>
  </si>
  <si>
    <t>%,V468103</t>
  </si>
  <si>
    <t>468103</t>
  </si>
  <si>
    <t>Borrowing &amp; Financing Fees</t>
  </si>
  <si>
    <t>%,FACCOUNT,TFERC_REPORTING,X,N431</t>
  </si>
  <si>
    <t xml:space="preserve">Other Interest Expense </t>
  </si>
  <si>
    <t>%,FACCOUNT,TFERC_REPORTING,X,N432</t>
  </si>
  <si>
    <t>(Less) Allow. for Borrowed Funds Used During Construction-Cr.</t>
  </si>
  <si>
    <t xml:space="preserve">Net Interest Charges </t>
  </si>
  <si>
    <t xml:space="preserve">Income Before Extraordinary Items </t>
  </si>
  <si>
    <t xml:space="preserve">                                    Extraordinary Items</t>
  </si>
  <si>
    <t>Extraordinary Income (434)</t>
  </si>
  <si>
    <t>(Less) Extraordinary Deductions (435)</t>
  </si>
  <si>
    <t>Net Extraordinary Items</t>
  </si>
  <si>
    <t>Income Taxes-Federal and Other (409.3)</t>
  </si>
  <si>
    <t xml:space="preserve">Extraordinary Items After Taxes </t>
  </si>
  <si>
    <t>Net Income (Loss)</t>
  </si>
  <si>
    <t xml:space="preserve"> Gasoline</t>
  </si>
  <si>
    <t>Costs &amp; Exps for Merchandising</t>
  </si>
  <si>
    <t>%,V446200</t>
  </si>
  <si>
    <t>446200</t>
  </si>
  <si>
    <t>Interest and Dividend Income</t>
  </si>
  <si>
    <t>%,V445005</t>
  </si>
  <si>
    <t>445005</t>
  </si>
  <si>
    <t>CIAC Gross Up</t>
  </si>
  <si>
    <t>%,V448090</t>
  </si>
  <si>
    <t>448090</t>
  </si>
  <si>
    <t>Misc Other Income</t>
  </si>
  <si>
    <t>%,V610005</t>
  </si>
  <si>
    <t>610005</t>
  </si>
  <si>
    <t>Propane Costs</t>
  </si>
  <si>
    <t>%,V449700</t>
  </si>
  <si>
    <t>449700</t>
  </si>
  <si>
    <t>Business/Civic Club Dues</t>
  </si>
  <si>
    <t>%,R,FACCOUNT,TFERC_REPORTING,X,N408.2</t>
  </si>
  <si>
    <t>Taxes Other Than Income Taxes</t>
  </si>
  <si>
    <t>Income Taxes Fed Other Inc. and Ded.(409.2)</t>
  </si>
  <si>
    <t>Total Income Taxes-Federal (409.2)</t>
  </si>
  <si>
    <t>%,FACCOUNT,TFERC_REPORTING,X,N429.1</t>
  </si>
  <si>
    <t>%,V467100</t>
  </si>
  <si>
    <t>467100</t>
  </si>
  <si>
    <t>Interest Income/Expense</t>
  </si>
  <si>
    <t>Note: for AA (acquisition adjustment entries) see tab labeled WP 1 Acq. Adjustment entries 20 and 21 in the green highlighted section.</t>
  </si>
  <si>
    <t>These entries represent the impact on income for 2014.</t>
  </si>
  <si>
    <t>Entries 1 and 2 are provided on the WP 7.</t>
  </si>
  <si>
    <t xml:space="preserve">              EXECUTIVE SUMMARY</t>
  </si>
  <si>
    <t xml:space="preserve">            EXPLANATION:  PROVIDE A SUMMARY OF FINANCIAL INDICATORS AS SPECIFIED</t>
  </si>
  <si>
    <t xml:space="preserve">            BELOW FOR THE HISTORIC DATA BASE YEAR OF THE LAST RATE CASE, HISTORIC</t>
  </si>
  <si>
    <t xml:space="preserve">COMPANY:  </t>
  </si>
  <si>
    <t xml:space="preserve">            DATA BASE YEAR FOR THIS CASE, AND THE YEAR IMMEDIATELY FOLLOWING THE</t>
  </si>
  <si>
    <t xml:space="preserve">       PRESENT HISTORIC DATA BASE YEAR. </t>
  </si>
  <si>
    <t>DATA FROM</t>
  </si>
  <si>
    <t>YEAR AFTER</t>
  </si>
  <si>
    <t xml:space="preserve">PROJECTED </t>
  </si>
  <si>
    <t>PROJECTED</t>
  </si>
  <si>
    <t>HISTORIC BASE YR</t>
  </si>
  <si>
    <t>HISTORIC BASE</t>
  </si>
  <si>
    <t>CURRENT HISTORIC</t>
  </si>
  <si>
    <t>TEST YEAR</t>
  </si>
  <si>
    <t>OR TY RELATED</t>
  </si>
  <si>
    <t>YEAR RELATED</t>
  </si>
  <si>
    <t>BASE YEAR</t>
  </si>
  <si>
    <t>WITHOUT</t>
  </si>
  <si>
    <t>INCLUDING</t>
  </si>
  <si>
    <t>LINE</t>
  </si>
  <si>
    <t>TO COMPANY'S</t>
  </si>
  <si>
    <t>WITHOUT ANY</t>
  </si>
  <si>
    <t>ANY RATE</t>
  </si>
  <si>
    <t>REQUESTED</t>
  </si>
  <si>
    <t>INDICATORS</t>
  </si>
  <si>
    <t>PRIOR CASE</t>
  </si>
  <si>
    <t>CURRENT CASE</t>
  </si>
  <si>
    <t>RATE INCREASE</t>
  </si>
  <si>
    <t>INCREASE</t>
  </si>
  <si>
    <t xml:space="preserve">   INCLUDING AFUDC IN INCOME</t>
  </si>
  <si>
    <t xml:space="preserve">   BEFORE INTEREST CHARGES</t>
  </si>
  <si>
    <t xml:space="preserve">   EXCLUDING AFUDC FROM INCOME</t>
  </si>
  <si>
    <t xml:space="preserve">   AFUDC AS A PERCENT OF INCOME</t>
  </si>
  <si>
    <t xml:space="preserve">   AVAILABLE FOR COMMON</t>
  </si>
  <si>
    <t xml:space="preserve">   PERCENT OF CONSTRUCTION FUNDS</t>
  </si>
  <si>
    <t xml:space="preserve">   GENERATED INTERNALLY</t>
  </si>
  <si>
    <t>SUPPORTING SCHEDULES:  D-11 p.1-3, G-3 p.9-11</t>
  </si>
  <si>
    <t xml:space="preserve">RECAP SCHEDULES: </t>
  </si>
  <si>
    <t>PROJECTED TEST YEAR CURRENT CASE:  12/31/18</t>
  </si>
  <si>
    <t>INC TAX</t>
  </si>
  <si>
    <t>PIVOTAL UTILITY HOLDINGS, INC.</t>
  </si>
  <si>
    <t>D/B/A FLORIDA CITY GAS</t>
  </si>
  <si>
    <t xml:space="preserve">COMPANY:     </t>
  </si>
  <si>
    <t xml:space="preserve">COMPANY:    </t>
  </si>
  <si>
    <t>Month</t>
  </si>
  <si>
    <t>Billing Units</t>
  </si>
  <si>
    <t>RESTORE ADJUSTED NET OPERATING INCOME TO PREVIOUSLY ALLOWED OVERALL RATE OF RETURN OF</t>
  </si>
  <si>
    <t>DOCKET NO.  20170179-GU</t>
  </si>
  <si>
    <t>20170179-GU</t>
  </si>
  <si>
    <t>HISTORIC TEST YEAR LAST CASE:  9/30/02</t>
  </si>
  <si>
    <t>P1-18 (I.  BACKGROUND)</t>
  </si>
  <si>
    <t>P84</t>
  </si>
  <si>
    <t>P80</t>
  </si>
  <si>
    <t>CALC</t>
  </si>
  <si>
    <t>P8&amp;9</t>
  </si>
  <si>
    <t>P80&amp;84</t>
  </si>
  <si>
    <t>FLORIDA PUBLIC SERVICE COMMISSION                                                       EXPLANATION:  PROVIDE A SCHEDULE SHOWING AN ANALYSIS</t>
  </si>
  <si>
    <t xml:space="preserve">                                                                                                OF PERMANENT RATE INCREASE REQUESTED</t>
  </si>
  <si>
    <t xml:space="preserve"> -----------------------</t>
  </si>
  <si>
    <t xml:space="preserve">  ----------------------------------------------------</t>
  </si>
  <si>
    <t xml:space="preserve">  </t>
  </si>
  <si>
    <t>..\..\2004 Order\030569-GU Approval of Rate Case</t>
  </si>
  <si>
    <t>Link to folder below:</t>
  </si>
  <si>
    <t>SUPPORTING SCHEDULES:  A-4, A-5, D-1, F-7; G-3 p2; G-5</t>
  </si>
  <si>
    <t>HISTORIC TEST YEAR LAST CASE:  9/30/2002</t>
  </si>
  <si>
    <t>**NOI PER DEC2016 SURV RPT: SCHED#1 PG.2 $9,976,959</t>
  </si>
  <si>
    <t>**RATE BASE PER SURV RPT: SCHED#1 PG.2 $212,243,167</t>
  </si>
  <si>
    <t>Check</t>
  </si>
  <si>
    <t>OPC ROG 8-175</t>
  </si>
  <si>
    <t xml:space="preserve">DECREASE IN REQUESTED OVERALL RATE OF RETURN TO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</si>
</sst>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%"/>
    <numFmt numFmtId="175" formatCode="0.00%;\ \(0.00%\)"/>
    <numFmt numFmtId="176" formatCode="#,##0.0_);\(#,##0.0\)"/>
    <numFmt numFmtId="177" formatCode="0.00_)"/>
    <numFmt numFmtId="178" formatCode="&quot;$&quot;#,##0.0_);\(&quot;$&quot;#,##0.0\)"/>
    <numFmt numFmtId="179" formatCode="_(* #,##0.0_);_(* \(#,##0.0\);_(* &quot;-&quot;??_);_(@_)"/>
    <numFmt numFmtId="180" formatCode="#,##0.000_);\(#,##0.000\)"/>
    <numFmt numFmtId="181" formatCode="_(* #,##0.0000_);_(* \(#,##0.0000\);_(* &quot;-&quot;????_);_(@_)"/>
    <numFmt numFmtId="182" formatCode="_(&quot;$&quot;* #,##0.0000_);_(&quot;$&quot;* \(#,##0.0000\);_(&quot;$&quot;* &quot;-&quot;????_);_(@_)"/>
    <numFmt numFmtId="183" formatCode="General_)"/>
    <numFmt numFmtId="184" formatCode="0_);\(0\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mm/dd/yy"/>
    <numFmt numFmtId="189" formatCode="[$-409]dddd\,\ mmmm\ dd\,\ yyyy"/>
    <numFmt numFmtId="190" formatCode="m/d/yy;@"/>
    <numFmt numFmtId="191" formatCode="0.0000%"/>
    <numFmt numFmtId="192" formatCode="0.00000%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???_);_(@_)"/>
  </numFmts>
  <fonts count="12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Univers (W1)"/>
      <family val="2"/>
    </font>
    <font>
      <u val="singleAccounting"/>
      <sz val="12"/>
      <name val="Univers (W1)"/>
      <family val="0"/>
    </font>
    <font>
      <u val="single"/>
      <sz val="12"/>
      <name val="Univers (W1)"/>
      <family val="2"/>
    </font>
    <font>
      <u val="doubleAccounting"/>
      <sz val="12"/>
      <name val="Univers (W1)"/>
      <family val="2"/>
    </font>
    <font>
      <u val="double"/>
      <sz val="12"/>
      <name val="Univers (W1)"/>
      <family val="2"/>
    </font>
    <font>
      <sz val="12"/>
      <color indexed="10"/>
      <name val="Univers (W1)"/>
      <family val="0"/>
    </font>
    <font>
      <b/>
      <sz val="14"/>
      <name val="Courier"/>
      <family val="3"/>
    </font>
    <font>
      <sz val="12"/>
      <name val="Courier"/>
      <family val="3"/>
    </font>
    <font>
      <sz val="12"/>
      <color indexed="12"/>
      <name val="Univers (W1)"/>
      <family val="0"/>
    </font>
    <font>
      <sz val="12"/>
      <color indexed="17"/>
      <name val="Univers (W1)"/>
      <family val="0"/>
    </font>
    <font>
      <sz val="12"/>
      <name val="Arial"/>
      <family val="2"/>
    </font>
    <font>
      <u val="single"/>
      <sz val="12"/>
      <name val="Univers"/>
      <family val="2"/>
    </font>
    <font>
      <sz val="11"/>
      <name val="Univers (W1)"/>
      <family val="0"/>
    </font>
    <font>
      <sz val="12"/>
      <color indexed="17"/>
      <name val="Univers"/>
      <family val="0"/>
    </font>
    <font>
      <sz val="12"/>
      <color indexed="10"/>
      <name val="Univers"/>
      <family val="2"/>
    </font>
    <font>
      <sz val="12"/>
      <name val="Univers"/>
      <family val="2"/>
    </font>
    <font>
      <b/>
      <sz val="14"/>
      <name val="Univers"/>
      <family val="2"/>
    </font>
    <font>
      <sz val="12"/>
      <color indexed="14"/>
      <name val="Courier"/>
      <family val="3"/>
    </font>
    <font>
      <b/>
      <sz val="12"/>
      <name val="Courier"/>
      <family val="3"/>
    </font>
    <font>
      <sz val="12"/>
      <color indexed="12"/>
      <name val="Univers"/>
      <family val="2"/>
    </font>
    <font>
      <u val="singleAccounting"/>
      <sz val="12"/>
      <name val="Univers"/>
      <family val="2"/>
    </font>
    <font>
      <sz val="12"/>
      <color indexed="56"/>
      <name val="Univers"/>
      <family val="0"/>
    </font>
    <font>
      <b/>
      <sz val="12"/>
      <name val="Univers"/>
      <family val="2"/>
    </font>
    <font>
      <sz val="12"/>
      <color indexed="12"/>
      <name val="Courier"/>
      <family val="3"/>
    </font>
    <font>
      <b/>
      <sz val="10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UNIVERS"/>
      <family val="0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u val="singleAccounting"/>
      <sz val="12"/>
      <name val="Arial"/>
      <family val="2"/>
    </font>
    <font>
      <u val="singleAccounting"/>
      <sz val="10"/>
      <name val="Arial"/>
      <family val="2"/>
    </font>
    <font>
      <u val="doubleAccounting"/>
      <sz val="12"/>
      <name val="Arial"/>
      <family val="2"/>
    </font>
    <font>
      <u val="doubleAccounting"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u val="single"/>
      <sz val="12"/>
      <name val="Arial"/>
      <family val="2"/>
    </font>
    <font>
      <u val="singleAccounting"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u val="single"/>
      <sz val="10"/>
      <color indexed="30"/>
      <name val="Courier"/>
      <family val="3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8"/>
      <color indexed="57"/>
      <name val="Calibri Light"/>
      <family val="2"/>
    </font>
    <font>
      <b/>
      <sz val="10"/>
      <color indexed="8"/>
      <name val="Arial"/>
      <family val="2"/>
    </font>
    <font>
      <sz val="10"/>
      <color indexed="12"/>
      <name val="Courier"/>
      <family val="3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17"/>
      <name val="Calibri"/>
      <family val="2"/>
    </font>
    <font>
      <b/>
      <i/>
      <sz val="10"/>
      <color indexed="17"/>
      <name val="Calibri"/>
      <family val="2"/>
    </font>
    <font>
      <sz val="10"/>
      <color indexed="17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u val="singleAccounting"/>
      <sz val="12"/>
      <color indexed="12"/>
      <name val="Univers"/>
      <family val="2"/>
    </font>
    <font>
      <u val="singleAccounting"/>
      <sz val="14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sz val="10"/>
      <color indexed="10"/>
      <name val="Courier"/>
      <family val="3"/>
    </font>
    <font>
      <sz val="12"/>
      <color indexed="10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ourier"/>
      <family val="3"/>
    </font>
    <font>
      <b/>
      <sz val="10"/>
      <color rgb="FF0000FF"/>
      <name val="Arial"/>
      <family val="2"/>
    </font>
    <font>
      <sz val="12"/>
      <color rgb="FF0000FF"/>
      <name val="Univers"/>
      <family val="0"/>
    </font>
    <font>
      <sz val="10"/>
      <color rgb="FF0000FF"/>
      <name val="Arial"/>
      <family val="2"/>
    </font>
    <font>
      <u val="singleAccounting"/>
      <sz val="12"/>
      <color rgb="FF0000FF"/>
      <name val="Univers"/>
      <family val="2"/>
    </font>
    <font>
      <sz val="12"/>
      <color rgb="FF0000FF"/>
      <name val="Courier"/>
      <family val="3"/>
    </font>
    <font>
      <sz val="10"/>
      <color rgb="FF0000FF"/>
      <name val="Calibri"/>
      <family val="2"/>
    </font>
    <font>
      <u val="single"/>
      <sz val="10"/>
      <color rgb="FF0000FF"/>
      <name val="Arial"/>
      <family val="2"/>
    </font>
    <font>
      <sz val="10"/>
      <color rgb="FFFF0000"/>
      <name val="Courier"/>
      <family val="3"/>
    </font>
    <font>
      <sz val="12"/>
      <color rgb="FF0000FF"/>
      <name val="Arial"/>
      <family val="2"/>
    </font>
    <font>
      <b/>
      <u val="single"/>
      <sz val="12"/>
      <color rgb="FF0000FF"/>
      <name val="Calibri"/>
      <family val="2"/>
    </font>
    <font>
      <b/>
      <sz val="12"/>
      <color rgb="FF0000FF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32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>
        <color indexed="8"/>
      </left>
      <right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/>
      <top style="thin"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/>
    </border>
    <border>
      <left style="medium"/>
      <right style="thin"/>
      <top/>
      <bottom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172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183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4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910">
    <xf numFmtId="172" fontId="0" fillId="0" borderId="0" xfId="0" applyAlignment="1">
      <alignment/>
    </xf>
    <xf numFmtId="172" fontId="5" fillId="0" borderId="0" xfId="0" applyFont="1" applyFill="1" applyAlignment="1" applyProtection="1">
      <alignment horizontal="left"/>
      <protection/>
    </xf>
    <xf numFmtId="172" fontId="5" fillId="0" borderId="10" xfId="0" applyFont="1" applyFill="1" applyBorder="1" applyAlignment="1" applyProtection="1" quotePrefix="1">
      <alignment horizontal="left" vertical="center"/>
      <protection/>
    </xf>
    <xf numFmtId="172" fontId="5" fillId="0" borderId="0" xfId="0" applyFont="1" applyFill="1" applyAlignment="1">
      <alignment/>
    </xf>
    <xf numFmtId="41" fontId="24" fillId="0" borderId="0" xfId="0" applyNumberFormat="1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29" fillId="0" borderId="10" xfId="0" applyNumberFormat="1" applyFont="1" applyFill="1" applyBorder="1" applyAlignment="1">
      <alignment horizontal="center"/>
    </xf>
    <xf numFmtId="172" fontId="0" fillId="0" borderId="0" xfId="0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172" fontId="0" fillId="0" borderId="0" xfId="0" applyFill="1" applyBorder="1" applyAlignment="1">
      <alignment horizontal="centerContinuous"/>
    </xf>
    <xf numFmtId="172" fontId="0" fillId="0" borderId="0" xfId="0" applyFill="1" applyAlignment="1">
      <alignment horizontal="centerContinuous"/>
    </xf>
    <xf numFmtId="37" fontId="1" fillId="0" borderId="0" xfId="0" applyNumberFormat="1" applyFont="1" applyFill="1" applyAlignment="1" quotePrefix="1">
      <alignment horizontal="center"/>
    </xf>
    <xf numFmtId="185" fontId="31" fillId="0" borderId="0" xfId="42" applyNumberFormat="1" applyFont="1" applyFill="1" applyBorder="1" applyAlignment="1">
      <alignment horizontal="centerContinuous"/>
    </xf>
    <xf numFmtId="37" fontId="1" fillId="0" borderId="0" xfId="0" applyNumberFormat="1" applyFont="1" applyFill="1" applyAlignment="1">
      <alignment horizontal="center"/>
    </xf>
    <xf numFmtId="185" fontId="31" fillId="0" borderId="11" xfId="42" applyNumberFormat="1" applyFont="1" applyFill="1" applyBorder="1" applyAlignment="1">
      <alignment horizontal="centerContinuous"/>
    </xf>
    <xf numFmtId="185" fontId="31" fillId="0" borderId="12" xfId="42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185" fontId="0" fillId="0" borderId="13" xfId="0" applyNumberFormat="1" applyFill="1" applyBorder="1" applyAlignment="1">
      <alignment/>
    </xf>
    <xf numFmtId="37" fontId="0" fillId="0" borderId="0" xfId="45" applyNumberFormat="1" applyFont="1" applyFill="1" applyAlignment="1">
      <alignment/>
    </xf>
    <xf numFmtId="37" fontId="0" fillId="0" borderId="10" xfId="4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45" applyNumberFormat="1" applyFon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7" fontId="1" fillId="0" borderId="0" xfId="45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45" applyNumberFormat="1" applyFont="1" applyFill="1" applyAlignment="1">
      <alignment/>
    </xf>
    <xf numFmtId="37" fontId="4" fillId="0" borderId="0" xfId="45" applyNumberFormat="1" applyFon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1" fillId="0" borderId="16" xfId="45" applyNumberFormat="1" applyFont="1" applyFill="1" applyBorder="1" applyAlignment="1">
      <alignment/>
    </xf>
    <xf numFmtId="37" fontId="1" fillId="0" borderId="0" xfId="45" applyNumberFormat="1" applyFont="1" applyFill="1" applyBorder="1" applyAlignment="1">
      <alignment/>
    </xf>
    <xf numFmtId="172" fontId="1" fillId="0" borderId="0" xfId="0" applyFont="1" applyFill="1" applyAlignment="1">
      <alignment horizontal="centerContinuous"/>
    </xf>
    <xf numFmtId="172" fontId="1" fillId="0" borderId="0" xfId="0" applyFont="1" applyFill="1" applyAlignment="1">
      <alignment horizontal="center"/>
    </xf>
    <xf numFmtId="172" fontId="1" fillId="0" borderId="17" xfId="0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0" fillId="0" borderId="18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5" fontId="0" fillId="0" borderId="10" xfId="0" applyNumberFormat="1" applyFill="1" applyBorder="1" applyAlignment="1">
      <alignment/>
    </xf>
    <xf numFmtId="41" fontId="20" fillId="0" borderId="0" xfId="0" applyNumberFormat="1" applyFont="1" applyFill="1" applyAlignment="1" applyProtection="1">
      <alignment/>
      <protection/>
    </xf>
    <xf numFmtId="41" fontId="114" fillId="0" borderId="0" xfId="0" applyNumberFormat="1" applyFont="1" applyFill="1" applyAlignment="1">
      <alignment/>
    </xf>
    <xf numFmtId="41" fontId="114" fillId="0" borderId="18" xfId="0" applyNumberFormat="1" applyFont="1" applyFill="1" applyBorder="1" applyAlignment="1">
      <alignment/>
    </xf>
    <xf numFmtId="41" fontId="114" fillId="0" borderId="10" xfId="0" applyNumberFormat="1" applyFont="1" applyFill="1" applyBorder="1" applyAlignment="1">
      <alignment/>
    </xf>
    <xf numFmtId="42" fontId="114" fillId="0" borderId="19" xfId="0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185" fontId="41" fillId="0" borderId="20" xfId="42" applyNumberFormat="1" applyFont="1" applyFill="1" applyBorder="1" applyAlignment="1" applyProtection="1">
      <alignment/>
      <protection/>
    </xf>
    <xf numFmtId="185" fontId="41" fillId="0" borderId="21" xfId="42" applyNumberFormat="1" applyFont="1" applyFill="1" applyBorder="1" applyAlignment="1" applyProtection="1">
      <alignment/>
      <protection/>
    </xf>
    <xf numFmtId="185" fontId="41" fillId="0" borderId="22" xfId="42" applyNumberFormat="1" applyFont="1" applyFill="1" applyBorder="1" applyAlignment="1" applyProtection="1">
      <alignment/>
      <protection/>
    </xf>
    <xf numFmtId="185" fontId="41" fillId="0" borderId="23" xfId="42" applyNumberFormat="1" applyFont="1" applyFill="1" applyBorder="1" applyAlignment="1" applyProtection="1">
      <alignment/>
      <protection/>
    </xf>
    <xf numFmtId="185" fontId="41" fillId="0" borderId="24" xfId="42" applyNumberFormat="1" applyFont="1" applyFill="1" applyBorder="1" applyAlignment="1" applyProtection="1">
      <alignment/>
      <protection/>
    </xf>
    <xf numFmtId="172" fontId="37" fillId="0" borderId="0" xfId="0" applyFont="1" applyFill="1" applyAlignment="1">
      <alignment/>
    </xf>
    <xf numFmtId="185" fontId="37" fillId="0" borderId="0" xfId="42" applyNumberFormat="1" applyFont="1" applyFill="1" applyAlignment="1">
      <alignment horizontal="left"/>
    </xf>
    <xf numFmtId="185" fontId="37" fillId="0" borderId="25" xfId="42" applyNumberFormat="1" applyFont="1" applyFill="1" applyBorder="1" applyAlignment="1">
      <alignment vertical="center"/>
    </xf>
    <xf numFmtId="185" fontId="37" fillId="0" borderId="26" xfId="42" applyNumberFormat="1" applyFont="1" applyFill="1" applyBorder="1" applyAlignment="1">
      <alignment vertical="center"/>
    </xf>
    <xf numFmtId="185" fontId="37" fillId="0" borderId="27" xfId="42" applyNumberFormat="1" applyFont="1" applyFill="1" applyBorder="1" applyAlignment="1">
      <alignment vertical="center"/>
    </xf>
    <xf numFmtId="185" fontId="37" fillId="0" borderId="25" xfId="42" applyNumberFormat="1" applyFont="1" applyFill="1" applyBorder="1" applyAlignment="1" applyProtection="1">
      <alignment vertical="center"/>
      <protection/>
    </xf>
    <xf numFmtId="185" fontId="37" fillId="0" borderId="22" xfId="42" applyNumberFormat="1" applyFont="1" applyFill="1" applyBorder="1" applyAlignment="1">
      <alignment vertical="center"/>
    </xf>
    <xf numFmtId="185" fontId="37" fillId="0" borderId="0" xfId="42" applyNumberFormat="1" applyFont="1" applyFill="1" applyBorder="1" applyAlignment="1">
      <alignment vertical="center"/>
    </xf>
    <xf numFmtId="185" fontId="37" fillId="0" borderId="23" xfId="42" applyNumberFormat="1" applyFont="1" applyFill="1" applyBorder="1" applyAlignment="1">
      <alignment vertical="center"/>
    </xf>
    <xf numFmtId="185" fontId="37" fillId="0" borderId="17" xfId="42" applyNumberFormat="1" applyFont="1" applyFill="1" applyBorder="1" applyAlignment="1">
      <alignment vertical="center"/>
    </xf>
    <xf numFmtId="4" fontId="73" fillId="0" borderId="0" xfId="60" applyNumberFormat="1" applyFont="1" applyFill="1" applyBorder="1">
      <alignment/>
      <protection/>
    </xf>
    <xf numFmtId="43" fontId="74" fillId="0" borderId="0" xfId="42" applyFont="1" applyFill="1" applyAlignment="1">
      <alignment/>
    </xf>
    <xf numFmtId="4" fontId="74" fillId="0" borderId="0" xfId="60" applyNumberFormat="1" applyFont="1" applyFill="1">
      <alignment/>
      <protection/>
    </xf>
    <xf numFmtId="4" fontId="36" fillId="0" borderId="0" xfId="59" applyNumberFormat="1" applyFont="1" applyFill="1" applyBorder="1">
      <alignment/>
      <protection/>
    </xf>
    <xf numFmtId="185" fontId="115" fillId="0" borderId="0" xfId="42" applyNumberFormat="1" applyFont="1" applyFill="1" applyBorder="1" applyAlignment="1">
      <alignment/>
    </xf>
    <xf numFmtId="4" fontId="75" fillId="0" borderId="0" xfId="60" applyNumberFormat="1" applyFont="1" applyFill="1" applyBorder="1" applyAlignment="1">
      <alignment horizontal="left"/>
      <protection/>
    </xf>
    <xf numFmtId="4" fontId="75" fillId="0" borderId="0" xfId="60" applyNumberFormat="1" applyFont="1" applyFill="1" applyBorder="1" applyAlignment="1">
      <alignment horizontal="center"/>
      <protection/>
    </xf>
    <xf numFmtId="43" fontId="74" fillId="0" borderId="0" xfId="42" applyFont="1" applyFill="1" applyAlignment="1">
      <alignment horizontal="centerContinuous"/>
    </xf>
    <xf numFmtId="4" fontId="74" fillId="0" borderId="0" xfId="60" applyNumberFormat="1" applyFont="1" applyFill="1" applyAlignment="1">
      <alignment horizontal="centerContinuous"/>
      <protection/>
    </xf>
    <xf numFmtId="4" fontId="4" fillId="0" borderId="0" xfId="59" applyNumberFormat="1" applyFont="1" applyFill="1" applyBorder="1">
      <alignment/>
      <protection/>
    </xf>
    <xf numFmtId="43" fontId="75" fillId="0" borderId="0" xfId="42" applyFont="1" applyFill="1" applyAlignment="1">
      <alignment horizontal="centerContinuous"/>
    </xf>
    <xf numFmtId="4" fontId="75" fillId="0" borderId="0" xfId="60" applyNumberFormat="1" applyFont="1" applyFill="1" applyAlignment="1" quotePrefix="1">
      <alignment horizontal="left"/>
      <protection/>
    </xf>
    <xf numFmtId="43" fontId="75" fillId="0" borderId="0" xfId="42" applyFont="1" applyFill="1" applyAlignment="1">
      <alignment horizontal="center"/>
    </xf>
    <xf numFmtId="3" fontId="75" fillId="0" borderId="28" xfId="60" applyNumberFormat="1" applyFont="1" applyFill="1" applyBorder="1" applyAlignment="1">
      <alignment horizontal="center"/>
      <protection/>
    </xf>
    <xf numFmtId="43" fontId="75" fillId="0" borderId="0" xfId="42" applyFont="1" applyFill="1" applyBorder="1" applyAlignment="1" quotePrefix="1">
      <alignment horizontal="center"/>
    </xf>
    <xf numFmtId="4" fontId="75" fillId="0" borderId="28" xfId="60" applyNumberFormat="1" applyFont="1" applyFill="1" applyBorder="1" applyAlignment="1" quotePrefix="1">
      <alignment horizontal="center"/>
      <protection/>
    </xf>
    <xf numFmtId="4" fontId="75" fillId="0" borderId="0" xfId="60" applyNumberFormat="1" applyFont="1" applyFill="1" applyBorder="1">
      <alignment/>
      <protection/>
    </xf>
    <xf numFmtId="43" fontId="75" fillId="0" borderId="0" xfId="42" applyFont="1" applyFill="1" applyAlignment="1" quotePrefix="1">
      <alignment horizontal="center"/>
    </xf>
    <xf numFmtId="0" fontId="75" fillId="0" borderId="28" xfId="60" applyNumberFormat="1" applyFont="1" applyFill="1" applyBorder="1" applyAlignment="1">
      <alignment horizontal="center"/>
      <protection/>
    </xf>
    <xf numFmtId="43" fontId="75" fillId="0" borderId="17" xfId="42" applyFont="1" applyFill="1" applyBorder="1" applyAlignment="1">
      <alignment horizontal="center"/>
    </xf>
    <xf numFmtId="188" fontId="75" fillId="0" borderId="29" xfId="60" applyNumberFormat="1" applyFont="1" applyFill="1" applyBorder="1" applyAlignment="1">
      <alignment horizontal="center"/>
      <protection/>
    </xf>
    <xf numFmtId="188" fontId="75" fillId="0" borderId="17" xfId="60" applyNumberFormat="1" applyFont="1" applyFill="1" applyBorder="1" applyAlignment="1">
      <alignment horizontal="center"/>
      <protection/>
    </xf>
    <xf numFmtId="188" fontId="75" fillId="0" borderId="17" xfId="60" applyNumberFormat="1" applyFont="1" applyFill="1" applyBorder="1" applyAlignment="1">
      <alignment horizontal="center" wrapText="1"/>
      <protection/>
    </xf>
    <xf numFmtId="188" fontId="75" fillId="0" borderId="0" xfId="60" applyNumberFormat="1" applyFont="1" applyFill="1" applyBorder="1" applyAlignment="1">
      <alignment horizontal="center" wrapText="1"/>
      <protection/>
    </xf>
    <xf numFmtId="188" fontId="1" fillId="0" borderId="17" xfId="59" applyNumberFormat="1" applyFont="1" applyFill="1" applyBorder="1" applyAlignment="1">
      <alignment horizontal="center" wrapText="1"/>
      <protection/>
    </xf>
    <xf numFmtId="185" fontId="115" fillId="0" borderId="0" xfId="42" applyNumberFormat="1" applyFont="1" applyFill="1" applyBorder="1" applyAlignment="1">
      <alignment horizontal="center"/>
    </xf>
    <xf numFmtId="43" fontId="75" fillId="0" borderId="0" xfId="42" applyFont="1" applyFill="1" applyBorder="1" applyAlignment="1">
      <alignment/>
    </xf>
    <xf numFmtId="43" fontId="75" fillId="0" borderId="28" xfId="42" applyFont="1" applyFill="1" applyBorder="1" applyAlignment="1">
      <alignment/>
    </xf>
    <xf numFmtId="4" fontId="74" fillId="0" borderId="0" xfId="60" applyNumberFormat="1" applyFont="1" applyFill="1" applyBorder="1">
      <alignment/>
      <protection/>
    </xf>
    <xf numFmtId="4" fontId="1" fillId="0" borderId="0" xfId="59" applyNumberFormat="1" applyFont="1" applyFill="1" applyBorder="1">
      <alignment/>
      <protection/>
    </xf>
    <xf numFmtId="4" fontId="76" fillId="0" borderId="0" xfId="60" applyNumberFormat="1" applyFont="1" applyFill="1" applyBorder="1">
      <alignment/>
      <protection/>
    </xf>
    <xf numFmtId="0" fontId="75" fillId="0" borderId="0" xfId="60" applyFont="1" applyFill="1" applyBorder="1" applyAlignment="1" applyProtection="1">
      <alignment horizontal="center"/>
      <protection/>
    </xf>
    <xf numFmtId="0" fontId="75" fillId="0" borderId="0" xfId="60" applyFont="1" applyFill="1" applyBorder="1" applyAlignment="1" applyProtection="1" quotePrefix="1">
      <alignment horizontal="left"/>
      <protection/>
    </xf>
    <xf numFmtId="0" fontId="77" fillId="0" borderId="0" xfId="60" applyFont="1" applyFill="1" applyBorder="1">
      <alignment/>
      <protection/>
    </xf>
    <xf numFmtId="43" fontId="75" fillId="0" borderId="30" xfId="42" applyNumberFormat="1" applyFont="1" applyFill="1" applyBorder="1" applyAlignment="1" applyProtection="1">
      <alignment horizontal="center"/>
      <protection/>
    </xf>
    <xf numFmtId="43" fontId="75" fillId="0" borderId="0" xfId="60" applyNumberFormat="1" applyFont="1" applyFill="1" applyBorder="1">
      <alignment/>
      <protection/>
    </xf>
    <xf numFmtId="43" fontId="74" fillId="0" borderId="0" xfId="60" applyNumberFormat="1" applyFont="1" applyFill="1" applyBorder="1">
      <alignment/>
      <protection/>
    </xf>
    <xf numFmtId="43" fontId="75" fillId="0" borderId="0" xfId="42" applyFont="1" applyFill="1" applyBorder="1" applyAlignment="1" applyProtection="1">
      <alignment horizontal="center"/>
      <protection/>
    </xf>
    <xf numFmtId="43" fontId="75" fillId="0" borderId="28" xfId="42" applyNumberFormat="1" applyFont="1" applyFill="1" applyBorder="1" applyAlignment="1" applyProtection="1">
      <alignment horizontal="center"/>
      <protection/>
    </xf>
    <xf numFmtId="0" fontId="78" fillId="0" borderId="0" xfId="60" applyFont="1" applyFill="1" applyBorder="1" applyAlignment="1" applyProtection="1">
      <alignment horizontal="left"/>
      <protection/>
    </xf>
    <xf numFmtId="43" fontId="75" fillId="0" borderId="28" xfId="42" applyNumberFormat="1" applyFont="1" applyFill="1" applyBorder="1" applyAlignment="1">
      <alignment/>
    </xf>
    <xf numFmtId="0" fontId="75" fillId="0" borderId="0" xfId="60" applyFont="1" applyFill="1" applyBorder="1" applyAlignment="1" applyProtection="1">
      <alignment horizontal="left"/>
      <protection/>
    </xf>
    <xf numFmtId="43" fontId="75" fillId="0" borderId="28" xfId="42" applyNumberFormat="1" applyFont="1" applyFill="1" applyBorder="1" applyAlignment="1" applyProtection="1" quotePrefix="1">
      <alignment horizontal="center"/>
      <protection/>
    </xf>
    <xf numFmtId="0" fontId="75" fillId="0" borderId="0" xfId="60" applyFont="1" applyFill="1" applyBorder="1" applyAlignment="1">
      <alignment horizontal="center"/>
      <protection/>
    </xf>
    <xf numFmtId="0" fontId="79" fillId="0" borderId="0" xfId="60" applyFont="1" applyFill="1" applyBorder="1" applyAlignment="1" applyProtection="1">
      <alignment horizontal="center"/>
      <protection/>
    </xf>
    <xf numFmtId="0" fontId="79" fillId="0" borderId="0" xfId="60" applyFont="1" applyFill="1" applyBorder="1" applyAlignment="1" applyProtection="1">
      <alignment horizontal="left"/>
      <protection/>
    </xf>
    <xf numFmtId="0" fontId="80" fillId="0" borderId="0" xfId="60" applyFont="1" applyFill="1" applyBorder="1">
      <alignment/>
      <protection/>
    </xf>
    <xf numFmtId="43" fontId="79" fillId="0" borderId="0" xfId="42" applyFont="1" applyFill="1" applyBorder="1" applyAlignment="1" applyProtection="1">
      <alignment horizontal="center"/>
      <protection/>
    </xf>
    <xf numFmtId="43" fontId="79" fillId="0" borderId="28" xfId="42" applyNumberFormat="1" applyFont="1" applyFill="1" applyBorder="1" applyAlignment="1" applyProtection="1">
      <alignment horizontal="center"/>
      <protection/>
    </xf>
    <xf numFmtId="43" fontId="79" fillId="0" borderId="0" xfId="60" applyNumberFormat="1" applyFont="1" applyFill="1" applyBorder="1">
      <alignment/>
      <protection/>
    </xf>
    <xf numFmtId="43" fontId="81" fillId="0" borderId="0" xfId="60" applyNumberFormat="1" applyFont="1" applyFill="1" applyBorder="1">
      <alignment/>
      <protection/>
    </xf>
    <xf numFmtId="4" fontId="79" fillId="0" borderId="0" xfId="60" applyNumberFormat="1" applyFont="1" applyFill="1" applyBorder="1">
      <alignment/>
      <protection/>
    </xf>
    <xf numFmtId="0" fontId="81" fillId="0" borderId="0" xfId="60" applyFont="1" applyFill="1" applyBorder="1" applyAlignment="1" applyProtection="1">
      <alignment horizontal="left"/>
      <protection/>
    </xf>
    <xf numFmtId="43" fontId="79" fillId="0" borderId="10" xfId="42" applyFont="1" applyFill="1" applyBorder="1" applyAlignment="1" applyProtection="1">
      <alignment horizontal="center"/>
      <protection/>
    </xf>
    <xf numFmtId="43" fontId="79" fillId="0" borderId="30" xfId="42" applyNumberFormat="1" applyFont="1" applyFill="1" applyBorder="1" applyAlignment="1" applyProtection="1">
      <alignment horizontal="center"/>
      <protection/>
    </xf>
    <xf numFmtId="0" fontId="79" fillId="0" borderId="0" xfId="60" applyFont="1" applyFill="1" applyBorder="1" applyAlignment="1" applyProtection="1" quotePrefix="1">
      <alignment horizontal="left"/>
      <protection/>
    </xf>
    <xf numFmtId="0" fontId="75" fillId="0" borderId="0" xfId="60" applyFont="1" applyFill="1" applyBorder="1">
      <alignment/>
      <protection/>
    </xf>
    <xf numFmtId="43" fontId="75" fillId="0" borderId="18" xfId="42" applyFont="1" applyFill="1" applyBorder="1" applyAlignment="1">
      <alignment/>
    </xf>
    <xf numFmtId="43" fontId="75" fillId="0" borderId="31" xfId="42" applyNumberFormat="1" applyFont="1" applyFill="1" applyBorder="1" applyAlignment="1">
      <alignment/>
    </xf>
    <xf numFmtId="185" fontId="115" fillId="0" borderId="18" xfId="42" applyNumberFormat="1" applyFont="1" applyFill="1" applyBorder="1" applyAlignment="1">
      <alignment/>
    </xf>
    <xf numFmtId="0" fontId="77" fillId="0" borderId="0" xfId="60" applyFont="1" applyFill="1" applyBorder="1" applyAlignment="1" applyProtection="1">
      <alignment horizontal="left"/>
      <protection/>
    </xf>
    <xf numFmtId="4" fontId="43" fillId="0" borderId="0" xfId="59" applyNumberFormat="1" applyFont="1" applyFill="1" applyBorder="1">
      <alignment/>
      <protection/>
    </xf>
    <xf numFmtId="43" fontId="75" fillId="0" borderId="10" xfId="42" applyFont="1" applyFill="1" applyBorder="1" applyAlignment="1">
      <alignment/>
    </xf>
    <xf numFmtId="43" fontId="75" fillId="0" borderId="30" xfId="42" applyNumberFormat="1" applyFont="1" applyFill="1" applyBorder="1" applyAlignment="1">
      <alignment/>
    </xf>
    <xf numFmtId="185" fontId="43" fillId="0" borderId="0" xfId="42" applyNumberFormat="1" applyFont="1" applyFill="1" applyBorder="1" applyAlignment="1">
      <alignment/>
    </xf>
    <xf numFmtId="0" fontId="77" fillId="0" borderId="0" xfId="60" applyFont="1" applyFill="1" applyBorder="1" applyAlignment="1" applyProtection="1" quotePrefix="1">
      <alignment horizontal="left"/>
      <protection/>
    </xf>
    <xf numFmtId="0" fontId="74" fillId="0" borderId="0" xfId="60" applyFont="1" applyFill="1" applyBorder="1" applyAlignment="1" applyProtection="1">
      <alignment horizontal="center"/>
      <protection/>
    </xf>
    <xf numFmtId="0" fontId="74" fillId="0" borderId="0" xfId="60" applyFont="1" applyFill="1" applyBorder="1">
      <alignment/>
      <protection/>
    </xf>
    <xf numFmtId="0" fontId="74" fillId="0" borderId="0" xfId="60" applyFont="1" applyFill="1" applyBorder="1" applyAlignment="1" applyProtection="1">
      <alignment horizontal="left"/>
      <protection/>
    </xf>
    <xf numFmtId="0" fontId="81" fillId="0" borderId="0" xfId="60" applyFont="1" applyFill="1" applyBorder="1" applyAlignment="1" applyProtection="1">
      <alignment horizontal="center"/>
      <protection/>
    </xf>
    <xf numFmtId="0" fontId="81" fillId="0" borderId="0" xfId="60" applyFont="1" applyFill="1" applyBorder="1">
      <alignment/>
      <protection/>
    </xf>
    <xf numFmtId="43" fontId="79" fillId="0" borderId="0" xfId="42" applyFont="1" applyFill="1" applyBorder="1" applyAlignment="1">
      <alignment/>
    </xf>
    <xf numFmtId="43" fontId="79" fillId="0" borderId="28" xfId="42" applyNumberFormat="1" applyFont="1" applyFill="1" applyBorder="1" applyAlignment="1">
      <alignment/>
    </xf>
    <xf numFmtId="4" fontId="81" fillId="0" borderId="0" xfId="60" applyNumberFormat="1" applyFont="1" applyFill="1" applyBorder="1">
      <alignment/>
      <protection/>
    </xf>
    <xf numFmtId="43" fontId="75" fillId="0" borderId="28" xfId="42" applyFont="1" applyFill="1" applyBorder="1" applyAlignment="1" applyProtection="1">
      <alignment horizontal="left"/>
      <protection/>
    </xf>
    <xf numFmtId="43" fontId="75" fillId="0" borderId="28" xfId="42" applyNumberFormat="1" applyFont="1" applyFill="1" applyBorder="1" applyAlignment="1" applyProtection="1">
      <alignment horizontal="left"/>
      <protection/>
    </xf>
    <xf numFmtId="0" fontId="79" fillId="0" borderId="0" xfId="60" applyFont="1" applyFill="1" applyBorder="1">
      <alignment/>
      <protection/>
    </xf>
    <xf numFmtId="43" fontId="79" fillId="0" borderId="0" xfId="42" applyFont="1" applyFill="1" applyBorder="1" applyAlignment="1" applyProtection="1">
      <alignment horizontal="left"/>
      <protection/>
    </xf>
    <xf numFmtId="43" fontId="79" fillId="0" borderId="28" xfId="42" applyNumberFormat="1" applyFont="1" applyFill="1" applyBorder="1" applyAlignment="1" applyProtection="1">
      <alignment horizontal="left"/>
      <protection/>
    </xf>
    <xf numFmtId="43" fontId="75" fillId="0" borderId="18" xfId="42" applyFont="1" applyFill="1" applyBorder="1" applyAlignment="1" applyProtection="1">
      <alignment horizontal="left"/>
      <protection/>
    </xf>
    <xf numFmtId="43" fontId="75" fillId="0" borderId="31" xfId="42" applyNumberFormat="1" applyFont="1" applyFill="1" applyBorder="1" applyAlignment="1" applyProtection="1">
      <alignment horizontal="left"/>
      <protection/>
    </xf>
    <xf numFmtId="43" fontId="77" fillId="0" borderId="0" xfId="42" applyFont="1" applyFill="1" applyBorder="1" applyAlignment="1" applyProtection="1">
      <alignment horizontal="left"/>
      <protection/>
    </xf>
    <xf numFmtId="43" fontId="77" fillId="0" borderId="28" xfId="42" applyNumberFormat="1" applyFont="1" applyFill="1" applyBorder="1" applyAlignment="1" applyProtection="1">
      <alignment horizontal="left"/>
      <protection/>
    </xf>
    <xf numFmtId="43" fontId="77" fillId="0" borderId="0" xfId="42" applyFont="1" applyFill="1" applyBorder="1" applyAlignment="1">
      <alignment/>
    </xf>
    <xf numFmtId="43" fontId="77" fillId="0" borderId="28" xfId="42" applyNumberFormat="1" applyFont="1" applyFill="1" applyBorder="1" applyAlignment="1">
      <alignment/>
    </xf>
    <xf numFmtId="43" fontId="75" fillId="0" borderId="19" xfId="42" applyFont="1" applyFill="1" applyBorder="1" applyAlignment="1" applyProtection="1">
      <alignment horizontal="left"/>
      <protection/>
    </xf>
    <xf numFmtId="43" fontId="75" fillId="0" borderId="32" xfId="42" applyNumberFormat="1" applyFont="1" applyFill="1" applyBorder="1" applyAlignment="1" applyProtection="1">
      <alignment horizontal="left"/>
      <protection/>
    </xf>
    <xf numFmtId="185" fontId="115" fillId="0" borderId="16" xfId="42" applyNumberFormat="1" applyFont="1" applyFill="1" applyBorder="1" applyAlignment="1">
      <alignment/>
    </xf>
    <xf numFmtId="43" fontId="34" fillId="0" borderId="0" xfId="42" applyFont="1" applyFill="1" applyBorder="1" applyAlignment="1">
      <alignment/>
    </xf>
    <xf numFmtId="4" fontId="34" fillId="0" borderId="0" xfId="59" applyNumberFormat="1" applyFont="1" applyFill="1" applyBorder="1">
      <alignment/>
      <protection/>
    </xf>
    <xf numFmtId="0" fontId="36" fillId="0" borderId="0" xfId="59" applyNumberFormat="1" applyFont="1" applyFill="1" applyBorder="1" applyAlignment="1">
      <alignment horizontal="left"/>
      <protection/>
    </xf>
    <xf numFmtId="43" fontId="36" fillId="0" borderId="0" xfId="42" applyFont="1" applyFill="1" applyBorder="1" applyAlignment="1">
      <alignment/>
    </xf>
    <xf numFmtId="4" fontId="35" fillId="0" borderId="0" xfId="59" applyNumberFormat="1" applyFont="1" applyFill="1" applyBorder="1">
      <alignment/>
      <protection/>
    </xf>
    <xf numFmtId="0" fontId="34" fillId="0" borderId="0" xfId="59" applyFont="1" applyFill="1" applyBorder="1" applyAlignment="1" applyProtection="1">
      <alignment horizontal="center"/>
      <protection/>
    </xf>
    <xf numFmtId="0" fontId="34" fillId="0" borderId="0" xfId="59" applyFont="1" applyFill="1" applyBorder="1">
      <alignment/>
      <protection/>
    </xf>
    <xf numFmtId="43" fontId="43" fillId="0" borderId="0" xfId="42" applyFont="1" applyFill="1" applyBorder="1" applyAlignment="1">
      <alignment/>
    </xf>
    <xf numFmtId="43" fontId="43" fillId="0" borderId="0" xfId="44" applyNumberFormat="1" applyFont="1" applyFill="1" applyBorder="1" applyAlignment="1">
      <alignment/>
    </xf>
    <xf numFmtId="0" fontId="1" fillId="0" borderId="0" xfId="59" applyFont="1" applyFill="1" applyBorder="1" applyAlignment="1" applyProtection="1">
      <alignment horizontal="center"/>
      <protection/>
    </xf>
    <xf numFmtId="0" fontId="1" fillId="0" borderId="0" xfId="59" applyFont="1" applyFill="1" applyBorder="1">
      <alignment/>
      <protection/>
    </xf>
    <xf numFmtId="43" fontId="1" fillId="0" borderId="0" xfId="42" applyFont="1" applyFill="1" applyBorder="1" applyAlignment="1" applyProtection="1">
      <alignment horizontal="left"/>
      <protection/>
    </xf>
    <xf numFmtId="43" fontId="1" fillId="0" borderId="0" xfId="44" applyNumberFormat="1" applyFont="1" applyFill="1" applyBorder="1" applyAlignment="1" applyProtection="1">
      <alignment horizontal="left"/>
      <protection/>
    </xf>
    <xf numFmtId="185" fontId="36" fillId="0" borderId="0" xfId="42" applyNumberFormat="1" applyFont="1" applyFill="1" applyBorder="1" applyAlignment="1">
      <alignment/>
    </xf>
    <xf numFmtId="0" fontId="43" fillId="0" borderId="0" xfId="59" applyFont="1" applyFill="1" applyBorder="1" applyAlignment="1" applyProtection="1">
      <alignment horizontal="left"/>
      <protection/>
    </xf>
    <xf numFmtId="0" fontId="4" fillId="0" borderId="0" xfId="59" applyFont="1" applyFill="1" applyBorder="1">
      <alignment/>
      <protection/>
    </xf>
    <xf numFmtId="43" fontId="1" fillId="0" borderId="0" xfId="42" applyFont="1" applyFill="1" applyBorder="1" applyAlignment="1">
      <alignment/>
    </xf>
    <xf numFmtId="43" fontId="1" fillId="0" borderId="0" xfId="44" applyNumberFormat="1" applyFont="1" applyFill="1" applyBorder="1" applyAlignment="1">
      <alignment/>
    </xf>
    <xf numFmtId="0" fontId="43" fillId="0" borderId="0" xfId="59" applyFont="1" applyFill="1" applyBorder="1">
      <alignment/>
      <protection/>
    </xf>
    <xf numFmtId="43" fontId="43" fillId="0" borderId="0" xfId="42" applyFont="1" applyFill="1" applyBorder="1" applyAlignment="1" applyProtection="1">
      <alignment horizontal="left"/>
      <protection/>
    </xf>
    <xf numFmtId="43" fontId="43" fillId="0" borderId="0" xfId="44" applyNumberFormat="1" applyFont="1" applyFill="1" applyBorder="1" applyAlignment="1" applyProtection="1">
      <alignment horizontal="left"/>
      <protection/>
    </xf>
    <xf numFmtId="0" fontId="43" fillId="0" borderId="0" xfId="59" applyFont="1" applyFill="1" applyBorder="1" applyAlignment="1" applyProtection="1">
      <alignment horizontal="center"/>
      <protection/>
    </xf>
    <xf numFmtId="0" fontId="4" fillId="0" borderId="0" xfId="59" applyFont="1" applyFill="1" applyBorder="1" applyAlignment="1" applyProtection="1">
      <alignment horizontal="center"/>
      <protection/>
    </xf>
    <xf numFmtId="43" fontId="1" fillId="0" borderId="18" xfId="42" applyFont="1" applyFill="1" applyBorder="1" applyAlignment="1" applyProtection="1">
      <alignment horizontal="left"/>
      <protection/>
    </xf>
    <xf numFmtId="43" fontId="1" fillId="0" borderId="18" xfId="44" applyNumberFormat="1" applyFont="1" applyFill="1" applyBorder="1" applyAlignment="1" applyProtection="1">
      <alignment horizontal="left"/>
      <protection/>
    </xf>
    <xf numFmtId="43" fontId="3" fillId="0" borderId="0" xfId="42" applyFont="1" applyFill="1" applyBorder="1" applyAlignment="1" applyProtection="1">
      <alignment horizontal="left"/>
      <protection/>
    </xf>
    <xf numFmtId="43" fontId="3" fillId="0" borderId="0" xfId="44" applyNumberFormat="1" applyFont="1" applyFill="1" applyBorder="1" applyAlignment="1" applyProtection="1">
      <alignment horizontal="left"/>
      <protection/>
    </xf>
    <xf numFmtId="0" fontId="44" fillId="0" borderId="0" xfId="59" applyFont="1" applyFill="1" applyBorder="1" applyAlignment="1" applyProtection="1">
      <alignment horizontal="left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1" fillId="0" borderId="0" xfId="59" applyFont="1" applyFill="1" applyBorder="1" applyAlignment="1" applyProtection="1">
      <alignment horizontal="left"/>
      <protection/>
    </xf>
    <xf numFmtId="0" fontId="34" fillId="0" borderId="0" xfId="59" applyFont="1" applyFill="1" applyBorder="1" applyAlignment="1" applyProtection="1">
      <alignment horizontal="left"/>
      <protection/>
    </xf>
    <xf numFmtId="43" fontId="3" fillId="0" borderId="0" xfId="42" applyFont="1" applyFill="1" applyBorder="1" applyAlignment="1">
      <alignment/>
    </xf>
    <xf numFmtId="43" fontId="3" fillId="0" borderId="0" xfId="44" applyNumberFormat="1" applyFont="1" applyFill="1" applyBorder="1" applyAlignment="1">
      <alignment/>
    </xf>
    <xf numFmtId="43" fontId="1" fillId="0" borderId="19" xfId="42" applyFont="1" applyFill="1" applyBorder="1" applyAlignment="1" applyProtection="1">
      <alignment horizontal="left"/>
      <protection/>
    </xf>
    <xf numFmtId="43" fontId="1" fillId="0" borderId="19" xfId="44" applyNumberFormat="1" applyFont="1" applyFill="1" applyBorder="1" applyAlignment="1" applyProtection="1">
      <alignment horizontal="left"/>
      <protection/>
    </xf>
    <xf numFmtId="43" fontId="4" fillId="0" borderId="0" xfId="42" applyFont="1" applyFill="1" applyBorder="1" applyAlignment="1">
      <alignment/>
    </xf>
    <xf numFmtId="43" fontId="4" fillId="0" borderId="0" xfId="42" applyFont="1" applyFill="1" applyAlignment="1">
      <alignment/>
    </xf>
    <xf numFmtId="39" fontId="116" fillId="0" borderId="0" xfId="0" applyNumberFormat="1" applyFont="1" applyFill="1" applyAlignment="1" applyProtection="1">
      <alignment horizontal="center"/>
      <protection/>
    </xf>
    <xf numFmtId="10" fontId="116" fillId="0" borderId="0" xfId="63" applyNumberFormat="1" applyFont="1" applyFill="1" applyAlignment="1">
      <alignment horizontal="center"/>
    </xf>
    <xf numFmtId="172" fontId="15" fillId="0" borderId="0" xfId="0" applyFont="1" applyFill="1" applyAlignment="1">
      <alignment horizontal="centerContinuous"/>
    </xf>
    <xf numFmtId="172" fontId="15" fillId="0" borderId="0" xfId="0" applyFont="1" applyFill="1" applyAlignment="1" applyProtection="1">
      <alignment horizontal="centerContinuous"/>
      <protection/>
    </xf>
    <xf numFmtId="0" fontId="15" fillId="0" borderId="0" xfId="58" applyFont="1" applyFill="1" applyAlignment="1" applyProtection="1">
      <alignment horizontal="centerContinuous"/>
      <protection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175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center" wrapText="1"/>
      <protection/>
    </xf>
    <xf numFmtId="41" fontId="9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alignment horizontal="left"/>
      <protection/>
    </xf>
    <xf numFmtId="41" fontId="5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 applyProtection="1">
      <alignment horizontal="left"/>
      <protection/>
    </xf>
    <xf numFmtId="172" fontId="15" fillId="0" borderId="0" xfId="0" applyFont="1" applyFill="1" applyBorder="1" applyAlignment="1" applyProtection="1" quotePrefix="1">
      <alignment horizontal="left" vertical="center"/>
      <protection/>
    </xf>
    <xf numFmtId="172" fontId="15" fillId="0" borderId="10" xfId="0" applyFont="1" applyFill="1" applyBorder="1" applyAlignment="1" applyProtection="1" quotePrefix="1">
      <alignment horizontal="left" vertical="center"/>
      <protection/>
    </xf>
    <xf numFmtId="42" fontId="48" fillId="0" borderId="0" xfId="45" applyNumberFormat="1" applyFont="1" applyFill="1" applyAlignment="1" applyProtection="1">
      <alignment/>
      <protection/>
    </xf>
    <xf numFmtId="41" fontId="5" fillId="0" borderId="0" xfId="0" applyNumberFormat="1" applyFont="1" applyFill="1" applyAlignment="1" applyProtection="1" quotePrefix="1">
      <alignment horizontal="left"/>
      <protection/>
    </xf>
    <xf numFmtId="41" fontId="6" fillId="0" borderId="0" xfId="0" applyNumberFormat="1" applyFont="1" applyFill="1" applyAlignment="1" applyProtection="1">
      <alignment horizontal="left" wrapText="1"/>
      <protection/>
    </xf>
    <xf numFmtId="41" fontId="8" fillId="0" borderId="0" xfId="0" applyNumberFormat="1" applyFont="1" applyFill="1" applyAlignment="1" applyProtection="1">
      <alignment horizontal="left"/>
      <protection/>
    </xf>
    <xf numFmtId="41" fontId="53" fillId="0" borderId="0" xfId="0" applyNumberFormat="1" applyFont="1" applyFill="1" applyAlignment="1">
      <alignment/>
    </xf>
    <xf numFmtId="10" fontId="15" fillId="0" borderId="0" xfId="63" applyNumberFormat="1" applyFont="1" applyFill="1" applyAlignment="1" applyProtection="1">
      <alignment horizontal="left" wrapText="1"/>
      <protection/>
    </xf>
    <xf numFmtId="172" fontId="15" fillId="0" borderId="0" xfId="0" applyFont="1" applyFill="1" applyAlignment="1">
      <alignment/>
    </xf>
    <xf numFmtId="183" fontId="15" fillId="0" borderId="0" xfId="57" applyFont="1" applyFill="1">
      <alignment/>
      <protection/>
    </xf>
    <xf numFmtId="172" fontId="0" fillId="0" borderId="0" xfId="0" applyFill="1" applyAlignment="1">
      <alignment/>
    </xf>
    <xf numFmtId="185" fontId="0" fillId="0" borderId="0" xfId="42" applyNumberFormat="1" applyFont="1" applyFill="1" applyAlignment="1">
      <alignment/>
    </xf>
    <xf numFmtId="172" fontId="1" fillId="0" borderId="0" xfId="0" applyFont="1" applyFill="1" applyAlignment="1">
      <alignment horizontal="center"/>
    </xf>
    <xf numFmtId="172" fontId="1" fillId="0" borderId="0" xfId="0" applyFont="1" applyFill="1" applyAlignment="1">
      <alignment horizontal="centerContinuous"/>
    </xf>
    <xf numFmtId="172" fontId="1" fillId="0" borderId="0" xfId="0" applyFont="1" applyFill="1" applyAlignment="1">
      <alignment/>
    </xf>
    <xf numFmtId="172" fontId="1" fillId="0" borderId="0" xfId="0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6" fontId="1" fillId="0" borderId="0" xfId="0" applyNumberFormat="1" applyFont="1" applyFill="1" applyAlignment="1">
      <alignment/>
    </xf>
    <xf numFmtId="6" fontId="114" fillId="0" borderId="0" xfId="0" applyNumberFormat="1" applyFont="1" applyFill="1" applyAlignment="1">
      <alignment/>
    </xf>
    <xf numFmtId="38" fontId="114" fillId="0" borderId="0" xfId="0" applyNumberFormat="1" applyFont="1" applyFill="1" applyAlignment="1">
      <alignment/>
    </xf>
    <xf numFmtId="38" fontId="0" fillId="0" borderId="10" xfId="0" applyNumberFormat="1" applyFill="1" applyBorder="1" applyAlignment="1">
      <alignment/>
    </xf>
    <xf numFmtId="172" fontId="0" fillId="0" borderId="0" xfId="0" applyFill="1" applyBorder="1" applyAlignment="1">
      <alignment/>
    </xf>
    <xf numFmtId="172" fontId="1" fillId="0" borderId="0" xfId="0" applyFont="1" applyFill="1" applyBorder="1" applyAlignment="1">
      <alignment/>
    </xf>
    <xf numFmtId="172" fontId="0" fillId="0" borderId="0" xfId="0" applyFill="1" applyBorder="1" applyAlignment="1">
      <alignment/>
    </xf>
    <xf numFmtId="38" fontId="114" fillId="0" borderId="0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38" fontId="114" fillId="0" borderId="10" xfId="0" applyNumberFormat="1" applyFont="1" applyFill="1" applyBorder="1" applyAlignment="1">
      <alignment/>
    </xf>
    <xf numFmtId="5" fontId="1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85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left" vertical="justify"/>
    </xf>
    <xf numFmtId="37" fontId="30" fillId="0" borderId="0" xfId="0" applyNumberFormat="1" applyFont="1" applyFill="1" applyAlignment="1">
      <alignment horizontal="centerContinuous"/>
    </xf>
    <xf numFmtId="185" fontId="0" fillId="0" borderId="0" xfId="42" applyNumberFormat="1" applyFont="1" applyFill="1" applyAlignment="1">
      <alignment horizontal="centerContinuous"/>
    </xf>
    <xf numFmtId="43" fontId="0" fillId="0" borderId="0" xfId="42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185" fontId="31" fillId="0" borderId="33" xfId="42" applyNumberFormat="1" applyFont="1" applyFill="1" applyBorder="1" applyAlignment="1">
      <alignment horizontal="centerContinuous"/>
    </xf>
    <xf numFmtId="185" fontId="31" fillId="0" borderId="34" xfId="42" applyNumberFormat="1" applyFont="1" applyFill="1" applyBorder="1" applyAlignment="1">
      <alignment horizontal="centerContinuous"/>
    </xf>
    <xf numFmtId="185" fontId="31" fillId="0" borderId="35" xfId="42" applyNumberFormat="1" applyFont="1" applyFill="1" applyBorder="1" applyAlignment="1">
      <alignment horizontal="centerContinuous"/>
    </xf>
    <xf numFmtId="185" fontId="1" fillId="0" borderId="15" xfId="42" applyNumberFormat="1" applyFont="1" applyFill="1" applyBorder="1" applyAlignment="1">
      <alignment horizontal="centerContinuous"/>
    </xf>
    <xf numFmtId="185" fontId="1" fillId="0" borderId="22" xfId="42" applyNumberFormat="1" applyFont="1" applyFill="1" applyBorder="1" applyAlignment="1">
      <alignment horizontal="centerContinuous"/>
    </xf>
    <xf numFmtId="185" fontId="1" fillId="0" borderId="0" xfId="42" applyNumberFormat="1" applyFont="1" applyFill="1" applyBorder="1" applyAlignment="1">
      <alignment horizontal="centerContinuous"/>
    </xf>
    <xf numFmtId="185" fontId="31" fillId="0" borderId="30" xfId="42" applyNumberFormat="1" applyFont="1" applyFill="1" applyBorder="1" applyAlignment="1">
      <alignment horizontal="centerContinuous"/>
    </xf>
    <xf numFmtId="185" fontId="1" fillId="0" borderId="36" xfId="42" applyNumberFormat="1" applyFont="1" applyFill="1" applyBorder="1" applyAlignment="1">
      <alignment horizontal="centerContinuous"/>
    </xf>
    <xf numFmtId="185" fontId="1" fillId="0" borderId="10" xfId="42" applyNumberFormat="1" applyFont="1" applyFill="1" applyBorder="1" applyAlignment="1">
      <alignment horizontal="centerContinuous"/>
    </xf>
    <xf numFmtId="185" fontId="1" fillId="0" borderId="12" xfId="42" applyNumberFormat="1" applyFont="1" applyFill="1" applyBorder="1" applyAlignment="1">
      <alignment horizontal="centerContinuous"/>
    </xf>
    <xf numFmtId="37" fontId="0" fillId="0" borderId="0" xfId="0" applyNumberFormat="1" applyFill="1" applyAlignment="1">
      <alignment horizontal="center"/>
    </xf>
    <xf numFmtId="185" fontId="32" fillId="0" borderId="33" xfId="42" applyNumberFormat="1" applyFont="1" applyFill="1" applyBorder="1" applyAlignment="1">
      <alignment horizontal="left" indent="2"/>
    </xf>
    <xf numFmtId="185" fontId="31" fillId="0" borderId="35" xfId="42" applyNumberFormat="1" applyFont="1" applyFill="1" applyBorder="1" applyAlignment="1" quotePrefix="1">
      <alignment horizontal="left" indent="2"/>
    </xf>
    <xf numFmtId="185" fontId="32" fillId="0" borderId="22" xfId="42" applyNumberFormat="1" applyFont="1" applyFill="1" applyBorder="1" applyAlignment="1">
      <alignment horizontal="left" indent="2"/>
    </xf>
    <xf numFmtId="185" fontId="32" fillId="0" borderId="37" xfId="42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center"/>
    </xf>
    <xf numFmtId="37" fontId="1" fillId="0" borderId="24" xfId="0" applyNumberFormat="1" applyFont="1" applyFill="1" applyBorder="1" applyAlignment="1">
      <alignment horizontal="center"/>
    </xf>
    <xf numFmtId="37" fontId="1" fillId="0" borderId="38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37" fontId="1" fillId="0" borderId="31" xfId="0" applyNumberFormat="1" applyFont="1" applyFill="1" applyBorder="1" applyAlignment="1">
      <alignment horizontal="center"/>
    </xf>
    <xf numFmtId="185" fontId="1" fillId="0" borderId="10" xfId="42" applyNumberFormat="1" applyFont="1" applyFill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37" fontId="0" fillId="0" borderId="34" xfId="0" applyNumberForma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43" fontId="0" fillId="0" borderId="0" xfId="42" applyFont="1" applyFill="1" applyAlignment="1">
      <alignment horizontal="right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185" fontId="114" fillId="0" borderId="14" xfId="0" applyNumberFormat="1" applyFont="1" applyFill="1" applyBorder="1" applyAlignment="1">
      <alignment/>
    </xf>
    <xf numFmtId="185" fontId="114" fillId="0" borderId="0" xfId="0" applyNumberFormat="1" applyFont="1" applyFill="1" applyBorder="1" applyAlignment="1">
      <alignment/>
    </xf>
    <xf numFmtId="185" fontId="114" fillId="0" borderId="13" xfId="0" applyNumberFormat="1" applyFont="1" applyFill="1" applyBorder="1" applyAlignment="1">
      <alignment/>
    </xf>
    <xf numFmtId="37" fontId="0" fillId="0" borderId="0" xfId="45" applyNumberFormat="1" applyFont="1" applyFill="1" applyBorder="1" applyAlignment="1">
      <alignment/>
    </xf>
    <xf numFmtId="185" fontId="0" fillId="0" borderId="0" xfId="42" applyNumberFormat="1" applyFont="1" applyFill="1" applyAlignment="1" quotePrefix="1">
      <alignment horizontal="right"/>
    </xf>
    <xf numFmtId="43" fontId="0" fillId="0" borderId="0" xfId="42" applyFont="1" applyFill="1" applyAlignment="1" quotePrefix="1">
      <alignment horizontal="right"/>
    </xf>
    <xf numFmtId="185" fontId="114" fillId="0" borderId="14" xfId="45" applyNumberFormat="1" applyFont="1" applyFill="1" applyBorder="1" applyAlignment="1">
      <alignment/>
    </xf>
    <xf numFmtId="185" fontId="114" fillId="0" borderId="0" xfId="45" applyNumberFormat="1" applyFont="1" applyFill="1" applyBorder="1" applyAlignment="1">
      <alignment/>
    </xf>
    <xf numFmtId="185" fontId="114" fillId="0" borderId="13" xfId="45" applyNumberFormat="1" applyFont="1" applyFill="1" applyBorder="1" applyAlignment="1">
      <alignment/>
    </xf>
    <xf numFmtId="185" fontId="114" fillId="0" borderId="10" xfId="45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114" fillId="0" borderId="12" xfId="45" applyNumberFormat="1" applyFont="1" applyFill="1" applyBorder="1" applyAlignment="1">
      <alignment/>
    </xf>
    <xf numFmtId="185" fontId="1" fillId="0" borderId="11" xfId="0" applyNumberFormat="1" applyFont="1" applyFill="1" applyBorder="1" applyAlignment="1">
      <alignment/>
    </xf>
    <xf numFmtId="185" fontId="1" fillId="0" borderId="13" xfId="0" applyNumberFormat="1" applyFont="1" applyFill="1" applyBorder="1" applyAlignment="1">
      <alignment/>
    </xf>
    <xf numFmtId="37" fontId="0" fillId="0" borderId="14" xfId="45" applyNumberFormat="1" applyFont="1" applyFill="1" applyBorder="1" applyAlignment="1">
      <alignment/>
    </xf>
    <xf numFmtId="37" fontId="0" fillId="0" borderId="34" xfId="45" applyNumberFormat="1" applyFont="1" applyFill="1" applyBorder="1" applyAlignment="1">
      <alignment/>
    </xf>
    <xf numFmtId="37" fontId="0" fillId="0" borderId="15" xfId="45" applyNumberFormat="1" applyFont="1" applyFill="1" applyBorder="1" applyAlignment="1">
      <alignment/>
    </xf>
    <xf numFmtId="185" fontId="0" fillId="0" borderId="14" xfId="45" applyNumberFormat="1" applyFont="1" applyFill="1" applyBorder="1" applyAlignment="1">
      <alignment/>
    </xf>
    <xf numFmtId="185" fontId="0" fillId="0" borderId="0" xfId="45" applyNumberFormat="1" applyFont="1" applyFill="1" applyBorder="1" applyAlignment="1">
      <alignment/>
    </xf>
    <xf numFmtId="37" fontId="0" fillId="0" borderId="13" xfId="45" applyNumberFormat="1" applyFont="1" applyFill="1" applyBorder="1" applyAlignment="1">
      <alignment/>
    </xf>
    <xf numFmtId="185" fontId="0" fillId="0" borderId="13" xfId="45" applyNumberFormat="1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185" fontId="0" fillId="0" borderId="10" xfId="45" applyNumberFormat="1" applyFont="1" applyFill="1" applyBorder="1" applyAlignment="1">
      <alignment/>
    </xf>
    <xf numFmtId="185" fontId="0" fillId="0" borderId="12" xfId="45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/>
    </xf>
    <xf numFmtId="185" fontId="114" fillId="0" borderId="28" xfId="45" applyNumberFormat="1" applyFont="1" applyFill="1" applyBorder="1" applyAlignment="1">
      <alignment/>
    </xf>
    <xf numFmtId="185" fontId="114" fillId="0" borderId="28" xfId="0" applyNumberFormat="1" applyFont="1" applyFill="1" applyBorder="1" applyAlignment="1">
      <alignment/>
    </xf>
    <xf numFmtId="185" fontId="114" fillId="0" borderId="30" xfId="45" applyNumberFormat="1" applyFont="1" applyFill="1" applyBorder="1" applyAlignment="1">
      <alignment/>
    </xf>
    <xf numFmtId="185" fontId="1" fillId="0" borderId="12" xfId="0" applyNumberFormat="1" applyFon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39" xfId="0" applyNumberFormat="1" applyFill="1" applyBorder="1" applyAlignment="1">
      <alignment/>
    </xf>
    <xf numFmtId="185" fontId="0" fillId="0" borderId="30" xfId="45" applyNumberFormat="1" applyFont="1" applyFill="1" applyBorder="1" applyAlignment="1">
      <alignment/>
    </xf>
    <xf numFmtId="185" fontId="0" fillId="0" borderId="28" xfId="45" applyNumberFormat="1" applyFont="1" applyFill="1" applyBorder="1" applyAlignment="1">
      <alignment/>
    </xf>
    <xf numFmtId="41" fontId="1" fillId="0" borderId="33" xfId="0" applyNumberFormat="1" applyFont="1" applyFill="1" applyBorder="1" applyAlignment="1">
      <alignment/>
    </xf>
    <xf numFmtId="41" fontId="1" fillId="0" borderId="39" xfId="0" applyNumberFormat="1" applyFont="1" applyFill="1" applyBorder="1" applyAlignment="1">
      <alignment/>
    </xf>
    <xf numFmtId="37" fontId="0" fillId="0" borderId="40" xfId="0" applyNumberForma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11" xfId="45" applyNumberFormat="1" applyFont="1" applyFill="1" applyBorder="1" applyAlignment="1">
      <alignment/>
    </xf>
    <xf numFmtId="37" fontId="115" fillId="0" borderId="10" xfId="0" applyNumberFormat="1" applyFont="1" applyFill="1" applyBorder="1" applyAlignment="1">
      <alignment/>
    </xf>
    <xf numFmtId="37" fontId="115" fillId="0" borderId="11" xfId="0" applyNumberFormat="1" applyFont="1" applyFill="1" applyBorder="1" applyAlignment="1">
      <alignment/>
    </xf>
    <xf numFmtId="185" fontId="1" fillId="0" borderId="40" xfId="0" applyNumberFormat="1" applyFon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115" fillId="0" borderId="11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37" fontId="115" fillId="0" borderId="13" xfId="0" applyNumberFormat="1" applyFont="1" applyFill="1" applyBorder="1" applyAlignment="1">
      <alignment/>
    </xf>
    <xf numFmtId="185" fontId="117" fillId="0" borderId="40" xfId="0" applyNumberFormat="1" applyFont="1" applyFill="1" applyBorder="1" applyAlignment="1">
      <alignment/>
    </xf>
    <xf numFmtId="185" fontId="117" fillId="0" borderId="18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117" fillId="0" borderId="11" xfId="0" applyNumberFormat="1" applyFont="1" applyFill="1" applyBorder="1" applyAlignment="1">
      <alignment/>
    </xf>
    <xf numFmtId="172" fontId="4" fillId="0" borderId="0" xfId="0" applyFont="1" applyFill="1" applyAlignment="1">
      <alignment/>
    </xf>
    <xf numFmtId="185" fontId="4" fillId="0" borderId="0" xfId="42" applyNumberFormat="1" applyFont="1" applyFill="1" applyAlignment="1" quotePrefix="1">
      <alignment horizontal="right"/>
    </xf>
    <xf numFmtId="43" fontId="4" fillId="0" borderId="0" xfId="42" applyFont="1" applyFill="1" applyAlignment="1" quotePrefix="1">
      <alignment horizontal="right"/>
    </xf>
    <xf numFmtId="185" fontId="4" fillId="0" borderId="0" xfId="42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left"/>
    </xf>
    <xf numFmtId="37" fontId="4" fillId="0" borderId="14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117" fillId="0" borderId="14" xfId="0" applyNumberFormat="1" applyFont="1" applyFill="1" applyBorder="1" applyAlignment="1">
      <alignment/>
    </xf>
    <xf numFmtId="37" fontId="117" fillId="0" borderId="0" xfId="0" applyNumberFormat="1" applyFont="1" applyFill="1" applyBorder="1" applyAlignment="1">
      <alignment/>
    </xf>
    <xf numFmtId="37" fontId="4" fillId="0" borderId="13" xfId="45" applyNumberFormat="1" applyFont="1" applyFill="1" applyBorder="1" applyAlignment="1">
      <alignment/>
    </xf>
    <xf numFmtId="37" fontId="117" fillId="0" borderId="13" xfId="0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/>
    </xf>
    <xf numFmtId="43" fontId="4" fillId="0" borderId="0" xfId="42" applyFont="1" applyFill="1" applyAlignment="1">
      <alignment horizontal="right"/>
    </xf>
    <xf numFmtId="185" fontId="4" fillId="0" borderId="40" xfId="0" applyNumberFormat="1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37" fontId="4" fillId="0" borderId="14" xfId="45" applyNumberFormat="1" applyFont="1" applyFill="1" applyBorder="1" applyAlignment="1">
      <alignment/>
    </xf>
    <xf numFmtId="37" fontId="117" fillId="0" borderId="13" xfId="45" applyNumberFormat="1" applyFont="1" applyFill="1" applyBorder="1" applyAlignment="1">
      <alignment/>
    </xf>
    <xf numFmtId="185" fontId="117" fillId="0" borderId="40" xfId="45" applyNumberFormat="1" applyFont="1" applyFill="1" applyBorder="1" applyAlignment="1">
      <alignment/>
    </xf>
    <xf numFmtId="185" fontId="117" fillId="0" borderId="18" xfId="45" applyNumberFormat="1" applyFont="1" applyFill="1" applyBorder="1" applyAlignment="1">
      <alignment/>
    </xf>
    <xf numFmtId="37" fontId="115" fillId="0" borderId="14" xfId="0" applyNumberFormat="1" applyFont="1" applyFill="1" applyBorder="1" applyAlignment="1">
      <alignment/>
    </xf>
    <xf numFmtId="37" fontId="115" fillId="0" borderId="0" xfId="0" applyNumberFormat="1" applyFont="1" applyFill="1" applyBorder="1" applyAlignment="1">
      <alignment/>
    </xf>
    <xf numFmtId="37" fontId="1" fillId="0" borderId="12" xfId="45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185" fontId="1" fillId="0" borderId="41" xfId="0" applyNumberFormat="1" applyFont="1" applyFill="1" applyBorder="1" applyAlignment="1">
      <alignment/>
    </xf>
    <xf numFmtId="185" fontId="1" fillId="0" borderId="42" xfId="0" applyNumberFormat="1" applyFont="1" applyFill="1" applyBorder="1" applyAlignment="1">
      <alignment/>
    </xf>
    <xf numFmtId="185" fontId="1" fillId="0" borderId="16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37" fontId="117" fillId="0" borderId="14" xfId="45" applyNumberFormat="1" applyFont="1" applyFill="1" applyBorder="1" applyAlignment="1">
      <alignment/>
    </xf>
    <xf numFmtId="37" fontId="117" fillId="0" borderId="0" xfId="45" applyNumberFormat="1" applyFont="1" applyFill="1" applyBorder="1" applyAlignment="1">
      <alignment/>
    </xf>
    <xf numFmtId="179" fontId="117" fillId="0" borderId="40" xfId="0" applyNumberFormat="1" applyFont="1" applyFill="1" applyBorder="1" applyAlignment="1">
      <alignment/>
    </xf>
    <xf numFmtId="179" fontId="117" fillId="0" borderId="18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left"/>
    </xf>
    <xf numFmtId="37" fontId="0" fillId="0" borderId="0" xfId="0" applyNumberForma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/>
    </xf>
    <xf numFmtId="0" fontId="4" fillId="0" borderId="0" xfId="60" applyFill="1">
      <alignment/>
      <protection/>
    </xf>
    <xf numFmtId="185" fontId="74" fillId="0" borderId="0" xfId="42" applyNumberFormat="1" applyFont="1" applyFill="1" applyAlignment="1">
      <alignment/>
    </xf>
    <xf numFmtId="4" fontId="75" fillId="0" borderId="0" xfId="60" applyNumberFormat="1" applyFont="1" applyFill="1">
      <alignment/>
      <protection/>
    </xf>
    <xf numFmtId="185" fontId="75" fillId="0" borderId="0" xfId="42" applyNumberFormat="1" applyFont="1" applyFill="1" applyAlignment="1">
      <alignment/>
    </xf>
    <xf numFmtId="3" fontId="75" fillId="0" borderId="0" xfId="60" applyNumberFormat="1" applyFont="1" applyFill="1" applyAlignment="1">
      <alignment horizontal="center"/>
      <protection/>
    </xf>
    <xf numFmtId="4" fontId="75" fillId="0" borderId="0" xfId="60" applyNumberFormat="1" applyFont="1" applyFill="1" applyAlignment="1">
      <alignment horizontal="center" wrapText="1"/>
      <protection/>
    </xf>
    <xf numFmtId="43" fontId="1" fillId="0" borderId="0" xfId="59" applyNumberFormat="1" applyFont="1" applyFill="1" applyBorder="1" applyAlignment="1">
      <alignment horizontal="center"/>
      <protection/>
    </xf>
    <xf numFmtId="4" fontId="75" fillId="0" borderId="0" xfId="60" applyNumberFormat="1" applyFont="1" applyFill="1" applyAlignment="1">
      <alignment horizontal="center"/>
      <protection/>
    </xf>
    <xf numFmtId="4" fontId="75" fillId="0" borderId="0" xfId="60" applyNumberFormat="1" applyFont="1" applyFill="1" applyAlignment="1" quotePrefix="1">
      <alignment horizontal="center"/>
      <protection/>
    </xf>
    <xf numFmtId="1" fontId="75" fillId="0" borderId="28" xfId="60" applyNumberFormat="1" applyFont="1" applyFill="1" applyBorder="1" applyAlignment="1">
      <alignment horizontal="center"/>
      <protection/>
    </xf>
    <xf numFmtId="43" fontId="4" fillId="0" borderId="0" xfId="42" applyFill="1" applyAlignment="1">
      <alignment/>
    </xf>
    <xf numFmtId="43" fontId="1" fillId="0" borderId="0" xfId="44" applyFont="1" applyFill="1" applyBorder="1" applyAlignment="1">
      <alignment/>
    </xf>
    <xf numFmtId="43" fontId="1" fillId="0" borderId="0" xfId="44" applyNumberFormat="1" applyFont="1" applyFill="1" applyBorder="1" applyAlignment="1" applyProtection="1">
      <alignment horizontal="center"/>
      <protection/>
    </xf>
    <xf numFmtId="43" fontId="75" fillId="0" borderId="10" xfId="42" applyFont="1" applyFill="1" applyBorder="1" applyAlignment="1" applyProtection="1">
      <alignment horizontal="center"/>
      <protection/>
    </xf>
    <xf numFmtId="43" fontId="1" fillId="0" borderId="10" xfId="44" applyNumberFormat="1" applyFont="1" applyFill="1" applyBorder="1" applyAlignment="1" applyProtection="1">
      <alignment horizontal="center"/>
      <protection/>
    </xf>
    <xf numFmtId="43" fontId="75" fillId="0" borderId="0" xfId="42" applyFont="1" applyFill="1" applyBorder="1" applyAlignment="1" applyProtection="1" quotePrefix="1">
      <alignment horizontal="center"/>
      <protection/>
    </xf>
    <xf numFmtId="43" fontId="1" fillId="0" borderId="0" xfId="44" applyNumberFormat="1" applyFont="1" applyFill="1" applyBorder="1" applyAlignment="1" applyProtection="1" quotePrefix="1">
      <alignment horizontal="center"/>
      <protection/>
    </xf>
    <xf numFmtId="43" fontId="43" fillId="0" borderId="0" xfId="44" applyNumberFormat="1" applyFont="1" applyFill="1" applyBorder="1" applyAlignment="1" applyProtection="1">
      <alignment horizontal="center"/>
      <protection/>
    </xf>
    <xf numFmtId="43" fontId="43" fillId="0" borderId="10" xfId="44" applyNumberFormat="1" applyFont="1" applyFill="1" applyBorder="1" applyAlignment="1" applyProtection="1">
      <alignment horizontal="center"/>
      <protection/>
    </xf>
    <xf numFmtId="43" fontId="1" fillId="0" borderId="18" xfId="44" applyNumberFormat="1" applyFont="1" applyFill="1" applyBorder="1" applyAlignment="1">
      <alignment/>
    </xf>
    <xf numFmtId="43" fontId="1" fillId="0" borderId="10" xfId="44" applyNumberFormat="1" applyFont="1" applyFill="1" applyBorder="1" applyAlignment="1">
      <alignment/>
    </xf>
    <xf numFmtId="43" fontId="4" fillId="0" borderId="0" xfId="59" applyNumberFormat="1" applyFont="1" applyFill="1" applyBorder="1">
      <alignment/>
      <protection/>
    </xf>
    <xf numFmtId="172" fontId="37" fillId="0" borderId="0" xfId="0" applyFont="1" applyFill="1" applyBorder="1" applyAlignment="1">
      <alignment/>
    </xf>
    <xf numFmtId="172" fontId="37" fillId="0" borderId="43" xfId="0" applyFont="1" applyFill="1" applyBorder="1" applyAlignment="1">
      <alignment vertical="top"/>
    </xf>
    <xf numFmtId="172" fontId="37" fillId="0" borderId="44" xfId="0" applyFont="1" applyFill="1" applyBorder="1" applyAlignment="1">
      <alignment vertical="top"/>
    </xf>
    <xf numFmtId="172" fontId="37" fillId="0" borderId="45" xfId="0" applyFont="1" applyFill="1" applyBorder="1" applyAlignment="1" quotePrefix="1">
      <alignment horizontal="left" vertical="top"/>
    </xf>
    <xf numFmtId="172" fontId="37" fillId="0" borderId="46" xfId="0" applyFont="1" applyFill="1" applyBorder="1" applyAlignment="1" quotePrefix="1">
      <alignment horizontal="left" vertical="top"/>
    </xf>
    <xf numFmtId="172" fontId="37" fillId="0" borderId="47" xfId="0" applyFont="1" applyFill="1" applyBorder="1" applyAlignment="1">
      <alignment vertical="top"/>
    </xf>
    <xf numFmtId="172" fontId="38" fillId="0" borderId="48" xfId="0" applyFont="1" applyFill="1" applyBorder="1" applyAlignment="1">
      <alignment horizontal="centerContinuous"/>
    </xf>
    <xf numFmtId="172" fontId="40" fillId="0" borderId="0" xfId="0" applyFont="1" applyFill="1" applyBorder="1" applyAlignment="1">
      <alignment horizontal="centerContinuous"/>
    </xf>
    <xf numFmtId="183" fontId="40" fillId="0" borderId="0" xfId="0" applyNumberFormat="1" applyFont="1" applyFill="1" applyBorder="1" applyAlignment="1" applyProtection="1">
      <alignment horizontal="centerContinuous"/>
      <protection/>
    </xf>
    <xf numFmtId="172" fontId="40" fillId="0" borderId="0" xfId="0" applyFont="1" applyFill="1" applyBorder="1" applyAlignment="1">
      <alignment/>
    </xf>
    <xf numFmtId="172" fontId="39" fillId="0" borderId="22" xfId="0" applyFont="1" applyFill="1" applyBorder="1" applyAlignment="1">
      <alignment/>
    </xf>
    <xf numFmtId="172" fontId="39" fillId="0" borderId="28" xfId="0" applyFont="1" applyFill="1" applyBorder="1" applyAlignment="1">
      <alignment/>
    </xf>
    <xf numFmtId="172" fontId="39" fillId="0" borderId="49" xfId="0" applyFont="1" applyFill="1" applyBorder="1" applyAlignment="1">
      <alignment/>
    </xf>
    <xf numFmtId="172" fontId="37" fillId="0" borderId="48" xfId="0" applyFont="1" applyFill="1" applyBorder="1" applyAlignment="1">
      <alignment/>
    </xf>
    <xf numFmtId="172" fontId="37" fillId="0" borderId="10" xfId="0" applyFont="1" applyFill="1" applyBorder="1" applyAlignment="1">
      <alignment/>
    </xf>
    <xf numFmtId="183" fontId="37" fillId="0" borderId="10" xfId="0" applyNumberFormat="1" applyFont="1" applyFill="1" applyBorder="1" applyAlignment="1" applyProtection="1">
      <alignment horizontal="left"/>
      <protection/>
    </xf>
    <xf numFmtId="14" fontId="40" fillId="0" borderId="36" xfId="0" applyNumberFormat="1" applyFont="1" applyFill="1" applyBorder="1" applyAlignment="1" applyProtection="1" quotePrefix="1">
      <alignment horizontal="left"/>
      <protection/>
    </xf>
    <xf numFmtId="172" fontId="37" fillId="0" borderId="30" xfId="0" applyFont="1" applyFill="1" applyBorder="1" applyAlignment="1">
      <alignment/>
    </xf>
    <xf numFmtId="14" fontId="40" fillId="0" borderId="50" xfId="0" applyNumberFormat="1" applyFont="1" applyFill="1" applyBorder="1" applyAlignment="1" applyProtection="1">
      <alignment horizontal="left"/>
      <protection/>
    </xf>
    <xf numFmtId="183" fontId="31" fillId="0" borderId="51" xfId="0" applyNumberFormat="1" applyFont="1" applyFill="1" applyBorder="1" applyAlignment="1" applyProtection="1" quotePrefix="1">
      <alignment horizontal="centerContinuous"/>
      <protection/>
    </xf>
    <xf numFmtId="172" fontId="37" fillId="0" borderId="10" xfId="0" applyFont="1" applyFill="1" applyBorder="1" applyAlignment="1">
      <alignment horizontal="centerContinuous"/>
    </xf>
    <xf numFmtId="183" fontId="37" fillId="0" borderId="10" xfId="0" applyNumberFormat="1" applyFont="1" applyFill="1" applyBorder="1" applyAlignment="1" applyProtection="1">
      <alignment horizontal="centerContinuous"/>
      <protection/>
    </xf>
    <xf numFmtId="37" fontId="37" fillId="0" borderId="10" xfId="0" applyNumberFormat="1" applyFont="1" applyFill="1" applyBorder="1" applyAlignment="1" applyProtection="1">
      <alignment horizontal="centerContinuous"/>
      <protection/>
    </xf>
    <xf numFmtId="37" fontId="37" fillId="0" borderId="50" xfId="0" applyNumberFormat="1" applyFont="1" applyFill="1" applyBorder="1" applyAlignment="1" applyProtection="1">
      <alignment horizontal="centerContinuous"/>
      <protection/>
    </xf>
    <xf numFmtId="172" fontId="37" fillId="0" borderId="52" xfId="0" applyFont="1" applyFill="1" applyBorder="1" applyAlignment="1">
      <alignment/>
    </xf>
    <xf numFmtId="183" fontId="37" fillId="0" borderId="53" xfId="0" applyNumberFormat="1" applyFont="1" applyFill="1" applyBorder="1" applyAlignment="1" applyProtection="1">
      <alignment horizontal="center" vertical="center"/>
      <protection/>
    </xf>
    <xf numFmtId="172" fontId="37" fillId="0" borderId="54" xfId="0" applyFont="1" applyFill="1" applyBorder="1" applyAlignment="1">
      <alignment vertical="center"/>
    </xf>
    <xf numFmtId="183" fontId="37" fillId="0" borderId="34" xfId="0" applyNumberFormat="1" applyFont="1" applyFill="1" applyBorder="1" applyAlignment="1" applyProtection="1" quotePrefix="1">
      <alignment horizontal="centerContinuous" vertical="center"/>
      <protection/>
    </xf>
    <xf numFmtId="172" fontId="37" fillId="0" borderId="34" xfId="0" applyFont="1" applyFill="1" applyBorder="1" applyAlignment="1">
      <alignment horizontal="centerContinuous" vertical="center"/>
    </xf>
    <xf numFmtId="183" fontId="39" fillId="0" borderId="34" xfId="0" applyNumberFormat="1" applyFont="1" applyFill="1" applyBorder="1" applyAlignment="1" applyProtection="1" quotePrefix="1">
      <alignment horizontal="centerContinuous" vertical="center"/>
      <protection/>
    </xf>
    <xf numFmtId="172" fontId="37" fillId="0" borderId="34" xfId="0" applyFont="1" applyFill="1" applyBorder="1" applyAlignment="1">
      <alignment vertical="center"/>
    </xf>
    <xf numFmtId="172" fontId="37" fillId="0" borderId="54" xfId="0" applyFont="1" applyFill="1" applyBorder="1" applyAlignment="1" quotePrefix="1">
      <alignment horizontal="center" vertical="center"/>
    </xf>
    <xf numFmtId="172" fontId="37" fillId="0" borderId="34" xfId="0" applyFont="1" applyFill="1" applyBorder="1" applyAlignment="1" quotePrefix="1">
      <alignment horizontal="center" vertical="center"/>
    </xf>
    <xf numFmtId="172" fontId="37" fillId="0" borderId="55" xfId="0" applyFont="1" applyFill="1" applyBorder="1" applyAlignment="1" quotePrefix="1">
      <alignment horizontal="center" vertical="center"/>
    </xf>
    <xf numFmtId="172" fontId="37" fillId="0" borderId="0" xfId="0" applyFont="1" applyFill="1" applyBorder="1" applyAlignment="1">
      <alignment vertical="center"/>
    </xf>
    <xf numFmtId="172" fontId="37" fillId="0" borderId="0" xfId="0" applyFont="1" applyFill="1" applyAlignment="1">
      <alignment vertical="center"/>
    </xf>
    <xf numFmtId="183" fontId="37" fillId="0" borderId="48" xfId="0" applyNumberFormat="1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Fill="1" applyBorder="1" applyAlignment="1" applyProtection="1" quotePrefix="1">
      <alignment horizontal="centerContinuous" vertical="center"/>
      <protection/>
    </xf>
    <xf numFmtId="172" fontId="37" fillId="0" borderId="0" xfId="0" applyFont="1" applyFill="1" applyBorder="1" applyAlignment="1">
      <alignment horizontal="centerContinuous" vertical="center"/>
    </xf>
    <xf numFmtId="183" fontId="39" fillId="0" borderId="0" xfId="0" applyNumberFormat="1" applyFont="1" applyFill="1" applyBorder="1" applyAlignment="1" applyProtection="1" quotePrefix="1">
      <alignment horizontal="centerContinuous" vertical="center"/>
      <protection/>
    </xf>
    <xf numFmtId="183" fontId="37" fillId="0" borderId="22" xfId="0" applyNumberFormat="1" applyFont="1" applyFill="1" applyBorder="1" applyAlignment="1" applyProtection="1">
      <alignment horizontal="center"/>
      <protection/>
    </xf>
    <xf numFmtId="172" fontId="37" fillId="0" borderId="28" xfId="0" applyFont="1" applyFill="1" applyBorder="1" applyAlignment="1">
      <alignment/>
    </xf>
    <xf numFmtId="183" fontId="37" fillId="0" borderId="23" xfId="0" applyNumberFormat="1" applyFont="1" applyFill="1" applyBorder="1" applyAlignment="1" applyProtection="1">
      <alignment horizontal="center"/>
      <protection/>
    </xf>
    <xf numFmtId="183" fontId="37" fillId="0" borderId="56" xfId="0" applyNumberFormat="1" applyFont="1" applyFill="1" applyBorder="1" applyAlignment="1" applyProtection="1">
      <alignment horizontal="center" vertical="center"/>
      <protection/>
    </xf>
    <xf numFmtId="172" fontId="37" fillId="0" borderId="26" xfId="0" applyFont="1" applyFill="1" applyBorder="1" applyAlignment="1">
      <alignment horizontal="centerContinuous" vertical="center"/>
    </xf>
    <xf numFmtId="183" fontId="39" fillId="0" borderId="25" xfId="0" applyNumberFormat="1" applyFont="1" applyFill="1" applyBorder="1" applyAlignment="1" applyProtection="1">
      <alignment horizontal="center" vertical="center"/>
      <protection/>
    </xf>
    <xf numFmtId="183" fontId="39" fillId="0" borderId="26" xfId="0" applyNumberFormat="1" applyFont="1" applyFill="1" applyBorder="1" applyAlignment="1" applyProtection="1">
      <alignment horizontal="center" vertical="center"/>
      <protection/>
    </xf>
    <xf numFmtId="183" fontId="39" fillId="0" borderId="21" xfId="0" applyNumberFormat="1" applyFont="1" applyFill="1" applyBorder="1" applyAlignment="1" applyProtection="1" quotePrefix="1">
      <alignment horizontal="center" vertical="center"/>
      <protection/>
    </xf>
    <xf numFmtId="183" fontId="37" fillId="0" borderId="57" xfId="0" applyNumberFormat="1" applyFont="1" applyFill="1" applyBorder="1" applyAlignment="1" applyProtection="1">
      <alignment horizontal="center" vertical="center"/>
      <protection/>
    </xf>
    <xf numFmtId="183" fontId="37" fillId="0" borderId="25" xfId="0" applyNumberFormat="1" applyFont="1" applyFill="1" applyBorder="1" applyAlignment="1" applyProtection="1">
      <alignment horizontal="left" vertical="center"/>
      <protection/>
    </xf>
    <xf numFmtId="183" fontId="37" fillId="0" borderId="58" xfId="0" applyNumberFormat="1" applyFont="1" applyFill="1" applyBorder="1" applyAlignment="1" applyProtection="1">
      <alignment horizontal="left" vertical="center"/>
      <protection/>
    </xf>
    <xf numFmtId="172" fontId="37" fillId="0" borderId="58" xfId="0" applyFont="1" applyFill="1" applyBorder="1" applyAlignment="1">
      <alignment vertical="center"/>
    </xf>
    <xf numFmtId="172" fontId="39" fillId="0" borderId="58" xfId="0" applyFont="1" applyFill="1" applyBorder="1" applyAlignment="1">
      <alignment vertical="center"/>
    </xf>
    <xf numFmtId="172" fontId="37" fillId="0" borderId="18" xfId="0" applyFont="1" applyFill="1" applyBorder="1" applyAlignment="1">
      <alignment vertical="center"/>
    </xf>
    <xf numFmtId="185" fontId="37" fillId="0" borderId="21" xfId="42" applyNumberFormat="1" applyFont="1" applyFill="1" applyBorder="1" applyAlignment="1">
      <alignment vertical="center"/>
    </xf>
    <xf numFmtId="185" fontId="37" fillId="0" borderId="0" xfId="0" applyNumberFormat="1" applyFont="1" applyFill="1" applyAlignment="1">
      <alignment vertical="center"/>
    </xf>
    <xf numFmtId="172" fontId="37" fillId="0" borderId="25" xfId="0" applyFont="1" applyFill="1" applyBorder="1" applyAlignment="1">
      <alignment vertical="center"/>
    </xf>
    <xf numFmtId="183" fontId="37" fillId="0" borderId="26" xfId="0" applyNumberFormat="1" applyFont="1" applyFill="1" applyBorder="1" applyAlignment="1" applyProtection="1">
      <alignment horizontal="left" vertical="center"/>
      <protection/>
    </xf>
    <xf numFmtId="172" fontId="37" fillId="0" borderId="26" xfId="0" applyFont="1" applyFill="1" applyBorder="1" applyAlignment="1">
      <alignment vertical="center"/>
    </xf>
    <xf numFmtId="172" fontId="39" fillId="0" borderId="26" xfId="0" applyFont="1" applyFill="1" applyBorder="1" applyAlignment="1">
      <alignment vertical="center"/>
    </xf>
    <xf numFmtId="185" fontId="37" fillId="0" borderId="26" xfId="42" applyNumberFormat="1" applyFont="1" applyFill="1" applyBorder="1" applyAlignment="1" applyProtection="1">
      <alignment vertical="center"/>
      <protection/>
    </xf>
    <xf numFmtId="185" fontId="37" fillId="0" borderId="21" xfId="42" applyNumberFormat="1" applyFont="1" applyFill="1" applyBorder="1" applyAlignment="1" applyProtection="1">
      <alignment vertical="center"/>
      <protection/>
    </xf>
    <xf numFmtId="183" fontId="37" fillId="0" borderId="26" xfId="0" applyNumberFormat="1" applyFont="1" applyFill="1" applyBorder="1" applyAlignment="1" applyProtection="1" quotePrefix="1">
      <alignment horizontal="left" vertical="center"/>
      <protection/>
    </xf>
    <xf numFmtId="183" fontId="37" fillId="0" borderId="57" xfId="0" applyNumberFormat="1" applyFont="1" applyFill="1" applyBorder="1" applyAlignment="1" applyProtection="1" quotePrefix="1">
      <alignment horizontal="center" vertical="center"/>
      <protection/>
    </xf>
    <xf numFmtId="185" fontId="37" fillId="0" borderId="59" xfId="42" applyNumberFormat="1" applyFont="1" applyFill="1" applyBorder="1" applyAlignment="1" applyProtection="1">
      <alignment vertical="center"/>
      <protection/>
    </xf>
    <xf numFmtId="183" fontId="39" fillId="0" borderId="26" xfId="0" applyNumberFormat="1" applyFont="1" applyFill="1" applyBorder="1" applyAlignment="1" applyProtection="1" quotePrefix="1">
      <alignment horizontal="left" vertical="center"/>
      <protection/>
    </xf>
    <xf numFmtId="185" fontId="37" fillId="0" borderId="27" xfId="42" applyNumberFormat="1" applyFont="1" applyFill="1" applyBorder="1" applyAlignment="1" applyProtection="1">
      <alignment vertical="center"/>
      <protection/>
    </xf>
    <xf numFmtId="172" fontId="37" fillId="0" borderId="10" xfId="0" applyFont="1" applyFill="1" applyBorder="1" applyAlignment="1">
      <alignment vertical="center"/>
    </xf>
    <xf numFmtId="183" fontId="37" fillId="0" borderId="10" xfId="0" applyNumberFormat="1" applyFont="1" applyFill="1" applyBorder="1" applyAlignment="1" applyProtection="1">
      <alignment horizontal="left" vertical="center"/>
      <protection/>
    </xf>
    <xf numFmtId="172" fontId="37" fillId="0" borderId="10" xfId="0" applyFont="1" applyFill="1" applyBorder="1" applyAlignment="1">
      <alignment horizontal="centerContinuous" vertical="center"/>
    </xf>
    <xf numFmtId="183" fontId="39" fillId="0" borderId="10" xfId="0" applyNumberFormat="1" applyFont="1" applyFill="1" applyBorder="1" applyAlignment="1" applyProtection="1" quotePrefix="1">
      <alignment horizontal="centerContinuous" vertical="center"/>
      <protection/>
    </xf>
    <xf numFmtId="183" fontId="37" fillId="0" borderId="60" xfId="0" applyNumberFormat="1" applyFont="1" applyFill="1" applyBorder="1" applyAlignment="1" applyProtection="1">
      <alignment horizontal="center" vertical="center"/>
      <protection/>
    </xf>
    <xf numFmtId="183" fontId="37" fillId="0" borderId="61" xfId="0" applyNumberFormat="1" applyFont="1" applyFill="1" applyBorder="1" applyAlignment="1" applyProtection="1">
      <alignment horizontal="left" vertical="center"/>
      <protection/>
    </xf>
    <xf numFmtId="172" fontId="37" fillId="0" borderId="17" xfId="0" applyFont="1" applyFill="1" applyBorder="1" applyAlignment="1">
      <alignment vertical="center"/>
    </xf>
    <xf numFmtId="172" fontId="37" fillId="0" borderId="62" xfId="0" applyFont="1" applyFill="1" applyBorder="1" applyAlignment="1">
      <alignment vertical="center"/>
    </xf>
    <xf numFmtId="185" fontId="37" fillId="0" borderId="61" xfId="42" applyNumberFormat="1" applyFont="1" applyFill="1" applyBorder="1" applyAlignment="1" applyProtection="1">
      <alignment vertical="center"/>
      <protection/>
    </xf>
    <xf numFmtId="185" fontId="37" fillId="0" borderId="63" xfId="42" applyNumberFormat="1" applyFont="1" applyFill="1" applyBorder="1" applyAlignment="1" applyProtection="1">
      <alignment vertical="center"/>
      <protection/>
    </xf>
    <xf numFmtId="43" fontId="37" fillId="0" borderId="0" xfId="42" applyFont="1" applyFill="1" applyAlignment="1">
      <alignment vertical="center"/>
    </xf>
    <xf numFmtId="172" fontId="37" fillId="0" borderId="0" xfId="0" applyFont="1" applyFill="1" applyBorder="1" applyAlignment="1" quotePrefix="1">
      <alignment horizontal="left"/>
    </xf>
    <xf numFmtId="172" fontId="37" fillId="0" borderId="0" xfId="0" applyFont="1" applyFill="1" applyBorder="1" applyAlignment="1">
      <alignment/>
    </xf>
    <xf numFmtId="185" fontId="37" fillId="0" borderId="0" xfId="42" applyNumberFormat="1" applyFont="1" applyFill="1" applyAlignment="1">
      <alignment vertical="center"/>
    </xf>
    <xf numFmtId="183" fontId="31" fillId="0" borderId="0" xfId="0" applyNumberFormat="1" applyFont="1" applyFill="1" applyAlignment="1" applyProtection="1" quotePrefix="1">
      <alignment horizontal="centerContinuous"/>
      <protection/>
    </xf>
    <xf numFmtId="185" fontId="37" fillId="0" borderId="0" xfId="42" applyNumberFormat="1" applyFont="1" applyFill="1" applyAlignment="1">
      <alignment/>
    </xf>
    <xf numFmtId="185" fontId="37" fillId="0" borderId="0" xfId="42" applyNumberFormat="1" applyFont="1" applyFill="1" applyBorder="1" applyAlignment="1">
      <alignment/>
    </xf>
    <xf numFmtId="172" fontId="37" fillId="0" borderId="0" xfId="0" applyFont="1" applyFill="1" applyAlignment="1">
      <alignment horizontal="right"/>
    </xf>
    <xf numFmtId="43" fontId="37" fillId="0" borderId="0" xfId="42" applyFont="1" applyFill="1" applyAlignment="1">
      <alignment/>
    </xf>
    <xf numFmtId="43" fontId="37" fillId="0" borderId="0" xfId="0" applyNumberFormat="1" applyFont="1" applyFill="1" applyAlignment="1">
      <alignment/>
    </xf>
    <xf numFmtId="185" fontId="37" fillId="0" borderId="0" xfId="0" applyNumberFormat="1" applyFont="1" applyFill="1" applyAlignment="1">
      <alignment/>
    </xf>
    <xf numFmtId="172" fontId="37" fillId="0" borderId="43" xfId="0" applyFont="1" applyFill="1" applyBorder="1" applyAlignment="1">
      <alignment/>
    </xf>
    <xf numFmtId="172" fontId="37" fillId="0" borderId="44" xfId="0" applyFont="1" applyFill="1" applyBorder="1" applyAlignment="1">
      <alignment/>
    </xf>
    <xf numFmtId="183" fontId="37" fillId="0" borderId="44" xfId="0" applyNumberFormat="1" applyFont="1" applyFill="1" applyBorder="1" applyAlignment="1" applyProtection="1">
      <alignment horizontal="left"/>
      <protection/>
    </xf>
    <xf numFmtId="172" fontId="37" fillId="0" borderId="45" xfId="0" applyFont="1" applyFill="1" applyBorder="1" applyAlignment="1">
      <alignment/>
    </xf>
    <xf numFmtId="172" fontId="37" fillId="0" borderId="46" xfId="0" applyFont="1" applyFill="1" applyBorder="1" applyAlignment="1">
      <alignment/>
    </xf>
    <xf numFmtId="172" fontId="37" fillId="0" borderId="47" xfId="0" applyFont="1" applyFill="1" applyBorder="1" applyAlignment="1">
      <alignment/>
    </xf>
    <xf numFmtId="172" fontId="31" fillId="0" borderId="22" xfId="0" applyFont="1" applyFill="1" applyBorder="1" applyAlignment="1">
      <alignment/>
    </xf>
    <xf numFmtId="172" fontId="37" fillId="0" borderId="28" xfId="0" applyFont="1" applyFill="1" applyBorder="1" applyAlignment="1">
      <alignment horizontal="centerContinuous"/>
    </xf>
    <xf numFmtId="172" fontId="39" fillId="0" borderId="23" xfId="0" applyFont="1" applyFill="1" applyBorder="1" applyAlignment="1">
      <alignment/>
    </xf>
    <xf numFmtId="172" fontId="37" fillId="0" borderId="64" xfId="0" applyFont="1" applyFill="1" applyBorder="1" applyAlignment="1">
      <alignment/>
    </xf>
    <xf numFmtId="172" fontId="37" fillId="0" borderId="12" xfId="0" applyFont="1" applyFill="1" applyBorder="1" applyAlignment="1">
      <alignment/>
    </xf>
    <xf numFmtId="14" fontId="40" fillId="0" borderId="0" xfId="0" applyNumberFormat="1" applyFont="1" applyFill="1" applyBorder="1" applyAlignment="1" quotePrefix="1">
      <alignment horizontal="centerContinuous" vertical="center"/>
    </xf>
    <xf numFmtId="14" fontId="40" fillId="0" borderId="49" xfId="0" applyNumberFormat="1" applyFont="1" applyFill="1" applyBorder="1" applyAlignment="1" quotePrefix="1">
      <alignment horizontal="centerContinuous" vertical="center"/>
    </xf>
    <xf numFmtId="183" fontId="31" fillId="0" borderId="51" xfId="0" applyNumberFormat="1" applyFont="1" applyFill="1" applyBorder="1" applyAlignment="1" applyProtection="1" quotePrefix="1">
      <alignment horizontal="centerContinuous" vertical="center"/>
      <protection/>
    </xf>
    <xf numFmtId="172" fontId="37" fillId="0" borderId="18" xfId="0" applyFont="1" applyFill="1" applyBorder="1" applyAlignment="1">
      <alignment horizontal="centerContinuous" vertical="center"/>
    </xf>
    <xf numFmtId="183" fontId="31" fillId="0" borderId="18" xfId="0" applyNumberFormat="1" applyFont="1" applyFill="1" applyBorder="1" applyAlignment="1" applyProtection="1">
      <alignment horizontal="centerContinuous" vertical="center"/>
      <protection/>
    </xf>
    <xf numFmtId="172" fontId="37" fillId="0" borderId="65" xfId="0" applyFont="1" applyFill="1" applyBorder="1" applyAlignment="1">
      <alignment horizontal="centerContinuous" vertical="center"/>
    </xf>
    <xf numFmtId="172" fontId="37" fillId="0" borderId="51" xfId="0" applyFont="1" applyFill="1" applyBorder="1" applyAlignment="1">
      <alignment/>
    </xf>
    <xf numFmtId="172" fontId="37" fillId="0" borderId="18" xfId="0" applyFont="1" applyFill="1" applyBorder="1" applyAlignment="1">
      <alignment/>
    </xf>
    <xf numFmtId="172" fontId="37" fillId="0" borderId="65" xfId="0" applyFont="1" applyFill="1" applyBorder="1" applyAlignment="1">
      <alignment/>
    </xf>
    <xf numFmtId="172" fontId="37" fillId="0" borderId="66" xfId="0" applyFont="1" applyFill="1" applyBorder="1" applyAlignment="1">
      <alignment/>
    </xf>
    <xf numFmtId="172" fontId="37" fillId="0" borderId="34" xfId="0" applyFont="1" applyFill="1" applyBorder="1" applyAlignment="1">
      <alignment/>
    </xf>
    <xf numFmtId="172" fontId="37" fillId="0" borderId="35" xfId="0" applyFont="1" applyFill="1" applyBorder="1" applyAlignment="1">
      <alignment/>
    </xf>
    <xf numFmtId="172" fontId="37" fillId="0" borderId="33" xfId="0" applyFont="1" applyFill="1" applyBorder="1" applyAlignment="1" quotePrefix="1">
      <alignment horizontal="center"/>
    </xf>
    <xf numFmtId="172" fontId="37" fillId="0" borderId="55" xfId="0" applyFont="1" applyFill="1" applyBorder="1" applyAlignment="1" quotePrefix="1">
      <alignment horizontal="center"/>
    </xf>
    <xf numFmtId="183" fontId="37" fillId="0" borderId="48" xfId="0" applyNumberFormat="1" applyFont="1" applyFill="1" applyBorder="1" applyAlignment="1" applyProtection="1">
      <alignment horizontal="center"/>
      <protection/>
    </xf>
    <xf numFmtId="183" fontId="37" fillId="0" borderId="22" xfId="0" applyNumberFormat="1" applyFont="1" applyFill="1" applyBorder="1" applyAlignment="1" applyProtection="1" quotePrefix="1">
      <alignment horizontal="left"/>
      <protection/>
    </xf>
    <xf numFmtId="183" fontId="39" fillId="0" borderId="0" xfId="0" applyNumberFormat="1" applyFont="1" applyFill="1" applyBorder="1" applyAlignment="1" applyProtection="1">
      <alignment horizontal="left"/>
      <protection/>
    </xf>
    <xf numFmtId="183" fontId="37" fillId="0" borderId="22" xfId="0" applyNumberFormat="1" applyFont="1" applyFill="1" applyBorder="1" applyAlignment="1" applyProtection="1" quotePrefix="1">
      <alignment horizontal="center"/>
      <protection/>
    </xf>
    <xf numFmtId="183" fontId="37" fillId="0" borderId="23" xfId="0" applyNumberFormat="1" applyFont="1" applyFill="1" applyBorder="1" applyAlignment="1" applyProtection="1" quotePrefix="1">
      <alignment horizontal="center"/>
      <protection/>
    </xf>
    <xf numFmtId="183" fontId="37" fillId="0" borderId="67" xfId="0" applyNumberFormat="1" applyFont="1" applyFill="1" applyBorder="1" applyAlignment="1" applyProtection="1">
      <alignment horizontal="center"/>
      <protection/>
    </xf>
    <xf numFmtId="183" fontId="37" fillId="0" borderId="0" xfId="0" applyNumberFormat="1" applyFont="1" applyFill="1" applyBorder="1" applyAlignment="1" applyProtection="1" quotePrefix="1">
      <alignment horizontal="left"/>
      <protection/>
    </xf>
    <xf numFmtId="183" fontId="37" fillId="0" borderId="57" xfId="0" applyNumberFormat="1" applyFont="1" applyFill="1" applyBorder="1" applyAlignment="1" applyProtection="1">
      <alignment horizontal="center"/>
      <protection/>
    </xf>
    <xf numFmtId="172" fontId="37" fillId="0" borderId="25" xfId="0" applyFont="1" applyFill="1" applyBorder="1" applyAlignment="1">
      <alignment/>
    </xf>
    <xf numFmtId="172" fontId="37" fillId="0" borderId="26" xfId="0" applyFont="1" applyFill="1" applyBorder="1" applyAlignment="1">
      <alignment/>
    </xf>
    <xf numFmtId="183" fontId="39" fillId="0" borderId="26" xfId="0" applyNumberFormat="1" applyFont="1" applyFill="1" applyBorder="1" applyAlignment="1" applyProtection="1">
      <alignment horizontal="left"/>
      <protection/>
    </xf>
    <xf numFmtId="183" fontId="39" fillId="0" borderId="20" xfId="0" applyNumberFormat="1" applyFont="1" applyFill="1" applyBorder="1" applyAlignment="1" applyProtection="1">
      <alignment horizontal="center"/>
      <protection/>
    </xf>
    <xf numFmtId="172" fontId="37" fillId="0" borderId="68" xfId="0" applyFont="1" applyFill="1" applyBorder="1" applyAlignment="1">
      <alignment/>
    </xf>
    <xf numFmtId="183" fontId="39" fillId="0" borderId="21" xfId="0" applyNumberFormat="1" applyFont="1" applyFill="1" applyBorder="1" applyAlignment="1" applyProtection="1" quotePrefix="1">
      <alignment horizontal="center"/>
      <protection/>
    </xf>
    <xf numFmtId="183" fontId="41" fillId="0" borderId="57" xfId="0" applyNumberFormat="1" applyFont="1" applyFill="1" applyBorder="1" applyAlignment="1" applyProtection="1">
      <alignment horizontal="center"/>
      <protection/>
    </xf>
    <xf numFmtId="183" fontId="41" fillId="0" borderId="25" xfId="0" applyNumberFormat="1" applyFont="1" applyFill="1" applyBorder="1" applyAlignment="1" applyProtection="1">
      <alignment horizontal="left"/>
      <protection/>
    </xf>
    <xf numFmtId="172" fontId="41" fillId="0" borderId="26" xfId="0" applyFont="1" applyFill="1" applyBorder="1" applyAlignment="1">
      <alignment/>
    </xf>
    <xf numFmtId="172" fontId="41" fillId="0" borderId="31" xfId="0" applyFont="1" applyFill="1" applyBorder="1" applyAlignment="1">
      <alignment/>
    </xf>
    <xf numFmtId="172" fontId="41" fillId="0" borderId="20" xfId="0" applyFont="1" applyFill="1" applyBorder="1" applyAlignment="1">
      <alignment/>
    </xf>
    <xf numFmtId="172" fontId="41" fillId="0" borderId="68" xfId="0" applyFont="1" applyFill="1" applyBorder="1" applyAlignment="1">
      <alignment/>
    </xf>
    <xf numFmtId="172" fontId="41" fillId="0" borderId="59" xfId="0" applyFont="1" applyFill="1" applyBorder="1" applyAlignment="1">
      <alignment/>
    </xf>
    <xf numFmtId="172" fontId="41" fillId="0" borderId="0" xfId="0" applyFont="1" applyFill="1" applyBorder="1" applyAlignment="1">
      <alignment/>
    </xf>
    <xf numFmtId="172" fontId="41" fillId="0" borderId="0" xfId="0" applyFont="1" applyFill="1" applyAlignment="1">
      <alignment/>
    </xf>
    <xf numFmtId="172" fontId="41" fillId="0" borderId="25" xfId="0" applyFont="1" applyFill="1" applyBorder="1" applyAlignment="1">
      <alignment/>
    </xf>
    <xf numFmtId="183" fontId="41" fillId="0" borderId="26" xfId="0" applyNumberFormat="1" applyFont="1" applyFill="1" applyBorder="1" applyAlignment="1" applyProtection="1">
      <alignment horizontal="left"/>
      <protection/>
    </xf>
    <xf numFmtId="183" fontId="42" fillId="0" borderId="26" xfId="0" applyNumberFormat="1" applyFont="1" applyFill="1" applyBorder="1" applyAlignment="1" applyProtection="1" quotePrefix="1">
      <alignment horizontal="left"/>
      <protection/>
    </xf>
    <xf numFmtId="185" fontId="41" fillId="0" borderId="68" xfId="42" applyNumberFormat="1" applyFont="1" applyFill="1" applyBorder="1" applyAlignment="1">
      <alignment/>
    </xf>
    <xf numFmtId="172" fontId="41" fillId="0" borderId="0" xfId="0" applyFont="1" applyFill="1" applyBorder="1" applyAlignment="1" quotePrefix="1">
      <alignment/>
    </xf>
    <xf numFmtId="185" fontId="41" fillId="0" borderId="0" xfId="0" applyNumberFormat="1" applyFont="1" applyFill="1" applyAlignment="1">
      <alignment/>
    </xf>
    <xf numFmtId="172" fontId="42" fillId="0" borderId="26" xfId="0" applyFont="1" applyFill="1" applyBorder="1" applyAlignment="1">
      <alignment/>
    </xf>
    <xf numFmtId="183" fontId="42" fillId="0" borderId="26" xfId="0" applyNumberFormat="1" applyFont="1" applyFill="1" applyBorder="1" applyAlignment="1" applyProtection="1">
      <alignment horizontal="left"/>
      <protection/>
    </xf>
    <xf numFmtId="37" fontId="41" fillId="0" borderId="31" xfId="0" applyNumberFormat="1" applyFont="1" applyFill="1" applyBorder="1" applyAlignment="1" applyProtection="1">
      <alignment/>
      <protection/>
    </xf>
    <xf numFmtId="41" fontId="41" fillId="0" borderId="0" xfId="42" applyNumberFormat="1" applyFont="1" applyFill="1" applyAlignment="1">
      <alignment/>
    </xf>
    <xf numFmtId="6" fontId="41" fillId="0" borderId="0" xfId="0" applyNumberFormat="1" applyFont="1" applyFill="1" applyAlignment="1">
      <alignment/>
    </xf>
    <xf numFmtId="185" fontId="41" fillId="0" borderId="0" xfId="42" applyNumberFormat="1" applyFont="1" applyFill="1" applyBorder="1" applyAlignment="1" quotePrefix="1">
      <alignment/>
    </xf>
    <xf numFmtId="185" fontId="41" fillId="0" borderId="31" xfId="42" applyNumberFormat="1" applyFont="1" applyFill="1" applyBorder="1" applyAlignment="1">
      <alignment/>
    </xf>
    <xf numFmtId="185" fontId="41" fillId="0" borderId="31" xfId="42" applyNumberFormat="1" applyFont="1" applyFill="1" applyBorder="1" applyAlignment="1" applyProtection="1">
      <alignment/>
      <protection/>
    </xf>
    <xf numFmtId="183" fontId="41" fillId="0" borderId="57" xfId="0" applyNumberFormat="1" applyFont="1" applyFill="1" applyBorder="1" applyAlignment="1" applyProtection="1" quotePrefix="1">
      <alignment horizontal="center"/>
      <protection/>
    </xf>
    <xf numFmtId="172" fontId="41" fillId="0" borderId="26" xfId="0" applyFont="1" applyFill="1" applyBorder="1" applyAlignment="1" quotePrefix="1">
      <alignment horizontal="left"/>
    </xf>
    <xf numFmtId="172" fontId="41" fillId="0" borderId="26" xfId="0" applyFont="1" applyFill="1" applyBorder="1" applyAlignment="1">
      <alignment horizontal="left"/>
    </xf>
    <xf numFmtId="172" fontId="41" fillId="0" borderId="69" xfId="0" applyFont="1" applyFill="1" applyBorder="1" applyAlignment="1">
      <alignment/>
    </xf>
    <xf numFmtId="41" fontId="41" fillId="0" borderId="68" xfId="42" applyNumberFormat="1" applyFont="1" applyFill="1" applyBorder="1" applyAlignment="1">
      <alignment/>
    </xf>
    <xf numFmtId="41" fontId="41" fillId="0" borderId="0" xfId="0" applyNumberFormat="1" applyFont="1" applyFill="1" applyAlignment="1">
      <alignment/>
    </xf>
    <xf numFmtId="185" fontId="41" fillId="0" borderId="22" xfId="42" applyNumberFormat="1" applyFont="1" applyFill="1" applyBorder="1" applyAlignment="1">
      <alignment/>
    </xf>
    <xf numFmtId="185" fontId="41" fillId="0" borderId="28" xfId="42" applyNumberFormat="1" applyFont="1" applyFill="1" applyBorder="1" applyAlignment="1">
      <alignment/>
    </xf>
    <xf numFmtId="185" fontId="41" fillId="0" borderId="23" xfId="42" applyNumberFormat="1" applyFont="1" applyFill="1" applyBorder="1" applyAlignment="1">
      <alignment/>
    </xf>
    <xf numFmtId="37" fontId="41" fillId="0" borderId="18" xfId="0" applyNumberFormat="1" applyFont="1" applyFill="1" applyBorder="1" applyAlignment="1">
      <alignment/>
    </xf>
    <xf numFmtId="183" fontId="41" fillId="0" borderId="0" xfId="0" applyNumberFormat="1" applyFont="1" applyFill="1" applyBorder="1" applyAlignment="1" applyProtection="1">
      <alignment horizontal="left"/>
      <protection/>
    </xf>
    <xf numFmtId="172" fontId="41" fillId="0" borderId="18" xfId="0" applyFont="1" applyFill="1" applyBorder="1" applyAlignment="1">
      <alignment/>
    </xf>
    <xf numFmtId="185" fontId="41" fillId="0" borderId="70" xfId="42" applyNumberFormat="1" applyFont="1" applyFill="1" applyBorder="1" applyAlignment="1" applyProtection="1">
      <alignment/>
      <protection/>
    </xf>
    <xf numFmtId="183" fontId="41" fillId="0" borderId="18" xfId="0" applyNumberFormat="1" applyFont="1" applyFill="1" applyBorder="1" applyAlignment="1" applyProtection="1">
      <alignment horizontal="left"/>
      <protection/>
    </xf>
    <xf numFmtId="172" fontId="41" fillId="0" borderId="10" xfId="0" applyFont="1" applyFill="1" applyBorder="1" applyAlignment="1">
      <alignment/>
    </xf>
    <xf numFmtId="183" fontId="41" fillId="0" borderId="26" xfId="0" applyNumberFormat="1" applyFont="1" applyFill="1" applyBorder="1" applyAlignment="1" applyProtection="1" quotePrefix="1">
      <alignment horizontal="left"/>
      <protection/>
    </xf>
    <xf numFmtId="185" fontId="41" fillId="0" borderId="59" xfId="42" applyNumberFormat="1" applyFont="1" applyFill="1" applyBorder="1" applyAlignment="1" applyProtection="1">
      <alignment/>
      <protection/>
    </xf>
    <xf numFmtId="183" fontId="41" fillId="0" borderId="60" xfId="0" applyNumberFormat="1" applyFont="1" applyFill="1" applyBorder="1" applyAlignment="1" applyProtection="1">
      <alignment horizontal="center"/>
      <protection/>
    </xf>
    <xf numFmtId="172" fontId="41" fillId="0" borderId="61" xfId="0" applyFont="1" applyFill="1" applyBorder="1" applyAlignment="1">
      <alignment/>
    </xf>
    <xf numFmtId="183" fontId="41" fillId="0" borderId="17" xfId="0" applyNumberFormat="1" applyFont="1" applyFill="1" applyBorder="1" applyAlignment="1" applyProtection="1">
      <alignment horizontal="left"/>
      <protection/>
    </xf>
    <xf numFmtId="172" fontId="41" fillId="0" borderId="17" xfId="0" applyFont="1" applyFill="1" applyBorder="1" applyAlignment="1">
      <alignment/>
    </xf>
    <xf numFmtId="172" fontId="42" fillId="0" borderId="17" xfId="0" applyFont="1" applyFill="1" applyBorder="1" applyAlignment="1">
      <alignment/>
    </xf>
    <xf numFmtId="172" fontId="41" fillId="0" borderId="71" xfId="0" applyFont="1" applyFill="1" applyBorder="1" applyAlignment="1">
      <alignment/>
    </xf>
    <xf numFmtId="185" fontId="41" fillId="0" borderId="72" xfId="42" applyNumberFormat="1" applyFont="1" applyFill="1" applyBorder="1" applyAlignment="1" applyProtection="1">
      <alignment/>
      <protection/>
    </xf>
    <xf numFmtId="185" fontId="41" fillId="0" borderId="29" xfId="42" applyNumberFormat="1" applyFont="1" applyFill="1" applyBorder="1" applyAlignment="1">
      <alignment/>
    </xf>
    <xf numFmtId="185" fontId="41" fillId="0" borderId="73" xfId="42" applyNumberFormat="1" applyFont="1" applyFill="1" applyBorder="1" applyAlignment="1" applyProtection="1">
      <alignment/>
      <protection/>
    </xf>
    <xf numFmtId="4" fontId="37" fillId="0" borderId="0" xfId="0" applyNumberFormat="1" applyFont="1" applyFill="1" applyAlignment="1">
      <alignment/>
    </xf>
    <xf numFmtId="172" fontId="31" fillId="0" borderId="0" xfId="0" applyFont="1" applyFill="1" applyBorder="1" applyAlignment="1">
      <alignment horizontal="left"/>
    </xf>
    <xf numFmtId="172" fontId="37" fillId="0" borderId="0" xfId="0" applyFont="1" applyFill="1" applyAlignment="1">
      <alignment horizontal="left"/>
    </xf>
    <xf numFmtId="172" fontId="1" fillId="0" borderId="0" xfId="0" applyFont="1" applyFill="1" applyAlignment="1">
      <alignment/>
    </xf>
    <xf numFmtId="41" fontId="0" fillId="0" borderId="10" xfId="0" applyNumberFormat="1" applyFill="1" applyBorder="1" applyAlignment="1">
      <alignment horizontal="center"/>
    </xf>
    <xf numFmtId="42" fontId="0" fillId="0" borderId="0" xfId="0" applyNumberFormat="1" applyFill="1" applyAlignment="1">
      <alignment/>
    </xf>
    <xf numFmtId="41" fontId="0" fillId="0" borderId="18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42" fontId="0" fillId="0" borderId="1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172" fontId="5" fillId="0" borderId="10" xfId="0" applyFont="1" applyFill="1" applyBorder="1" applyAlignment="1" applyProtection="1">
      <alignment horizontal="left" vertical="center"/>
      <protection/>
    </xf>
    <xf numFmtId="172" fontId="5" fillId="0" borderId="10" xfId="0" applyFont="1" applyFill="1" applyBorder="1" applyAlignment="1">
      <alignment horizontal="left" vertical="center"/>
    </xf>
    <xf numFmtId="172" fontId="5" fillId="0" borderId="10" xfId="0" applyFont="1" applyFill="1" applyBorder="1" applyAlignment="1" applyProtection="1">
      <alignment horizontal="centerContinuous" vertical="center"/>
      <protection/>
    </xf>
    <xf numFmtId="172" fontId="5" fillId="0" borderId="10" xfId="0" applyFont="1" applyFill="1" applyBorder="1" applyAlignment="1">
      <alignment horizontal="centerContinuous" vertical="center"/>
    </xf>
    <xf numFmtId="172" fontId="5" fillId="0" borderId="0" xfId="0" applyFont="1" applyFill="1" applyAlignment="1">
      <alignment horizontal="left" vertical="center"/>
    </xf>
    <xf numFmtId="172" fontId="5" fillId="0" borderId="0" xfId="0" applyFont="1" applyFill="1" applyAlignment="1" applyProtection="1">
      <alignment horizontal="fill"/>
      <protection/>
    </xf>
    <xf numFmtId="172" fontId="5" fillId="0" borderId="0" xfId="0" applyFont="1" applyFill="1" applyAlignment="1" applyProtection="1">
      <alignment horizontal="centerContinuous"/>
      <protection/>
    </xf>
    <xf numFmtId="172" fontId="5" fillId="0" borderId="0" xfId="0" applyFont="1" applyFill="1" applyAlignment="1">
      <alignment horizontal="centerContinuous"/>
    </xf>
    <xf numFmtId="172" fontId="5" fillId="0" borderId="0" xfId="0" applyFont="1" applyFill="1" applyAlignment="1" applyProtection="1" quotePrefix="1">
      <alignment horizontal="left"/>
      <protection/>
    </xf>
    <xf numFmtId="172" fontId="5" fillId="0" borderId="0" xfId="0" applyFont="1" applyFill="1" applyAlignment="1">
      <alignment horizontal="left"/>
    </xf>
    <xf numFmtId="172" fontId="5" fillId="0" borderId="10" xfId="0" applyNumberFormat="1" applyFont="1" applyFill="1" applyBorder="1" applyAlignment="1" applyProtection="1" quotePrefix="1">
      <alignment horizontal="left" vertical="center"/>
      <protection/>
    </xf>
    <xf numFmtId="172" fontId="5" fillId="0" borderId="10" xfId="0" applyNumberFormat="1" applyFont="1" applyFill="1" applyBorder="1" applyAlignment="1" applyProtection="1">
      <alignment horizontal="left" vertical="center"/>
      <protection/>
    </xf>
    <xf numFmtId="172" fontId="5" fillId="0" borderId="10" xfId="0" applyFont="1" applyFill="1" applyBorder="1" applyAlignment="1" applyProtection="1">
      <alignment horizontal="left"/>
      <protection/>
    </xf>
    <xf numFmtId="172" fontId="5" fillId="0" borderId="10" xfId="0" applyFont="1" applyFill="1" applyBorder="1" applyAlignment="1">
      <alignment/>
    </xf>
    <xf numFmtId="172" fontId="5" fillId="0" borderId="0" xfId="0" applyFont="1" applyFill="1" applyAlignment="1">
      <alignment horizontal="center"/>
    </xf>
    <xf numFmtId="172" fontId="5" fillId="0" borderId="0" xfId="0" applyFont="1" applyFill="1" applyAlignment="1" applyProtection="1">
      <alignment horizontal="center"/>
      <protection/>
    </xf>
    <xf numFmtId="172" fontId="6" fillId="0" borderId="0" xfId="0" applyFont="1" applyFill="1" applyAlignment="1" applyProtection="1">
      <alignment horizontal="center" wrapText="1"/>
      <protection/>
    </xf>
    <xf numFmtId="172" fontId="6" fillId="0" borderId="0" xfId="0" applyFont="1" applyFill="1" applyAlignment="1" applyProtection="1" quotePrefix="1">
      <alignment horizontal="center" wrapText="1"/>
      <protection/>
    </xf>
    <xf numFmtId="172" fontId="6" fillId="0" borderId="0" xfId="0" applyFont="1" applyFill="1" applyAlignment="1">
      <alignment horizontal="center" wrapText="1"/>
    </xf>
    <xf numFmtId="172" fontId="6" fillId="0" borderId="0" xfId="0" applyFont="1" applyFill="1" applyAlignment="1" applyProtection="1">
      <alignment horizontal="left"/>
      <protection/>
    </xf>
    <xf numFmtId="172" fontId="16" fillId="0" borderId="0" xfId="0" applyFont="1" applyFill="1" applyAlignment="1">
      <alignment horizontal="center"/>
    </xf>
    <xf numFmtId="184" fontId="16" fillId="0" borderId="0" xfId="0" applyNumberFormat="1" applyFont="1" applyFill="1" applyAlignment="1" applyProtection="1" quotePrefix="1">
      <alignment horizontal="center"/>
      <protection/>
    </xf>
    <xf numFmtId="172" fontId="16" fillId="0" borderId="0" xfId="0" applyFont="1" applyFill="1" applyAlignment="1" quotePrefix="1">
      <alignment horizontal="center"/>
    </xf>
    <xf numFmtId="172" fontId="17" fillId="0" borderId="0" xfId="0" applyFont="1" applyFill="1" applyBorder="1" applyAlignment="1" applyProtection="1">
      <alignment horizontal="left"/>
      <protection/>
    </xf>
    <xf numFmtId="39" fontId="18" fillId="0" borderId="0" xfId="0" applyNumberFormat="1" applyFont="1" applyFill="1" applyAlignment="1" applyProtection="1">
      <alignment horizontal="center"/>
      <protection/>
    </xf>
    <xf numFmtId="39" fontId="33" fillId="0" borderId="0" xfId="0" applyNumberFormat="1" applyFont="1" applyFill="1" applyAlignment="1" applyProtection="1">
      <alignment horizontal="center"/>
      <protection/>
    </xf>
    <xf numFmtId="172" fontId="5" fillId="0" borderId="0" xfId="0" applyFont="1" applyFill="1" applyBorder="1" applyAlignment="1" applyProtection="1">
      <alignment horizontal="left"/>
      <protection/>
    </xf>
    <xf numFmtId="37" fontId="18" fillId="0" borderId="0" xfId="0" applyNumberFormat="1" applyFont="1" applyFill="1" applyAlignment="1" applyProtection="1">
      <alignment/>
      <protection/>
    </xf>
    <xf numFmtId="172" fontId="18" fillId="0" borderId="0" xfId="0" applyFont="1" applyFill="1" applyAlignment="1">
      <alignment horizontal="center"/>
    </xf>
    <xf numFmtId="172" fontId="6" fillId="0" borderId="0" xfId="0" applyFont="1" applyFill="1" applyBorder="1" applyAlignment="1" applyProtection="1">
      <alignment horizontal="left"/>
      <protection/>
    </xf>
    <xf numFmtId="7" fontId="18" fillId="0" borderId="0" xfId="0" applyNumberFormat="1" applyFont="1" applyFill="1" applyAlignment="1" applyProtection="1">
      <alignment/>
      <protection/>
    </xf>
    <xf numFmtId="10" fontId="116" fillId="0" borderId="0" xfId="63" applyNumberFormat="1" applyFont="1" applyFill="1" applyAlignment="1" applyProtection="1">
      <alignment horizontal="center"/>
      <protection/>
    </xf>
    <xf numFmtId="10" fontId="18" fillId="0" borderId="0" xfId="63" applyNumberFormat="1" applyFont="1" applyFill="1" applyAlignment="1">
      <alignment horizontal="center"/>
    </xf>
    <xf numFmtId="10" fontId="33" fillId="0" borderId="0" xfId="63" applyNumberFormat="1" applyFont="1" applyFill="1" applyAlignment="1">
      <alignment horizontal="center"/>
    </xf>
    <xf numFmtId="172" fontId="18" fillId="0" borderId="0" xfId="0" applyFont="1" applyFill="1" applyAlignment="1">
      <alignment/>
    </xf>
    <xf numFmtId="172" fontId="19" fillId="0" borderId="0" xfId="0" applyFont="1" applyFill="1" applyAlignment="1">
      <alignment/>
    </xf>
    <xf numFmtId="37" fontId="19" fillId="0" borderId="0" xfId="0" applyNumberFormat="1" applyFont="1" applyFill="1" applyAlignment="1" applyProtection="1">
      <alignment/>
      <protection/>
    </xf>
    <xf numFmtId="172" fontId="20" fillId="0" borderId="0" xfId="0" applyFont="1" applyFill="1" applyAlignment="1">
      <alignment/>
    </xf>
    <xf numFmtId="172" fontId="20" fillId="0" borderId="0" xfId="0" applyFont="1" applyFill="1" applyAlignment="1">
      <alignment horizontal="center"/>
    </xf>
    <xf numFmtId="172" fontId="17" fillId="0" borderId="0" xfId="0" applyFont="1" applyFill="1" applyAlignment="1" applyProtection="1">
      <alignment horizontal="left"/>
      <protection/>
    </xf>
    <xf numFmtId="177" fontId="116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77" fontId="20" fillId="0" borderId="0" xfId="0" applyNumberFormat="1" applyFont="1" applyFill="1" applyAlignment="1">
      <alignment horizontal="center"/>
    </xf>
    <xf numFmtId="172" fontId="19" fillId="0" borderId="0" xfId="0" applyFont="1" applyFill="1" applyAlignment="1">
      <alignment horizontal="center"/>
    </xf>
    <xf numFmtId="172" fontId="10" fillId="0" borderId="0" xfId="0" applyFont="1" applyFill="1" applyAlignment="1" applyProtection="1">
      <alignment horizontal="left"/>
      <protection/>
    </xf>
    <xf numFmtId="172" fontId="10" fillId="0" borderId="0" xfId="0" applyFont="1" applyFill="1" applyAlignment="1">
      <alignment horizontal="center"/>
    </xf>
    <xf numFmtId="172" fontId="10" fillId="0" borderId="0" xfId="0" applyFont="1" applyFill="1" applyAlignment="1">
      <alignment/>
    </xf>
    <xf numFmtId="172" fontId="5" fillId="0" borderId="0" xfId="0" applyFont="1" applyFill="1" applyBorder="1" applyAlignment="1" applyProtection="1">
      <alignment horizontal="fill"/>
      <protection/>
    </xf>
    <xf numFmtId="172" fontId="5" fillId="0" borderId="0" xfId="0" applyFont="1" applyFill="1" applyBorder="1" applyAlignment="1">
      <alignment/>
    </xf>
    <xf numFmtId="172" fontId="5" fillId="0" borderId="10" xfId="0" applyFont="1" applyFill="1" applyBorder="1" applyAlignment="1" applyProtection="1">
      <alignment horizontal="fill"/>
      <protection/>
    </xf>
    <xf numFmtId="172" fontId="12" fillId="0" borderId="0" xfId="0" applyFont="1" applyFill="1" applyAlignment="1">
      <alignment/>
    </xf>
    <xf numFmtId="172" fontId="22" fillId="0" borderId="0" xfId="0" applyFont="1" applyFill="1" applyAlignment="1">
      <alignment/>
    </xf>
    <xf numFmtId="172" fontId="23" fillId="0" borderId="0" xfId="0" applyFont="1" applyFill="1" applyAlignment="1">
      <alignment/>
    </xf>
    <xf numFmtId="172" fontId="82" fillId="0" borderId="0" xfId="0" applyFont="1" applyFill="1" applyAlignment="1">
      <alignment/>
    </xf>
    <xf numFmtId="172" fontId="83" fillId="0" borderId="0" xfId="0" applyFont="1" applyFill="1" applyAlignment="1">
      <alignment/>
    </xf>
    <xf numFmtId="183" fontId="20" fillId="0" borderId="0" xfId="0" applyNumberFormat="1" applyFont="1" applyFill="1" applyAlignment="1" applyProtection="1">
      <alignment horizontal="left"/>
      <protection/>
    </xf>
    <xf numFmtId="42" fontId="20" fillId="0" borderId="0" xfId="0" applyNumberFormat="1" applyFont="1" applyFill="1" applyAlignment="1" applyProtection="1">
      <alignment/>
      <protection/>
    </xf>
    <xf numFmtId="5" fontId="19" fillId="0" borderId="0" xfId="0" applyNumberFormat="1" applyFont="1" applyFill="1" applyAlignment="1" applyProtection="1">
      <alignment/>
      <protection/>
    </xf>
    <xf numFmtId="185" fontId="83" fillId="0" borderId="0" xfId="42" applyNumberFormat="1" applyFont="1" applyFill="1" applyAlignment="1">
      <alignment/>
    </xf>
    <xf numFmtId="185" fontId="84" fillId="0" borderId="0" xfId="42" applyNumberFormat="1" applyFont="1" applyFill="1" applyAlignment="1">
      <alignment/>
    </xf>
    <xf numFmtId="183" fontId="20" fillId="0" borderId="0" xfId="0" applyNumberFormat="1" applyFont="1" applyFill="1" applyAlignment="1">
      <alignment/>
    </xf>
    <xf numFmtId="5" fontId="20" fillId="0" borderId="0" xfId="0" applyNumberFormat="1" applyFont="1" applyFill="1" applyAlignment="1" applyProtection="1">
      <alignment/>
      <protection/>
    </xf>
    <xf numFmtId="41" fontId="19" fillId="0" borderId="0" xfId="0" applyNumberFormat="1" applyFont="1" applyFill="1" applyAlignment="1" applyProtection="1">
      <alignment/>
      <protection/>
    </xf>
    <xf numFmtId="41" fontId="116" fillId="0" borderId="0" xfId="0" applyNumberFormat="1" applyFont="1" applyFill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41" fontId="118" fillId="0" borderId="0" xfId="0" applyNumberFormat="1" applyFont="1" applyFill="1" applyAlignment="1" applyProtection="1">
      <alignment/>
      <protection/>
    </xf>
    <xf numFmtId="185" fontId="86" fillId="0" borderId="0" xfId="42" applyNumberFormat="1" applyFont="1" applyFill="1" applyBorder="1" applyAlignment="1" applyProtection="1">
      <alignment/>
      <protection/>
    </xf>
    <xf numFmtId="185" fontId="84" fillId="0" borderId="0" xfId="42" applyNumberFormat="1" applyFont="1" applyFill="1" applyAlignment="1" applyProtection="1">
      <alignment/>
      <protection/>
    </xf>
    <xf numFmtId="41" fontId="26" fillId="0" borderId="0" xfId="0" applyNumberFormat="1" applyFont="1" applyFill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185" fontId="86" fillId="0" borderId="0" xfId="42" applyNumberFormat="1" applyFont="1" applyFill="1" applyAlignment="1">
      <alignment/>
    </xf>
    <xf numFmtId="185" fontId="87" fillId="0" borderId="0" xfId="42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10" fontId="27" fillId="0" borderId="0" xfId="0" applyNumberFormat="1" applyFont="1" applyFill="1" applyAlignment="1" applyProtection="1">
      <alignment/>
      <protection/>
    </xf>
    <xf numFmtId="185" fontId="88" fillId="0" borderId="0" xfId="42" applyNumberFormat="1" applyFont="1" applyFill="1" applyAlignment="1" applyProtection="1">
      <alignment/>
      <protection/>
    </xf>
    <xf numFmtId="10" fontId="88" fillId="0" borderId="0" xfId="63" applyNumberFormat="1" applyFont="1" applyFill="1" applyAlignment="1" applyProtection="1">
      <alignment/>
      <protection/>
    </xf>
    <xf numFmtId="41" fontId="12" fillId="0" borderId="0" xfId="0" applyNumberFormat="1" applyFont="1" applyFill="1" applyAlignment="1">
      <alignment/>
    </xf>
    <xf numFmtId="41" fontId="119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1" fontId="20" fillId="0" borderId="0" xfId="0" applyNumberFormat="1" applyFont="1" applyFill="1" applyAlignment="1" applyProtection="1">
      <alignment horizontal="left"/>
      <protection/>
    </xf>
    <xf numFmtId="41" fontId="119" fillId="0" borderId="0" xfId="0" applyNumberFormat="1" applyFont="1" applyFill="1" applyAlignment="1">
      <alignment/>
    </xf>
    <xf numFmtId="41" fontId="28" fillId="0" borderId="0" xfId="0" applyNumberFormat="1" applyFont="1" applyFill="1" applyAlignment="1">
      <alignment/>
    </xf>
    <xf numFmtId="43" fontId="23" fillId="0" borderId="0" xfId="0" applyNumberFormat="1" applyFont="1" applyFill="1" applyAlignment="1">
      <alignment/>
    </xf>
    <xf numFmtId="43" fontId="88" fillId="0" borderId="0" xfId="42" applyNumberFormat="1" applyFont="1" applyFill="1" applyAlignment="1">
      <alignment/>
    </xf>
    <xf numFmtId="43" fontId="88" fillId="0" borderId="0" xfId="42" applyFont="1" applyFill="1" applyAlignment="1">
      <alignment/>
    </xf>
    <xf numFmtId="185" fontId="12" fillId="0" borderId="0" xfId="42" applyNumberFormat="1" applyFont="1" applyFill="1" applyAlignment="1">
      <alignment/>
    </xf>
    <xf numFmtId="41" fontId="11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120" fillId="0" borderId="0" xfId="0" applyNumberFormat="1" applyFont="1" applyFill="1" applyAlignment="1">
      <alignment/>
    </xf>
    <xf numFmtId="10" fontId="121" fillId="0" borderId="0" xfId="0" applyNumberFormat="1" applyFont="1" applyFill="1" applyAlignment="1">
      <alignment/>
    </xf>
    <xf numFmtId="10" fontId="51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181" fontId="53" fillId="0" borderId="0" xfId="0" applyNumberFormat="1" applyFont="1" applyFill="1" applyAlignment="1">
      <alignment/>
    </xf>
    <xf numFmtId="41" fontId="12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0" xfId="0" applyFont="1" applyFill="1" applyAlignment="1" applyProtection="1">
      <alignment horizontal="center"/>
      <protection/>
    </xf>
    <xf numFmtId="172" fontId="5" fillId="0" borderId="0" xfId="0" applyFont="1" applyFill="1" applyAlignment="1" applyProtection="1" quotePrefix="1">
      <alignment horizontal="left"/>
      <protection/>
    </xf>
    <xf numFmtId="172" fontId="5" fillId="0" borderId="0" xfId="0" applyFont="1" applyFill="1" applyBorder="1" applyAlignment="1" applyProtection="1">
      <alignment horizontal="left" vertical="center"/>
      <protection/>
    </xf>
    <xf numFmtId="172" fontId="5" fillId="0" borderId="0" xfId="0" applyFont="1" applyFill="1" applyBorder="1" applyAlignment="1">
      <alignment vertical="center"/>
    </xf>
    <xf numFmtId="172" fontId="5" fillId="0" borderId="0" xfId="0" applyFont="1" applyFill="1" applyBorder="1" applyAlignment="1">
      <alignment horizontal="centerContinuous" vertical="center"/>
    </xf>
    <xf numFmtId="172" fontId="5" fillId="0" borderId="0" xfId="0" applyFont="1" applyFill="1" applyBorder="1" applyAlignment="1" applyProtection="1">
      <alignment horizontal="left" vertical="center"/>
      <protection/>
    </xf>
    <xf numFmtId="172" fontId="5" fillId="0" borderId="10" xfId="0" applyFont="1" applyFill="1" applyBorder="1" applyAlignment="1" applyProtection="1">
      <alignment horizontal="left" vertical="center"/>
      <protection/>
    </xf>
    <xf numFmtId="172" fontId="5" fillId="0" borderId="10" xfId="0" applyFont="1" applyFill="1" applyBorder="1" applyAlignment="1">
      <alignment vertical="center"/>
    </xf>
    <xf numFmtId="172" fontId="5" fillId="0" borderId="10" xfId="0" applyFont="1" applyFill="1" applyBorder="1" applyAlignment="1">
      <alignment horizontal="centerContinuous" vertical="center"/>
    </xf>
    <xf numFmtId="172" fontId="5" fillId="0" borderId="0" xfId="0" applyFont="1" applyFill="1" applyAlignment="1" applyProtection="1">
      <alignment horizontal="left"/>
      <protection/>
    </xf>
    <xf numFmtId="172" fontId="5" fillId="0" borderId="0" xfId="0" applyFont="1" applyFill="1" applyAlignment="1">
      <alignment/>
    </xf>
    <xf numFmtId="172" fontId="5" fillId="0" borderId="0" xfId="0" applyFont="1" applyFill="1" applyBorder="1" applyAlignment="1">
      <alignment/>
    </xf>
    <xf numFmtId="172" fontId="5" fillId="0" borderId="0" xfId="0" applyFont="1" applyFill="1" applyAlignment="1" applyProtection="1">
      <alignment horizontal="centerContinuous"/>
      <protection/>
    </xf>
    <xf numFmtId="172" fontId="5" fillId="0" borderId="0" xfId="0" applyFont="1" applyFill="1" applyAlignment="1">
      <alignment horizontal="centerContinuous"/>
    </xf>
    <xf numFmtId="172" fontId="5" fillId="0" borderId="0" xfId="0" applyNumberFormat="1" applyFont="1" applyFill="1" applyBorder="1" applyAlignment="1" applyProtection="1" quotePrefix="1">
      <alignment horizontal="left" vertical="center"/>
      <protection/>
    </xf>
    <xf numFmtId="172" fontId="5" fillId="0" borderId="10" xfId="0" applyFont="1" applyFill="1" applyBorder="1" applyAlignment="1" applyProtection="1" quotePrefix="1">
      <alignment horizontal="left" vertical="center"/>
      <protection/>
    </xf>
    <xf numFmtId="10" fontId="5" fillId="0" borderId="0" xfId="0" applyNumberFormat="1" applyFont="1" applyFill="1" applyAlignment="1" applyProtection="1">
      <alignment/>
      <protection/>
    </xf>
    <xf numFmtId="172" fontId="5" fillId="0" borderId="10" xfId="0" applyFont="1" applyFill="1" applyBorder="1" applyAlignment="1" applyProtection="1">
      <alignment horizontal="fill"/>
      <protection/>
    </xf>
    <xf numFmtId="172" fontId="5" fillId="0" borderId="0" xfId="0" applyFont="1" applyFill="1" applyBorder="1" applyAlignment="1" applyProtection="1" quotePrefix="1">
      <alignment horizontal="left" vertical="center"/>
      <protection/>
    </xf>
    <xf numFmtId="172" fontId="5" fillId="0" borderId="0" xfId="0" applyFont="1" applyFill="1" applyAlignment="1">
      <alignment vertical="center"/>
    </xf>
    <xf numFmtId="172" fontId="5" fillId="0" borderId="10" xfId="0" applyFont="1" applyFill="1" applyBorder="1" applyAlignment="1">
      <alignment/>
    </xf>
    <xf numFmtId="172" fontId="5" fillId="0" borderId="10" xfId="0" applyFont="1" applyFill="1" applyBorder="1" applyAlignment="1">
      <alignment vertical="center"/>
    </xf>
    <xf numFmtId="172" fontId="5" fillId="0" borderId="10" xfId="0" applyFont="1" applyFill="1" applyBorder="1" applyAlignment="1" quotePrefix="1">
      <alignment vertical="center"/>
    </xf>
    <xf numFmtId="172" fontId="6" fillId="0" borderId="0" xfId="0" applyFont="1" applyFill="1" applyBorder="1" applyAlignment="1">
      <alignment horizontal="centerContinuous"/>
    </xf>
    <xf numFmtId="172" fontId="6" fillId="0" borderId="0" xfId="0" applyFont="1" applyFill="1" applyBorder="1" applyAlignment="1" applyProtection="1" quotePrefix="1">
      <alignment horizontal="centerContinuous"/>
      <protection/>
    </xf>
    <xf numFmtId="172" fontId="5" fillId="0" borderId="0" xfId="0" applyFont="1" applyFill="1" applyAlignment="1">
      <alignment horizontal="center" wrapText="1"/>
    </xf>
    <xf numFmtId="172" fontId="5" fillId="0" borderId="0" xfId="0" applyFont="1" applyFill="1" applyAlignment="1" applyProtection="1">
      <alignment horizontal="center" wrapText="1"/>
      <protection/>
    </xf>
    <xf numFmtId="172" fontId="5" fillId="0" borderId="0" xfId="0" applyFont="1" applyFill="1" applyAlignment="1">
      <alignment horizontal="center" wrapText="1"/>
    </xf>
    <xf numFmtId="172" fontId="7" fillId="0" borderId="0" xfId="0" applyFont="1" applyFill="1" applyAlignment="1">
      <alignment/>
    </xf>
    <xf numFmtId="14" fontId="5" fillId="0" borderId="0" xfId="0" applyNumberFormat="1" applyFont="1" applyFill="1" applyAlignment="1" applyProtection="1">
      <alignment horizontal="center" wrapText="1"/>
      <protection/>
    </xf>
    <xf numFmtId="10" fontId="5" fillId="0" borderId="0" xfId="0" applyNumberFormat="1" applyFont="1" applyFill="1" applyAlignment="1">
      <alignment/>
    </xf>
    <xf numFmtId="172" fontId="5" fillId="0" borderId="0" xfId="0" applyFont="1" applyFill="1" applyAlignment="1">
      <alignment horizontal="center"/>
    </xf>
    <xf numFmtId="172" fontId="7" fillId="0" borderId="0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horizontal="left"/>
      <protection/>
    </xf>
    <xf numFmtId="41" fontId="6" fillId="0" borderId="0" xfId="0" applyNumberFormat="1" applyFont="1" applyFill="1" applyAlignment="1">
      <alignment horizontal="left"/>
    </xf>
    <xf numFmtId="175" fontId="5" fillId="0" borderId="0" xfId="0" applyNumberFormat="1" applyFont="1" applyFill="1" applyAlignment="1">
      <alignment/>
    </xf>
    <xf numFmtId="172" fontId="6" fillId="0" borderId="0" xfId="0" applyFont="1" applyFill="1" applyAlignment="1">
      <alignment/>
    </xf>
    <xf numFmtId="41" fontId="5" fillId="0" borderId="0" xfId="0" applyNumberFormat="1" applyFont="1" applyFill="1" applyAlignment="1" applyProtection="1">
      <alignment/>
      <protection/>
    </xf>
    <xf numFmtId="174" fontId="5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/>
      <protection/>
    </xf>
    <xf numFmtId="41" fontId="13" fillId="0" borderId="0" xfId="0" applyNumberFormat="1" applyFont="1" applyFill="1" applyAlignment="1" applyProtection="1">
      <alignment horizontal="left"/>
      <protection/>
    </xf>
    <xf numFmtId="41" fontId="5" fillId="0" borderId="0" xfId="0" applyNumberFormat="1" applyFont="1" applyFill="1" applyAlignment="1" applyProtection="1">
      <alignment horizontal="fill"/>
      <protection/>
    </xf>
    <xf numFmtId="174" fontId="5" fillId="0" borderId="0" xfId="0" applyNumberFormat="1" applyFont="1" applyFill="1" applyAlignment="1" applyProtection="1">
      <alignment horizontal="fill"/>
      <protection/>
    </xf>
    <xf numFmtId="172" fontId="13" fillId="0" borderId="0" xfId="0" applyFont="1" applyFill="1" applyAlignment="1">
      <alignment/>
    </xf>
    <xf numFmtId="172" fontId="5" fillId="0" borderId="0" xfId="0" applyFont="1" applyFill="1" applyBorder="1" applyAlignment="1">
      <alignment vertical="center"/>
    </xf>
    <xf numFmtId="172" fontId="5" fillId="0" borderId="0" xfId="0" applyFont="1" applyFill="1" applyBorder="1" applyAlignment="1">
      <alignment horizontal="centerContinuous" vertical="center"/>
    </xf>
    <xf numFmtId="172" fontId="14" fillId="0" borderId="0" xfId="0" applyFont="1" applyFill="1" applyBorder="1" applyAlignment="1">
      <alignment horizontal="centerContinuous" vertical="center"/>
    </xf>
    <xf numFmtId="172" fontId="14" fillId="0" borderId="10" xfId="0" applyFont="1" applyFill="1" applyBorder="1" applyAlignment="1">
      <alignment horizontal="centerContinuous" vertical="center"/>
    </xf>
    <xf numFmtId="172" fontId="14" fillId="0" borderId="0" xfId="0" applyFont="1" applyFill="1" applyAlignment="1">
      <alignment horizontal="centerContinuous"/>
    </xf>
    <xf numFmtId="172" fontId="14" fillId="0" borderId="0" xfId="0" applyFont="1" applyFill="1" applyAlignment="1">
      <alignment/>
    </xf>
    <xf numFmtId="172" fontId="14" fillId="0" borderId="10" xfId="0" applyFont="1" applyFill="1" applyBorder="1" applyAlignment="1">
      <alignment vertical="center"/>
    </xf>
    <xf numFmtId="172" fontId="5" fillId="0" borderId="0" xfId="0" applyFont="1" applyFill="1" applyAlignment="1" quotePrefix="1">
      <alignment vertical="center"/>
    </xf>
    <xf numFmtId="172" fontId="6" fillId="0" borderId="0" xfId="0" applyFont="1" applyFill="1" applyAlignment="1" applyProtection="1">
      <alignment horizontal="center" wrapText="1"/>
      <protection/>
    </xf>
    <xf numFmtId="172" fontId="5" fillId="0" borderId="0" xfId="0" applyFont="1" applyFill="1" applyAlignment="1" applyProtection="1">
      <alignment horizontal="center" wrapText="1"/>
      <protection/>
    </xf>
    <xf numFmtId="14" fontId="6" fillId="0" borderId="0" xfId="0" applyNumberFormat="1" applyFont="1" applyFill="1" applyAlignment="1" applyProtection="1">
      <alignment horizontal="center" wrapText="1"/>
      <protection/>
    </xf>
    <xf numFmtId="172" fontId="7" fillId="0" borderId="0" xfId="0" applyFont="1" applyFill="1" applyAlignment="1" applyProtection="1" quotePrefix="1">
      <alignment horizontal="left"/>
      <protection/>
    </xf>
    <xf numFmtId="41" fontId="5" fillId="0" borderId="0" xfId="0" applyNumberFormat="1" applyFont="1" applyFill="1" applyAlignment="1" applyProtection="1" quotePrefix="1">
      <alignment/>
      <protection/>
    </xf>
    <xf numFmtId="172" fontId="5" fillId="0" borderId="0" xfId="0" applyFont="1" applyFill="1" applyBorder="1" applyAlignment="1" applyProtection="1" quotePrefix="1">
      <alignment horizontal="left"/>
      <protection/>
    </xf>
    <xf numFmtId="41" fontId="14" fillId="0" borderId="0" xfId="0" applyNumberFormat="1" applyFont="1" applyFill="1" applyAlignment="1" applyProtection="1">
      <alignment horizontal="left"/>
      <protection/>
    </xf>
    <xf numFmtId="172" fontId="14" fillId="0" borderId="10" xfId="0" applyFont="1" applyFill="1" applyBorder="1" applyAlignment="1" applyProtection="1">
      <alignment horizontal="fill"/>
      <protection/>
    </xf>
    <xf numFmtId="172" fontId="15" fillId="0" borderId="0" xfId="0" applyFont="1" applyFill="1" applyBorder="1" applyAlignment="1" applyProtection="1">
      <alignment horizontal="left" vertical="center"/>
      <protection/>
    </xf>
    <xf numFmtId="172" fontId="15" fillId="0" borderId="0" xfId="0" applyFont="1" applyFill="1" applyBorder="1" applyAlignment="1">
      <alignment vertical="center"/>
    </xf>
    <xf numFmtId="172" fontId="15" fillId="0" borderId="0" xfId="0" applyFont="1" applyFill="1" applyBorder="1" applyAlignment="1" applyProtection="1">
      <alignment horizontal="centerContinuous" vertical="center"/>
      <protection/>
    </xf>
    <xf numFmtId="172" fontId="15" fillId="0" borderId="0" xfId="0" applyFont="1" applyFill="1" applyBorder="1" applyAlignment="1">
      <alignment horizontal="centerContinuous" vertical="center"/>
    </xf>
    <xf numFmtId="172" fontId="15" fillId="0" borderId="0" xfId="0" applyFont="1" applyFill="1" applyAlignment="1">
      <alignment vertical="center"/>
    </xf>
    <xf numFmtId="172" fontId="15" fillId="0" borderId="10" xfId="0" applyFont="1" applyFill="1" applyBorder="1" applyAlignment="1" applyProtection="1">
      <alignment horizontal="left" vertical="center"/>
      <protection/>
    </xf>
    <xf numFmtId="172" fontId="15" fillId="0" borderId="10" xfId="0" applyFont="1" applyFill="1" applyBorder="1" applyAlignment="1">
      <alignment vertical="center"/>
    </xf>
    <xf numFmtId="172" fontId="15" fillId="0" borderId="10" xfId="0" applyFont="1" applyFill="1" applyBorder="1" applyAlignment="1" applyProtection="1">
      <alignment horizontal="centerContinuous" vertical="center"/>
      <protection/>
    </xf>
    <xf numFmtId="172" fontId="15" fillId="0" borderId="10" xfId="0" applyFont="1" applyFill="1" applyBorder="1" applyAlignment="1">
      <alignment horizontal="centerContinuous" vertical="center"/>
    </xf>
    <xf numFmtId="172" fontId="15" fillId="0" borderId="0" xfId="0" applyFont="1" applyFill="1" applyAlignment="1" applyProtection="1">
      <alignment horizontal="fill"/>
      <protection/>
    </xf>
    <xf numFmtId="172" fontId="15" fillId="0" borderId="0" xfId="0" applyFont="1" applyFill="1" applyAlignment="1" applyProtection="1">
      <alignment horizontal="left"/>
      <protection/>
    </xf>
    <xf numFmtId="172" fontId="15" fillId="0" borderId="0" xfId="0" applyNumberFormat="1" applyFont="1" applyFill="1" applyBorder="1" applyAlignment="1" applyProtection="1">
      <alignment horizontal="left" vertical="center"/>
      <protection/>
    </xf>
    <xf numFmtId="172" fontId="15" fillId="0" borderId="0" xfId="0" applyNumberFormat="1" applyFont="1" applyFill="1" applyBorder="1" applyAlignment="1" applyProtection="1" quotePrefix="1">
      <alignment horizontal="left" vertical="center"/>
      <protection/>
    </xf>
    <xf numFmtId="172" fontId="15" fillId="0" borderId="0" xfId="0" applyFont="1" applyFill="1" applyAlignment="1" quotePrefix="1">
      <alignment vertical="center"/>
    </xf>
    <xf numFmtId="172" fontId="15" fillId="0" borderId="10" xfId="0" applyNumberFormat="1" applyFont="1" applyFill="1" applyBorder="1" applyAlignment="1" applyProtection="1" quotePrefix="1">
      <alignment horizontal="left" vertical="center"/>
      <protection/>
    </xf>
    <xf numFmtId="172" fontId="15" fillId="0" borderId="10" xfId="0" applyNumberFormat="1" applyFont="1" applyFill="1" applyBorder="1" applyAlignment="1" applyProtection="1">
      <alignment horizontal="left" vertical="center"/>
      <protection/>
    </xf>
    <xf numFmtId="172" fontId="46" fillId="0" borderId="18" xfId="0" applyFont="1" applyFill="1" applyBorder="1" applyAlignment="1">
      <alignment horizontal="center" wrapText="1"/>
    </xf>
    <xf numFmtId="172" fontId="46" fillId="0" borderId="18" xfId="0" applyFont="1" applyFill="1" applyBorder="1" applyAlignment="1" applyProtection="1">
      <alignment horizontal="center" wrapText="1"/>
      <protection/>
    </xf>
    <xf numFmtId="172" fontId="46" fillId="0" borderId="0" xfId="0" applyFont="1" applyFill="1" applyBorder="1" applyAlignment="1">
      <alignment horizontal="center" wrapText="1"/>
    </xf>
    <xf numFmtId="172" fontId="46" fillId="0" borderId="0" xfId="0" applyFont="1" applyFill="1" applyBorder="1" applyAlignment="1" applyProtection="1">
      <alignment horizontal="center" wrapText="1"/>
      <protection/>
    </xf>
    <xf numFmtId="172" fontId="15" fillId="0" borderId="0" xfId="0" applyFont="1" applyFill="1" applyAlignment="1" applyProtection="1">
      <alignment horizontal="center"/>
      <protection/>
    </xf>
    <xf numFmtId="172" fontId="15" fillId="0" borderId="0" xfId="0" applyFont="1" applyFill="1" applyAlignment="1" applyProtection="1">
      <alignment horizontal="left" wrapText="1"/>
      <protection/>
    </xf>
    <xf numFmtId="172" fontId="15" fillId="0" borderId="0" xfId="0" applyFont="1" applyFill="1" applyAlignment="1" applyProtection="1">
      <alignment horizontal="left" vertical="top" wrapText="1"/>
      <protection/>
    </xf>
    <xf numFmtId="10" fontId="15" fillId="0" borderId="0" xfId="0" applyNumberFormat="1" applyFont="1" applyFill="1" applyAlignment="1">
      <alignment/>
    </xf>
    <xf numFmtId="172" fontId="45" fillId="0" borderId="0" xfId="0" applyFont="1" applyFill="1" applyAlignment="1" applyProtection="1">
      <alignment horizontal="left" vertical="top" wrapText="1"/>
      <protection/>
    </xf>
    <xf numFmtId="10" fontId="15" fillId="0" borderId="0" xfId="0" applyNumberFormat="1" applyFont="1" applyFill="1" applyAlignment="1" applyProtection="1">
      <alignment/>
      <protection/>
    </xf>
    <xf numFmtId="10" fontId="48" fillId="0" borderId="0" xfId="0" applyNumberFormat="1" applyFont="1" applyFill="1" applyAlignment="1" applyProtection="1">
      <alignment/>
      <protection/>
    </xf>
    <xf numFmtId="10" fontId="48" fillId="0" borderId="0" xfId="0" applyNumberFormat="1" applyFont="1" applyFill="1" applyAlignment="1" applyProtection="1" quotePrefix="1">
      <alignment/>
      <protection/>
    </xf>
    <xf numFmtId="44" fontId="48" fillId="0" borderId="0" xfId="45" applyFont="1" applyFill="1" applyAlignment="1" applyProtection="1">
      <alignment/>
      <protection/>
    </xf>
    <xf numFmtId="10" fontId="49" fillId="0" borderId="0" xfId="0" applyNumberFormat="1" applyFont="1" applyFill="1" applyAlignment="1" applyProtection="1">
      <alignment/>
      <protection/>
    </xf>
    <xf numFmtId="172" fontId="15" fillId="0" borderId="0" xfId="0" applyFont="1" applyFill="1" applyAlignment="1">
      <alignment horizontal="center"/>
    </xf>
    <xf numFmtId="10" fontId="15" fillId="0" borderId="0" xfId="0" applyNumberFormat="1" applyFont="1" applyFill="1" applyAlignment="1" applyProtection="1">
      <alignment horizontal="fill"/>
      <protection/>
    </xf>
    <xf numFmtId="172" fontId="15" fillId="0" borderId="10" xfId="0" applyFont="1" applyFill="1" applyBorder="1" applyAlignment="1" applyProtection="1">
      <alignment horizontal="fill"/>
      <protection/>
    </xf>
    <xf numFmtId="172" fontId="50" fillId="0" borderId="10" xfId="0" applyFont="1" applyFill="1" applyBorder="1" applyAlignment="1" applyProtection="1">
      <alignment horizontal="fill"/>
      <protection/>
    </xf>
    <xf numFmtId="172" fontId="15" fillId="0" borderId="0" xfId="0" applyFont="1" applyFill="1" applyAlignment="1" applyProtection="1" quotePrefix="1">
      <alignment horizontal="left"/>
      <protection/>
    </xf>
    <xf numFmtId="172" fontId="50" fillId="0" borderId="0" xfId="0" applyFont="1" applyFill="1" applyAlignment="1">
      <alignment/>
    </xf>
    <xf numFmtId="183" fontId="15" fillId="0" borderId="0" xfId="57" applyFont="1" applyFill="1" applyAlignment="1">
      <alignment horizontal="center"/>
      <protection/>
    </xf>
    <xf numFmtId="183" fontId="15" fillId="0" borderId="0" xfId="57" applyFont="1" applyFill="1" applyAlignment="1">
      <alignment horizontal="centerContinuous"/>
      <protection/>
    </xf>
    <xf numFmtId="183" fontId="15" fillId="0" borderId="0" xfId="57" applyFont="1" applyFill="1" applyAlignment="1" applyProtection="1">
      <alignment horizontal="left" indent="5"/>
      <protection/>
    </xf>
    <xf numFmtId="183" fontId="15" fillId="0" borderId="0" xfId="57" applyFont="1" applyFill="1" applyAlignment="1">
      <alignment horizontal="left"/>
      <protection/>
    </xf>
    <xf numFmtId="183" fontId="15" fillId="0" borderId="0" xfId="57" applyFont="1" applyFill="1" applyAlignment="1" applyProtection="1">
      <alignment horizontal="centerContinuous"/>
      <protection/>
    </xf>
    <xf numFmtId="183" fontId="15" fillId="0" borderId="0" xfId="57" applyFont="1" applyFill="1" applyBorder="1">
      <alignment/>
      <protection/>
    </xf>
    <xf numFmtId="183" fontId="15" fillId="0" borderId="10" xfId="57" applyFont="1" applyFill="1" applyBorder="1" applyAlignment="1" applyProtection="1" quotePrefix="1">
      <alignment horizontal="centerContinuous"/>
      <protection/>
    </xf>
    <xf numFmtId="183" fontId="15" fillId="0" borderId="10" xfId="57" applyFont="1" applyFill="1" applyBorder="1" applyAlignment="1">
      <alignment horizontal="centerContinuous"/>
      <protection/>
    </xf>
    <xf numFmtId="183" fontId="15" fillId="0" borderId="10" xfId="57" applyFont="1" applyFill="1" applyBorder="1">
      <alignment/>
      <protection/>
    </xf>
    <xf numFmtId="183" fontId="15" fillId="0" borderId="0" xfId="57" applyFont="1" applyFill="1" applyBorder="1" applyAlignment="1" applyProtection="1">
      <alignment horizontal="center"/>
      <protection/>
    </xf>
    <xf numFmtId="183" fontId="15" fillId="0" borderId="0" xfId="57" applyFont="1" applyFill="1" applyAlignment="1" applyProtection="1">
      <alignment horizontal="center"/>
      <protection/>
    </xf>
    <xf numFmtId="183" fontId="46" fillId="0" borderId="0" xfId="57" applyFont="1" applyFill="1" applyBorder="1" applyAlignment="1" applyProtection="1">
      <alignment horizontal="center"/>
      <protection/>
    </xf>
    <xf numFmtId="183" fontId="15" fillId="0" borderId="10" xfId="57" applyFont="1" applyFill="1" applyBorder="1" applyAlignment="1" applyProtection="1">
      <alignment horizontal="center"/>
      <protection/>
    </xf>
    <xf numFmtId="183" fontId="15" fillId="0" borderId="0" xfId="57" applyFont="1" applyFill="1" applyAlignment="1" applyProtection="1">
      <alignment horizontal="left"/>
      <protection/>
    </xf>
    <xf numFmtId="172" fontId="15" fillId="0" borderId="0" xfId="0" applyFont="1" applyFill="1" applyBorder="1" applyAlignment="1">
      <alignment/>
    </xf>
    <xf numFmtId="172" fontId="15" fillId="0" borderId="0" xfId="0" applyFont="1" applyFill="1" applyBorder="1" applyAlignment="1">
      <alignment horizontal="centerContinuous"/>
    </xf>
    <xf numFmtId="172" fontId="15" fillId="0" borderId="0" xfId="0" applyFont="1" applyFill="1" applyBorder="1" applyAlignment="1" applyProtection="1">
      <alignment horizontal="left"/>
      <protection/>
    </xf>
    <xf numFmtId="172" fontId="15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centerContinuous"/>
    </xf>
    <xf numFmtId="172" fontId="15" fillId="0" borderId="10" xfId="0" applyFont="1" applyFill="1" applyBorder="1" applyAlignment="1" applyProtection="1">
      <alignment horizontal="left"/>
      <protection/>
    </xf>
    <xf numFmtId="172" fontId="15" fillId="0" borderId="0" xfId="0" applyFont="1" applyFill="1" applyAlignment="1" applyProtection="1">
      <alignment/>
      <protection/>
    </xf>
    <xf numFmtId="172" fontId="45" fillId="0" borderId="0" xfId="0" applyFont="1" applyFill="1" applyBorder="1" applyAlignment="1">
      <alignment/>
    </xf>
    <xf numFmtId="172" fontId="46" fillId="0" borderId="0" xfId="0" applyFont="1" applyFill="1" applyBorder="1" applyAlignment="1">
      <alignment horizontal="centerContinuous"/>
    </xf>
    <xf numFmtId="172" fontId="46" fillId="0" borderId="0" xfId="0" applyFont="1" applyFill="1" applyBorder="1" applyAlignment="1" applyProtection="1">
      <alignment horizontal="centerContinuous"/>
      <protection/>
    </xf>
    <xf numFmtId="172" fontId="46" fillId="0" borderId="0" xfId="0" applyFont="1" applyFill="1" applyBorder="1" applyAlignment="1" applyProtection="1" quotePrefix="1">
      <alignment horizontal="centerContinuous"/>
      <protection/>
    </xf>
    <xf numFmtId="172" fontId="15" fillId="0" borderId="0" xfId="0" applyFont="1" applyFill="1" applyBorder="1" applyAlignment="1" applyProtection="1">
      <alignment horizontal="centerContinuous"/>
      <protection/>
    </xf>
    <xf numFmtId="172" fontId="45" fillId="0" borderId="0" xfId="0" applyFont="1" applyFill="1" applyAlignment="1">
      <alignment horizontal="center"/>
    </xf>
    <xf numFmtId="172" fontId="15" fillId="0" borderId="0" xfId="0" applyFont="1" applyFill="1" applyAlignment="1" applyProtection="1">
      <alignment horizontal="center" wrapText="1"/>
      <protection/>
    </xf>
    <xf numFmtId="172" fontId="15" fillId="0" borderId="0" xfId="0" applyFont="1" applyFill="1" applyAlignment="1">
      <alignment horizontal="center" wrapText="1"/>
    </xf>
    <xf numFmtId="172" fontId="15" fillId="0" borderId="0" xfId="0" applyFont="1" applyFill="1" applyAlignment="1" applyProtection="1" quotePrefix="1">
      <alignment horizontal="center" wrapText="1"/>
      <protection/>
    </xf>
    <xf numFmtId="172" fontId="45" fillId="0" borderId="0" xfId="0" applyFont="1" applyFill="1" applyAlignment="1">
      <alignment horizontal="center" wrapText="1"/>
    </xf>
    <xf numFmtId="172" fontId="46" fillId="0" borderId="0" xfId="0" applyFont="1" applyFill="1" applyAlignment="1" applyProtection="1">
      <alignment horizontal="center"/>
      <protection/>
    </xf>
    <xf numFmtId="14" fontId="46" fillId="0" borderId="0" xfId="0" applyNumberFormat="1" applyFont="1" applyFill="1" applyAlignment="1" applyProtection="1">
      <alignment horizontal="center"/>
      <protection/>
    </xf>
    <xf numFmtId="172" fontId="55" fillId="0" borderId="0" xfId="0" applyFont="1" applyFill="1" applyAlignment="1">
      <alignment horizontal="center"/>
    </xf>
    <xf numFmtId="172" fontId="15" fillId="0" borderId="0" xfId="0" applyFont="1" applyFill="1" applyAlignment="1" quotePrefix="1">
      <alignment horizontal="center"/>
    </xf>
    <xf numFmtId="172" fontId="45" fillId="0" borderId="0" xfId="0" applyFont="1" applyFill="1" applyAlignment="1">
      <alignment/>
    </xf>
    <xf numFmtId="190" fontId="15" fillId="0" borderId="0" xfId="0" applyNumberFormat="1" applyFont="1" applyFill="1" applyAlignment="1" quotePrefix="1">
      <alignment horizontal="center"/>
    </xf>
    <xf numFmtId="5" fontId="15" fillId="0" borderId="0" xfId="0" applyNumberFormat="1" applyFont="1" applyFill="1" applyAlignment="1" applyProtection="1">
      <alignment horizontal="center"/>
      <protection/>
    </xf>
    <xf numFmtId="10" fontId="15" fillId="0" borderId="0" xfId="0" applyNumberFormat="1" applyFont="1" applyFill="1" applyAlignment="1">
      <alignment horizontal="center"/>
    </xf>
    <xf numFmtId="172" fontId="123" fillId="0" borderId="0" xfId="0" applyFont="1" applyFill="1" applyAlignment="1">
      <alignment/>
    </xf>
    <xf numFmtId="185" fontId="45" fillId="0" borderId="0" xfId="42" applyNumberFormat="1" applyFont="1" applyFill="1" applyAlignment="1">
      <alignment/>
    </xf>
    <xf numFmtId="172" fontId="123" fillId="0" borderId="0" xfId="0" applyFont="1" applyFill="1" applyAlignment="1" quotePrefix="1">
      <alignment/>
    </xf>
    <xf numFmtId="10" fontId="45" fillId="0" borderId="0" xfId="63" applyNumberFormat="1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172" fontId="15" fillId="0" borderId="0" xfId="0" applyFont="1" applyFill="1" applyAlignment="1">
      <alignment horizontal="right"/>
    </xf>
    <xf numFmtId="172" fontId="15" fillId="0" borderId="0" xfId="0" applyFont="1" applyFill="1" applyAlignment="1">
      <alignment/>
    </xf>
    <xf numFmtId="10" fontId="45" fillId="0" borderId="0" xfId="0" applyNumberFormat="1" applyFont="1" applyFill="1" applyAlignment="1">
      <alignment horizontal="center"/>
    </xf>
    <xf numFmtId="37" fontId="15" fillId="0" borderId="0" xfId="0" applyNumberFormat="1" applyFont="1" applyFill="1" applyAlignment="1" applyProtection="1">
      <alignment/>
      <protection/>
    </xf>
    <xf numFmtId="172" fontId="90" fillId="0" borderId="0" xfId="0" applyFont="1" applyFill="1" applyAlignment="1">
      <alignment/>
    </xf>
    <xf numFmtId="172" fontId="124" fillId="0" borderId="0" xfId="53" applyFont="1" applyFill="1" applyAlignment="1">
      <alignment/>
    </xf>
    <xf numFmtId="172" fontId="125" fillId="0" borderId="0" xfId="0" applyFont="1" applyFill="1" applyAlignment="1">
      <alignment/>
    </xf>
    <xf numFmtId="172" fontId="126" fillId="0" borderId="0" xfId="0" applyFont="1" applyFill="1" applyAlignment="1">
      <alignment/>
    </xf>
    <xf numFmtId="37" fontId="45" fillId="0" borderId="0" xfId="0" applyNumberFormat="1" applyFont="1" applyFill="1" applyAlignment="1">
      <alignment horizontal="center"/>
    </xf>
    <xf numFmtId="172" fontId="45" fillId="0" borderId="10" xfId="0" applyFont="1" applyFill="1" applyBorder="1" applyAlignment="1">
      <alignment/>
    </xf>
    <xf numFmtId="172" fontId="15" fillId="0" borderId="0" xfId="0" applyFont="1" applyFill="1" applyAlignment="1" applyProtection="1" quotePrefix="1">
      <alignment horizontal="left" vertical="center"/>
      <protection/>
    </xf>
    <xf numFmtId="172" fontId="45" fillId="0" borderId="0" xfId="0" applyFont="1" applyFill="1" applyAlignment="1">
      <alignment vertical="center"/>
    </xf>
    <xf numFmtId="172" fontId="15" fillId="0" borderId="0" xfId="0" applyFont="1" applyFill="1" applyAlignment="1" applyProtection="1">
      <alignment horizontal="left" vertical="center"/>
      <protection/>
    </xf>
    <xf numFmtId="172" fontId="46" fillId="0" borderId="0" xfId="0" applyFont="1" applyFill="1" applyAlignment="1" applyProtection="1">
      <alignment horizontal="center" wrapText="1"/>
      <protection/>
    </xf>
    <xf numFmtId="172" fontId="46" fillId="0" borderId="0" xfId="0" applyFont="1" applyFill="1" applyAlignment="1">
      <alignment horizontal="center" wrapText="1"/>
    </xf>
    <xf numFmtId="172" fontId="46" fillId="0" borderId="0" xfId="0" applyFont="1" applyFill="1" applyAlignment="1" applyProtection="1">
      <alignment horizontal="left"/>
      <protection/>
    </xf>
    <xf numFmtId="41" fontId="15" fillId="0" borderId="0" xfId="0" applyNumberFormat="1" applyFont="1" applyFill="1" applyAlignment="1" applyProtection="1">
      <alignment/>
      <protection/>
    </xf>
    <xf numFmtId="10" fontId="15" fillId="0" borderId="0" xfId="0" applyNumberFormat="1" applyFont="1" applyFill="1" applyAlignment="1" applyProtection="1">
      <alignment horizontal="right"/>
      <protection/>
    </xf>
    <xf numFmtId="41" fontId="15" fillId="0" borderId="10" xfId="0" applyNumberFormat="1" applyFont="1" applyFill="1" applyBorder="1" applyAlignment="1" applyProtection="1">
      <alignment/>
      <protection/>
    </xf>
    <xf numFmtId="10" fontId="15" fillId="0" borderId="10" xfId="0" applyNumberFormat="1" applyFont="1" applyFill="1" applyBorder="1" applyAlignment="1" applyProtection="1">
      <alignment/>
      <protection/>
    </xf>
    <xf numFmtId="10" fontId="46" fillId="0" borderId="0" xfId="0" applyNumberFormat="1" applyFont="1" applyFill="1" applyAlignment="1" applyProtection="1">
      <alignment horizontal="right"/>
      <protection/>
    </xf>
    <xf numFmtId="41" fontId="15" fillId="0" borderId="19" xfId="45" applyNumberFormat="1" applyFont="1" applyFill="1" applyBorder="1" applyAlignment="1" applyProtection="1">
      <alignment/>
      <protection/>
    </xf>
    <xf numFmtId="172" fontId="48" fillId="0" borderId="0" xfId="0" applyFont="1" applyFill="1" applyAlignment="1">
      <alignment/>
    </xf>
    <xf numFmtId="37" fontId="15" fillId="0" borderId="0" xfId="0" applyNumberFormat="1" applyFont="1" applyFill="1" applyAlignment="1" applyProtection="1">
      <alignment horizontal="fill"/>
      <protection/>
    </xf>
    <xf numFmtId="0" fontId="15" fillId="33" borderId="0" xfId="58" applyFont="1" applyFill="1" applyAlignment="1">
      <alignment/>
      <protection/>
    </xf>
    <xf numFmtId="0" fontId="15" fillId="33" borderId="0" xfId="58" applyFont="1" applyFill="1">
      <alignment/>
      <protection/>
    </xf>
    <xf numFmtId="0" fontId="15" fillId="33" borderId="0" xfId="58" applyFont="1" applyFill="1" applyAlignment="1">
      <alignment horizontal="fill"/>
      <protection/>
    </xf>
    <xf numFmtId="172" fontId="15" fillId="33" borderId="0" xfId="0" applyFont="1" applyFill="1" applyAlignment="1" applyProtection="1">
      <alignment horizontal="left"/>
      <protection/>
    </xf>
    <xf numFmtId="172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33" borderId="0" xfId="58" applyFont="1" applyFill="1" applyAlignment="1">
      <alignment horizontal="left"/>
      <protection/>
    </xf>
    <xf numFmtId="0" fontId="15" fillId="33" borderId="0" xfId="58" applyFont="1" applyFill="1" applyAlignment="1">
      <alignment horizontal="center"/>
      <protection/>
    </xf>
    <xf numFmtId="0" fontId="15" fillId="33" borderId="0" xfId="58" applyFont="1" applyFill="1" applyBorder="1" applyAlignment="1">
      <alignment horizontal="fill"/>
      <protection/>
    </xf>
    <xf numFmtId="172" fontId="15" fillId="33" borderId="0" xfId="0" applyFont="1" applyFill="1" applyAlignment="1" applyProtection="1">
      <alignment horizontal="center"/>
      <protection/>
    </xf>
    <xf numFmtId="172" fontId="15" fillId="33" borderId="0" xfId="0" applyFont="1" applyFill="1" applyAlignment="1" applyProtection="1" quotePrefix="1">
      <alignment horizontal="left"/>
      <protection/>
    </xf>
    <xf numFmtId="39" fontId="15" fillId="33" borderId="0" xfId="58" applyNumberFormat="1" applyFont="1" applyFill="1" applyAlignment="1">
      <alignment horizontal="center"/>
      <protection/>
    </xf>
    <xf numFmtId="10" fontId="15" fillId="33" borderId="0" xfId="58" applyNumberFormat="1" applyFont="1" applyFill="1" applyAlignment="1">
      <alignment horizontal="center"/>
      <protection/>
    </xf>
    <xf numFmtId="0" fontId="15" fillId="33" borderId="0" xfId="58" applyFont="1" applyFill="1" applyAlignment="1" quotePrefix="1">
      <alignment/>
      <protection/>
    </xf>
    <xf numFmtId="0" fontId="127" fillId="33" borderId="0" xfId="58" applyFont="1" applyFill="1" applyAlignment="1">
      <alignment/>
      <protection/>
    </xf>
    <xf numFmtId="10" fontId="15" fillId="34" borderId="0" xfId="0" applyNumberFormat="1" applyFont="1" applyFill="1" applyAlignment="1">
      <alignment horizontal="center"/>
    </xf>
    <xf numFmtId="42" fontId="15" fillId="34" borderId="0" xfId="0" applyNumberFormat="1" applyFont="1" applyFill="1" applyAlignment="1" applyProtection="1">
      <alignment horizontal="center"/>
      <protection/>
    </xf>
    <xf numFmtId="41" fontId="15" fillId="34" borderId="0" xfId="0" applyNumberFormat="1" applyFont="1" applyFill="1" applyAlignment="1" applyProtection="1">
      <alignment horizontal="center"/>
      <protection/>
    </xf>
    <xf numFmtId="42" fontId="15" fillId="34" borderId="0" xfId="0" applyNumberFormat="1" applyFont="1" applyFill="1" applyAlignment="1">
      <alignment/>
    </xf>
    <xf numFmtId="41" fontId="15" fillId="34" borderId="0" xfId="0" applyNumberFormat="1" applyFont="1" applyFill="1" applyAlignment="1">
      <alignment/>
    </xf>
    <xf numFmtId="41" fontId="46" fillId="34" borderId="0" xfId="0" applyNumberFormat="1" applyFont="1" applyFill="1" applyAlignment="1" applyProtection="1">
      <alignment/>
      <protection/>
    </xf>
    <xf numFmtId="41" fontId="6" fillId="34" borderId="0" xfId="0" applyNumberFormat="1" applyFont="1" applyFill="1" applyAlignment="1" applyProtection="1">
      <alignment horizontal="left"/>
      <protection/>
    </xf>
    <xf numFmtId="41" fontId="15" fillId="34" borderId="0" xfId="0" applyNumberFormat="1" applyFont="1" applyFill="1" applyAlignment="1" applyProtection="1">
      <alignment/>
      <protection/>
    </xf>
    <xf numFmtId="41" fontId="15" fillId="34" borderId="10" xfId="0" applyNumberFormat="1" applyFont="1" applyFill="1" applyBorder="1" applyAlignment="1" applyProtection="1">
      <alignment/>
      <protection/>
    </xf>
    <xf numFmtId="10" fontId="15" fillId="34" borderId="0" xfId="0" applyNumberFormat="1" applyFont="1" applyFill="1" applyAlignment="1" applyProtection="1">
      <alignment/>
      <protection/>
    </xf>
    <xf numFmtId="10" fontId="46" fillId="34" borderId="0" xfId="0" applyNumberFormat="1" applyFont="1" applyFill="1" applyAlignment="1" applyProtection="1">
      <alignment/>
      <protection/>
    </xf>
    <xf numFmtId="10" fontId="48" fillId="34" borderId="0" xfId="0" applyNumberFormat="1" applyFont="1" applyFill="1" applyAlignment="1" applyProtection="1">
      <alignment/>
      <protection/>
    </xf>
    <xf numFmtId="10" fontId="15" fillId="34" borderId="0" xfId="0" applyNumberFormat="1" applyFont="1" applyFill="1" applyAlignment="1" applyProtection="1">
      <alignment horizontal="right"/>
      <protection/>
    </xf>
    <xf numFmtId="39" fontId="15" fillId="34" borderId="0" xfId="58" applyNumberFormat="1" applyFont="1" applyFill="1" applyAlignment="1">
      <alignment horizontal="center"/>
      <protection/>
    </xf>
    <xf numFmtId="10" fontId="15" fillId="34" borderId="0" xfId="58" applyNumberFormat="1" applyFont="1" applyFill="1" applyAlignment="1">
      <alignment horizontal="center"/>
      <protection/>
    </xf>
    <xf numFmtId="10" fontId="52" fillId="34" borderId="0" xfId="0" applyNumberFormat="1" applyFont="1" applyFill="1" applyAlignment="1">
      <alignment/>
    </xf>
    <xf numFmtId="41" fontId="4" fillId="34" borderId="0" xfId="0" applyNumberFormat="1" applyFont="1" applyFill="1" applyAlignment="1">
      <alignment/>
    </xf>
    <xf numFmtId="181" fontId="47" fillId="34" borderId="0" xfId="0" applyNumberFormat="1" applyFont="1" applyFill="1" applyAlignment="1">
      <alignment/>
    </xf>
    <xf numFmtId="42" fontId="15" fillId="0" borderId="0" xfId="0" applyNumberFormat="1" applyFont="1" applyFill="1" applyAlignment="1">
      <alignment/>
    </xf>
    <xf numFmtId="10" fontId="15" fillId="34" borderId="0" xfId="0" applyNumberFormat="1" applyFont="1" applyFill="1" applyAlignment="1">
      <alignment/>
    </xf>
    <xf numFmtId="175" fontId="5" fillId="34" borderId="0" xfId="0" applyNumberFormat="1" applyFont="1" applyFill="1" applyAlignment="1" applyProtection="1">
      <alignment/>
      <protection/>
    </xf>
    <xf numFmtId="10" fontId="54" fillId="34" borderId="0" xfId="0" applyNumberFormat="1" applyFont="1" applyFill="1" applyAlignment="1">
      <alignment/>
    </xf>
    <xf numFmtId="41" fontId="5" fillId="34" borderId="0" xfId="0" applyNumberFormat="1" applyFont="1" applyFill="1" applyAlignment="1" applyProtection="1">
      <alignment/>
      <protection/>
    </xf>
    <xf numFmtId="41" fontId="6" fillId="34" borderId="0" xfId="0" applyNumberFormat="1" applyFont="1" applyFill="1" applyAlignment="1" applyProtection="1">
      <alignment/>
      <protection/>
    </xf>
    <xf numFmtId="41" fontId="8" fillId="34" borderId="0" xfId="0" applyNumberFormat="1" applyFont="1" applyFill="1" applyAlignment="1" applyProtection="1">
      <alignment/>
      <protection/>
    </xf>
    <xf numFmtId="185" fontId="15" fillId="0" borderId="0" xfId="42" applyNumberFormat="1" applyFont="1" applyFill="1" applyAlignment="1">
      <alignment/>
    </xf>
    <xf numFmtId="185" fontId="5" fillId="0" borderId="0" xfId="42" applyNumberFormat="1" applyFont="1" applyFill="1" applyAlignment="1">
      <alignment/>
    </xf>
    <xf numFmtId="172" fontId="128" fillId="0" borderId="0" xfId="0" applyFont="1" applyFill="1" applyAlignment="1">
      <alignment horizontal="center" wrapText="1"/>
    </xf>
    <xf numFmtId="43" fontId="128" fillId="0" borderId="0" xfId="42" applyFont="1" applyFill="1" applyAlignment="1">
      <alignment/>
    </xf>
    <xf numFmtId="10" fontId="128" fillId="0" borderId="0" xfId="42" applyNumberFormat="1" applyFont="1" applyFill="1" applyAlignment="1">
      <alignment/>
    </xf>
    <xf numFmtId="5" fontId="128" fillId="0" borderId="0" xfId="42" applyNumberFormat="1" applyFont="1" applyFill="1" applyAlignment="1">
      <alignment/>
    </xf>
    <xf numFmtId="41" fontId="5" fillId="34" borderId="0" xfId="0" applyNumberFormat="1" applyFont="1" applyFill="1" applyAlignment="1" applyProtection="1">
      <alignment horizontal="left"/>
      <protection/>
    </xf>
    <xf numFmtId="10" fontId="15" fillId="0" borderId="0" xfId="63" applyNumberFormat="1" applyFont="1" applyFill="1" applyAlignment="1">
      <alignment/>
    </xf>
    <xf numFmtId="5" fontId="15" fillId="34" borderId="0" xfId="0" applyNumberFormat="1" applyFont="1" applyFill="1" applyAlignment="1" applyProtection="1">
      <alignment horizontal="center"/>
      <protection/>
    </xf>
    <xf numFmtId="191" fontId="15" fillId="34" borderId="0" xfId="0" applyNumberFormat="1" applyFont="1" applyFill="1" applyAlignment="1">
      <alignment/>
    </xf>
    <xf numFmtId="41" fontId="48" fillId="34" borderId="0" xfId="0" applyNumberFormat="1" applyFont="1" applyFill="1" applyAlignment="1" applyProtection="1">
      <alignment/>
      <protection/>
    </xf>
    <xf numFmtId="172" fontId="15" fillId="34" borderId="10" xfId="0" applyNumberFormat="1" applyFont="1" applyFill="1" applyBorder="1" applyAlignment="1" applyProtection="1" quotePrefix="1">
      <alignment horizontal="left" vertical="center"/>
      <protection/>
    </xf>
    <xf numFmtId="183" fontId="15" fillId="34" borderId="0" xfId="57" applyFont="1" applyFill="1" applyBorder="1" applyAlignment="1">
      <alignment horizontal="left"/>
      <protection/>
    </xf>
    <xf numFmtId="41" fontId="6" fillId="34" borderId="0" xfId="42" applyNumberFormat="1" applyFont="1" applyFill="1" applyAlignment="1" applyProtection="1">
      <alignment horizontal="left" wrapText="1"/>
      <protection/>
    </xf>
    <xf numFmtId="41" fontId="8" fillId="34" borderId="0" xfId="42" applyNumberFormat="1" applyFont="1" applyFill="1" applyAlignment="1" applyProtection="1">
      <alignment horizontal="left"/>
      <protection/>
    </xf>
    <xf numFmtId="185" fontId="5" fillId="0" borderId="0" xfId="42" applyNumberFormat="1" applyFont="1" applyFill="1" applyAlignment="1" applyProtection="1">
      <alignment horizontal="left"/>
      <protection/>
    </xf>
    <xf numFmtId="41" fontId="11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 applyProtection="1">
      <alignment horizontal="center"/>
      <protection/>
    </xf>
    <xf numFmtId="172" fontId="38" fillId="0" borderId="48" xfId="0" applyFont="1" applyFill="1" applyBorder="1" applyAlignment="1">
      <alignment horizontal="center" vertical="center"/>
    </xf>
    <xf numFmtId="172" fontId="38" fillId="0" borderId="0" xfId="0" applyFont="1" applyFill="1" applyBorder="1" applyAlignment="1">
      <alignment horizontal="center" vertical="center"/>
    </xf>
    <xf numFmtId="172" fontId="38" fillId="0" borderId="28" xfId="0" applyFont="1" applyFill="1" applyBorder="1" applyAlignment="1">
      <alignment horizontal="center" vertical="center"/>
    </xf>
    <xf numFmtId="172" fontId="37" fillId="0" borderId="0" xfId="0" applyFont="1" applyFill="1" applyAlignment="1">
      <alignment horizontal="left" wrapText="1"/>
    </xf>
    <xf numFmtId="172" fontId="37" fillId="0" borderId="45" xfId="0" applyFont="1" applyFill="1" applyBorder="1" applyAlignment="1">
      <alignment horizontal="center" vertical="top"/>
    </xf>
    <xf numFmtId="172" fontId="37" fillId="0" borderId="46" xfId="0" applyFont="1" applyFill="1" applyBorder="1" applyAlignment="1">
      <alignment horizontal="center" vertical="top"/>
    </xf>
    <xf numFmtId="37" fontId="31" fillId="0" borderId="22" xfId="0" applyNumberFormat="1" applyFont="1" applyFill="1" applyBorder="1" applyAlignment="1" applyProtection="1">
      <alignment horizontal="center"/>
      <protection/>
    </xf>
    <xf numFmtId="37" fontId="37" fillId="0" borderId="28" xfId="0" applyNumberFormat="1" applyFont="1" applyFill="1" applyBorder="1" applyAlignment="1" applyProtection="1">
      <alignment horizontal="center"/>
      <protection/>
    </xf>
    <xf numFmtId="37" fontId="37" fillId="0" borderId="36" xfId="0" applyNumberFormat="1" applyFont="1" applyFill="1" applyBorder="1" applyAlignment="1" applyProtection="1">
      <alignment horizontal="center"/>
      <protection/>
    </xf>
    <xf numFmtId="37" fontId="37" fillId="0" borderId="30" xfId="0" applyNumberFormat="1" applyFont="1" applyFill="1" applyBorder="1" applyAlignment="1" applyProtection="1">
      <alignment horizontal="center"/>
      <protection/>
    </xf>
    <xf numFmtId="4" fontId="75" fillId="0" borderId="0" xfId="60" applyNumberFormat="1" applyFont="1" applyFill="1" applyAlignment="1">
      <alignment horizontal="center" wrapText="1"/>
      <protection/>
    </xf>
    <xf numFmtId="185" fontId="75" fillId="0" borderId="0" xfId="42" applyNumberFormat="1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ed%20Balance%20Sheet%20Projection_Erra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-G%201-18_Err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%20G2%206-15_Err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aglrsc.com\corproot$\AGSC\Regulatory\Depts\1686\Reg%20Affairs\Rate%20Case\FCG\Rate%20Cases\FCG%202017%20Rate%20Case%20Files\07%20-%20MFRs%20Templates\A-SCHED\SCHA%201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Balance Sheet Projection"/>
      <sheetName val="WP_BSP_1_Est FERC Balances"/>
      <sheetName val="WP_BSP_2_FERC Cust AR Sum"/>
      <sheetName val="WP_BSP_3_Customer Accts Rec"/>
      <sheetName val="WP_BSP_4_Unbilled Revenue"/>
      <sheetName val="WP_BSP_4a_AR Gas 1 of 2"/>
      <sheetName val="WP_BSP_4b_AR Gas 2 of 2"/>
      <sheetName val="WP_BSP_4c_AR Gas Chart"/>
      <sheetName val="WP_BSP_4d_AR Manual"/>
      <sheetName val="WP_BSP_5_Receivable Other"/>
      <sheetName val="WP_BSP_6_AR Damaged Mains"/>
      <sheetName val="WP_BSP_7_Sum of FERC Uncollect"/>
      <sheetName val="WP_BSP_7a_Prov for UncollectGas"/>
      <sheetName val="WP_BSP_7b_Prov for UncollectOth"/>
      <sheetName val="WP_BSP_8_Mat and Op Supplies"/>
      <sheetName val="WP_BSP_8a_Gas Stored UG"/>
      <sheetName val="WP_BSP_8b_UnrecoveredPurGas DEL"/>
      <sheetName val="WP_BSP_8b_UnrecoveredPurGas"/>
      <sheetName val="Estimate of Deferred PGA Bal"/>
      <sheetName val="WP_BSP_9_Prepayments"/>
      <sheetName val="WP_BSP_9a_Prepaid Taxes Other"/>
      <sheetName val="WP_BSP_10_Bond Issuance Costs"/>
      <sheetName val="WP_BSP_11_FERC Other Reg Assets"/>
      <sheetName val="WP_BSP_11a_Oth Reg Assets - LT"/>
      <sheetName val="WP_BSP_11b_Unrecov Pen Ben"/>
      <sheetName val="WP_BSP_11c_Def Piping"/>
      <sheetName val="WP_BSP_11d_Def Conversion"/>
      <sheetName val="WP_BSP_11e_Revenue Req 2017"/>
      <sheetName val="WP_BSP_11f_Revenue Req 2018"/>
      <sheetName val="AEP Pending"/>
      <sheetName val="WP_BSP_11g_Acct Rec AEP"/>
      <sheetName val="WP_BSP_12_ECP Revenue"/>
      <sheetName val="WP_BSP_12_ECP Revenue Calc (2)"/>
      <sheetName val="WP_BSP_13_Reg Capital Projects"/>
      <sheetName val="WP_BSP_14_Accum Depr Regulated"/>
      <sheetName val="WP_BSP_15_Acq Adj Amortization"/>
      <sheetName val="WP_BSP_16_UnamortLossonReaqDebt"/>
      <sheetName val="WP_BSP_17_Non Regulated Assets"/>
      <sheetName val="WP_BSP_18_Acounts Payable"/>
      <sheetName val="WP_BSP_19_Misc and Cur Liab"/>
      <sheetName val="WP_BSP_20_Customer Deposits"/>
      <sheetName val="WP_BSP_21_Int on Cust Dep"/>
      <sheetName val="WP_BSP_22_Other Regulatory"/>
      <sheetName val="WP_BSP_23_Taxes Accrued"/>
      <sheetName val="WP_BSP_24_Accum Def Tax Cr"/>
      <sheetName val="WP_BSP_25_NUI Acquisition Adj"/>
      <sheetName val="WP_BSP_26_Interest"/>
      <sheetName val="WP_BSP_26_Interest Formula"/>
      <sheetName val="WP_BSP_27_TaxCollection Payable"/>
      <sheetName val="WP_BSP_27_TaxCollection Pay (2"/>
      <sheetName val="Chart2"/>
      <sheetName val="Chart3"/>
      <sheetName val="Sheet2"/>
      <sheetName val="Sheet1"/>
      <sheetName val="WP_BSP_28_Reg Liab - LT"/>
      <sheetName val="WP_BSP_29_ARC"/>
      <sheetName val="WP_BSP_30_Misc Op Provision"/>
      <sheetName val="WP_BSP_31_Pensions"/>
      <sheetName val="WP_BSP_32_Equity"/>
      <sheetName val="WP_BSP_33_Capitalization"/>
      <sheetName val="WP_BSP_34_ST Interest Exp"/>
      <sheetName val="WP_BSP_34_ST Interest Exp Formu"/>
      <sheetName val="WP_BSP_36_Cur Deferred Taxes"/>
      <sheetName val="WP_BSP_36"/>
      <sheetName val="FvA Balance Sheet"/>
      <sheetName val="Income Statement"/>
    </sheetNames>
    <sheetDataSet>
      <sheetData sheetId="1">
        <row r="160">
          <cell r="AR160">
            <v>4374359.666489471</v>
          </cell>
          <cell r="BE160">
            <v>-1000951.8665919573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nges in Rev Requirement"/>
      <sheetName val="Sum of Changes from Filing 1"/>
      <sheetName val="IND-G"/>
      <sheetName val="Schedule G1-1"/>
      <sheetName val="Schedule G1-2"/>
      <sheetName val="Schedule G1-3"/>
      <sheetName val="Schedule G1-4"/>
      <sheetName val="Schedule G1-5"/>
      <sheetName val="Schedule G1-6"/>
      <sheetName val="Schedule G1-7"/>
      <sheetName val="Schedule G1-8"/>
      <sheetName val="Schedule G1-9"/>
      <sheetName val="Schedule G1-10"/>
      <sheetName val="Schedule G1-11"/>
      <sheetName val="Schedule G1-12"/>
      <sheetName val="Schedule G1-13"/>
      <sheetName val="Schedule G1-14"/>
      <sheetName val="Schedule G1-15,16,17"/>
      <sheetName val="Schedule G1-18,19,20"/>
      <sheetName val="Schedule G1-21"/>
      <sheetName val="Schedule G1-22"/>
      <sheetName val="Schedule G1-23"/>
      <sheetName val="Schedule G1-24"/>
      <sheetName val="Schedule G1-25"/>
      <sheetName val="Schedule G1-26"/>
      <sheetName val="Schedule G1-27"/>
      <sheetName val="Schedule G1-28"/>
      <sheetName val="Schedule G2-1"/>
      <sheetName val="Schedule G2-2"/>
      <sheetName val="Schedule G2-3"/>
      <sheetName val="Schedule G2-4"/>
      <sheetName val="Schedule G2-5"/>
      <sheetName val="Schedule G2-6-11"/>
      <sheetName val="Schedule G2-11A-11F"/>
      <sheetName val="Schedule G2-6 to G2-7(d)"/>
      <sheetName val="Schedule G2-8 to 11(b)"/>
      <sheetName val="Schedule G2-12"/>
      <sheetName val="Schedule G2-13"/>
      <sheetName val="Schedule G2-14"/>
      <sheetName val="Schedule G2-15"/>
      <sheetName val="Schedule G2-16"/>
      <sheetName val="Schedule G2-17"/>
      <sheetName val="Schedule G2-18"/>
      <sheetName val="Schedule G2-19"/>
      <sheetName val="Schedule G2-20"/>
      <sheetName val="Schedule G2-21"/>
      <sheetName val="Schedule G2-22"/>
      <sheetName val="Schedule G2-23"/>
      <sheetName val="Schedule G2-24"/>
      <sheetName val="Schedule G2-25"/>
      <sheetName val="Schedule G2-26"/>
      <sheetName val="Schedule G2-27"/>
      <sheetName val="Schedule G2-28"/>
      <sheetName val="Schedule G2-29"/>
      <sheetName val="Schedule G2-30"/>
      <sheetName val="Schedule G2-31"/>
      <sheetName val="Schedule G2-32"/>
      <sheetName val="Schedule G2-33"/>
      <sheetName val="Schedule G2-34"/>
      <sheetName val="Excess Deferred Income Taxes"/>
      <sheetName val="Schedule G3-1"/>
      <sheetName val="Schedule G3-2"/>
      <sheetName val="Schedule G-3, 3"/>
      <sheetName val="Schedule G-3, 4"/>
      <sheetName val="Schedule G-3, 5"/>
      <sheetName val="Schedule G-3, 6"/>
      <sheetName val="Schedule G-3, 7"/>
      <sheetName val="Schedule G-3, 8"/>
      <sheetName val="Schedule G3-9 CGF"/>
      <sheetName val="Schedule G3-10 CGF"/>
      <sheetName val="Schedule G3-11 CGF"/>
      <sheetName val="Schedule G4"/>
      <sheetName val="Schedule G5"/>
      <sheetName val="LNG Plt Full Year Impact WP"/>
      <sheetName val="Common Plt Impact WP"/>
      <sheetName val="WP Tax Rate"/>
      <sheetName val="Summary of ADIT Adj"/>
      <sheetName val="2017 Rate Base"/>
      <sheetName val="Schedule G1-Storm Reserve"/>
      <sheetName val="Schedule G1-ADIT on Dep Adj"/>
      <sheetName val="Rate Case Costs"/>
      <sheetName val="Interest Sync 2018"/>
      <sheetName val="RB WP 1.2"/>
      <sheetName val="RB WP 1.6"/>
      <sheetName val="RB WP 1.7 DEPR ADJ"/>
      <sheetName val="Schedule G1-4 AGSC BS SUPT 3"/>
      <sheetName val="Summary of AGSC 2017 RB"/>
      <sheetName val="GL 53 Bal Sheet"/>
      <sheetName val="Acq Adju"/>
      <sheetName val="RB WP 1.1"/>
      <sheetName val="RB WP 1.3"/>
      <sheetName val="RB WP 1.4"/>
      <sheetName val="RB WP 1.7"/>
      <sheetName val="RB WP 1.9"/>
      <sheetName val="2017 CapEx Actuls WP 1.3 SUPT"/>
      <sheetName val="2018 CapEx Budget WP 1.3 SUPT"/>
      <sheetName val="2018 CapEx Detail"/>
      <sheetName val="2018 Adj"/>
      <sheetName val="Lobbying Adj 2018"/>
      <sheetName val="2017 and 2018 O&amp;M "/>
      <sheetName val="FF-2 pretax"/>
      <sheetName val="FF-2 Exc; proration (2)"/>
      <sheetName val="FF-2 incl proration"/>
      <sheetName val="FF-1-1-1 - Return (2)"/>
      <sheetName val="Depreciation - Return"/>
      <sheetName val="Tax System Detail"/>
      <sheetName val="Interest Expense G-3,7 WP"/>
      <sheetName val="Schedule G6-1"/>
      <sheetName val="Tax Other Than Payroll WP"/>
      <sheetName val="Schedule G7_1_2"/>
      <sheetName val="FERC Mapping WP 1.3 SUPT"/>
      <sheetName val="FERC 2016 IS"/>
      <sheetName val="G3-9 Support"/>
      <sheetName val="Regulatory Assessment Rate WP"/>
      <sheetName val="Uncollectible Rate WP"/>
      <sheetName val="FCG FERC Inc Stmt by Month  (2"/>
      <sheetName val="FCG FERC Inc Stmt by Month WP"/>
      <sheetName val="2017 GL O&amp;M"/>
      <sheetName val="FERC V ACTUAL  OM2016"/>
      <sheetName val="2018 GL O&amp;M"/>
      <sheetName val="2017 Ferc Spread"/>
      <sheetName val="2018 Ferc Spread"/>
      <sheetName val="RB WP 10 Retirements"/>
      <sheetName val="RBW WP 10.1 CC&amp;B Assets"/>
      <sheetName val="Reserves DEC 16"/>
      <sheetName val="Plant &amp; Reserves JAN 17"/>
      <sheetName val="Plant &amp; Reserves FEB 17"/>
      <sheetName val="Plant &amp; Reserves MAR 17"/>
      <sheetName val="Plant &amp; Reserves APR 17"/>
      <sheetName val="Plant &amp; Reserves MAY 17"/>
      <sheetName val="Plant &amp; Reserves JUN 17"/>
      <sheetName val="FCG DEPR 1032A DEC15(B4 SUPPT)"/>
      <sheetName val="FCG DEPR 1032A JAN16(B4 SUPPT)"/>
      <sheetName val="FCG DEPR 1032A FEC16(B4 SUPPT)"/>
      <sheetName val="FCG DEPR 1032A MAR16(B4 SUPPT)"/>
      <sheetName val="FCG DEPR 1032A APR16(B4 SUPPT)"/>
      <sheetName val="FCG DEPR 1032A MAY16(B4 SUPPT)"/>
      <sheetName val="FCG DEPR 1032A JUN16(B4 SUPPT)"/>
      <sheetName val="FCG DEPR 1032A JUL16(B4 SUPPT)"/>
      <sheetName val="FCG DEPR 1032A AUG16(B4 SUPPT)"/>
      <sheetName val="FCG DEPR 1032A SEP16(B4 SUPPT)"/>
      <sheetName val="FCG DEPR 1032A OCT16(SUPPT)"/>
      <sheetName val="FCG DEPR 1032A NOV16(B4 SUPPT)"/>
      <sheetName val="FCG DEPR 1032A DEC16(B4 SUPPT)"/>
      <sheetName val="Schedule G1-4 FCG IS SUPT 1"/>
      <sheetName val="Schedule G1-4 AGSC IS SUPT 2"/>
    </sheetNames>
    <sheetDataSet>
      <sheetData sheetId="3">
        <row r="10">
          <cell r="L10">
            <v>429446193</v>
          </cell>
        </row>
        <row r="11">
          <cell r="L11">
            <v>4771618.871078464</v>
          </cell>
        </row>
        <row r="12">
          <cell r="L12">
            <v>21656835</v>
          </cell>
        </row>
        <row r="13">
          <cell r="L13">
            <v>30962948</v>
          </cell>
        </row>
        <row r="16">
          <cell r="L16">
            <v>177918947.9129363</v>
          </cell>
        </row>
        <row r="17">
          <cell r="L17">
            <v>9865892.32000001</v>
          </cell>
        </row>
        <row r="19">
          <cell r="L19">
            <v>884677.88819219</v>
          </cell>
        </row>
        <row r="23">
          <cell r="L23">
            <v>5048873.001888007</v>
          </cell>
        </row>
        <row r="24">
          <cell r="F24">
            <v>214579235.9257455</v>
          </cell>
        </row>
        <row r="25">
          <cell r="F25">
            <v>9587131.731406756</v>
          </cell>
        </row>
      </sheetData>
      <sheetData sheetId="24">
        <row r="29">
          <cell r="E29">
            <v>187599.96000000002</v>
          </cell>
        </row>
      </sheetData>
      <sheetData sheetId="27">
        <row r="17">
          <cell r="L17">
            <v>53847331.177320614</v>
          </cell>
        </row>
        <row r="20">
          <cell r="L20">
            <v>22903905.93713346</v>
          </cell>
        </row>
        <row r="21">
          <cell r="L21">
            <v>16591717.604521317</v>
          </cell>
        </row>
        <row r="23">
          <cell r="L23">
            <v>2900348.7495287303</v>
          </cell>
        </row>
        <row r="24">
          <cell r="L24">
            <v>-226071.9302680245</v>
          </cell>
        </row>
        <row r="25">
          <cell r="L25">
            <v>-62655.86401986065</v>
          </cell>
        </row>
        <row r="26">
          <cell r="L26">
            <v>542262.2378806944</v>
          </cell>
        </row>
        <row r="27">
          <cell r="L27">
            <v>374377.11148862797</v>
          </cell>
        </row>
      </sheetData>
      <sheetData sheetId="30">
        <row r="18">
          <cell r="P18">
            <v>17565934.642754212</v>
          </cell>
        </row>
        <row r="22">
          <cell r="P22">
            <v>3638873.9999999995</v>
          </cell>
        </row>
        <row r="23">
          <cell r="P23">
            <v>268328</v>
          </cell>
        </row>
        <row r="24">
          <cell r="P24">
            <v>0</v>
          </cell>
        </row>
        <row r="31">
          <cell r="P31">
            <v>4594870.735000001</v>
          </cell>
        </row>
        <row r="32">
          <cell r="P32">
            <v>6384935.871546419</v>
          </cell>
        </row>
        <row r="45">
          <cell r="P45">
            <v>4243935.476307414</v>
          </cell>
        </row>
      </sheetData>
      <sheetData sheetId="31">
        <row r="20">
          <cell r="P20">
            <v>18874173.654992554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542262.2378806944</v>
          </cell>
        </row>
        <row r="26">
          <cell r="P26">
            <v>374377.11148862797</v>
          </cell>
        </row>
        <row r="27">
          <cell r="P27">
            <v>0</v>
          </cell>
        </row>
        <row r="32">
          <cell r="P32">
            <v>5300998.41892804</v>
          </cell>
        </row>
        <row r="33">
          <cell r="P33">
            <v>5758036.785564743</v>
          </cell>
        </row>
      </sheetData>
      <sheetData sheetId="61">
        <row r="10">
          <cell r="G10">
            <v>125031306</v>
          </cell>
          <cell r="I10">
            <v>0.1125</v>
          </cell>
        </row>
        <row r="11">
          <cell r="G11">
            <v>114428752.27138652</v>
          </cell>
          <cell r="I11">
            <v>0.04694740056465961</v>
          </cell>
        </row>
        <row r="12">
          <cell r="G12">
            <v>14707068.821552113</v>
          </cell>
          <cell r="I12">
            <v>0.026436047586535158</v>
          </cell>
        </row>
        <row r="13">
          <cell r="G13">
            <v>3888281</v>
          </cell>
          <cell r="I13">
            <v>0.02729795229988734</v>
          </cell>
        </row>
        <row r="14">
          <cell r="G14">
            <v>45161541.65889936</v>
          </cell>
        </row>
        <row r="15">
          <cell r="G15">
            <v>0</v>
          </cell>
        </row>
      </sheetData>
      <sheetData sheetId="68">
        <row r="23">
          <cell r="E23">
            <v>2.2591356585018203</v>
          </cell>
          <cell r="G23">
            <v>4.558912141712048</v>
          </cell>
        </row>
      </sheetData>
      <sheetData sheetId="69">
        <row r="37">
          <cell r="E37">
            <v>0.26905905494405774</v>
          </cell>
          <cell r="G37">
            <v>0.36129219582897265</v>
          </cell>
        </row>
      </sheetData>
      <sheetData sheetId="71">
        <row r="34">
          <cell r="F34">
            <v>1.3522</v>
          </cell>
        </row>
      </sheetData>
      <sheetData sheetId="72">
        <row r="13">
          <cell r="S13">
            <v>303216949.75183797</v>
          </cell>
        </row>
        <row r="15">
          <cell r="S15">
            <v>0.065711</v>
          </cell>
        </row>
        <row r="19">
          <cell r="S19">
            <v>10823446.891055673</v>
          </cell>
        </row>
        <row r="25">
          <cell r="S25">
            <v>12306700</v>
          </cell>
        </row>
      </sheetData>
      <sheetData sheetId="111">
        <row r="360">
          <cell r="F360">
            <v>-548826.64</v>
          </cell>
        </row>
        <row r="364">
          <cell r="F364">
            <v>401716.84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recast Check"/>
    </sheetNames>
    <sheetDataSet>
      <sheetData sheetId="0">
        <row r="342">
          <cell r="AJ342">
            <v>1314040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-A"/>
      <sheetName val="Schedule A1"/>
      <sheetName val="Schedule A2"/>
      <sheetName val="Schedule A3"/>
      <sheetName val="Schedule A4"/>
      <sheetName val="Schedule A5"/>
      <sheetName val="Schedule A6"/>
      <sheetName val="A2 Support"/>
      <sheetName val="A6 Support"/>
      <sheetName val="Schedule A6(Old Format)"/>
      <sheetName val="FCG CUSTOMERS 10.1987 TO 8.2017"/>
      <sheetName val="CGF CF FY2002"/>
      <sheetName val="FCG - CF 2016(Page1)"/>
      <sheetName val="FCG - CF 2016(Page2)"/>
      <sheetName val="FCG - IS 2016"/>
      <sheetName val="CGF Cap Expen"/>
      <sheetName val="CGF IS fy2002"/>
    </sheetNames>
    <sheetDataSet>
      <sheetData sheetId="1">
        <row r="18">
          <cell r="K18" t="str">
            <v>20170179-GU</v>
          </cell>
        </row>
        <row r="19">
          <cell r="K19">
            <v>42735</v>
          </cell>
        </row>
        <row r="20">
          <cell r="K20" t="str">
            <v>12/31/18</v>
          </cell>
        </row>
        <row r="22">
          <cell r="K22">
            <v>15791812</v>
          </cell>
        </row>
        <row r="23">
          <cell r="K23">
            <v>4893061</v>
          </cell>
        </row>
        <row r="24">
          <cell r="K24">
            <v>299278151</v>
          </cell>
        </row>
        <row r="25">
          <cell r="K25">
            <v>9290482</v>
          </cell>
        </row>
        <row r="26">
          <cell r="K26">
            <v>0.031</v>
          </cell>
        </row>
        <row r="27">
          <cell r="K27">
            <v>299278151</v>
          </cell>
        </row>
        <row r="28">
          <cell r="K28">
            <v>0.0632</v>
          </cell>
        </row>
        <row r="29">
          <cell r="K29">
            <v>0.0466</v>
          </cell>
        </row>
        <row r="30">
          <cell r="K30" t="str">
            <v>n/a   </v>
          </cell>
        </row>
        <row r="31">
          <cell r="K31">
            <v>0.0264</v>
          </cell>
        </row>
        <row r="32">
          <cell r="K32">
            <v>0.0273</v>
          </cell>
        </row>
        <row r="33">
          <cell r="K33">
            <v>0.1125</v>
          </cell>
        </row>
        <row r="34">
          <cell r="K34">
            <v>109503</v>
          </cell>
        </row>
      </sheetData>
      <sheetData sheetId="2">
        <row r="12">
          <cell r="G12">
            <v>10198776</v>
          </cell>
          <cell r="H12">
            <v>0.6458</v>
          </cell>
        </row>
        <row r="14">
          <cell r="G14">
            <v>-3667451</v>
          </cell>
          <cell r="H14">
            <v>-0.2322</v>
          </cell>
        </row>
        <row r="15">
          <cell r="G15">
            <v>9260487</v>
          </cell>
          <cell r="H15">
            <v>0.5864</v>
          </cell>
        </row>
        <row r="16">
          <cell r="G16">
            <v>15791812</v>
          </cell>
          <cell r="H16">
            <v>1</v>
          </cell>
        </row>
      </sheetData>
      <sheetData sheetId="3">
        <row r="15">
          <cell r="G15">
            <v>429446193</v>
          </cell>
        </row>
        <row r="16">
          <cell r="G16">
            <v>4959263</v>
          </cell>
        </row>
        <row r="17">
          <cell r="G17">
            <v>21656835</v>
          </cell>
        </row>
        <row r="19">
          <cell r="G19">
            <v>30962948</v>
          </cell>
        </row>
        <row r="20">
          <cell r="G20">
            <v>487025239</v>
          </cell>
        </row>
        <row r="22">
          <cell r="G22">
            <v>177918948</v>
          </cell>
        </row>
        <row r="24">
          <cell r="G24">
            <v>918038</v>
          </cell>
        </row>
        <row r="25">
          <cell r="G25">
            <v>9865892</v>
          </cell>
        </row>
        <row r="26">
          <cell r="G26">
            <v>0</v>
          </cell>
        </row>
        <row r="27">
          <cell r="G27">
            <v>188702878</v>
          </cell>
        </row>
        <row r="28">
          <cell r="G28">
            <v>298322361</v>
          </cell>
        </row>
        <row r="29">
          <cell r="G29">
            <v>955790</v>
          </cell>
        </row>
        <row r="30">
          <cell r="G30">
            <v>299278151</v>
          </cell>
        </row>
      </sheetData>
      <sheetData sheetId="4">
        <row r="14">
          <cell r="G14">
            <v>53847331</v>
          </cell>
        </row>
        <row r="16">
          <cell r="G16">
            <v>22903906</v>
          </cell>
        </row>
        <row r="17">
          <cell r="G17">
            <v>16603266</v>
          </cell>
        </row>
        <row r="18">
          <cell r="G18">
            <v>2900349</v>
          </cell>
        </row>
        <row r="19">
          <cell r="G19">
            <v>2149328</v>
          </cell>
        </row>
        <row r="20">
          <cell r="G20">
            <v>44556849</v>
          </cell>
        </row>
        <row r="21">
          <cell r="G21">
            <v>9290482</v>
          </cell>
        </row>
      </sheetData>
      <sheetData sheetId="5">
        <row r="13">
          <cell r="D13">
            <v>44083240</v>
          </cell>
          <cell r="F13">
            <v>0.3677</v>
          </cell>
          <cell r="H13">
            <v>0.1125</v>
          </cell>
          <cell r="J13">
            <v>0.0414</v>
          </cell>
        </row>
        <row r="14">
          <cell r="D14">
            <v>0</v>
          </cell>
          <cell r="F14">
            <v>0</v>
          </cell>
          <cell r="H14" t="str">
            <v>n/a</v>
          </cell>
          <cell r="J14">
            <v>0</v>
          </cell>
        </row>
        <row r="15">
          <cell r="D15">
            <v>48347307</v>
          </cell>
          <cell r="F15">
            <v>0.4032</v>
          </cell>
          <cell r="H15">
            <v>0.0643</v>
          </cell>
          <cell r="J15">
            <v>0.0259</v>
          </cell>
        </row>
        <row r="16">
          <cell r="D16">
            <v>9252522</v>
          </cell>
          <cell r="F16">
            <v>0.0772</v>
          </cell>
          <cell r="H16">
            <v>0.039</v>
          </cell>
          <cell r="J16">
            <v>0.003</v>
          </cell>
        </row>
        <row r="17">
          <cell r="D17">
            <v>5833009</v>
          </cell>
          <cell r="F17">
            <v>0.0486</v>
          </cell>
          <cell r="H17">
            <v>0.067</v>
          </cell>
          <cell r="J17">
            <v>0.0033</v>
          </cell>
        </row>
        <row r="18">
          <cell r="D18">
            <v>536361</v>
          </cell>
          <cell r="F18">
            <v>0.0045</v>
          </cell>
          <cell r="H18">
            <v>0</v>
          </cell>
          <cell r="J18">
            <v>0</v>
          </cell>
        </row>
        <row r="19">
          <cell r="D19">
            <v>11845018</v>
          </cell>
          <cell r="F19">
            <v>0.0988</v>
          </cell>
          <cell r="H19">
            <v>0</v>
          </cell>
          <cell r="J19">
            <v>0</v>
          </cell>
        </row>
        <row r="20">
          <cell r="D20">
            <v>119897457</v>
          </cell>
          <cell r="F20">
            <v>1</v>
          </cell>
          <cell r="J20">
            <v>0.0736</v>
          </cell>
        </row>
        <row r="23">
          <cell r="D23">
            <v>115745170</v>
          </cell>
          <cell r="F23">
            <v>0.3867</v>
          </cell>
          <cell r="H23">
            <v>0.1125</v>
          </cell>
          <cell r="J23">
            <v>0.0435</v>
          </cell>
        </row>
        <row r="24">
          <cell r="D24">
            <v>0</v>
          </cell>
          <cell r="F24">
            <v>0</v>
          </cell>
          <cell r="H24" t="str">
            <v>n/a</v>
          </cell>
          <cell r="J24">
            <v>0</v>
          </cell>
        </row>
        <row r="25">
          <cell r="D25">
            <v>115217944</v>
          </cell>
          <cell r="F25">
            <v>0.385</v>
          </cell>
          <cell r="H25">
            <v>0.0466</v>
          </cell>
          <cell r="J25">
            <v>0.0179</v>
          </cell>
        </row>
        <row r="26">
          <cell r="D26">
            <v>15814600</v>
          </cell>
          <cell r="F26">
            <v>0.0528</v>
          </cell>
          <cell r="H26">
            <v>0.0264</v>
          </cell>
          <cell r="J26">
            <v>0.0014</v>
          </cell>
        </row>
        <row r="27">
          <cell r="D27">
            <v>3888281</v>
          </cell>
          <cell r="F27">
            <v>0.013</v>
          </cell>
          <cell r="H27">
            <v>0.0273</v>
          </cell>
          <cell r="J27">
            <v>0.0004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</row>
        <row r="29">
          <cell r="D29">
            <v>48612155</v>
          </cell>
          <cell r="F29">
            <v>0.1624</v>
          </cell>
          <cell r="H29">
            <v>0</v>
          </cell>
          <cell r="J29">
            <v>0</v>
          </cell>
        </row>
        <row r="30">
          <cell r="D30">
            <v>299278150</v>
          </cell>
          <cell r="F30">
            <v>1</v>
          </cell>
          <cell r="J30">
            <v>0.0632</v>
          </cell>
        </row>
      </sheetData>
      <sheetData sheetId="6">
        <row r="21">
          <cell r="E21">
            <v>1.48</v>
          </cell>
          <cell r="G21">
            <v>4.39</v>
          </cell>
          <cell r="I21">
            <v>3.31</v>
          </cell>
          <cell r="K21">
            <v>2.26</v>
          </cell>
          <cell r="M21">
            <v>5.21</v>
          </cell>
        </row>
        <row r="24">
          <cell r="E24">
            <v>1.48</v>
          </cell>
          <cell r="G24">
            <v>4.39</v>
          </cell>
          <cell r="I24">
            <v>3.31</v>
          </cell>
          <cell r="K24">
            <v>2.26</v>
          </cell>
          <cell r="M24">
            <v>5.21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</row>
        <row r="32">
          <cell r="E32">
            <v>0.2298</v>
          </cell>
          <cell r="G32">
            <v>0.7433</v>
          </cell>
          <cell r="I32">
            <v>0.6303</v>
          </cell>
          <cell r="K32">
            <v>0.2232</v>
          </cell>
          <cell r="M32">
            <v>0.3206</v>
          </cell>
        </row>
        <row r="37">
          <cell r="E37" t="str">
            <v>N/A</v>
          </cell>
          <cell r="G37" t="str">
            <v>N/A</v>
          </cell>
          <cell r="I37" t="str">
            <v>N/A</v>
          </cell>
          <cell r="K37" t="str">
            <v>N/A</v>
          </cell>
          <cell r="M37" t="str">
            <v>N/A</v>
          </cell>
        </row>
        <row r="39">
          <cell r="E39" t="str">
            <v>N/A</v>
          </cell>
          <cell r="G39" t="str">
            <v>N/A</v>
          </cell>
          <cell r="I39" t="str">
            <v>N/A</v>
          </cell>
          <cell r="K39" t="str">
            <v>N/A</v>
          </cell>
          <cell r="M39" t="str">
            <v>N/A</v>
          </cell>
        </row>
        <row r="43">
          <cell r="E43">
            <v>1.48</v>
          </cell>
          <cell r="G43">
            <v>4.39</v>
          </cell>
          <cell r="I43">
            <v>3.31</v>
          </cell>
          <cell r="K43">
            <v>2.26</v>
          </cell>
          <cell r="M43">
            <v>5.21</v>
          </cell>
        </row>
        <row r="45">
          <cell r="E45">
            <v>1.48</v>
          </cell>
          <cell r="G45">
            <v>4.39</v>
          </cell>
          <cell r="I45">
            <v>3.31</v>
          </cell>
          <cell r="K45">
            <v>2.26</v>
          </cell>
          <cell r="M45">
            <v>5.21</v>
          </cell>
        </row>
        <row r="49">
          <cell r="E49" t="str">
            <v>N/A</v>
          </cell>
          <cell r="G49" t="str">
            <v>N/A</v>
          </cell>
          <cell r="I49" t="str">
            <v>N/A</v>
          </cell>
          <cell r="K49" t="str">
            <v>N/A</v>
          </cell>
          <cell r="M49" t="str">
            <v>N/A</v>
          </cell>
        </row>
        <row r="51">
          <cell r="E51" t="str">
            <v>N/A</v>
          </cell>
          <cell r="G51" t="str">
            <v>N/A</v>
          </cell>
          <cell r="I51" t="str">
            <v>N/A</v>
          </cell>
          <cell r="K51" t="str">
            <v>N/A</v>
          </cell>
          <cell r="M51" t="str">
            <v>N/A</v>
          </cell>
        </row>
        <row r="53">
          <cell r="E53" t="str">
            <v>N/A</v>
          </cell>
          <cell r="G53" t="str">
            <v>N/A</v>
          </cell>
          <cell r="I53" t="str">
            <v>N/A</v>
          </cell>
          <cell r="K53" t="str">
            <v>N/A</v>
          </cell>
          <cell r="M53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2004%20Order/030569-GU%20Approval%20of%20Rate%20C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"/>
  <sheetViews>
    <sheetView showGridLines="0" view="pageBreakPreview" zoomScale="69" zoomScaleNormal="75" zoomScaleSheetLayoutView="69" zoomScalePageLayoutView="0" workbookViewId="0" topLeftCell="A1">
      <selection activeCell="L31" sqref="L31"/>
    </sheetView>
  </sheetViews>
  <sheetFormatPr defaultColWidth="10.625" defaultRowHeight="12.75"/>
  <cols>
    <col min="1" max="1" width="12.625" style="217" customWidth="1"/>
    <col min="2" max="2" width="20.625" style="217" customWidth="1"/>
    <col min="3" max="3" width="7.625" style="217" customWidth="1"/>
    <col min="4" max="4" width="35.625" style="217" customWidth="1"/>
    <col min="5" max="11" width="9.625" style="217" customWidth="1"/>
    <col min="12" max="16384" width="10.625" style="217" customWidth="1"/>
  </cols>
  <sheetData>
    <row r="1" spans="1:9" ht="15">
      <c r="A1" s="195"/>
      <c r="B1" s="773"/>
      <c r="C1" s="773"/>
      <c r="D1" s="196" t="s">
        <v>2020</v>
      </c>
      <c r="E1" s="774"/>
      <c r="F1" s="774"/>
      <c r="G1" s="773"/>
      <c r="H1" s="773"/>
      <c r="I1" s="773"/>
    </row>
    <row r="2" spans="1:9" ht="15">
      <c r="A2" s="195"/>
      <c r="B2" s="773"/>
      <c r="C2" s="773"/>
      <c r="D2" s="197" t="s">
        <v>2021</v>
      </c>
      <c r="E2" s="774"/>
      <c r="F2" s="774"/>
      <c r="G2" s="773"/>
      <c r="H2" s="773"/>
      <c r="I2" s="773"/>
    </row>
    <row r="3" spans="1:9" ht="15">
      <c r="A3" s="773"/>
      <c r="B3" s="773"/>
      <c r="C3" s="773"/>
      <c r="D3" s="775" t="s">
        <v>2027</v>
      </c>
      <c r="E3" s="776"/>
      <c r="F3" s="774"/>
      <c r="G3" s="773"/>
      <c r="H3" s="773"/>
      <c r="I3" s="773"/>
    </row>
    <row r="4" spans="1:9" ht="15">
      <c r="A4" s="773"/>
      <c r="B4" s="773"/>
      <c r="C4" s="773"/>
      <c r="D4" s="777" t="s">
        <v>182</v>
      </c>
      <c r="E4" s="774"/>
      <c r="F4" s="774"/>
      <c r="G4" s="773"/>
      <c r="H4" s="773"/>
      <c r="I4" s="773"/>
    </row>
    <row r="5" spans="1:9" ht="15">
      <c r="A5" s="773"/>
      <c r="B5" s="773"/>
      <c r="C5" s="773"/>
      <c r="D5" s="777" t="s">
        <v>183</v>
      </c>
      <c r="E5" s="774"/>
      <c r="F5" s="774"/>
      <c r="G5" s="773"/>
      <c r="H5" s="773"/>
      <c r="I5" s="773"/>
    </row>
    <row r="6" spans="1:9" ht="15">
      <c r="A6" s="773"/>
      <c r="B6" s="773"/>
      <c r="C6" s="773"/>
      <c r="D6" s="774"/>
      <c r="E6" s="774"/>
      <c r="F6" s="774"/>
      <c r="G6" s="773"/>
      <c r="H6" s="773"/>
      <c r="I6" s="773"/>
    </row>
    <row r="7" spans="4:6" ht="15">
      <c r="D7" s="774"/>
      <c r="E7" s="774"/>
      <c r="F7" s="774"/>
    </row>
    <row r="8" spans="1:9" ht="15">
      <c r="A8" s="778"/>
      <c r="B8" s="778"/>
      <c r="D8" s="779" t="s">
        <v>184</v>
      </c>
      <c r="E8" s="780"/>
      <c r="F8" s="780"/>
      <c r="G8" s="781"/>
      <c r="I8" s="778"/>
    </row>
    <row r="9" spans="1:6" ht="15">
      <c r="A9" s="782" t="s">
        <v>185</v>
      </c>
      <c r="B9" s="783"/>
      <c r="D9" s="774"/>
      <c r="E9" s="774"/>
      <c r="F9" s="774"/>
    </row>
    <row r="10" spans="1:9" ht="24" customHeight="1">
      <c r="A10" s="784" t="s">
        <v>186</v>
      </c>
      <c r="B10" s="784" t="s">
        <v>187</v>
      </c>
      <c r="D10" s="779" t="s">
        <v>188</v>
      </c>
      <c r="E10" s="780"/>
      <c r="F10" s="780"/>
      <c r="G10" s="781"/>
      <c r="I10" s="785" t="s">
        <v>189</v>
      </c>
    </row>
    <row r="11" spans="1:9" ht="19.5" customHeight="1">
      <c r="A11" s="786" t="s">
        <v>190</v>
      </c>
      <c r="B11" s="783" t="s">
        <v>451</v>
      </c>
      <c r="D11" s="786" t="s">
        <v>191</v>
      </c>
      <c r="I11" s="773">
        <v>3</v>
      </c>
    </row>
    <row r="12" spans="1:9" ht="19.5" customHeight="1">
      <c r="A12" s="786" t="s">
        <v>192</v>
      </c>
      <c r="B12" s="783" t="s">
        <v>451</v>
      </c>
      <c r="D12" s="786" t="s">
        <v>193</v>
      </c>
      <c r="I12" s="773">
        <v>4</v>
      </c>
    </row>
    <row r="13" spans="1:9" ht="19.5" customHeight="1">
      <c r="A13" s="786" t="s">
        <v>194</v>
      </c>
      <c r="B13" s="783" t="s">
        <v>451</v>
      </c>
      <c r="D13" s="786" t="s">
        <v>195</v>
      </c>
      <c r="I13" s="773">
        <v>5</v>
      </c>
    </row>
    <row r="14" spans="1:9" ht="19.5" customHeight="1">
      <c r="A14" s="786" t="s">
        <v>196</v>
      </c>
      <c r="B14" s="783" t="s">
        <v>451</v>
      </c>
      <c r="D14" s="786" t="s">
        <v>197</v>
      </c>
      <c r="I14" s="773">
        <v>6</v>
      </c>
    </row>
    <row r="15" spans="1:9" ht="19.5" customHeight="1">
      <c r="A15" s="786" t="s">
        <v>198</v>
      </c>
      <c r="B15" s="783" t="s">
        <v>451</v>
      </c>
      <c r="D15" s="786" t="s">
        <v>137</v>
      </c>
      <c r="I15" s="773">
        <v>7</v>
      </c>
    </row>
    <row r="16" spans="1:9" ht="19.5" customHeight="1">
      <c r="A16" s="786" t="s">
        <v>199</v>
      </c>
      <c r="B16" s="783" t="s">
        <v>451</v>
      </c>
      <c r="D16" s="786" t="s">
        <v>200</v>
      </c>
      <c r="I16" s="773">
        <v>8</v>
      </c>
    </row>
    <row r="17" ht="19.5" customHeight="1"/>
  </sheetData>
  <sheetProtection/>
  <printOptions/>
  <pageMargins left="0.7" right="0.7" top="0.75" bottom="0.75" header="0.3" footer="0.3"/>
  <pageSetup horizontalDpi="600" verticalDpi="600" orientation="landscape" scale="85" r:id="rId1"/>
  <headerFooter>
    <oddFooter>&amp;C&amp;"Arial Rounded MT Bold,Bold"&amp;12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zoomScale="69" zoomScaleNormal="69" zoomScalePageLayoutView="0" workbookViewId="0" topLeftCell="A1">
      <pane xSplit="2" ySplit="10" topLeftCell="C11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L31" sqref="L31"/>
    </sheetView>
  </sheetViews>
  <sheetFormatPr defaultColWidth="17.75390625" defaultRowHeight="12.75"/>
  <cols>
    <col min="1" max="1" width="13.875" style="3" customWidth="1"/>
    <col min="2" max="2" width="47.625" style="3" customWidth="1"/>
    <col min="3" max="3" width="19.75390625" style="3" customWidth="1"/>
    <col min="4" max="4" width="21.125" style="3" customWidth="1"/>
    <col min="5" max="6" width="24.625" style="3" customWidth="1"/>
    <col min="7" max="7" width="58.50390625" style="3" customWidth="1"/>
    <col min="8" max="16384" width="17.75390625" style="3" customWidth="1"/>
  </cols>
  <sheetData>
    <row r="1" spans="1:7" s="583" customFormat="1" ht="24" customHeight="1">
      <c r="A1" s="579" t="s">
        <v>201</v>
      </c>
      <c r="B1" s="580"/>
      <c r="C1" s="581" t="s">
        <v>1</v>
      </c>
      <c r="D1" s="582"/>
      <c r="E1" s="581"/>
      <c r="F1" s="582"/>
      <c r="G1" s="579" t="s">
        <v>2</v>
      </c>
    </row>
    <row r="2" spans="1:7" ht="15">
      <c r="A2" s="584"/>
      <c r="B2" s="584"/>
      <c r="C2" s="585" t="s">
        <v>202</v>
      </c>
      <c r="D2" s="585"/>
      <c r="E2" s="585"/>
      <c r="F2" s="586"/>
      <c r="G2" s="1" t="s">
        <v>3</v>
      </c>
    </row>
    <row r="3" spans="1:7" ht="15">
      <c r="A3" s="1" t="s">
        <v>4</v>
      </c>
      <c r="C3" s="586" t="s">
        <v>203</v>
      </c>
      <c r="D3" s="586"/>
      <c r="E3" s="586"/>
      <c r="F3" s="586"/>
      <c r="G3" s="1" t="s">
        <v>172</v>
      </c>
    </row>
    <row r="4" spans="3:7" ht="15">
      <c r="C4" s="586" t="s">
        <v>204</v>
      </c>
      <c r="D4" s="586"/>
      <c r="E4" s="586"/>
      <c r="F4" s="586"/>
      <c r="G4" s="1" t="s">
        <v>165</v>
      </c>
    </row>
    <row r="5" spans="1:7" ht="15">
      <c r="A5" s="1" t="s">
        <v>205</v>
      </c>
      <c r="B5" s="587" t="s">
        <v>181</v>
      </c>
      <c r="C5" s="585" t="s">
        <v>206</v>
      </c>
      <c r="D5" s="586"/>
      <c r="E5" s="586"/>
      <c r="F5" s="586"/>
      <c r="G5" s="1" t="s">
        <v>168</v>
      </c>
    </row>
    <row r="6" spans="2:7" ht="15">
      <c r="B6" s="588" t="s">
        <v>173</v>
      </c>
      <c r="C6" s="7"/>
      <c r="G6" s="1" t="s">
        <v>169</v>
      </c>
    </row>
    <row r="7" spans="1:7" ht="24" customHeight="1">
      <c r="A7" s="589" t="s">
        <v>155</v>
      </c>
      <c r="B7" s="590">
        <f>+'IND-A'!E3</f>
        <v>0</v>
      </c>
      <c r="C7" s="591"/>
      <c r="D7" s="592"/>
      <c r="E7" s="592"/>
      <c r="F7" s="592"/>
      <c r="G7" s="2" t="str">
        <f>'Schedule A2'!J8</f>
        <v>WITNESS:   M. J. MORLEY</v>
      </c>
    </row>
    <row r="8" spans="3:7" s="593" customFormat="1" ht="24.75" customHeight="1">
      <c r="C8" s="594" t="s">
        <v>207</v>
      </c>
      <c r="D8" s="594" t="s">
        <v>208</v>
      </c>
      <c r="E8" s="594" t="s">
        <v>209</v>
      </c>
      <c r="F8" s="594" t="s">
        <v>210</v>
      </c>
      <c r="G8" s="594" t="s">
        <v>89</v>
      </c>
    </row>
    <row r="9" spans="1:7" s="597" customFormat="1" ht="98.25" customHeight="1">
      <c r="A9" s="595" t="s">
        <v>22</v>
      </c>
      <c r="B9" s="595" t="s">
        <v>211</v>
      </c>
      <c r="C9" s="596" t="s">
        <v>212</v>
      </c>
      <c r="D9" s="595" t="s">
        <v>213</v>
      </c>
      <c r="E9" s="595" t="s">
        <v>214</v>
      </c>
      <c r="F9" s="595" t="s">
        <v>215</v>
      </c>
      <c r="G9" s="595" t="s">
        <v>216</v>
      </c>
    </row>
    <row r="10" spans="1:7" ht="22.5" customHeight="1">
      <c r="A10" s="1" t="s">
        <v>30</v>
      </c>
      <c r="B10" s="598" t="s">
        <v>217</v>
      </c>
      <c r="C10" s="599">
        <v>1999</v>
      </c>
      <c r="D10" s="600">
        <v>2002</v>
      </c>
      <c r="E10" s="600">
        <v>2003</v>
      </c>
      <c r="F10" s="601">
        <v>2004</v>
      </c>
      <c r="G10" s="601">
        <v>2004</v>
      </c>
    </row>
    <row r="11" spans="1:7" ht="22.5" customHeight="1">
      <c r="A11" s="594" t="s">
        <v>31</v>
      </c>
      <c r="B11" s="602" t="s">
        <v>218</v>
      </c>
      <c r="C11" s="193">
        <v>1.47</v>
      </c>
      <c r="D11" s="603">
        <v>1.48</v>
      </c>
      <c r="E11" s="603">
        <v>0.99</v>
      </c>
      <c r="F11" s="604">
        <v>0.7</v>
      </c>
      <c r="G11" s="193" t="e">
        <v>#REF!</v>
      </c>
    </row>
    <row r="12" spans="1:7" ht="22.5" customHeight="1">
      <c r="A12" s="594" t="s">
        <v>34</v>
      </c>
      <c r="B12" s="602" t="s">
        <v>219</v>
      </c>
      <c r="C12" s="193">
        <v>1.47</v>
      </c>
      <c r="D12" s="603">
        <f>D11</f>
        <v>1.48</v>
      </c>
      <c r="E12" s="603">
        <f>E11</f>
        <v>0.99</v>
      </c>
      <c r="F12" s="604">
        <f>F11</f>
        <v>0.7</v>
      </c>
      <c r="G12" s="193" t="e">
        <f>G11</f>
        <v>#REF!</v>
      </c>
    </row>
    <row r="13" spans="2:7" ht="22.5" customHeight="1">
      <c r="B13" s="605"/>
      <c r="C13" s="606" t="s">
        <v>30</v>
      </c>
      <c r="D13" s="606" t="s">
        <v>30</v>
      </c>
      <c r="E13" s="607"/>
      <c r="F13" s="606"/>
      <c r="G13" s="606"/>
    </row>
    <row r="14" spans="2:7" ht="22.5" customHeight="1">
      <c r="B14" s="608" t="s">
        <v>220</v>
      </c>
      <c r="C14" s="606"/>
      <c r="D14" s="606"/>
      <c r="E14" s="609"/>
      <c r="F14" s="606"/>
      <c r="G14" s="606"/>
    </row>
    <row r="15" spans="1:7" ht="22.5" customHeight="1">
      <c r="A15" s="594" t="s">
        <v>37</v>
      </c>
      <c r="B15" s="602" t="s">
        <v>221</v>
      </c>
      <c r="C15" s="610">
        <v>0</v>
      </c>
      <c r="D15" s="610">
        <v>0</v>
      </c>
      <c r="E15" s="610">
        <v>0</v>
      </c>
      <c r="F15" s="610">
        <v>0</v>
      </c>
      <c r="G15" s="610">
        <v>0</v>
      </c>
    </row>
    <row r="16" spans="1:7" ht="22.5" customHeight="1">
      <c r="A16" s="594" t="s">
        <v>39</v>
      </c>
      <c r="B16" s="602" t="s">
        <v>222</v>
      </c>
      <c r="C16" s="194">
        <v>0.4922</v>
      </c>
      <c r="D16" s="611">
        <v>0.2298</v>
      </c>
      <c r="E16" s="611">
        <v>0.4458</v>
      </c>
      <c r="F16" s="612">
        <v>0.3126</v>
      </c>
      <c r="G16" s="194" t="e">
        <v>#REF!</v>
      </c>
    </row>
    <row r="17" spans="2:7" ht="37.5" customHeight="1">
      <c r="B17" s="608" t="s">
        <v>223</v>
      </c>
      <c r="C17" s="613"/>
      <c r="D17" s="614"/>
      <c r="E17" s="615"/>
      <c r="F17" s="616"/>
      <c r="G17" s="616"/>
    </row>
    <row r="18" spans="1:7" ht="22.5" customHeight="1">
      <c r="A18" s="594" t="s">
        <v>41</v>
      </c>
      <c r="B18" s="602" t="s">
        <v>224</v>
      </c>
      <c r="C18" s="607" t="s">
        <v>225</v>
      </c>
      <c r="D18" s="607" t="s">
        <v>225</v>
      </c>
      <c r="E18" s="607" t="s">
        <v>225</v>
      </c>
      <c r="F18" s="617" t="s">
        <v>225</v>
      </c>
      <c r="G18" s="617" t="s">
        <v>225</v>
      </c>
    </row>
    <row r="19" spans="1:7" ht="22.5" customHeight="1">
      <c r="A19" s="594" t="s">
        <v>43</v>
      </c>
      <c r="B19" s="602" t="s">
        <v>226</v>
      </c>
      <c r="C19" s="607" t="s">
        <v>225</v>
      </c>
      <c r="D19" s="607" t="s">
        <v>225</v>
      </c>
      <c r="E19" s="607" t="s">
        <v>225</v>
      </c>
      <c r="F19" s="617" t="s">
        <v>225</v>
      </c>
      <c r="G19" s="617" t="s">
        <v>225</v>
      </c>
    </row>
    <row r="20" spans="2:7" ht="32.25" customHeight="1">
      <c r="B20" s="608" t="s">
        <v>227</v>
      </c>
      <c r="C20" s="613"/>
      <c r="D20" s="613"/>
      <c r="E20" s="613"/>
      <c r="F20" s="616"/>
      <c r="G20" s="616"/>
    </row>
    <row r="21" spans="1:7" ht="22.5" customHeight="1">
      <c r="A21" s="594" t="s">
        <v>45</v>
      </c>
      <c r="B21" s="618" t="s">
        <v>224</v>
      </c>
      <c r="C21" s="619">
        <v>1.47</v>
      </c>
      <c r="D21" s="620">
        <f aca="true" t="shared" si="0" ref="D21:G22">+D11</f>
        <v>1.48</v>
      </c>
      <c r="E21" s="620">
        <f t="shared" si="0"/>
        <v>0.99</v>
      </c>
      <c r="F21" s="621">
        <f t="shared" si="0"/>
        <v>0.7</v>
      </c>
      <c r="G21" s="621" t="e">
        <f t="shared" si="0"/>
        <v>#REF!</v>
      </c>
    </row>
    <row r="22" spans="1:7" ht="22.5" customHeight="1">
      <c r="A22" s="594" t="s">
        <v>47</v>
      </c>
      <c r="B22" s="618" t="s">
        <v>226</v>
      </c>
      <c r="C22" s="619">
        <v>1.47</v>
      </c>
      <c r="D22" s="620">
        <f t="shared" si="0"/>
        <v>1.48</v>
      </c>
      <c r="E22" s="620">
        <f t="shared" si="0"/>
        <v>0.99</v>
      </c>
      <c r="F22" s="621">
        <f t="shared" si="0"/>
        <v>0.7</v>
      </c>
      <c r="G22" s="621" t="e">
        <f t="shared" si="0"/>
        <v>#REF!</v>
      </c>
    </row>
    <row r="23" spans="2:7" ht="35.25" customHeight="1">
      <c r="B23" s="598" t="s">
        <v>228</v>
      </c>
      <c r="C23" s="613"/>
      <c r="D23" s="613"/>
      <c r="E23" s="613"/>
      <c r="F23" s="616"/>
      <c r="G23" s="616"/>
    </row>
    <row r="24" spans="1:7" ht="22.5" customHeight="1">
      <c r="A24" s="594" t="s">
        <v>49</v>
      </c>
      <c r="B24" s="618" t="s">
        <v>224</v>
      </c>
      <c r="C24" s="607" t="s">
        <v>225</v>
      </c>
      <c r="D24" s="607" t="s">
        <v>225</v>
      </c>
      <c r="E24" s="607" t="s">
        <v>225</v>
      </c>
      <c r="F24" s="617" t="s">
        <v>225</v>
      </c>
      <c r="G24" s="617" t="s">
        <v>225</v>
      </c>
    </row>
    <row r="25" spans="1:7" ht="22.5" customHeight="1">
      <c r="A25" s="594" t="s">
        <v>51</v>
      </c>
      <c r="B25" s="618" t="s">
        <v>226</v>
      </c>
      <c r="C25" s="607" t="s">
        <v>225</v>
      </c>
      <c r="D25" s="607" t="s">
        <v>225</v>
      </c>
      <c r="E25" s="607" t="s">
        <v>225</v>
      </c>
      <c r="F25" s="617" t="s">
        <v>225</v>
      </c>
      <c r="G25" s="617" t="s">
        <v>225</v>
      </c>
    </row>
    <row r="26" spans="1:7" ht="22.5" customHeight="1">
      <c r="A26" s="594" t="s">
        <v>53</v>
      </c>
      <c r="B26" s="618" t="s">
        <v>229</v>
      </c>
      <c r="C26" s="607" t="s">
        <v>225</v>
      </c>
      <c r="D26" s="607" t="s">
        <v>225</v>
      </c>
      <c r="E26" s="607" t="s">
        <v>225</v>
      </c>
      <c r="F26" s="617" t="s">
        <v>225</v>
      </c>
      <c r="G26" s="617" t="s">
        <v>225</v>
      </c>
    </row>
    <row r="27" spans="1:7" ht="22.5" customHeight="1">
      <c r="A27" s="1"/>
      <c r="B27" s="1"/>
      <c r="C27" s="607"/>
      <c r="D27" s="607"/>
      <c r="E27" s="607"/>
      <c r="F27" s="622"/>
      <c r="G27" s="622"/>
    </row>
    <row r="28" spans="1:7" s="625" customFormat="1" ht="22.5" customHeight="1">
      <c r="A28" s="587"/>
      <c r="B28" s="623"/>
      <c r="C28" s="624"/>
      <c r="D28" s="624"/>
      <c r="E28" s="624"/>
      <c r="F28" s="624"/>
      <c r="G28" s="624"/>
    </row>
    <row r="29" spans="1:7" ht="19.5" customHeight="1">
      <c r="A29" s="587"/>
      <c r="B29" s="626"/>
      <c r="C29" s="626"/>
      <c r="D29" s="626"/>
      <c r="E29" s="626"/>
      <c r="F29" s="626"/>
      <c r="G29" s="626"/>
    </row>
    <row r="30" spans="1:7" s="627" customFormat="1" ht="19.5" customHeight="1">
      <c r="A30" s="626"/>
      <c r="B30" s="626"/>
      <c r="C30" s="626"/>
      <c r="D30" s="626"/>
      <c r="E30" s="626"/>
      <c r="F30" s="626"/>
      <c r="G30" s="626"/>
    </row>
    <row r="31" spans="1:7" ht="19.5" customHeight="1">
      <c r="A31" s="628"/>
      <c r="B31" s="628"/>
      <c r="C31" s="628"/>
      <c r="D31" s="628"/>
      <c r="E31" s="628"/>
      <c r="F31" s="628"/>
      <c r="G31" s="628"/>
    </row>
    <row r="32" spans="1:7" ht="19.5" customHeight="1">
      <c r="A32" s="587" t="s">
        <v>230</v>
      </c>
      <c r="G32" s="1" t="s">
        <v>84</v>
      </c>
    </row>
  </sheetData>
  <sheetProtection/>
  <printOptions horizontalCentered="1"/>
  <pageMargins left="0.5" right="0.5" top="1.5748031496063" bottom="0.393700787401575" header="0.196850393700787" footer="0.196850393700787"/>
  <pageSetup firstPageNumber="8" useFirstPageNumber="1" fitToHeight="1" fitToWidth="1" horizontalDpi="300" verticalDpi="300" orientation="landscape" scale="55" r:id="rId1"/>
  <headerFooter alignWithMargins="0">
    <oddFooter>&amp;C&amp;"Arial Rounded MT Bold,Bold"&amp;20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60"/>
  <sheetViews>
    <sheetView zoomScale="69" zoomScaleNormal="69" zoomScalePageLayoutView="0" workbookViewId="0" topLeftCell="A1">
      <pane ySplit="1" topLeftCell="A233" activePane="bottomLeft" state="frozen"/>
      <selection pane="topLeft" activeCell="L31" sqref="L31"/>
      <selection pane="bottomLeft" activeCell="L31" sqref="L31"/>
    </sheetView>
  </sheetViews>
  <sheetFormatPr defaultColWidth="9.00390625" defaultRowHeight="12.75"/>
  <cols>
    <col min="1" max="1" width="9.00390625" style="7" customWidth="1"/>
    <col min="2" max="2" width="10.125" style="7" bestFit="1" customWidth="1"/>
    <col min="3" max="16384" width="9.00390625" style="7" customWidth="1"/>
  </cols>
  <sheetData>
    <row r="1" spans="1:2" ht="12">
      <c r="A1" s="7" t="s">
        <v>2024</v>
      </c>
      <c r="B1" s="7" t="s">
        <v>2025</v>
      </c>
    </row>
    <row r="2" spans="1:2" ht="12">
      <c r="A2" s="578">
        <v>32051</v>
      </c>
      <c r="B2" s="7">
        <v>74297</v>
      </c>
    </row>
    <row r="3" spans="1:2" ht="12">
      <c r="A3" s="578">
        <v>32082</v>
      </c>
      <c r="B3" s="7">
        <v>74950</v>
      </c>
    </row>
    <row r="4" spans="1:2" ht="12">
      <c r="A4" s="578">
        <v>32112</v>
      </c>
      <c r="B4" s="7">
        <v>76016</v>
      </c>
    </row>
    <row r="5" spans="1:2" ht="12">
      <c r="A5" s="578">
        <v>32143</v>
      </c>
      <c r="B5" s="7">
        <v>76804</v>
      </c>
    </row>
    <row r="6" spans="1:2" ht="12">
      <c r="A6" s="578">
        <v>32174</v>
      </c>
      <c r="B6" s="7">
        <v>77335</v>
      </c>
    </row>
    <row r="7" spans="1:2" ht="12">
      <c r="A7" s="578">
        <v>32203</v>
      </c>
      <c r="B7" s="7">
        <v>77564</v>
      </c>
    </row>
    <row r="8" spans="1:2" ht="12">
      <c r="A8" s="578">
        <v>32234</v>
      </c>
      <c r="B8" s="7">
        <v>76918</v>
      </c>
    </row>
    <row r="9" spans="1:2" ht="12">
      <c r="A9" s="578">
        <v>32264</v>
      </c>
      <c r="B9" s="7">
        <v>75835</v>
      </c>
    </row>
    <row r="10" spans="1:2" ht="12">
      <c r="A10" s="578">
        <v>32295</v>
      </c>
      <c r="B10" s="7">
        <v>75130</v>
      </c>
    </row>
    <row r="11" spans="1:2" ht="12">
      <c r="A11" s="578">
        <v>32325</v>
      </c>
      <c r="B11" s="7">
        <v>75244</v>
      </c>
    </row>
    <row r="12" spans="1:2" ht="12">
      <c r="A12" s="578">
        <v>32356</v>
      </c>
      <c r="B12" s="7">
        <v>75126</v>
      </c>
    </row>
    <row r="13" spans="1:2" ht="12">
      <c r="A13" s="578">
        <v>32387</v>
      </c>
      <c r="B13" s="7">
        <v>75252</v>
      </c>
    </row>
    <row r="14" spans="1:2" ht="12">
      <c r="A14" s="578">
        <v>32417</v>
      </c>
      <c r="B14" s="7">
        <v>75283</v>
      </c>
    </row>
    <row r="15" spans="1:2" ht="12">
      <c r="A15" s="578">
        <v>32448</v>
      </c>
      <c r="B15" s="7">
        <v>76474</v>
      </c>
    </row>
    <row r="16" spans="1:2" ht="12">
      <c r="A16" s="578">
        <v>32478</v>
      </c>
      <c r="B16" s="7">
        <v>77176</v>
      </c>
    </row>
    <row r="17" spans="1:2" ht="12">
      <c r="A17" s="578">
        <v>32509</v>
      </c>
      <c r="B17" s="7">
        <v>78087</v>
      </c>
    </row>
    <row r="18" spans="1:2" ht="12">
      <c r="A18" s="578">
        <v>32540</v>
      </c>
      <c r="B18" s="7">
        <v>78165</v>
      </c>
    </row>
    <row r="19" spans="1:2" ht="12">
      <c r="A19" s="578">
        <v>32568</v>
      </c>
      <c r="B19" s="7">
        <v>77725</v>
      </c>
    </row>
    <row r="20" spans="1:2" ht="12">
      <c r="A20" s="578">
        <v>32599</v>
      </c>
      <c r="B20" s="7">
        <v>77618</v>
      </c>
    </row>
    <row r="21" spans="1:2" ht="12">
      <c r="A21" s="578">
        <v>32629</v>
      </c>
      <c r="B21" s="7">
        <v>77062</v>
      </c>
    </row>
    <row r="22" spans="1:2" ht="12">
      <c r="A22" s="578">
        <v>32660</v>
      </c>
      <c r="B22" s="7">
        <v>76662</v>
      </c>
    </row>
    <row r="23" spans="1:2" ht="12">
      <c r="A23" s="578">
        <v>32690</v>
      </c>
      <c r="B23" s="7">
        <v>76505</v>
      </c>
    </row>
    <row r="24" spans="1:2" ht="12">
      <c r="A24" s="578">
        <v>32721</v>
      </c>
      <c r="B24" s="7">
        <v>76450</v>
      </c>
    </row>
    <row r="25" spans="1:2" ht="12">
      <c r="A25" s="578">
        <v>32752</v>
      </c>
      <c r="B25" s="7">
        <v>76684</v>
      </c>
    </row>
    <row r="26" spans="1:2" ht="12">
      <c r="A26" s="578">
        <v>32782</v>
      </c>
      <c r="B26" s="7">
        <v>76793</v>
      </c>
    </row>
    <row r="27" spans="1:2" ht="12">
      <c r="A27" s="578">
        <v>32813</v>
      </c>
      <c r="B27" s="7">
        <v>77599</v>
      </c>
    </row>
    <row r="28" spans="1:2" ht="12">
      <c r="A28" s="578">
        <v>32843</v>
      </c>
      <c r="B28" s="7">
        <v>78562</v>
      </c>
    </row>
    <row r="29" spans="1:2" ht="12">
      <c r="A29" s="578">
        <v>32874</v>
      </c>
      <c r="B29" s="7">
        <v>79202</v>
      </c>
    </row>
    <row r="30" spans="1:2" ht="12">
      <c r="A30" s="578">
        <v>32905</v>
      </c>
      <c r="B30" s="7">
        <v>79660</v>
      </c>
    </row>
    <row r="31" spans="1:2" ht="12">
      <c r="A31" s="578">
        <v>32933</v>
      </c>
      <c r="B31" s="7">
        <v>79520</v>
      </c>
    </row>
    <row r="32" spans="1:2" ht="12">
      <c r="A32" s="578">
        <v>32964</v>
      </c>
      <c r="B32" s="7">
        <v>79357</v>
      </c>
    </row>
    <row r="33" spans="1:2" ht="12">
      <c r="A33" s="578">
        <v>32994</v>
      </c>
      <c r="B33" s="7">
        <v>78934</v>
      </c>
    </row>
    <row r="34" spans="1:2" ht="12">
      <c r="A34" s="578">
        <v>33025</v>
      </c>
      <c r="B34" s="7">
        <v>78352</v>
      </c>
    </row>
    <row r="35" spans="1:2" ht="12">
      <c r="A35" s="578">
        <v>33055</v>
      </c>
      <c r="B35" s="7">
        <v>78257</v>
      </c>
    </row>
    <row r="36" spans="1:2" ht="12">
      <c r="A36" s="578">
        <v>33086</v>
      </c>
      <c r="B36" s="7">
        <v>78417</v>
      </c>
    </row>
    <row r="37" spans="1:2" ht="12">
      <c r="A37" s="578">
        <v>33117</v>
      </c>
      <c r="B37" s="7">
        <v>78133</v>
      </c>
    </row>
    <row r="38" spans="1:2" ht="12">
      <c r="A38" s="578">
        <v>33147</v>
      </c>
      <c r="B38" s="7">
        <v>78431</v>
      </c>
    </row>
    <row r="39" spans="1:2" ht="12">
      <c r="A39" s="578">
        <v>33178</v>
      </c>
      <c r="B39" s="7">
        <v>79452</v>
      </c>
    </row>
    <row r="40" spans="1:2" ht="12">
      <c r="A40" s="578">
        <v>33208</v>
      </c>
      <c r="B40" s="7">
        <v>80042</v>
      </c>
    </row>
    <row r="41" spans="1:2" ht="12">
      <c r="A41" s="578">
        <v>33239</v>
      </c>
      <c r="B41" s="7">
        <v>80627</v>
      </c>
    </row>
    <row r="42" spans="1:2" ht="12">
      <c r="A42" s="578">
        <v>33270</v>
      </c>
      <c r="B42" s="7">
        <v>81682</v>
      </c>
    </row>
    <row r="43" spans="1:2" ht="12">
      <c r="A43" s="578">
        <v>33298</v>
      </c>
      <c r="B43" s="7">
        <v>85353</v>
      </c>
    </row>
    <row r="44" spans="1:2" ht="12">
      <c r="A44" s="578">
        <v>33329</v>
      </c>
      <c r="B44" s="7">
        <v>85355</v>
      </c>
    </row>
    <row r="45" spans="1:2" ht="12">
      <c r="A45" s="578">
        <v>33359</v>
      </c>
      <c r="B45" s="7">
        <v>84382</v>
      </c>
    </row>
    <row r="46" spans="1:2" ht="12">
      <c r="A46" s="578">
        <v>33390</v>
      </c>
      <c r="B46" s="7">
        <v>83728</v>
      </c>
    </row>
    <row r="47" spans="1:2" ht="12">
      <c r="A47" s="578">
        <v>33420</v>
      </c>
      <c r="B47" s="7">
        <v>84110</v>
      </c>
    </row>
    <row r="48" spans="1:2" ht="12">
      <c r="A48" s="578">
        <v>33451</v>
      </c>
      <c r="B48" s="7">
        <v>83949</v>
      </c>
    </row>
    <row r="49" spans="1:2" ht="12">
      <c r="A49" s="578">
        <v>33482</v>
      </c>
      <c r="B49" s="7">
        <v>84138</v>
      </c>
    </row>
    <row r="50" spans="1:2" ht="12">
      <c r="A50" s="578">
        <v>33512</v>
      </c>
      <c r="B50" s="7">
        <v>84149</v>
      </c>
    </row>
    <row r="51" spans="1:2" ht="12">
      <c r="A51" s="578">
        <v>33543</v>
      </c>
      <c r="B51" s="7">
        <v>84981</v>
      </c>
    </row>
    <row r="52" spans="1:2" ht="12">
      <c r="A52" s="578">
        <v>33573</v>
      </c>
      <c r="B52" s="7">
        <v>85880</v>
      </c>
    </row>
    <row r="53" spans="1:2" ht="12">
      <c r="A53" s="578">
        <v>33604</v>
      </c>
      <c r="B53" s="7">
        <v>86660</v>
      </c>
    </row>
    <row r="54" spans="1:2" ht="12">
      <c r="A54" s="578">
        <v>33635</v>
      </c>
      <c r="B54" s="7">
        <v>87600</v>
      </c>
    </row>
    <row r="55" spans="1:2" ht="12">
      <c r="A55" s="578">
        <v>33664</v>
      </c>
      <c r="B55" s="7">
        <v>88586</v>
      </c>
    </row>
    <row r="56" spans="1:2" ht="12">
      <c r="A56" s="578">
        <v>33695</v>
      </c>
      <c r="B56" s="7">
        <v>88503</v>
      </c>
    </row>
    <row r="57" spans="1:2" ht="12">
      <c r="A57" s="578">
        <v>33725</v>
      </c>
      <c r="B57" s="7">
        <v>87932</v>
      </c>
    </row>
    <row r="58" spans="1:2" ht="12">
      <c r="A58" s="578">
        <v>33756</v>
      </c>
      <c r="B58" s="7">
        <v>87499</v>
      </c>
    </row>
    <row r="59" spans="1:2" ht="12">
      <c r="A59" s="578">
        <v>33786</v>
      </c>
      <c r="B59" s="7">
        <v>87504</v>
      </c>
    </row>
    <row r="60" spans="1:2" ht="12">
      <c r="A60" s="578">
        <v>33817</v>
      </c>
      <c r="B60" s="7">
        <v>87351</v>
      </c>
    </row>
    <row r="61" spans="1:2" ht="12">
      <c r="A61" s="578">
        <v>33848</v>
      </c>
      <c r="B61" s="7">
        <v>87502</v>
      </c>
    </row>
    <row r="62" spans="1:2" ht="12">
      <c r="A62" s="578">
        <v>33878</v>
      </c>
      <c r="B62" s="7">
        <v>87794</v>
      </c>
    </row>
    <row r="63" spans="1:2" ht="12">
      <c r="A63" s="578">
        <v>33909</v>
      </c>
      <c r="B63" s="7">
        <v>86490</v>
      </c>
    </row>
    <row r="64" spans="1:2" ht="12">
      <c r="A64" s="578">
        <v>33939</v>
      </c>
      <c r="B64" s="7">
        <v>86778</v>
      </c>
    </row>
    <row r="65" spans="1:2" ht="12">
      <c r="A65" s="578">
        <v>33970</v>
      </c>
      <c r="B65" s="7">
        <v>87614</v>
      </c>
    </row>
    <row r="66" spans="1:2" ht="12">
      <c r="A66" s="578">
        <v>34001</v>
      </c>
      <c r="B66" s="7">
        <v>87277</v>
      </c>
    </row>
    <row r="67" spans="1:2" ht="12">
      <c r="A67" s="578">
        <v>34029</v>
      </c>
      <c r="B67" s="7">
        <v>87786</v>
      </c>
    </row>
    <row r="68" spans="1:2" ht="12">
      <c r="A68" s="578">
        <v>34060</v>
      </c>
      <c r="B68" s="7">
        <v>88171</v>
      </c>
    </row>
    <row r="69" spans="1:2" ht="12">
      <c r="A69" s="578">
        <v>34090</v>
      </c>
      <c r="B69" s="7">
        <v>87296</v>
      </c>
    </row>
    <row r="70" spans="1:2" ht="12">
      <c r="A70" s="578">
        <v>34121</v>
      </c>
      <c r="B70" s="7">
        <v>87035</v>
      </c>
    </row>
    <row r="71" spans="1:2" ht="12">
      <c r="A71" s="578">
        <v>34151</v>
      </c>
      <c r="B71" s="7">
        <v>87466</v>
      </c>
    </row>
    <row r="72" spans="1:2" ht="12">
      <c r="A72" s="578">
        <v>34182</v>
      </c>
      <c r="B72" s="7">
        <v>87218</v>
      </c>
    </row>
    <row r="73" spans="1:2" ht="12">
      <c r="A73" s="578">
        <v>34213</v>
      </c>
      <c r="B73" s="7">
        <v>88229</v>
      </c>
    </row>
    <row r="74" spans="1:2" ht="12">
      <c r="A74" s="578">
        <v>34243</v>
      </c>
      <c r="B74" s="7">
        <v>88568</v>
      </c>
    </row>
    <row r="75" spans="1:2" ht="12">
      <c r="A75" s="578">
        <v>34274</v>
      </c>
      <c r="B75" s="7">
        <v>89668</v>
      </c>
    </row>
    <row r="76" spans="1:2" ht="12">
      <c r="A76" s="578">
        <v>34304</v>
      </c>
      <c r="B76" s="7">
        <v>90457</v>
      </c>
    </row>
    <row r="77" spans="1:2" ht="12">
      <c r="A77" s="578">
        <v>34335</v>
      </c>
      <c r="B77" s="7">
        <v>91438</v>
      </c>
    </row>
    <row r="78" spans="1:2" ht="12">
      <c r="A78" s="578">
        <v>34366</v>
      </c>
      <c r="B78" s="7">
        <v>91800</v>
      </c>
    </row>
    <row r="79" spans="1:2" ht="12">
      <c r="A79" s="578">
        <v>34394</v>
      </c>
      <c r="B79" s="7">
        <v>92409</v>
      </c>
    </row>
    <row r="80" spans="1:2" ht="12">
      <c r="A80" s="578">
        <v>34425</v>
      </c>
      <c r="B80" s="7">
        <v>92450</v>
      </c>
    </row>
    <row r="81" spans="1:2" ht="12">
      <c r="A81" s="578">
        <v>34455</v>
      </c>
      <c r="B81" s="7">
        <v>91907</v>
      </c>
    </row>
    <row r="82" spans="1:2" ht="12">
      <c r="A82" s="578">
        <v>34486</v>
      </c>
      <c r="B82" s="7">
        <v>91948</v>
      </c>
    </row>
    <row r="83" spans="1:2" ht="12">
      <c r="A83" s="578">
        <v>34516</v>
      </c>
      <c r="B83" s="7">
        <v>92198</v>
      </c>
    </row>
    <row r="84" spans="1:2" ht="12">
      <c r="A84" s="578">
        <v>34547</v>
      </c>
      <c r="B84" s="7">
        <v>92044</v>
      </c>
    </row>
    <row r="85" spans="1:2" ht="12">
      <c r="A85" s="578">
        <v>34578</v>
      </c>
      <c r="B85" s="7">
        <v>92603</v>
      </c>
    </row>
    <row r="86" spans="1:2" ht="12">
      <c r="A86" s="578">
        <v>34608</v>
      </c>
      <c r="B86" s="7">
        <v>92974</v>
      </c>
    </row>
    <row r="87" spans="1:2" ht="12">
      <c r="A87" s="578">
        <v>34639</v>
      </c>
      <c r="B87" s="7">
        <v>93803</v>
      </c>
    </row>
    <row r="88" spans="1:2" ht="12">
      <c r="A88" s="578">
        <v>34669</v>
      </c>
      <c r="B88" s="7">
        <v>94661</v>
      </c>
    </row>
    <row r="89" spans="1:2" ht="12">
      <c r="A89" s="578">
        <v>34700</v>
      </c>
      <c r="B89" s="7">
        <v>95577</v>
      </c>
    </row>
    <row r="90" spans="1:2" ht="12">
      <c r="A90" s="578">
        <v>34731</v>
      </c>
      <c r="B90" s="7">
        <v>96100</v>
      </c>
    </row>
    <row r="91" spans="1:2" ht="12">
      <c r="A91" s="578">
        <v>34759</v>
      </c>
      <c r="B91" s="7">
        <v>96508</v>
      </c>
    </row>
    <row r="92" spans="1:2" ht="12">
      <c r="A92" s="578">
        <v>34790</v>
      </c>
      <c r="B92" s="7">
        <v>96378</v>
      </c>
    </row>
    <row r="93" spans="1:2" ht="12">
      <c r="A93" s="578">
        <v>34820</v>
      </c>
      <c r="B93" s="7">
        <v>95793</v>
      </c>
    </row>
    <row r="94" spans="1:2" ht="12">
      <c r="A94" s="578">
        <v>34851</v>
      </c>
      <c r="B94" s="7">
        <v>95574</v>
      </c>
    </row>
    <row r="95" spans="1:2" ht="12">
      <c r="A95" s="578">
        <v>34881</v>
      </c>
      <c r="B95" s="7">
        <v>95787</v>
      </c>
    </row>
    <row r="96" spans="1:2" ht="12">
      <c r="A96" s="578">
        <v>34912</v>
      </c>
      <c r="B96" s="7">
        <v>95682</v>
      </c>
    </row>
    <row r="97" spans="1:2" ht="12">
      <c r="A97" s="578">
        <v>34943</v>
      </c>
      <c r="B97" s="7">
        <v>95553</v>
      </c>
    </row>
    <row r="98" spans="1:2" ht="12">
      <c r="A98" s="578">
        <v>34973</v>
      </c>
      <c r="B98" s="7">
        <v>93182</v>
      </c>
    </row>
    <row r="99" spans="1:2" ht="12">
      <c r="A99" s="578">
        <v>35004</v>
      </c>
      <c r="B99" s="7">
        <v>95518</v>
      </c>
    </row>
    <row r="100" spans="1:2" ht="12">
      <c r="A100" s="578">
        <v>35034</v>
      </c>
      <c r="B100" s="7">
        <v>96543</v>
      </c>
    </row>
    <row r="101" spans="1:2" ht="12">
      <c r="A101" s="578">
        <v>35065</v>
      </c>
      <c r="B101" s="7">
        <v>96944</v>
      </c>
    </row>
    <row r="102" spans="1:2" ht="12">
      <c r="A102" s="578">
        <v>35096</v>
      </c>
      <c r="B102" s="7">
        <v>97215</v>
      </c>
    </row>
    <row r="103" spans="1:2" ht="12">
      <c r="A103" s="578">
        <v>35125</v>
      </c>
      <c r="B103" s="7">
        <v>97410</v>
      </c>
    </row>
    <row r="104" spans="1:2" ht="12">
      <c r="A104" s="578">
        <v>35156</v>
      </c>
      <c r="B104" s="7">
        <v>96834</v>
      </c>
    </row>
    <row r="105" spans="1:2" ht="12">
      <c r="A105" s="578">
        <v>35186</v>
      </c>
      <c r="B105" s="7">
        <v>96468</v>
      </c>
    </row>
    <row r="106" spans="1:2" ht="12">
      <c r="A106" s="578">
        <v>35217</v>
      </c>
      <c r="B106" s="7">
        <v>96388</v>
      </c>
    </row>
    <row r="107" spans="1:2" ht="12">
      <c r="A107" s="578">
        <v>35247</v>
      </c>
      <c r="B107" s="7">
        <v>96216</v>
      </c>
    </row>
    <row r="108" spans="1:2" ht="12">
      <c r="A108" s="578">
        <v>35278</v>
      </c>
      <c r="B108" s="7">
        <v>96184</v>
      </c>
    </row>
    <row r="109" spans="1:2" ht="12">
      <c r="A109" s="578">
        <v>35309</v>
      </c>
      <c r="B109" s="7">
        <v>96113</v>
      </c>
    </row>
    <row r="110" spans="1:2" ht="12">
      <c r="A110" s="578">
        <v>35339</v>
      </c>
      <c r="B110" s="7">
        <v>96566</v>
      </c>
    </row>
    <row r="111" spans="1:2" ht="12">
      <c r="A111" s="578">
        <v>35370</v>
      </c>
      <c r="B111" s="7">
        <v>97367</v>
      </c>
    </row>
    <row r="112" spans="1:2" ht="12">
      <c r="A112" s="578">
        <v>35400</v>
      </c>
      <c r="B112" s="7">
        <v>97962</v>
      </c>
    </row>
    <row r="113" spans="1:2" ht="12">
      <c r="A113" s="578">
        <v>35431</v>
      </c>
      <c r="B113" s="7">
        <v>97980</v>
      </c>
    </row>
    <row r="114" spans="1:2" ht="12">
      <c r="A114" s="578">
        <v>35462</v>
      </c>
      <c r="B114" s="7">
        <v>98082</v>
      </c>
    </row>
    <row r="115" spans="1:2" ht="12">
      <c r="A115" s="578">
        <v>35490</v>
      </c>
      <c r="B115" s="7">
        <v>97973</v>
      </c>
    </row>
    <row r="116" spans="1:2" ht="12">
      <c r="A116" s="578">
        <v>35521</v>
      </c>
      <c r="B116" s="7">
        <v>97494</v>
      </c>
    </row>
    <row r="117" spans="1:2" ht="12">
      <c r="A117" s="578">
        <v>35551</v>
      </c>
      <c r="B117" s="7">
        <v>97201</v>
      </c>
    </row>
    <row r="118" spans="1:2" ht="12">
      <c r="A118" s="578">
        <v>35582</v>
      </c>
      <c r="B118" s="7">
        <v>97470</v>
      </c>
    </row>
    <row r="119" spans="1:2" ht="12">
      <c r="A119" s="578">
        <v>35612</v>
      </c>
      <c r="B119" s="7">
        <v>97300</v>
      </c>
    </row>
    <row r="120" spans="1:2" ht="12">
      <c r="A120" s="578">
        <v>35643</v>
      </c>
      <c r="B120" s="7">
        <v>96893</v>
      </c>
    </row>
    <row r="121" spans="1:2" ht="12">
      <c r="A121" s="578">
        <v>35674</v>
      </c>
      <c r="B121" s="7">
        <v>97203</v>
      </c>
    </row>
    <row r="122" spans="1:2" ht="12">
      <c r="A122" s="578">
        <v>35704</v>
      </c>
      <c r="B122" s="7">
        <v>97361</v>
      </c>
    </row>
    <row r="123" spans="1:2" ht="12">
      <c r="A123" s="578">
        <v>35735</v>
      </c>
      <c r="B123" s="7">
        <v>98162</v>
      </c>
    </row>
    <row r="124" spans="1:2" ht="12">
      <c r="A124" s="578">
        <v>35765</v>
      </c>
      <c r="B124" s="7">
        <v>98657</v>
      </c>
    </row>
    <row r="125" spans="1:2" ht="12">
      <c r="A125" s="578">
        <v>35796</v>
      </c>
      <c r="B125" s="7">
        <v>98540</v>
      </c>
    </row>
    <row r="126" spans="1:2" ht="12">
      <c r="A126" s="578">
        <v>35827</v>
      </c>
      <c r="B126" s="7">
        <v>98705</v>
      </c>
    </row>
    <row r="127" spans="1:2" ht="12">
      <c r="A127" s="578">
        <v>35855</v>
      </c>
      <c r="B127" s="7">
        <v>98136</v>
      </c>
    </row>
    <row r="128" spans="1:2" ht="12">
      <c r="A128" s="578">
        <v>35886</v>
      </c>
      <c r="B128" s="7">
        <v>97994</v>
      </c>
    </row>
    <row r="129" spans="1:2" ht="12">
      <c r="A129" s="578">
        <v>35916</v>
      </c>
      <c r="B129" s="7">
        <v>97727</v>
      </c>
    </row>
    <row r="130" spans="1:2" ht="12">
      <c r="A130" s="578">
        <v>35947</v>
      </c>
      <c r="B130" s="7">
        <v>98043</v>
      </c>
    </row>
    <row r="131" spans="1:2" ht="12">
      <c r="A131" s="578">
        <v>35977</v>
      </c>
      <c r="B131" s="7">
        <v>98180</v>
      </c>
    </row>
    <row r="132" spans="1:2" ht="12">
      <c r="A132" s="578">
        <v>36008</v>
      </c>
      <c r="B132" s="7">
        <v>98216</v>
      </c>
    </row>
    <row r="133" spans="1:2" ht="12">
      <c r="A133" s="578">
        <v>36039</v>
      </c>
      <c r="B133" s="7">
        <v>98338</v>
      </c>
    </row>
    <row r="134" spans="1:2" ht="12">
      <c r="A134" s="578">
        <v>36069</v>
      </c>
      <c r="B134" s="7">
        <v>98688</v>
      </c>
    </row>
    <row r="135" spans="1:2" ht="12">
      <c r="A135" s="578">
        <v>36100</v>
      </c>
      <c r="B135" s="7">
        <v>99632</v>
      </c>
    </row>
    <row r="136" spans="1:2" ht="12">
      <c r="A136" s="578">
        <v>36130</v>
      </c>
      <c r="B136" s="7">
        <v>99972</v>
      </c>
    </row>
    <row r="137" spans="1:2" ht="12">
      <c r="A137" s="578">
        <v>36161</v>
      </c>
      <c r="B137" s="7">
        <v>100313</v>
      </c>
    </row>
    <row r="138" spans="1:2" ht="12">
      <c r="A138" s="578">
        <v>36192</v>
      </c>
      <c r="B138" s="7">
        <v>100593</v>
      </c>
    </row>
    <row r="139" spans="1:2" ht="12">
      <c r="A139" s="578">
        <v>36220</v>
      </c>
      <c r="B139" s="7">
        <v>100755</v>
      </c>
    </row>
    <row r="140" spans="1:2" ht="12">
      <c r="A140" s="578">
        <v>36251</v>
      </c>
      <c r="B140" s="7">
        <v>100597</v>
      </c>
    </row>
    <row r="141" spans="1:2" ht="12">
      <c r="A141" s="578">
        <v>36281</v>
      </c>
      <c r="B141" s="7">
        <v>99969</v>
      </c>
    </row>
    <row r="142" spans="1:2" ht="12">
      <c r="A142" s="578">
        <v>36312</v>
      </c>
      <c r="B142" s="7">
        <v>99784</v>
      </c>
    </row>
    <row r="143" spans="1:2" ht="12">
      <c r="A143" s="578">
        <v>36342</v>
      </c>
      <c r="B143" s="7">
        <v>99623</v>
      </c>
    </row>
    <row r="144" spans="1:2" ht="12">
      <c r="A144" s="578">
        <v>36373</v>
      </c>
      <c r="B144" s="7">
        <v>99524</v>
      </c>
    </row>
    <row r="145" spans="1:2" ht="12">
      <c r="A145" s="578">
        <v>36404</v>
      </c>
      <c r="B145" s="7">
        <v>99285</v>
      </c>
    </row>
    <row r="146" spans="1:2" ht="12">
      <c r="A146" s="578">
        <v>36434</v>
      </c>
      <c r="B146" s="7">
        <v>99978</v>
      </c>
    </row>
    <row r="147" spans="1:2" ht="12">
      <c r="A147" s="578">
        <v>36465</v>
      </c>
      <c r="B147" s="7">
        <v>100630</v>
      </c>
    </row>
    <row r="148" spans="1:2" ht="12">
      <c r="A148" s="578">
        <v>36495</v>
      </c>
      <c r="B148" s="7">
        <v>101024</v>
      </c>
    </row>
    <row r="149" spans="1:2" ht="12">
      <c r="A149" s="578">
        <v>36526</v>
      </c>
      <c r="B149" s="7">
        <v>101353</v>
      </c>
    </row>
    <row r="150" spans="1:2" ht="12">
      <c r="A150" s="578">
        <v>36557</v>
      </c>
      <c r="B150" s="7">
        <v>101604</v>
      </c>
    </row>
    <row r="151" spans="1:2" ht="12">
      <c r="A151" s="578">
        <v>36586</v>
      </c>
      <c r="B151" s="7">
        <v>101351</v>
      </c>
    </row>
    <row r="152" spans="1:2" ht="12">
      <c r="A152" s="578">
        <v>36617</v>
      </c>
      <c r="B152" s="7">
        <v>101007</v>
      </c>
    </row>
    <row r="153" spans="1:2" ht="12">
      <c r="A153" s="578">
        <v>36647</v>
      </c>
      <c r="B153" s="7">
        <v>100595</v>
      </c>
    </row>
    <row r="154" spans="1:2" ht="12">
      <c r="A154" s="578">
        <v>36678</v>
      </c>
      <c r="B154" s="7">
        <v>100230</v>
      </c>
    </row>
    <row r="155" spans="1:2" ht="12">
      <c r="A155" s="578">
        <v>36708</v>
      </c>
      <c r="B155" s="7">
        <v>100254</v>
      </c>
    </row>
    <row r="156" spans="1:2" ht="12">
      <c r="A156" s="578">
        <v>36739</v>
      </c>
      <c r="B156" s="7">
        <v>100235</v>
      </c>
    </row>
    <row r="157" spans="1:2" ht="12">
      <c r="A157" s="578">
        <v>36770</v>
      </c>
      <c r="B157" s="7">
        <v>100484</v>
      </c>
    </row>
    <row r="158" spans="1:2" ht="12">
      <c r="A158" s="578">
        <v>36800</v>
      </c>
      <c r="B158" s="7">
        <v>100746</v>
      </c>
    </row>
    <row r="159" spans="1:2" ht="12">
      <c r="A159" s="578">
        <v>36831</v>
      </c>
      <c r="B159" s="7">
        <v>101279</v>
      </c>
    </row>
    <row r="160" spans="1:2" ht="12">
      <c r="A160" s="578">
        <v>36861</v>
      </c>
      <c r="B160" s="7">
        <v>101671</v>
      </c>
    </row>
    <row r="161" spans="1:2" ht="12">
      <c r="A161" s="578">
        <v>36892</v>
      </c>
      <c r="B161" s="7">
        <v>101872</v>
      </c>
    </row>
    <row r="162" spans="1:2" ht="12">
      <c r="A162" s="578">
        <v>36923</v>
      </c>
      <c r="B162" s="7">
        <v>102227</v>
      </c>
    </row>
    <row r="163" spans="1:2" ht="12">
      <c r="A163" s="578">
        <v>36951</v>
      </c>
      <c r="B163" s="7">
        <v>102068</v>
      </c>
    </row>
    <row r="164" spans="1:2" ht="12">
      <c r="A164" s="578">
        <v>36982</v>
      </c>
      <c r="B164" s="7">
        <v>101844</v>
      </c>
    </row>
    <row r="165" spans="1:2" ht="12">
      <c r="A165" s="578">
        <v>37012</v>
      </c>
      <c r="B165" s="7">
        <v>101602</v>
      </c>
    </row>
    <row r="166" spans="1:2" ht="12">
      <c r="A166" s="578">
        <v>37043</v>
      </c>
      <c r="B166" s="7">
        <v>101149</v>
      </c>
    </row>
    <row r="167" spans="1:2" ht="12">
      <c r="A167" s="578">
        <v>37073</v>
      </c>
      <c r="B167" s="7">
        <v>100810</v>
      </c>
    </row>
    <row r="168" spans="1:2" ht="12">
      <c r="A168" s="578">
        <v>37104</v>
      </c>
      <c r="B168" s="7">
        <v>100683</v>
      </c>
    </row>
    <row r="169" spans="1:2" ht="12">
      <c r="A169" s="578">
        <v>37135</v>
      </c>
      <c r="B169" s="7">
        <v>100688</v>
      </c>
    </row>
    <row r="170" spans="1:2" ht="12">
      <c r="A170" s="578">
        <v>37165</v>
      </c>
      <c r="B170" s="7">
        <v>100688</v>
      </c>
    </row>
    <row r="171" spans="1:2" ht="12">
      <c r="A171" s="578">
        <v>37196</v>
      </c>
      <c r="B171" s="7">
        <v>101136</v>
      </c>
    </row>
    <row r="172" spans="1:2" ht="12">
      <c r="A172" s="578">
        <v>37226</v>
      </c>
      <c r="B172" s="7">
        <v>101542</v>
      </c>
    </row>
    <row r="173" spans="1:2" ht="12">
      <c r="A173" s="578">
        <v>37257</v>
      </c>
      <c r="B173" s="7">
        <v>101940</v>
      </c>
    </row>
    <row r="174" spans="1:2" ht="12">
      <c r="A174" s="578">
        <v>37288</v>
      </c>
      <c r="B174" s="7">
        <v>102045</v>
      </c>
    </row>
    <row r="175" spans="1:2" ht="12">
      <c r="A175" s="578">
        <v>37316</v>
      </c>
      <c r="B175" s="7">
        <v>101959</v>
      </c>
    </row>
    <row r="176" spans="1:2" ht="12">
      <c r="A176" s="578">
        <v>37347</v>
      </c>
      <c r="B176" s="7">
        <v>101658</v>
      </c>
    </row>
    <row r="177" spans="1:2" ht="12">
      <c r="A177" s="578">
        <v>37377</v>
      </c>
      <c r="B177" s="7">
        <v>102170</v>
      </c>
    </row>
    <row r="178" spans="1:2" ht="12">
      <c r="A178" s="578">
        <v>37408</v>
      </c>
      <c r="B178" s="7">
        <v>101189</v>
      </c>
    </row>
    <row r="179" spans="1:2" ht="12">
      <c r="A179" s="578">
        <v>37438</v>
      </c>
      <c r="B179" s="7">
        <v>101144</v>
      </c>
    </row>
    <row r="180" spans="1:2" ht="12">
      <c r="A180" s="578">
        <v>37469</v>
      </c>
      <c r="B180" s="7">
        <v>101097</v>
      </c>
    </row>
    <row r="181" spans="1:2" ht="12">
      <c r="A181" s="578">
        <v>37500</v>
      </c>
      <c r="B181" s="7">
        <v>100982</v>
      </c>
    </row>
    <row r="182" spans="1:2" ht="12">
      <c r="A182" s="578">
        <v>37530</v>
      </c>
      <c r="B182" s="7">
        <v>101040</v>
      </c>
    </row>
    <row r="183" spans="1:2" ht="12">
      <c r="A183" s="578">
        <v>37561</v>
      </c>
      <c r="B183" s="7">
        <v>101449</v>
      </c>
    </row>
    <row r="184" spans="1:2" ht="12">
      <c r="A184" s="578">
        <v>37591</v>
      </c>
      <c r="B184" s="7">
        <v>101784</v>
      </c>
    </row>
    <row r="185" spans="1:2" ht="12">
      <c r="A185" s="578">
        <v>37622</v>
      </c>
      <c r="B185" s="7">
        <v>101985</v>
      </c>
    </row>
    <row r="186" spans="1:2" ht="12">
      <c r="A186" s="578">
        <v>37653</v>
      </c>
      <c r="B186" s="7">
        <v>102079</v>
      </c>
    </row>
    <row r="187" spans="1:2" ht="12">
      <c r="A187" s="578">
        <v>37681</v>
      </c>
      <c r="B187" s="7">
        <v>101692</v>
      </c>
    </row>
    <row r="188" spans="1:2" ht="12">
      <c r="A188" s="578">
        <v>37712</v>
      </c>
      <c r="B188" s="7">
        <v>101504</v>
      </c>
    </row>
    <row r="189" spans="1:2" ht="12">
      <c r="A189" s="578">
        <v>37742</v>
      </c>
      <c r="B189" s="7">
        <v>101138</v>
      </c>
    </row>
    <row r="190" spans="1:2" ht="12">
      <c r="A190" s="578">
        <v>37773</v>
      </c>
      <c r="B190" s="7">
        <v>100879</v>
      </c>
    </row>
    <row r="191" spans="1:2" ht="12">
      <c r="A191" s="578">
        <v>37803</v>
      </c>
      <c r="B191" s="7">
        <v>100749</v>
      </c>
    </row>
    <row r="192" spans="1:2" ht="12">
      <c r="A192" s="578">
        <v>37834</v>
      </c>
      <c r="B192" s="7">
        <v>100842</v>
      </c>
    </row>
    <row r="193" spans="1:2" ht="12">
      <c r="A193" s="578">
        <v>37865</v>
      </c>
      <c r="B193" s="7">
        <v>100927</v>
      </c>
    </row>
    <row r="194" spans="1:2" ht="12">
      <c r="A194" s="578">
        <v>37895</v>
      </c>
      <c r="B194" s="7">
        <v>101301</v>
      </c>
    </row>
    <row r="195" spans="1:2" ht="12">
      <c r="A195" s="578">
        <v>37926</v>
      </c>
      <c r="B195" s="7">
        <v>101737</v>
      </c>
    </row>
    <row r="196" spans="1:2" ht="12">
      <c r="A196" s="578">
        <v>37956</v>
      </c>
      <c r="B196" s="7">
        <v>102452</v>
      </c>
    </row>
    <row r="197" spans="1:2" ht="12">
      <c r="A197" s="578">
        <v>37987</v>
      </c>
      <c r="B197" s="7">
        <v>102757</v>
      </c>
    </row>
    <row r="198" spans="1:2" ht="12">
      <c r="A198" s="578">
        <v>38018</v>
      </c>
      <c r="B198" s="7">
        <v>102997</v>
      </c>
    </row>
    <row r="199" spans="1:2" ht="12">
      <c r="A199" s="578">
        <v>38047</v>
      </c>
      <c r="B199" s="7">
        <v>103032</v>
      </c>
    </row>
    <row r="200" spans="1:2" ht="12">
      <c r="A200" s="578">
        <v>38078</v>
      </c>
      <c r="B200" s="7">
        <v>102684</v>
      </c>
    </row>
    <row r="201" spans="1:2" ht="12">
      <c r="A201" s="578">
        <v>38108</v>
      </c>
      <c r="B201" s="7">
        <v>102459</v>
      </c>
    </row>
    <row r="202" spans="1:2" ht="12">
      <c r="A202" s="578">
        <v>38139</v>
      </c>
      <c r="B202" s="7">
        <v>102304</v>
      </c>
    </row>
    <row r="203" spans="1:2" ht="12">
      <c r="A203" s="578">
        <v>38169</v>
      </c>
      <c r="B203" s="7">
        <v>102196</v>
      </c>
    </row>
    <row r="204" spans="1:2" ht="12">
      <c r="A204" s="578">
        <v>38200</v>
      </c>
      <c r="B204" s="7">
        <v>102248</v>
      </c>
    </row>
    <row r="205" spans="1:2" ht="12">
      <c r="A205" s="578">
        <v>38231</v>
      </c>
      <c r="B205" s="7">
        <v>102319</v>
      </c>
    </row>
    <row r="206" spans="1:2" ht="12">
      <c r="A206" s="578">
        <v>38261</v>
      </c>
      <c r="B206" s="7">
        <v>102521</v>
      </c>
    </row>
    <row r="207" spans="1:2" ht="12">
      <c r="A207" s="578">
        <v>38292</v>
      </c>
      <c r="B207" s="7">
        <v>102922</v>
      </c>
    </row>
    <row r="208" spans="1:2" ht="12">
      <c r="A208" s="578">
        <v>38322</v>
      </c>
      <c r="B208" s="7">
        <v>103573</v>
      </c>
    </row>
    <row r="209" spans="1:2" ht="12">
      <c r="A209" s="578">
        <v>38353</v>
      </c>
      <c r="B209" s="7">
        <v>103557</v>
      </c>
    </row>
    <row r="210" spans="1:2" ht="12">
      <c r="A210" s="578">
        <v>38384</v>
      </c>
      <c r="B210" s="7">
        <v>103618</v>
      </c>
    </row>
    <row r="211" spans="1:2" ht="12">
      <c r="A211" s="578">
        <v>38412</v>
      </c>
      <c r="B211" s="7">
        <v>103570</v>
      </c>
    </row>
    <row r="212" spans="1:2" ht="12">
      <c r="A212" s="578">
        <v>38443</v>
      </c>
      <c r="B212" s="7">
        <v>103611</v>
      </c>
    </row>
    <row r="213" spans="1:2" ht="12">
      <c r="A213" s="578">
        <v>38473</v>
      </c>
      <c r="B213" s="7">
        <v>102932</v>
      </c>
    </row>
    <row r="214" spans="1:2" ht="12">
      <c r="A214" s="578">
        <v>38504</v>
      </c>
      <c r="B214" s="7">
        <v>102702</v>
      </c>
    </row>
    <row r="215" spans="1:2" ht="12">
      <c r="A215" s="578">
        <v>38534</v>
      </c>
      <c r="B215" s="7">
        <v>102529</v>
      </c>
    </row>
    <row r="216" spans="1:2" ht="12">
      <c r="A216" s="578">
        <v>38565</v>
      </c>
      <c r="B216" s="7">
        <v>102418</v>
      </c>
    </row>
    <row r="217" spans="1:2" ht="12">
      <c r="A217" s="578">
        <v>38596</v>
      </c>
      <c r="B217" s="7">
        <v>102203</v>
      </c>
    </row>
    <row r="218" spans="1:2" ht="12">
      <c r="A218" s="578">
        <v>38626</v>
      </c>
      <c r="B218" s="7">
        <v>102327</v>
      </c>
    </row>
    <row r="219" spans="1:2" ht="12">
      <c r="A219" s="578">
        <v>38657</v>
      </c>
      <c r="B219" s="7">
        <v>102584</v>
      </c>
    </row>
    <row r="220" spans="1:2" ht="12">
      <c r="A220" s="578">
        <v>38687</v>
      </c>
      <c r="B220" s="7">
        <v>103090</v>
      </c>
    </row>
    <row r="221" spans="1:2" ht="12">
      <c r="A221" s="578">
        <v>38718</v>
      </c>
      <c r="B221" s="7">
        <v>103400</v>
      </c>
    </row>
    <row r="222" spans="1:2" ht="12">
      <c r="A222" s="578">
        <v>38749</v>
      </c>
      <c r="B222" s="7">
        <v>103567</v>
      </c>
    </row>
    <row r="223" spans="1:2" ht="12">
      <c r="A223" s="578">
        <v>38777</v>
      </c>
      <c r="B223" s="7">
        <v>103688</v>
      </c>
    </row>
    <row r="224" spans="1:2" ht="12">
      <c r="A224" s="578">
        <v>38808</v>
      </c>
      <c r="B224" s="7">
        <v>103442</v>
      </c>
    </row>
    <row r="225" spans="1:2" ht="12">
      <c r="A225" s="578">
        <v>38838</v>
      </c>
      <c r="B225" s="7">
        <v>103401</v>
      </c>
    </row>
    <row r="226" spans="1:2" ht="12">
      <c r="A226" s="578">
        <v>38869</v>
      </c>
      <c r="B226" s="7">
        <v>103362</v>
      </c>
    </row>
    <row r="227" spans="1:2" ht="12">
      <c r="A227" s="578">
        <v>38899</v>
      </c>
      <c r="B227" s="7">
        <v>103401</v>
      </c>
    </row>
    <row r="228" spans="1:2" ht="12">
      <c r="A228" s="578">
        <v>38930</v>
      </c>
      <c r="B228" s="7">
        <v>103404</v>
      </c>
    </row>
    <row r="229" spans="1:2" ht="12">
      <c r="A229" s="578">
        <v>38961</v>
      </c>
      <c r="B229" s="7">
        <v>103391</v>
      </c>
    </row>
    <row r="230" spans="1:2" ht="12">
      <c r="A230" s="578">
        <v>38991</v>
      </c>
      <c r="B230" s="7">
        <v>103517</v>
      </c>
    </row>
    <row r="231" spans="1:2" ht="12">
      <c r="A231" s="578">
        <v>39022</v>
      </c>
      <c r="B231" s="7">
        <v>103930</v>
      </c>
    </row>
    <row r="232" spans="1:2" ht="12">
      <c r="A232" s="578">
        <v>39052</v>
      </c>
      <c r="B232" s="7">
        <v>104174</v>
      </c>
    </row>
    <row r="233" spans="1:2" ht="12">
      <c r="A233" s="578">
        <v>39083</v>
      </c>
      <c r="B233" s="7">
        <v>104117</v>
      </c>
    </row>
    <row r="234" spans="1:2" ht="12">
      <c r="A234" s="578">
        <v>39114</v>
      </c>
      <c r="B234" s="7">
        <v>104511</v>
      </c>
    </row>
    <row r="235" spans="1:2" ht="12">
      <c r="A235" s="578">
        <v>39142</v>
      </c>
      <c r="B235" s="7">
        <v>104623</v>
      </c>
    </row>
    <row r="236" spans="1:2" ht="12">
      <c r="A236" s="578">
        <v>39173</v>
      </c>
      <c r="B236" s="7">
        <v>104609</v>
      </c>
    </row>
    <row r="237" spans="1:2" ht="12">
      <c r="A237" s="578">
        <v>39203</v>
      </c>
      <c r="B237" s="7">
        <v>104379</v>
      </c>
    </row>
    <row r="238" spans="1:2" ht="12">
      <c r="A238" s="578">
        <v>39234</v>
      </c>
      <c r="B238" s="7">
        <v>104178</v>
      </c>
    </row>
    <row r="239" spans="1:2" ht="12">
      <c r="A239" s="578">
        <v>39264</v>
      </c>
      <c r="B239" s="7">
        <v>103919</v>
      </c>
    </row>
    <row r="240" spans="1:2" ht="12">
      <c r="A240" s="578">
        <v>39295</v>
      </c>
      <c r="B240" s="7">
        <v>103740</v>
      </c>
    </row>
    <row r="241" spans="1:2" ht="12">
      <c r="A241" s="578">
        <v>39326</v>
      </c>
      <c r="B241" s="7">
        <v>103618</v>
      </c>
    </row>
    <row r="242" spans="1:2" ht="12">
      <c r="A242" s="578">
        <v>39356</v>
      </c>
      <c r="B242" s="7">
        <v>103786</v>
      </c>
    </row>
    <row r="243" spans="1:2" ht="12">
      <c r="A243" s="578">
        <v>39387</v>
      </c>
      <c r="B243" s="7">
        <v>103912</v>
      </c>
    </row>
    <row r="244" spans="1:2" ht="12">
      <c r="A244" s="578">
        <v>39417</v>
      </c>
      <c r="B244" s="7">
        <v>103937</v>
      </c>
    </row>
    <row r="245" spans="1:2" ht="12">
      <c r="A245" s="578">
        <v>39448</v>
      </c>
      <c r="B245" s="7">
        <v>104112</v>
      </c>
    </row>
    <row r="246" spans="1:2" ht="12">
      <c r="A246" s="578">
        <v>39479</v>
      </c>
      <c r="B246" s="7">
        <v>104334</v>
      </c>
    </row>
    <row r="247" spans="1:2" ht="12">
      <c r="A247" s="578">
        <v>39508</v>
      </c>
      <c r="B247" s="7">
        <v>104386</v>
      </c>
    </row>
    <row r="248" spans="1:2" ht="12">
      <c r="A248" s="578">
        <v>39539</v>
      </c>
      <c r="B248" s="7">
        <v>104225</v>
      </c>
    </row>
    <row r="249" spans="1:2" ht="12">
      <c r="A249" s="578">
        <v>39569</v>
      </c>
      <c r="B249" s="7">
        <v>103991</v>
      </c>
    </row>
    <row r="250" spans="1:2" ht="12">
      <c r="A250" s="578">
        <v>39600</v>
      </c>
      <c r="B250" s="7">
        <v>103601</v>
      </c>
    </row>
    <row r="251" spans="1:2" ht="12">
      <c r="A251" s="578">
        <v>39630</v>
      </c>
      <c r="B251" s="7">
        <v>103563</v>
      </c>
    </row>
    <row r="252" spans="1:2" ht="12">
      <c r="A252" s="578">
        <v>39661</v>
      </c>
      <c r="B252" s="7">
        <v>103390</v>
      </c>
    </row>
    <row r="253" spans="1:2" ht="12">
      <c r="A253" s="578">
        <v>39692</v>
      </c>
      <c r="B253" s="7">
        <v>103203</v>
      </c>
    </row>
    <row r="254" spans="1:2" ht="12">
      <c r="A254" s="578">
        <v>39722</v>
      </c>
      <c r="B254" s="7">
        <v>103010</v>
      </c>
    </row>
    <row r="255" spans="1:2" ht="12">
      <c r="A255" s="578">
        <v>39753</v>
      </c>
      <c r="B255" s="7">
        <v>103055</v>
      </c>
    </row>
    <row r="256" spans="1:2" ht="12">
      <c r="A256" s="578">
        <v>39783</v>
      </c>
      <c r="B256" s="7">
        <v>103305</v>
      </c>
    </row>
    <row r="257" spans="1:2" ht="12">
      <c r="A257" s="578">
        <v>39814</v>
      </c>
      <c r="B257" s="7">
        <v>103349</v>
      </c>
    </row>
    <row r="258" spans="1:2" ht="12">
      <c r="A258" s="578">
        <v>39845</v>
      </c>
      <c r="B258" s="7">
        <v>103482</v>
      </c>
    </row>
    <row r="259" spans="1:2" ht="12">
      <c r="A259" s="578">
        <v>39873</v>
      </c>
      <c r="B259" s="7">
        <v>103457</v>
      </c>
    </row>
    <row r="260" spans="1:2" ht="12">
      <c r="A260" s="578">
        <v>39904</v>
      </c>
      <c r="B260" s="7">
        <v>103283</v>
      </c>
    </row>
    <row r="261" spans="1:2" ht="12">
      <c r="A261" s="578">
        <v>39934</v>
      </c>
      <c r="B261" s="7">
        <v>103046</v>
      </c>
    </row>
    <row r="262" spans="1:2" ht="12">
      <c r="A262" s="578">
        <v>39965</v>
      </c>
      <c r="B262" s="7">
        <v>102882</v>
      </c>
    </row>
    <row r="263" spans="1:2" ht="12">
      <c r="A263" s="578">
        <v>39995</v>
      </c>
      <c r="B263" s="7">
        <v>102712</v>
      </c>
    </row>
    <row r="264" spans="1:2" ht="12">
      <c r="A264" s="578">
        <v>40026</v>
      </c>
      <c r="B264" s="7">
        <v>102614</v>
      </c>
    </row>
    <row r="265" spans="1:2" ht="12">
      <c r="A265" s="578">
        <v>40057</v>
      </c>
      <c r="B265" s="7">
        <v>102626</v>
      </c>
    </row>
    <row r="266" spans="1:2" ht="12">
      <c r="A266" s="578">
        <v>40087</v>
      </c>
      <c r="B266" s="7">
        <v>102618</v>
      </c>
    </row>
    <row r="267" spans="1:2" ht="12">
      <c r="A267" s="578">
        <v>40118</v>
      </c>
      <c r="B267" s="7">
        <v>102626</v>
      </c>
    </row>
    <row r="268" spans="1:2" ht="12">
      <c r="A268" s="578">
        <v>40148</v>
      </c>
      <c r="B268" s="7">
        <v>102814</v>
      </c>
    </row>
    <row r="269" spans="1:2" ht="12">
      <c r="A269" s="578">
        <v>40179</v>
      </c>
      <c r="B269" s="7">
        <v>103505</v>
      </c>
    </row>
    <row r="270" spans="1:2" ht="12">
      <c r="A270" s="578">
        <v>40210</v>
      </c>
      <c r="B270" s="7">
        <v>103756</v>
      </c>
    </row>
    <row r="271" spans="1:2" ht="12">
      <c r="A271" s="578">
        <v>40238</v>
      </c>
      <c r="B271" s="7">
        <v>103843</v>
      </c>
    </row>
    <row r="272" spans="1:2" ht="12">
      <c r="A272" s="578">
        <v>40269</v>
      </c>
      <c r="B272" s="7">
        <v>103755</v>
      </c>
    </row>
    <row r="273" spans="1:2" ht="12">
      <c r="A273" s="578">
        <v>40299</v>
      </c>
      <c r="B273" s="7">
        <v>101485</v>
      </c>
    </row>
    <row r="274" spans="1:2" ht="12">
      <c r="A274" s="578">
        <v>40330</v>
      </c>
      <c r="B274" s="7">
        <v>103392</v>
      </c>
    </row>
    <row r="275" spans="1:2" ht="12">
      <c r="A275" s="578">
        <v>40360</v>
      </c>
      <c r="B275" s="7">
        <v>103268</v>
      </c>
    </row>
    <row r="276" spans="1:2" ht="12">
      <c r="A276" s="578">
        <v>40391</v>
      </c>
      <c r="B276" s="7">
        <v>103118</v>
      </c>
    </row>
    <row r="277" spans="1:2" ht="12">
      <c r="A277" s="578">
        <v>40422</v>
      </c>
      <c r="B277" s="7">
        <v>102953</v>
      </c>
    </row>
    <row r="278" spans="1:2" ht="12">
      <c r="A278" s="578">
        <v>40452</v>
      </c>
      <c r="B278" s="7">
        <v>102969</v>
      </c>
    </row>
    <row r="279" spans="1:2" ht="12">
      <c r="A279" s="578">
        <v>40483</v>
      </c>
      <c r="B279" s="7">
        <v>103109</v>
      </c>
    </row>
    <row r="280" spans="1:2" ht="12">
      <c r="A280" s="578">
        <v>40513</v>
      </c>
      <c r="B280" s="7">
        <v>103375</v>
      </c>
    </row>
    <row r="281" spans="1:2" ht="12">
      <c r="A281" s="578">
        <v>40544</v>
      </c>
      <c r="B281" s="7">
        <v>103492</v>
      </c>
    </row>
    <row r="282" spans="1:2" ht="12">
      <c r="A282" s="578">
        <v>40575</v>
      </c>
      <c r="B282" s="7">
        <v>103559</v>
      </c>
    </row>
    <row r="283" spans="1:2" ht="12">
      <c r="A283" s="578">
        <v>40603</v>
      </c>
      <c r="B283" s="7">
        <v>103644</v>
      </c>
    </row>
    <row r="284" spans="1:2" ht="12">
      <c r="A284" s="578">
        <v>40634</v>
      </c>
      <c r="B284" s="7">
        <v>103590</v>
      </c>
    </row>
    <row r="285" spans="1:2" ht="12">
      <c r="A285" s="578">
        <v>40664</v>
      </c>
      <c r="B285" s="7">
        <v>103501</v>
      </c>
    </row>
    <row r="286" spans="1:2" ht="12">
      <c r="A286" s="578">
        <v>40695</v>
      </c>
      <c r="B286" s="7">
        <v>103420</v>
      </c>
    </row>
    <row r="287" spans="1:2" ht="12">
      <c r="A287" s="578">
        <v>40725</v>
      </c>
      <c r="B287" s="7">
        <v>103382</v>
      </c>
    </row>
    <row r="288" spans="1:2" ht="12">
      <c r="A288" s="578">
        <v>40756</v>
      </c>
      <c r="B288" s="7">
        <v>103284</v>
      </c>
    </row>
    <row r="289" spans="1:2" ht="12">
      <c r="A289" s="578">
        <v>40787</v>
      </c>
      <c r="B289" s="7">
        <v>104663</v>
      </c>
    </row>
    <row r="290" spans="1:2" ht="12">
      <c r="A290" s="578">
        <v>40817</v>
      </c>
      <c r="B290" s="7">
        <v>103411</v>
      </c>
    </row>
    <row r="291" spans="1:2" ht="12">
      <c r="A291" s="578">
        <v>40848</v>
      </c>
      <c r="B291" s="7">
        <v>103570</v>
      </c>
    </row>
    <row r="292" spans="1:2" ht="12">
      <c r="A292" s="578">
        <v>40878</v>
      </c>
      <c r="B292" s="7">
        <v>103708</v>
      </c>
    </row>
    <row r="293" spans="1:2" ht="12">
      <c r="A293" s="578">
        <v>40909</v>
      </c>
      <c r="B293" s="7">
        <v>103913</v>
      </c>
    </row>
    <row r="294" spans="1:2" ht="12">
      <c r="A294" s="578">
        <v>40940</v>
      </c>
      <c r="B294" s="7">
        <v>104224</v>
      </c>
    </row>
    <row r="295" spans="1:2" ht="12">
      <c r="A295" s="578">
        <v>40969</v>
      </c>
      <c r="B295" s="7">
        <v>104310</v>
      </c>
    </row>
    <row r="296" spans="1:2" ht="12">
      <c r="A296" s="578">
        <v>41000</v>
      </c>
      <c r="B296" s="7">
        <v>104287</v>
      </c>
    </row>
    <row r="297" spans="1:2" ht="12">
      <c r="A297" s="578">
        <v>41030</v>
      </c>
      <c r="B297" s="7">
        <v>104220</v>
      </c>
    </row>
    <row r="298" spans="1:2" ht="12">
      <c r="A298" s="578">
        <v>41061</v>
      </c>
      <c r="B298" s="7">
        <v>104145</v>
      </c>
    </row>
    <row r="299" spans="1:2" ht="12">
      <c r="A299" s="578">
        <v>41091</v>
      </c>
      <c r="B299" s="7">
        <v>103998</v>
      </c>
    </row>
    <row r="300" spans="1:2" ht="12">
      <c r="A300" s="578">
        <v>41122</v>
      </c>
      <c r="B300" s="7">
        <v>103996</v>
      </c>
    </row>
    <row r="301" spans="1:2" ht="12">
      <c r="A301" s="578">
        <v>41153</v>
      </c>
      <c r="B301" s="7">
        <v>103960</v>
      </c>
    </row>
    <row r="302" spans="1:2" ht="12">
      <c r="A302" s="578">
        <v>41183</v>
      </c>
      <c r="B302" s="7">
        <v>103985</v>
      </c>
    </row>
    <row r="303" spans="1:2" ht="12">
      <c r="A303" s="578">
        <v>41214</v>
      </c>
      <c r="B303" s="7">
        <v>104257</v>
      </c>
    </row>
    <row r="304" spans="1:2" ht="12">
      <c r="A304" s="578">
        <v>41244</v>
      </c>
      <c r="B304" s="7">
        <v>104360</v>
      </c>
    </row>
    <row r="305" spans="1:2" ht="12">
      <c r="A305" s="578">
        <v>41275</v>
      </c>
      <c r="B305" s="7">
        <v>104397</v>
      </c>
    </row>
    <row r="306" spans="1:2" ht="12">
      <c r="A306" s="578">
        <v>41306</v>
      </c>
      <c r="B306" s="7">
        <v>104542</v>
      </c>
    </row>
    <row r="307" spans="1:2" ht="12">
      <c r="A307" s="578">
        <v>41334</v>
      </c>
      <c r="B307" s="7">
        <v>104655</v>
      </c>
    </row>
    <row r="308" spans="1:2" ht="12">
      <c r="A308" s="578">
        <v>41365</v>
      </c>
      <c r="B308" s="7">
        <v>104650</v>
      </c>
    </row>
    <row r="309" spans="1:2" ht="12">
      <c r="A309" s="578">
        <v>41395</v>
      </c>
      <c r="B309" s="7">
        <v>104576</v>
      </c>
    </row>
    <row r="310" spans="1:2" ht="12">
      <c r="A310" s="578">
        <v>41426</v>
      </c>
      <c r="B310" s="7">
        <v>104475</v>
      </c>
    </row>
    <row r="311" spans="1:2" ht="12">
      <c r="A311" s="578">
        <v>41456</v>
      </c>
      <c r="B311" s="7">
        <v>104502</v>
      </c>
    </row>
    <row r="312" spans="1:2" ht="12">
      <c r="A312" s="578">
        <v>41487</v>
      </c>
      <c r="B312" s="7">
        <v>104519</v>
      </c>
    </row>
    <row r="313" spans="1:2" ht="12">
      <c r="A313" s="578">
        <v>41518</v>
      </c>
      <c r="B313" s="7">
        <v>104618</v>
      </c>
    </row>
    <row r="314" spans="1:2" ht="12">
      <c r="A314" s="578">
        <v>41548</v>
      </c>
      <c r="B314" s="7">
        <v>104713</v>
      </c>
    </row>
    <row r="315" spans="1:2" ht="12">
      <c r="A315" s="578">
        <v>41579</v>
      </c>
      <c r="B315" s="7">
        <v>104752</v>
      </c>
    </row>
    <row r="316" spans="1:2" ht="12">
      <c r="A316" s="578">
        <v>41609</v>
      </c>
      <c r="B316" s="7">
        <v>104932</v>
      </c>
    </row>
    <row r="317" spans="1:2" ht="12">
      <c r="A317" s="578">
        <v>41640</v>
      </c>
      <c r="B317" s="7">
        <v>105110</v>
      </c>
    </row>
    <row r="318" spans="1:2" ht="12">
      <c r="A318" s="578">
        <v>41671</v>
      </c>
      <c r="B318" s="7">
        <v>105213</v>
      </c>
    </row>
    <row r="319" spans="1:2" ht="12">
      <c r="A319" s="578">
        <v>41699</v>
      </c>
      <c r="B319" s="7">
        <v>105359</v>
      </c>
    </row>
    <row r="320" spans="1:2" ht="12">
      <c r="A320" s="578">
        <v>41730</v>
      </c>
      <c r="B320" s="7">
        <v>105384</v>
      </c>
    </row>
    <row r="321" spans="1:2" ht="12">
      <c r="A321" s="578">
        <v>41760</v>
      </c>
      <c r="B321" s="7">
        <v>105333</v>
      </c>
    </row>
    <row r="322" spans="1:2" ht="12">
      <c r="A322" s="578">
        <v>41791</v>
      </c>
      <c r="B322" s="7">
        <v>105249</v>
      </c>
    </row>
    <row r="323" spans="1:2" ht="12">
      <c r="A323" s="578">
        <v>41821</v>
      </c>
      <c r="B323" s="7">
        <v>105144</v>
      </c>
    </row>
    <row r="324" spans="1:2" ht="12">
      <c r="A324" s="578">
        <v>41852</v>
      </c>
      <c r="B324" s="7">
        <v>105259</v>
      </c>
    </row>
    <row r="325" spans="1:2" ht="12">
      <c r="A325" s="578">
        <v>41883</v>
      </c>
      <c r="B325" s="7">
        <v>105422</v>
      </c>
    </row>
    <row r="326" spans="1:2" ht="12">
      <c r="A326" s="578">
        <v>41913</v>
      </c>
      <c r="B326" s="7">
        <v>105439</v>
      </c>
    </row>
    <row r="327" spans="1:2" ht="12">
      <c r="A327" s="578">
        <v>41944</v>
      </c>
      <c r="B327" s="7">
        <v>105689</v>
      </c>
    </row>
    <row r="328" spans="1:2" ht="12">
      <c r="A328" s="578">
        <v>41974</v>
      </c>
      <c r="B328" s="7">
        <v>105858</v>
      </c>
    </row>
    <row r="329" spans="1:2" ht="12">
      <c r="A329" s="578">
        <v>42005</v>
      </c>
      <c r="B329" s="7">
        <v>106074</v>
      </c>
    </row>
    <row r="330" spans="1:2" ht="12">
      <c r="A330" s="578">
        <v>42036</v>
      </c>
      <c r="B330" s="7">
        <v>106300</v>
      </c>
    </row>
    <row r="331" spans="1:2" ht="12">
      <c r="A331" s="578">
        <v>42064</v>
      </c>
      <c r="B331" s="7">
        <v>106468</v>
      </c>
    </row>
    <row r="332" spans="1:2" ht="12">
      <c r="A332" s="578">
        <v>42095</v>
      </c>
      <c r="B332" s="7">
        <v>106502</v>
      </c>
    </row>
    <row r="333" spans="1:2" ht="12">
      <c r="A333" s="578">
        <v>42125</v>
      </c>
      <c r="B333" s="7">
        <v>106520</v>
      </c>
    </row>
    <row r="334" spans="1:2" ht="12">
      <c r="A334" s="578">
        <v>42156</v>
      </c>
      <c r="B334" s="7">
        <v>106567</v>
      </c>
    </row>
    <row r="335" spans="1:2" ht="12">
      <c r="A335" s="578">
        <v>42186</v>
      </c>
      <c r="B335" s="7">
        <v>106561</v>
      </c>
    </row>
    <row r="336" spans="1:2" ht="12">
      <c r="A336" s="578">
        <v>42217</v>
      </c>
      <c r="B336" s="7">
        <v>106668</v>
      </c>
    </row>
    <row r="337" spans="1:2" ht="12">
      <c r="A337" s="578">
        <v>42248</v>
      </c>
      <c r="B337" s="7">
        <v>106737</v>
      </c>
    </row>
    <row r="338" spans="1:2" ht="12">
      <c r="A338" s="578">
        <v>42278</v>
      </c>
      <c r="B338" s="7">
        <v>106803</v>
      </c>
    </row>
    <row r="339" spans="1:2" ht="12">
      <c r="A339" s="578">
        <v>42309</v>
      </c>
      <c r="B339" s="7">
        <v>106974</v>
      </c>
    </row>
    <row r="340" spans="1:2" ht="12">
      <c r="A340" s="578">
        <v>42339</v>
      </c>
      <c r="B340" s="7">
        <v>107236</v>
      </c>
    </row>
    <row r="341" spans="1:2" ht="12">
      <c r="A341" s="578">
        <v>42370</v>
      </c>
      <c r="B341" s="7">
        <v>107438</v>
      </c>
    </row>
    <row r="342" spans="1:2" ht="12">
      <c r="A342" s="578">
        <v>42401</v>
      </c>
      <c r="B342" s="7">
        <v>107590</v>
      </c>
    </row>
    <row r="343" spans="1:2" ht="12">
      <c r="A343" s="578">
        <v>42430</v>
      </c>
      <c r="B343" s="7">
        <v>107748</v>
      </c>
    </row>
    <row r="344" spans="1:2" ht="12">
      <c r="A344" s="578">
        <v>42461</v>
      </c>
      <c r="B344" s="7">
        <v>107795</v>
      </c>
    </row>
    <row r="345" spans="1:2" ht="12">
      <c r="A345" s="578">
        <v>42491</v>
      </c>
      <c r="B345" s="7">
        <v>107774</v>
      </c>
    </row>
    <row r="346" spans="1:2" ht="12">
      <c r="A346" s="578">
        <v>42522</v>
      </c>
      <c r="B346" s="7">
        <v>107749</v>
      </c>
    </row>
    <row r="347" spans="1:2" ht="12">
      <c r="A347" s="578">
        <v>42552</v>
      </c>
      <c r="B347" s="7">
        <v>107738</v>
      </c>
    </row>
    <row r="348" spans="1:2" ht="12">
      <c r="A348" s="578">
        <v>42583</v>
      </c>
      <c r="B348" s="7">
        <v>107696</v>
      </c>
    </row>
    <row r="349" spans="1:2" ht="12">
      <c r="A349" s="578">
        <v>42614</v>
      </c>
      <c r="B349" s="7">
        <v>107813</v>
      </c>
    </row>
    <row r="350" spans="1:2" ht="12">
      <c r="A350" s="578">
        <v>42644</v>
      </c>
      <c r="B350" s="7">
        <v>107834</v>
      </c>
    </row>
    <row r="351" spans="1:2" ht="12">
      <c r="A351" s="578">
        <v>42675</v>
      </c>
      <c r="B351" s="7">
        <v>107969</v>
      </c>
    </row>
    <row r="352" spans="1:2" ht="12">
      <c r="A352" s="578">
        <v>42705</v>
      </c>
      <c r="B352" s="7">
        <v>108105</v>
      </c>
    </row>
    <row r="353" spans="1:2" ht="12">
      <c r="A353" s="578">
        <v>42736</v>
      </c>
      <c r="B353" s="7">
        <v>108263</v>
      </c>
    </row>
    <row r="354" spans="1:2" ht="12">
      <c r="A354" s="578">
        <v>42767</v>
      </c>
      <c r="B354" s="7">
        <v>108381</v>
      </c>
    </row>
    <row r="355" spans="1:2" ht="12">
      <c r="A355" s="578">
        <v>42795</v>
      </c>
      <c r="B355" s="7">
        <v>108507</v>
      </c>
    </row>
    <row r="356" spans="1:2" ht="12">
      <c r="A356" s="578">
        <v>42826</v>
      </c>
      <c r="B356" s="7">
        <v>108586</v>
      </c>
    </row>
    <row r="357" spans="1:2" ht="12">
      <c r="A357" s="578">
        <v>42856</v>
      </c>
      <c r="B357" s="7">
        <v>108597</v>
      </c>
    </row>
    <row r="358" spans="1:2" ht="12">
      <c r="A358" s="578">
        <v>42887</v>
      </c>
      <c r="B358" s="7">
        <v>108536</v>
      </c>
    </row>
    <row r="359" spans="1:2" ht="12">
      <c r="A359" s="578">
        <v>42917</v>
      </c>
      <c r="B359" s="7">
        <v>108585</v>
      </c>
    </row>
    <row r="360" spans="1:2" ht="12">
      <c r="A360" s="578">
        <v>42948</v>
      </c>
      <c r="B360" s="7">
        <v>108486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69" zoomScaleNormal="69" zoomScalePageLayoutView="0" workbookViewId="0" topLeftCell="A1">
      <selection activeCell="L31" sqref="L31"/>
    </sheetView>
  </sheetViews>
  <sheetFormatPr defaultColWidth="9.00390625" defaultRowHeight="12.75"/>
  <cols>
    <col min="1" max="1" width="64.50390625" style="7" bestFit="1" customWidth="1"/>
    <col min="2" max="2" width="0" style="7" hidden="1" customWidth="1"/>
    <col min="3" max="3" width="10.75390625" style="7" bestFit="1" customWidth="1"/>
    <col min="4" max="16384" width="9.00390625" style="7" customWidth="1"/>
  </cols>
  <sheetData>
    <row r="1" spans="1:3" ht="12.75">
      <c r="A1" s="572" t="s">
        <v>250</v>
      </c>
      <c r="B1" s="5"/>
      <c r="C1" s="5"/>
    </row>
    <row r="2" spans="1:3" ht="12.75">
      <c r="A2" s="572" t="s">
        <v>251</v>
      </c>
      <c r="B2" s="5"/>
      <c r="C2" s="5"/>
    </row>
    <row r="3" spans="1:3" ht="12.75">
      <c r="A3" s="572" t="s">
        <v>252</v>
      </c>
      <c r="B3" s="5"/>
      <c r="C3" s="5"/>
    </row>
    <row r="4" spans="1:3" ht="12.75">
      <c r="A4" s="572" t="s">
        <v>253</v>
      </c>
      <c r="B4" s="5"/>
      <c r="C4" s="5"/>
    </row>
    <row r="5" spans="1:3" ht="12.75">
      <c r="A5" s="572"/>
      <c r="B5" s="5"/>
      <c r="C5" s="5"/>
    </row>
    <row r="6" spans="2:3" ht="12">
      <c r="B6" s="573" t="s">
        <v>254</v>
      </c>
      <c r="C6" s="6" t="s">
        <v>255</v>
      </c>
    </row>
    <row r="7" spans="1:3" ht="12.75">
      <c r="A7" s="572" t="s">
        <v>256</v>
      </c>
      <c r="B7" s="5"/>
      <c r="C7" s="5"/>
    </row>
    <row r="8" spans="1:3" ht="12">
      <c r="A8" s="7" t="s">
        <v>257</v>
      </c>
      <c r="B8" s="574">
        <v>15098</v>
      </c>
      <c r="C8" s="51">
        <f>'CGF IS fy2002'!L23</f>
        <v>7838</v>
      </c>
    </row>
    <row r="9" spans="1:3" ht="12">
      <c r="A9" s="7" t="s">
        <v>258</v>
      </c>
      <c r="B9" s="5"/>
      <c r="C9" s="47"/>
    </row>
    <row r="10" spans="1:3" ht="12">
      <c r="A10" s="7" t="s">
        <v>259</v>
      </c>
      <c r="B10" s="5"/>
      <c r="C10" s="47"/>
    </row>
    <row r="11" spans="1:3" ht="12">
      <c r="A11" s="7" t="s">
        <v>260</v>
      </c>
      <c r="B11" s="5">
        <v>16313</v>
      </c>
      <c r="C11" s="47">
        <v>7916</v>
      </c>
    </row>
    <row r="12" spans="1:3" ht="12">
      <c r="A12" s="7" t="s">
        <v>261</v>
      </c>
      <c r="B12" s="5">
        <v>-2702</v>
      </c>
      <c r="C12" s="47">
        <v>-4102</v>
      </c>
    </row>
    <row r="13" spans="1:3" ht="12">
      <c r="A13" s="7" t="s">
        <v>262</v>
      </c>
      <c r="B13" s="5">
        <v>0</v>
      </c>
      <c r="C13" s="47">
        <v>0</v>
      </c>
    </row>
    <row r="14" spans="1:3" ht="12">
      <c r="A14" s="7" t="s">
        <v>263</v>
      </c>
      <c r="B14" s="5">
        <v>-305</v>
      </c>
      <c r="C14" s="47">
        <v>-116</v>
      </c>
    </row>
    <row r="15" spans="1:3" ht="12">
      <c r="A15" s="7" t="s">
        <v>264</v>
      </c>
      <c r="B15" s="5">
        <v>5565</v>
      </c>
      <c r="C15" s="47">
        <v>0</v>
      </c>
    </row>
    <row r="16" spans="1:3" ht="12">
      <c r="A16" s="7" t="s">
        <v>265</v>
      </c>
      <c r="B16" s="5">
        <v>-47700</v>
      </c>
      <c r="C16" s="47">
        <v>-158</v>
      </c>
    </row>
    <row r="17" spans="1:3" ht="12">
      <c r="A17" s="7" t="s">
        <v>266</v>
      </c>
      <c r="B17" s="5">
        <v>656</v>
      </c>
      <c r="C17" s="47">
        <v>163</v>
      </c>
    </row>
    <row r="18" spans="1:3" ht="12">
      <c r="A18" s="7" t="s">
        <v>267</v>
      </c>
      <c r="B18" s="5"/>
      <c r="C18" s="47"/>
    </row>
    <row r="19" spans="1:3" ht="12">
      <c r="A19" s="7" t="s">
        <v>268</v>
      </c>
      <c r="B19" s="5">
        <v>6367</v>
      </c>
      <c r="C19" s="47">
        <v>948</v>
      </c>
    </row>
    <row r="20" spans="1:3" ht="12">
      <c r="A20" s="7" t="s">
        <v>269</v>
      </c>
      <c r="B20" s="5">
        <v>6853</v>
      </c>
      <c r="C20" s="47">
        <v>0</v>
      </c>
    </row>
    <row r="21" spans="1:3" ht="12">
      <c r="A21" s="7" t="s">
        <v>270</v>
      </c>
      <c r="B21" s="5">
        <v>-16610</v>
      </c>
      <c r="C21" s="47">
        <v>482</v>
      </c>
    </row>
    <row r="22" spans="1:3" ht="12">
      <c r="A22" s="7" t="s">
        <v>271</v>
      </c>
      <c r="B22" s="5">
        <v>46978</v>
      </c>
      <c r="C22" s="47">
        <v>2294</v>
      </c>
    </row>
    <row r="23" spans="1:3" ht="12">
      <c r="A23" s="7" t="s">
        <v>272</v>
      </c>
      <c r="B23" s="5">
        <v>21199</v>
      </c>
      <c r="C23" s="47">
        <v>376</v>
      </c>
    </row>
    <row r="24" spans="1:3" ht="12">
      <c r="A24" s="7" t="s">
        <v>273</v>
      </c>
      <c r="B24" s="5">
        <v>-16677</v>
      </c>
      <c r="C24" s="47">
        <v>-1172</v>
      </c>
    </row>
    <row r="25" spans="1:3" ht="12">
      <c r="A25" s="7" t="s">
        <v>274</v>
      </c>
      <c r="B25" s="5">
        <v>15785</v>
      </c>
      <c r="C25" s="47">
        <v>593</v>
      </c>
    </row>
    <row r="26" spans="1:3" ht="12">
      <c r="A26" s="7" t="s">
        <v>275</v>
      </c>
      <c r="B26" s="5">
        <v>1178</v>
      </c>
      <c r="C26" s="47">
        <v>-156</v>
      </c>
    </row>
    <row r="27" spans="1:3" ht="12.75">
      <c r="A27" s="572" t="s">
        <v>276</v>
      </c>
      <c r="B27" s="575">
        <v>51998</v>
      </c>
      <c r="C27" s="48">
        <v>8851</v>
      </c>
    </row>
    <row r="28" spans="2:3" ht="12">
      <c r="B28" s="5"/>
      <c r="C28" s="47"/>
    </row>
    <row r="29" spans="1:3" ht="12">
      <c r="A29" s="7" t="s">
        <v>277</v>
      </c>
      <c r="B29" s="5"/>
      <c r="C29" s="47"/>
    </row>
    <row r="30" spans="1:3" ht="12">
      <c r="A30" s="7" t="s">
        <v>278</v>
      </c>
      <c r="B30" s="5">
        <v>0</v>
      </c>
      <c r="C30" s="47">
        <v>0</v>
      </c>
    </row>
    <row r="31" spans="1:3" ht="12">
      <c r="A31" s="7" t="s">
        <v>279</v>
      </c>
      <c r="B31" s="5">
        <v>-9267</v>
      </c>
      <c r="C31" s="47">
        <v>-3161</v>
      </c>
    </row>
    <row r="32" spans="1:3" ht="12">
      <c r="A32" s="7" t="s">
        <v>280</v>
      </c>
      <c r="B32" s="5">
        <v>37234</v>
      </c>
      <c r="C32" s="47">
        <v>0</v>
      </c>
    </row>
    <row r="33" spans="1:3" ht="12">
      <c r="A33" s="7" t="s">
        <v>281</v>
      </c>
      <c r="B33" s="5">
        <v>0</v>
      </c>
      <c r="C33" s="47">
        <v>-9000</v>
      </c>
    </row>
    <row r="34" spans="1:3" ht="12">
      <c r="A34" s="7" t="s">
        <v>282</v>
      </c>
      <c r="B34" s="5">
        <v>0</v>
      </c>
      <c r="C34" s="47">
        <v>0</v>
      </c>
    </row>
    <row r="35" spans="1:3" ht="12">
      <c r="A35" s="7" t="s">
        <v>283</v>
      </c>
      <c r="B35" s="5">
        <v>8213</v>
      </c>
      <c r="C35" s="47">
        <v>655</v>
      </c>
    </row>
    <row r="36" spans="1:3" ht="12">
      <c r="A36" s="7" t="s">
        <v>284</v>
      </c>
      <c r="B36" s="5">
        <v>-945</v>
      </c>
      <c r="C36" s="47">
        <v>-557</v>
      </c>
    </row>
    <row r="37" spans="1:3" ht="12">
      <c r="A37" s="7" t="s">
        <v>285</v>
      </c>
      <c r="B37" s="5">
        <v>-56289</v>
      </c>
      <c r="C37" s="47">
        <v>5692</v>
      </c>
    </row>
    <row r="38" spans="1:3" ht="12.75">
      <c r="A38" s="572" t="s">
        <v>286</v>
      </c>
      <c r="B38" s="575">
        <v>-21054</v>
      </c>
      <c r="C38" s="48">
        <v>-6371</v>
      </c>
    </row>
    <row r="39" spans="2:3" ht="12">
      <c r="B39" s="5"/>
      <c r="C39" s="47"/>
    </row>
    <row r="40" spans="1:3" ht="12">
      <c r="A40" s="7" t="s">
        <v>287</v>
      </c>
      <c r="B40" s="5"/>
      <c r="C40" s="47"/>
    </row>
    <row r="41" spans="1:3" ht="12">
      <c r="A41" s="7" t="s">
        <v>288</v>
      </c>
      <c r="B41" s="5">
        <v>-27624</v>
      </c>
      <c r="C41" s="47">
        <v>-2333</v>
      </c>
    </row>
    <row r="42" spans="1:3" ht="12">
      <c r="A42" s="7" t="s">
        <v>289</v>
      </c>
      <c r="B42" s="5">
        <v>0</v>
      </c>
      <c r="C42" s="47">
        <v>0</v>
      </c>
    </row>
    <row r="43" spans="1:3" ht="12">
      <c r="A43" s="7" t="s">
        <v>290</v>
      </c>
      <c r="B43" s="5">
        <v>0</v>
      </c>
      <c r="C43" s="47">
        <v>0</v>
      </c>
    </row>
    <row r="44" spans="1:3" ht="12">
      <c r="A44" s="7" t="s">
        <v>291</v>
      </c>
      <c r="B44" s="5">
        <v>0</v>
      </c>
      <c r="C44" s="47">
        <v>0</v>
      </c>
    </row>
    <row r="45" spans="1:3" ht="12">
      <c r="A45" s="7" t="s">
        <v>292</v>
      </c>
      <c r="B45" s="5">
        <v>0</v>
      </c>
      <c r="C45" s="47">
        <v>0</v>
      </c>
    </row>
    <row r="46" spans="1:3" ht="12">
      <c r="A46" s="7" t="s">
        <v>293</v>
      </c>
      <c r="B46" s="5">
        <v>0</v>
      </c>
      <c r="C46" s="47">
        <v>0</v>
      </c>
    </row>
    <row r="47" spans="1:3" ht="12">
      <c r="A47" s="7" t="s">
        <v>294</v>
      </c>
      <c r="B47" s="5">
        <v>0</v>
      </c>
      <c r="C47" s="47">
        <v>0</v>
      </c>
    </row>
    <row r="48" spans="1:3" ht="12">
      <c r="A48" s="7" t="s">
        <v>295</v>
      </c>
      <c r="B48" s="5">
        <v>-1994</v>
      </c>
      <c r="C48" s="47">
        <v>-202</v>
      </c>
    </row>
    <row r="49" spans="1:3" ht="12.75">
      <c r="A49" s="572" t="s">
        <v>296</v>
      </c>
      <c r="B49" s="575">
        <v>-29618</v>
      </c>
      <c r="C49" s="48">
        <v>-2535</v>
      </c>
    </row>
    <row r="50" spans="2:3" ht="12">
      <c r="B50" s="5"/>
      <c r="C50" s="47"/>
    </row>
    <row r="51" spans="1:3" ht="12.75">
      <c r="A51" s="572" t="s">
        <v>297</v>
      </c>
      <c r="B51" s="5">
        <v>1326</v>
      </c>
      <c r="C51" s="47">
        <v>-55</v>
      </c>
    </row>
    <row r="52" spans="2:3" ht="12">
      <c r="B52" s="5"/>
      <c r="C52" s="47"/>
    </row>
    <row r="53" spans="1:3" ht="12">
      <c r="A53" s="7" t="s">
        <v>298</v>
      </c>
      <c r="B53" s="576">
        <v>39</v>
      </c>
      <c r="C53" s="49">
        <v>52</v>
      </c>
    </row>
    <row r="54" spans="2:3" ht="12">
      <c r="B54" s="5"/>
      <c r="C54" s="47"/>
    </row>
    <row r="55" spans="1:3" ht="12.75" thickBot="1">
      <c r="A55" s="7" t="s">
        <v>299</v>
      </c>
      <c r="B55" s="577">
        <v>1365</v>
      </c>
      <c r="C55" s="50">
        <v>-3</v>
      </c>
    </row>
    <row r="56" spans="2:3" ht="12.75" thickTop="1">
      <c r="B56" s="5"/>
      <c r="C56" s="5"/>
    </row>
    <row r="61" ht="12">
      <c r="A61" s="7" t="s">
        <v>300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87"/>
  <sheetViews>
    <sheetView zoomScale="69" zoomScaleNormal="69" zoomScalePageLayoutView="0" workbookViewId="0" topLeftCell="A10">
      <selection activeCell="L31" sqref="L31"/>
    </sheetView>
  </sheetViews>
  <sheetFormatPr defaultColWidth="7.75390625" defaultRowHeight="12.75"/>
  <cols>
    <col min="1" max="1" width="2.00390625" style="58" customWidth="1"/>
    <col min="2" max="2" width="4.125" style="58" customWidth="1"/>
    <col min="3" max="4" width="3.25390625" style="58" customWidth="1"/>
    <col min="5" max="5" width="7.75390625" style="58" customWidth="1"/>
    <col min="6" max="6" width="11.125" style="58" customWidth="1"/>
    <col min="7" max="7" width="10.125" style="58" customWidth="1"/>
    <col min="8" max="8" width="12.50390625" style="58" customWidth="1"/>
    <col min="9" max="9" width="15.125" style="58" customWidth="1"/>
    <col min="10" max="10" width="12.25390625" style="58" customWidth="1"/>
    <col min="11" max="11" width="4.875" style="58" customWidth="1"/>
    <col min="12" max="12" width="17.00390625" style="58" customWidth="1"/>
    <col min="13" max="13" width="3.375" style="58" customWidth="1"/>
    <col min="14" max="14" width="10.50390625" style="58" customWidth="1"/>
    <col min="15" max="15" width="9.375" style="58" bestFit="1" customWidth="1"/>
    <col min="16" max="16" width="9.125" style="58" bestFit="1" customWidth="1"/>
    <col min="17" max="17" width="9.375" style="58" bestFit="1" customWidth="1"/>
    <col min="18" max="18" width="11.75390625" style="58" bestFit="1" customWidth="1"/>
    <col min="19" max="19" width="10.875" style="58" bestFit="1" customWidth="1"/>
    <col min="20" max="16384" width="7.75390625" style="58" customWidth="1"/>
  </cols>
  <sheetData>
    <row r="1" ht="12.75" thickBot="1"/>
    <row r="2" spans="2:13" ht="12" customHeight="1">
      <c r="B2" s="481" t="s">
        <v>457</v>
      </c>
      <c r="C2" s="482"/>
      <c r="D2" s="482"/>
      <c r="E2" s="483"/>
      <c r="F2" s="482"/>
      <c r="G2" s="482"/>
      <c r="H2" s="482"/>
      <c r="I2" s="484" t="s">
        <v>458</v>
      </c>
      <c r="J2" s="484" t="s">
        <v>459</v>
      </c>
      <c r="K2" s="485"/>
      <c r="L2" s="486" t="s">
        <v>460</v>
      </c>
      <c r="M2" s="393"/>
    </row>
    <row r="3" spans="2:13" ht="12" customHeight="1">
      <c r="B3" s="898" t="s">
        <v>461</v>
      </c>
      <c r="C3" s="899"/>
      <c r="D3" s="899"/>
      <c r="E3" s="899"/>
      <c r="F3" s="899"/>
      <c r="G3" s="899"/>
      <c r="H3" s="900"/>
      <c r="I3" s="487" t="s">
        <v>462</v>
      </c>
      <c r="J3" s="403" t="s">
        <v>463</v>
      </c>
      <c r="K3" s="488"/>
      <c r="L3" s="489" t="s">
        <v>463</v>
      </c>
      <c r="M3" s="393"/>
    </row>
    <row r="4" spans="2:13" ht="12" customHeight="1">
      <c r="B4" s="490"/>
      <c r="C4" s="407"/>
      <c r="D4" s="407"/>
      <c r="E4" s="407"/>
      <c r="F4" s="407"/>
      <c r="G4" s="407"/>
      <c r="H4" s="393"/>
      <c r="I4" s="491" t="s">
        <v>464</v>
      </c>
      <c r="J4" s="492"/>
      <c r="K4" s="410"/>
      <c r="L4" s="493" t="s">
        <v>465</v>
      </c>
      <c r="M4" s="393"/>
    </row>
    <row r="5" spans="2:13" s="428" customFormat="1" ht="15.75" customHeight="1">
      <c r="B5" s="494" t="s">
        <v>466</v>
      </c>
      <c r="C5" s="495"/>
      <c r="D5" s="495"/>
      <c r="E5" s="496"/>
      <c r="F5" s="495"/>
      <c r="G5" s="495"/>
      <c r="H5" s="495"/>
      <c r="I5" s="495"/>
      <c r="J5" s="495"/>
      <c r="K5" s="495"/>
      <c r="L5" s="497"/>
      <c r="M5" s="427"/>
    </row>
    <row r="6" spans="2:13" ht="55.5" customHeight="1">
      <c r="B6" s="498"/>
      <c r="C6" s="499"/>
      <c r="D6" s="499"/>
      <c r="E6" s="393"/>
      <c r="F6" s="499"/>
      <c r="G6" s="499"/>
      <c r="H6" s="499"/>
      <c r="I6" s="499"/>
      <c r="J6" s="499"/>
      <c r="K6" s="499"/>
      <c r="L6" s="500"/>
      <c r="M6" s="393"/>
    </row>
    <row r="7" spans="2:13" ht="10.5" customHeight="1">
      <c r="B7" s="406"/>
      <c r="C7" s="501"/>
      <c r="D7" s="393"/>
      <c r="E7" s="502"/>
      <c r="F7" s="393"/>
      <c r="G7" s="393"/>
      <c r="H7" s="393"/>
      <c r="I7" s="503"/>
      <c r="J7" s="504" t="s">
        <v>467</v>
      </c>
      <c r="K7" s="503"/>
      <c r="L7" s="505" t="s">
        <v>468</v>
      </c>
      <c r="M7" s="393"/>
    </row>
    <row r="8" spans="2:13" ht="10.5" customHeight="1">
      <c r="B8" s="506" t="s">
        <v>469</v>
      </c>
      <c r="C8" s="507" t="s">
        <v>470</v>
      </c>
      <c r="D8" s="393"/>
      <c r="E8" s="393"/>
      <c r="F8" s="508"/>
      <c r="G8" s="393"/>
      <c r="H8" s="393"/>
      <c r="I8" s="434"/>
      <c r="J8" s="509" t="s">
        <v>471</v>
      </c>
      <c r="K8" s="434"/>
      <c r="L8" s="510" t="s">
        <v>471</v>
      </c>
      <c r="M8" s="393"/>
    </row>
    <row r="9" spans="2:13" ht="10.5" customHeight="1">
      <c r="B9" s="511"/>
      <c r="C9" s="512"/>
      <c r="D9" s="393"/>
      <c r="E9" s="393"/>
      <c r="F9" s="508"/>
      <c r="G9" s="393"/>
      <c r="H9" s="393"/>
      <c r="I9" s="434"/>
      <c r="J9" s="433" t="s">
        <v>472</v>
      </c>
      <c r="K9" s="434"/>
      <c r="L9" s="435" t="s">
        <v>473</v>
      </c>
      <c r="M9" s="393"/>
    </row>
    <row r="10" spans="2:13" ht="13.5" customHeight="1">
      <c r="B10" s="513" t="s">
        <v>474</v>
      </c>
      <c r="C10" s="514"/>
      <c r="D10" s="515"/>
      <c r="E10" s="516" t="s">
        <v>475</v>
      </c>
      <c r="F10" s="515"/>
      <c r="G10" s="515"/>
      <c r="H10" s="515"/>
      <c r="I10" s="410"/>
      <c r="J10" s="517" t="s">
        <v>476</v>
      </c>
      <c r="K10" s="518"/>
      <c r="L10" s="519" t="s">
        <v>477</v>
      </c>
      <c r="M10" s="393"/>
    </row>
    <row r="11" spans="2:13" s="528" customFormat="1" ht="11.25">
      <c r="B11" s="520" t="s">
        <v>31</v>
      </c>
      <c r="C11" s="521" t="s">
        <v>478</v>
      </c>
      <c r="D11" s="522"/>
      <c r="E11" s="522"/>
      <c r="F11" s="522"/>
      <c r="G11" s="522"/>
      <c r="H11" s="522"/>
      <c r="I11" s="523"/>
      <c r="J11" s="524"/>
      <c r="K11" s="525"/>
      <c r="L11" s="526"/>
      <c r="M11" s="527"/>
    </row>
    <row r="12" spans="2:17" s="528" customFormat="1" ht="11.25">
      <c r="B12" s="520" t="s">
        <v>34</v>
      </c>
      <c r="C12" s="529"/>
      <c r="D12" s="530" t="s">
        <v>479</v>
      </c>
      <c r="E12" s="522"/>
      <c r="F12" s="531"/>
      <c r="G12" s="522"/>
      <c r="H12" s="522"/>
      <c r="I12" s="523"/>
      <c r="J12" s="53">
        <v>7095028</v>
      </c>
      <c r="K12" s="532"/>
      <c r="L12" s="54">
        <v>117699676</v>
      </c>
      <c r="M12" s="533"/>
      <c r="Q12" s="534"/>
    </row>
    <row r="13" spans="2:17" s="528" customFormat="1" ht="11.25">
      <c r="B13" s="520" t="s">
        <v>37</v>
      </c>
      <c r="C13" s="529"/>
      <c r="D13" s="530" t="s">
        <v>480</v>
      </c>
      <c r="E13" s="522"/>
      <c r="F13" s="535"/>
      <c r="G13" s="522"/>
      <c r="H13" s="522"/>
      <c r="I13" s="523"/>
      <c r="J13" s="53"/>
      <c r="K13" s="532"/>
      <c r="L13" s="54"/>
      <c r="M13" s="533"/>
      <c r="Q13" s="534"/>
    </row>
    <row r="14" spans="2:17" s="528" customFormat="1" ht="11.25">
      <c r="B14" s="520" t="s">
        <v>39</v>
      </c>
      <c r="C14" s="529"/>
      <c r="D14" s="522"/>
      <c r="E14" s="530" t="s">
        <v>481</v>
      </c>
      <c r="F14" s="535"/>
      <c r="G14" s="522"/>
      <c r="H14" s="522"/>
      <c r="I14" s="523"/>
      <c r="J14" s="53">
        <v>14261094</v>
      </c>
      <c r="K14" s="532"/>
      <c r="L14" s="54">
        <v>111473543</v>
      </c>
      <c r="M14" s="533" t="s">
        <v>207</v>
      </c>
      <c r="Q14" s="534"/>
    </row>
    <row r="15" spans="2:17" s="528" customFormat="1" ht="11.25">
      <c r="B15" s="520" t="s">
        <v>41</v>
      </c>
      <c r="C15" s="529"/>
      <c r="D15" s="522"/>
      <c r="E15" s="530" t="s">
        <v>482</v>
      </c>
      <c r="F15" s="536"/>
      <c r="G15" s="522"/>
      <c r="H15" s="522"/>
      <c r="I15" s="523"/>
      <c r="J15" s="53"/>
      <c r="K15" s="532"/>
      <c r="L15" s="54"/>
      <c r="M15" s="533"/>
      <c r="Q15" s="534"/>
    </row>
    <row r="16" spans="2:17" s="528" customFormat="1" ht="11.25">
      <c r="B16" s="520">
        <v>5.01</v>
      </c>
      <c r="C16" s="529"/>
      <c r="D16" s="522"/>
      <c r="E16" s="522"/>
      <c r="F16" s="522"/>
      <c r="G16" s="522"/>
      <c r="H16" s="535"/>
      <c r="I16" s="523"/>
      <c r="J16" s="53"/>
      <c r="K16" s="532"/>
      <c r="L16" s="54"/>
      <c r="M16" s="527"/>
      <c r="Q16" s="534"/>
    </row>
    <row r="17" spans="2:17" s="528" customFormat="1" ht="11.25">
      <c r="B17" s="520">
        <v>5.02</v>
      </c>
      <c r="C17" s="529"/>
      <c r="D17" s="522"/>
      <c r="E17" s="530"/>
      <c r="F17" s="522"/>
      <c r="G17" s="522"/>
      <c r="H17" s="535"/>
      <c r="I17" s="537"/>
      <c r="J17" s="53"/>
      <c r="K17" s="532"/>
      <c r="L17" s="54"/>
      <c r="M17" s="527"/>
      <c r="Q17" s="534"/>
    </row>
    <row r="18" spans="2:20" s="528" customFormat="1" ht="11.25">
      <c r="B18" s="520">
        <v>6</v>
      </c>
      <c r="C18" s="529"/>
      <c r="D18" s="530" t="s">
        <v>483</v>
      </c>
      <c r="E18" s="530"/>
      <c r="F18" s="522"/>
      <c r="G18" s="522"/>
      <c r="H18" s="535"/>
      <c r="I18" s="523"/>
      <c r="J18" s="53">
        <v>3926832</v>
      </c>
      <c r="K18" s="532"/>
      <c r="L18" s="54">
        <v>69116636</v>
      </c>
      <c r="M18" s="533" t="s">
        <v>208</v>
      </c>
      <c r="N18" s="538"/>
      <c r="O18" s="538"/>
      <c r="P18" s="534"/>
      <c r="Q18" s="534"/>
      <c r="R18" s="534"/>
      <c r="T18" s="534"/>
    </row>
    <row r="19" spans="2:17" s="528" customFormat="1" ht="11.25">
      <c r="B19" s="520">
        <v>7</v>
      </c>
      <c r="C19" s="529"/>
      <c r="D19" s="530" t="s">
        <v>484</v>
      </c>
      <c r="E19" s="530"/>
      <c r="F19" s="522"/>
      <c r="G19" s="522"/>
      <c r="H19" s="535"/>
      <c r="I19" s="523"/>
      <c r="J19" s="53">
        <v>-10</v>
      </c>
      <c r="K19" s="532"/>
      <c r="L19" s="54">
        <v>-923383</v>
      </c>
      <c r="M19" s="527"/>
      <c r="P19" s="539"/>
      <c r="Q19" s="534"/>
    </row>
    <row r="20" spans="2:17" s="528" customFormat="1" ht="11.25">
      <c r="B20" s="520">
        <v>8</v>
      </c>
      <c r="C20" s="529"/>
      <c r="D20" s="530" t="s">
        <v>485</v>
      </c>
      <c r="E20" s="530"/>
      <c r="F20" s="522"/>
      <c r="G20" s="522"/>
      <c r="H20" s="535"/>
      <c r="I20" s="523"/>
      <c r="J20" s="53">
        <v>700912</v>
      </c>
      <c r="K20" s="532"/>
      <c r="L20" s="54">
        <v>3817031</v>
      </c>
      <c r="M20" s="527"/>
      <c r="N20" s="534"/>
      <c r="Q20" s="534"/>
    </row>
    <row r="21" spans="2:17" s="528" customFormat="1" ht="11.25">
      <c r="B21" s="520">
        <v>9</v>
      </c>
      <c r="C21" s="529"/>
      <c r="D21" s="530" t="s">
        <v>486</v>
      </c>
      <c r="E21" s="530"/>
      <c r="F21" s="522"/>
      <c r="G21" s="522"/>
      <c r="H21" s="535"/>
      <c r="I21" s="523"/>
      <c r="J21" s="53">
        <v>-32986</v>
      </c>
      <c r="K21" s="532"/>
      <c r="L21" s="54">
        <v>19253948</v>
      </c>
      <c r="M21" s="527"/>
      <c r="N21" s="534"/>
      <c r="Q21" s="534"/>
    </row>
    <row r="22" spans="2:17" s="528" customFormat="1" ht="11.25">
      <c r="B22" s="520">
        <v>10</v>
      </c>
      <c r="C22" s="529"/>
      <c r="D22" s="530" t="s">
        <v>487</v>
      </c>
      <c r="E22" s="530"/>
      <c r="F22" s="522"/>
      <c r="G22" s="522"/>
      <c r="H22" s="535"/>
      <c r="I22" s="523"/>
      <c r="J22" s="53"/>
      <c r="K22" s="532"/>
      <c r="L22" s="54"/>
      <c r="M22" s="527"/>
      <c r="Q22" s="534"/>
    </row>
    <row r="23" spans="2:17" s="528" customFormat="1" ht="11.25">
      <c r="B23" s="520">
        <v>11</v>
      </c>
      <c r="C23" s="529"/>
      <c r="D23" s="530" t="s">
        <v>488</v>
      </c>
      <c r="E23" s="530"/>
      <c r="F23" s="522"/>
      <c r="G23" s="522"/>
      <c r="H23" s="535"/>
      <c r="I23" s="523"/>
      <c r="J23" s="53">
        <v>121668</v>
      </c>
      <c r="K23" s="532"/>
      <c r="L23" s="54">
        <v>37221418</v>
      </c>
      <c r="M23" s="540"/>
      <c r="Q23" s="534"/>
    </row>
    <row r="24" spans="2:17" s="528" customFormat="1" ht="11.25">
      <c r="B24" s="520">
        <v>12</v>
      </c>
      <c r="C24" s="529"/>
      <c r="D24" s="530" t="s">
        <v>489</v>
      </c>
      <c r="E24" s="530"/>
      <c r="F24" s="522"/>
      <c r="G24" s="522"/>
      <c r="H24" s="535"/>
      <c r="I24" s="523"/>
      <c r="J24" s="53">
        <v>-201352</v>
      </c>
      <c r="K24" s="541"/>
      <c r="L24" s="54">
        <v>4552892</v>
      </c>
      <c r="M24" s="527"/>
      <c r="N24" s="534"/>
      <c r="Q24" s="534"/>
    </row>
    <row r="25" spans="2:17" s="528" customFormat="1" ht="11.25">
      <c r="B25" s="520">
        <v>13</v>
      </c>
      <c r="C25" s="529"/>
      <c r="D25" s="530" t="s">
        <v>490</v>
      </c>
      <c r="E25" s="530"/>
      <c r="F25" s="522"/>
      <c r="G25" s="522"/>
      <c r="H25" s="535"/>
      <c r="I25" s="523"/>
      <c r="J25" s="53">
        <v>-454184</v>
      </c>
      <c r="K25" s="542"/>
      <c r="L25" s="54">
        <v>-10002110</v>
      </c>
      <c r="M25" s="533"/>
      <c r="Q25" s="534"/>
    </row>
    <row r="26" spans="2:17" s="528" customFormat="1" ht="11.25">
      <c r="B26" s="520">
        <v>14</v>
      </c>
      <c r="C26" s="529"/>
      <c r="D26" s="530" t="s">
        <v>491</v>
      </c>
      <c r="E26" s="530"/>
      <c r="F26" s="522"/>
      <c r="G26" s="522"/>
      <c r="H26" s="535"/>
      <c r="I26" s="523"/>
      <c r="J26" s="53">
        <v>0</v>
      </c>
      <c r="K26" s="532"/>
      <c r="L26" s="54">
        <v>-3647405</v>
      </c>
      <c r="M26" s="533"/>
      <c r="Q26" s="534"/>
    </row>
    <row r="27" spans="2:17" s="528" customFormat="1" ht="11.25">
      <c r="B27" s="520">
        <v>15</v>
      </c>
      <c r="C27" s="529"/>
      <c r="D27" s="530" t="s">
        <v>492</v>
      </c>
      <c r="E27" s="530"/>
      <c r="F27" s="522"/>
      <c r="G27" s="522"/>
      <c r="H27" s="535"/>
      <c r="I27" s="523"/>
      <c r="J27" s="53"/>
      <c r="K27" s="532"/>
      <c r="L27" s="54"/>
      <c r="M27" s="527"/>
      <c r="Q27" s="534"/>
    </row>
    <row r="28" spans="2:17" s="528" customFormat="1" ht="11.25">
      <c r="B28" s="520">
        <v>16</v>
      </c>
      <c r="C28" s="529"/>
      <c r="D28" s="530" t="s">
        <v>493</v>
      </c>
      <c r="E28" s="530"/>
      <c r="F28" s="522"/>
      <c r="G28" s="522"/>
      <c r="H28" s="535"/>
      <c r="I28" s="523"/>
      <c r="J28" s="53"/>
      <c r="K28" s="532"/>
      <c r="L28" s="54"/>
      <c r="M28" s="527"/>
      <c r="Q28" s="534"/>
    </row>
    <row r="29" spans="2:17" s="528" customFormat="1" ht="11.25">
      <c r="B29" s="543" t="s">
        <v>494</v>
      </c>
      <c r="C29" s="529"/>
      <c r="D29" s="522"/>
      <c r="E29" s="522"/>
      <c r="F29" s="522"/>
      <c r="G29" s="522"/>
      <c r="H29" s="535"/>
      <c r="I29" s="523"/>
      <c r="J29" s="53"/>
      <c r="K29" s="532"/>
      <c r="L29" s="54"/>
      <c r="M29" s="527"/>
      <c r="Q29" s="534"/>
    </row>
    <row r="30" spans="2:17" s="528" customFormat="1" ht="11.25">
      <c r="B30" s="543" t="s">
        <v>495</v>
      </c>
      <c r="C30" s="529"/>
      <c r="D30" s="522"/>
      <c r="E30" s="522" t="s">
        <v>496</v>
      </c>
      <c r="F30" s="522"/>
      <c r="G30" s="522"/>
      <c r="H30" s="535"/>
      <c r="I30" s="523"/>
      <c r="J30" s="53">
        <v>-1893153</v>
      </c>
      <c r="K30" s="532"/>
      <c r="L30" s="54">
        <v>16147579</v>
      </c>
      <c r="M30" s="527"/>
      <c r="Q30" s="534"/>
    </row>
    <row r="31" spans="2:17" s="528" customFormat="1" ht="11.25">
      <c r="B31" s="543" t="s">
        <v>497</v>
      </c>
      <c r="C31" s="529"/>
      <c r="D31" s="522"/>
      <c r="E31" s="522" t="s">
        <v>498</v>
      </c>
      <c r="F31" s="522"/>
      <c r="G31" s="522"/>
      <c r="H31" s="535"/>
      <c r="I31" s="523"/>
      <c r="J31" s="53">
        <v>-75767</v>
      </c>
      <c r="K31" s="532"/>
      <c r="L31" s="54">
        <v>221700</v>
      </c>
      <c r="M31" s="527"/>
      <c r="Q31" s="534"/>
    </row>
    <row r="32" spans="2:17" s="528" customFormat="1" ht="11.25">
      <c r="B32" s="543" t="s">
        <v>499</v>
      </c>
      <c r="C32" s="529"/>
      <c r="D32" s="522"/>
      <c r="E32" s="544" t="s">
        <v>500</v>
      </c>
      <c r="F32" s="544"/>
      <c r="G32" s="522"/>
      <c r="H32" s="535"/>
      <c r="I32" s="523"/>
      <c r="J32" s="53">
        <v>-66170</v>
      </c>
      <c r="K32" s="532"/>
      <c r="L32" s="54">
        <v>37916</v>
      </c>
      <c r="M32" s="540"/>
      <c r="Q32" s="534"/>
    </row>
    <row r="33" spans="2:17" s="528" customFormat="1" ht="11.25">
      <c r="B33" s="543" t="s">
        <v>501</v>
      </c>
      <c r="C33" s="529"/>
      <c r="D33" s="522"/>
      <c r="E33" s="545" t="s">
        <v>502</v>
      </c>
      <c r="F33" s="544"/>
      <c r="G33" s="522"/>
      <c r="H33" s="535"/>
      <c r="I33" s="523"/>
      <c r="J33" s="53">
        <v>0</v>
      </c>
      <c r="K33" s="532"/>
      <c r="L33" s="54">
        <v>246765</v>
      </c>
      <c r="M33" s="527"/>
      <c r="Q33" s="534"/>
    </row>
    <row r="34" spans="2:17" s="528" customFormat="1" ht="11.25">
      <c r="B34" s="543" t="s">
        <v>503</v>
      </c>
      <c r="C34" s="529"/>
      <c r="D34" s="522"/>
      <c r="E34" s="545" t="s">
        <v>504</v>
      </c>
      <c r="F34" s="544"/>
      <c r="G34" s="522"/>
      <c r="H34" s="535"/>
      <c r="I34" s="523"/>
      <c r="J34" s="53">
        <v>0</v>
      </c>
      <c r="K34" s="532"/>
      <c r="L34" s="54">
        <v>-51594</v>
      </c>
      <c r="M34" s="527"/>
      <c r="Q34" s="534"/>
    </row>
    <row r="35" spans="2:17" s="528" customFormat="1" ht="11.25">
      <c r="B35" s="543" t="s">
        <v>505</v>
      </c>
      <c r="C35" s="529"/>
      <c r="D35" s="522"/>
      <c r="E35" s="545" t="s">
        <v>506</v>
      </c>
      <c r="F35" s="544"/>
      <c r="G35" s="522"/>
      <c r="H35" s="535"/>
      <c r="I35" s="523"/>
      <c r="J35" s="53">
        <v>0</v>
      </c>
      <c r="K35" s="546"/>
      <c r="L35" s="54">
        <v>-3534022</v>
      </c>
      <c r="M35" s="527"/>
      <c r="Q35" s="534"/>
    </row>
    <row r="36" spans="2:17" s="528" customFormat="1" ht="11.25">
      <c r="B36" s="543" t="s">
        <v>507</v>
      </c>
      <c r="C36" s="529"/>
      <c r="D36" s="522"/>
      <c r="E36" s="545" t="s">
        <v>508</v>
      </c>
      <c r="F36" s="544"/>
      <c r="G36" s="522"/>
      <c r="H36" s="535"/>
      <c r="I36" s="523"/>
      <c r="J36" s="53">
        <v>-1644854</v>
      </c>
      <c r="K36" s="547"/>
      <c r="L36" s="54">
        <v>11359616</v>
      </c>
      <c r="M36" s="533" t="s">
        <v>208</v>
      </c>
      <c r="N36" s="538"/>
      <c r="O36" s="534"/>
      <c r="Q36" s="534"/>
    </row>
    <row r="37" spans="2:17" s="528" customFormat="1" ht="11.25">
      <c r="B37" s="543" t="s">
        <v>509</v>
      </c>
      <c r="C37" s="529"/>
      <c r="D37" s="522"/>
      <c r="E37" s="545" t="s">
        <v>510</v>
      </c>
      <c r="F37" s="544"/>
      <c r="G37" s="522"/>
      <c r="H37" s="535"/>
      <c r="I37" s="523"/>
      <c r="J37" s="53">
        <v>0</v>
      </c>
      <c r="K37" s="532"/>
      <c r="L37" s="54">
        <v>23016</v>
      </c>
      <c r="M37" s="527"/>
      <c r="N37" s="548"/>
      <c r="Q37" s="534"/>
    </row>
    <row r="38" spans="2:17" s="528" customFormat="1" ht="11.25">
      <c r="B38" s="543" t="s">
        <v>511</v>
      </c>
      <c r="C38" s="529"/>
      <c r="D38" s="522"/>
      <c r="E38" s="522" t="s">
        <v>512</v>
      </c>
      <c r="F38" s="522"/>
      <c r="G38" s="522"/>
      <c r="H38" s="535"/>
      <c r="I38" s="523"/>
      <c r="J38" s="53">
        <v>-860030</v>
      </c>
      <c r="K38" s="532"/>
      <c r="L38" s="54">
        <v>82119</v>
      </c>
      <c r="M38" s="533"/>
      <c r="N38" s="538"/>
      <c r="Q38" s="534"/>
    </row>
    <row r="39" spans="2:17" s="528" customFormat="1" ht="11.25">
      <c r="B39" s="520">
        <v>17</v>
      </c>
      <c r="C39" s="529"/>
      <c r="D39" s="530" t="s">
        <v>513</v>
      </c>
      <c r="E39" s="522"/>
      <c r="F39" s="522"/>
      <c r="G39" s="522"/>
      <c r="H39" s="535"/>
      <c r="I39" s="523"/>
      <c r="J39" s="549"/>
      <c r="K39" s="550"/>
      <c r="L39" s="551"/>
      <c r="M39" s="527"/>
      <c r="Q39" s="534"/>
    </row>
    <row r="40" spans="2:17" s="528" customFormat="1" ht="11.25">
      <c r="B40" s="520">
        <v>18</v>
      </c>
      <c r="C40" s="529"/>
      <c r="D40" s="531" t="s">
        <v>514</v>
      </c>
      <c r="E40" s="522"/>
      <c r="F40" s="522"/>
      <c r="G40" s="522"/>
      <c r="H40" s="535"/>
      <c r="I40" s="552"/>
      <c r="J40" s="55">
        <v>20877028</v>
      </c>
      <c r="K40" s="550"/>
      <c r="L40" s="56">
        <v>373095341</v>
      </c>
      <c r="M40" s="527"/>
      <c r="N40" s="534"/>
      <c r="O40" s="534"/>
      <c r="Q40" s="534"/>
    </row>
    <row r="41" spans="2:17" s="528" customFormat="1" ht="11.25">
      <c r="B41" s="520">
        <v>19</v>
      </c>
      <c r="C41" s="529"/>
      <c r="D41" s="522"/>
      <c r="E41" s="522"/>
      <c r="F41" s="522"/>
      <c r="G41" s="522"/>
      <c r="H41" s="535"/>
      <c r="I41" s="523"/>
      <c r="J41" s="53"/>
      <c r="K41" s="532"/>
      <c r="L41" s="54"/>
      <c r="M41" s="527"/>
      <c r="Q41" s="534"/>
    </row>
    <row r="42" spans="2:17" s="528" customFormat="1" ht="11.25">
      <c r="B42" s="520">
        <v>20</v>
      </c>
      <c r="C42" s="521" t="s">
        <v>515</v>
      </c>
      <c r="D42" s="522"/>
      <c r="E42" s="522"/>
      <c r="F42" s="522"/>
      <c r="G42" s="522"/>
      <c r="H42" s="535"/>
      <c r="I42" s="523"/>
      <c r="J42" s="53"/>
      <c r="K42" s="532"/>
      <c r="L42" s="54"/>
      <c r="M42" s="527"/>
      <c r="Q42" s="534"/>
    </row>
    <row r="43" spans="2:17" s="528" customFormat="1" ht="11.25">
      <c r="B43" s="520">
        <v>21</v>
      </c>
      <c r="C43" s="529"/>
      <c r="D43" s="530" t="s">
        <v>516</v>
      </c>
      <c r="E43" s="522"/>
      <c r="F43" s="522"/>
      <c r="G43" s="522"/>
      <c r="H43" s="535"/>
      <c r="I43" s="523"/>
      <c r="J43" s="53"/>
      <c r="K43" s="532"/>
      <c r="L43" s="54"/>
      <c r="M43" s="527"/>
      <c r="Q43" s="534"/>
    </row>
    <row r="44" spans="2:17" s="528" customFormat="1" ht="11.25">
      <c r="B44" s="520">
        <v>22</v>
      </c>
      <c r="C44" s="529"/>
      <c r="D44" s="522"/>
      <c r="E44" s="530" t="s">
        <v>517</v>
      </c>
      <c r="F44" s="522"/>
      <c r="G44" s="522"/>
      <c r="H44" s="535"/>
      <c r="I44" s="523"/>
      <c r="J44" s="55">
        <v>-31989305</v>
      </c>
      <c r="K44" s="532"/>
      <c r="L44" s="56">
        <v>-274554634</v>
      </c>
      <c r="M44" s="527"/>
      <c r="Q44" s="534"/>
    </row>
    <row r="45" spans="2:17" s="528" customFormat="1" ht="11.25">
      <c r="B45" s="520">
        <v>23</v>
      </c>
      <c r="C45" s="529"/>
      <c r="D45" s="522"/>
      <c r="E45" s="553"/>
      <c r="F45" s="522"/>
      <c r="G45" s="522"/>
      <c r="H45" s="535"/>
      <c r="I45" s="554"/>
      <c r="J45" s="57"/>
      <c r="K45" s="532"/>
      <c r="L45" s="555"/>
      <c r="M45" s="527"/>
      <c r="Q45" s="534"/>
    </row>
    <row r="46" spans="2:17" s="528" customFormat="1" ht="11.25">
      <c r="B46" s="520">
        <v>24</v>
      </c>
      <c r="C46" s="529"/>
      <c r="D46" s="522"/>
      <c r="E46" s="556" t="s">
        <v>493</v>
      </c>
      <c r="F46" s="522"/>
      <c r="G46" s="522"/>
      <c r="H46" s="535"/>
      <c r="I46" s="523"/>
      <c r="J46" s="53"/>
      <c r="K46" s="532"/>
      <c r="L46" s="54"/>
      <c r="M46" s="527"/>
      <c r="Q46" s="534"/>
    </row>
    <row r="47" spans="2:17" s="528" customFormat="1" ht="11.25">
      <c r="B47" s="520">
        <v>25</v>
      </c>
      <c r="C47" s="529"/>
      <c r="D47" s="522"/>
      <c r="E47" s="530"/>
      <c r="F47" s="522"/>
      <c r="G47" s="522"/>
      <c r="H47" s="535"/>
      <c r="I47" s="523"/>
      <c r="J47" s="53"/>
      <c r="K47" s="532"/>
      <c r="L47" s="54"/>
      <c r="M47" s="527"/>
      <c r="Q47" s="534"/>
    </row>
    <row r="48" spans="2:17" s="528" customFormat="1" ht="11.25">
      <c r="B48" s="520">
        <v>26</v>
      </c>
      <c r="C48" s="529"/>
      <c r="D48" s="522"/>
      <c r="E48" s="530" t="s">
        <v>518</v>
      </c>
      <c r="F48" s="522"/>
      <c r="G48" s="522"/>
      <c r="H48" s="535"/>
      <c r="I48" s="523"/>
      <c r="J48" s="53">
        <v>-2328378</v>
      </c>
      <c r="K48" s="532"/>
      <c r="L48" s="54">
        <v>-23865980</v>
      </c>
      <c r="M48" s="527"/>
      <c r="Q48" s="534"/>
    </row>
    <row r="49" spans="2:17" s="528" customFormat="1" ht="11.25">
      <c r="B49" s="520">
        <v>27</v>
      </c>
      <c r="C49" s="529"/>
      <c r="D49" s="522"/>
      <c r="E49" s="530" t="s">
        <v>519</v>
      </c>
      <c r="F49" s="544"/>
      <c r="G49" s="522"/>
      <c r="H49" s="535"/>
      <c r="I49" s="523"/>
      <c r="J49" s="53">
        <v>3168425</v>
      </c>
      <c r="K49" s="532"/>
      <c r="L49" s="54">
        <v>245285</v>
      </c>
      <c r="M49" s="527"/>
      <c r="Q49" s="534"/>
    </row>
    <row r="50" spans="2:17" s="528" customFormat="1" ht="11.25">
      <c r="B50" s="543" t="s">
        <v>520</v>
      </c>
      <c r="C50" s="529"/>
      <c r="D50" s="522"/>
      <c r="E50" s="557" t="s">
        <v>521</v>
      </c>
      <c r="F50" s="544"/>
      <c r="G50" s="522"/>
      <c r="H50" s="535"/>
      <c r="I50" s="523"/>
      <c r="J50" s="53">
        <v>-1299494</v>
      </c>
      <c r="K50" s="532"/>
      <c r="L50" s="54"/>
      <c r="M50" s="527"/>
      <c r="Q50" s="534"/>
    </row>
    <row r="51" spans="2:17" s="528" customFormat="1" ht="11.25">
      <c r="B51" s="520">
        <v>28</v>
      </c>
      <c r="C51" s="529"/>
      <c r="D51" s="522"/>
      <c r="E51" s="558" t="s">
        <v>522</v>
      </c>
      <c r="F51" s="531"/>
      <c r="G51" s="522"/>
      <c r="H51" s="522"/>
      <c r="I51" s="523"/>
      <c r="J51" s="53">
        <v>-32448752</v>
      </c>
      <c r="K51" s="532"/>
      <c r="L51" s="54">
        <v>-298175329</v>
      </c>
      <c r="M51" s="527"/>
      <c r="Q51" s="534"/>
    </row>
    <row r="52" spans="2:17" s="528" customFormat="1" ht="11.25">
      <c r="B52" s="520">
        <v>29</v>
      </c>
      <c r="C52" s="529"/>
      <c r="D52" s="522"/>
      <c r="E52" s="522"/>
      <c r="F52" s="522"/>
      <c r="G52" s="522"/>
      <c r="H52" s="535"/>
      <c r="I52" s="523"/>
      <c r="J52" s="53"/>
      <c r="K52" s="532"/>
      <c r="L52" s="54"/>
      <c r="M52" s="527"/>
      <c r="Q52" s="534"/>
    </row>
    <row r="53" spans="2:17" s="528" customFormat="1" ht="11.25">
      <c r="B53" s="520">
        <v>30</v>
      </c>
      <c r="C53" s="529"/>
      <c r="D53" s="530" t="s">
        <v>523</v>
      </c>
      <c r="E53" s="522"/>
      <c r="F53" s="522"/>
      <c r="G53" s="522"/>
      <c r="H53" s="535"/>
      <c r="I53" s="523"/>
      <c r="J53" s="53"/>
      <c r="K53" s="532"/>
      <c r="L53" s="54"/>
      <c r="M53" s="527"/>
      <c r="Q53" s="534"/>
    </row>
    <row r="54" spans="2:17" s="528" customFormat="1" ht="11.25">
      <c r="B54" s="520">
        <v>31</v>
      </c>
      <c r="C54" s="529"/>
      <c r="D54" s="530" t="s">
        <v>524</v>
      </c>
      <c r="E54" s="522"/>
      <c r="F54" s="522"/>
      <c r="G54" s="522"/>
      <c r="H54" s="535"/>
      <c r="I54" s="523"/>
      <c r="J54" s="53"/>
      <c r="K54" s="532"/>
      <c r="L54" s="54"/>
      <c r="M54" s="527"/>
      <c r="Q54" s="534"/>
    </row>
    <row r="55" spans="2:17" s="528" customFormat="1" ht="11.25">
      <c r="B55" s="520">
        <v>32</v>
      </c>
      <c r="C55" s="529"/>
      <c r="D55" s="522"/>
      <c r="E55" s="522"/>
      <c r="F55" s="522"/>
      <c r="G55" s="522"/>
      <c r="H55" s="535"/>
      <c r="I55" s="523"/>
      <c r="J55" s="53"/>
      <c r="K55" s="532"/>
      <c r="L55" s="54"/>
      <c r="M55" s="527"/>
      <c r="Q55" s="534"/>
    </row>
    <row r="56" spans="2:17" s="528" customFormat="1" ht="11.25">
      <c r="B56" s="520">
        <v>33</v>
      </c>
      <c r="C56" s="529"/>
      <c r="D56" s="530" t="s">
        <v>525</v>
      </c>
      <c r="E56" s="522"/>
      <c r="F56" s="522"/>
      <c r="G56" s="522"/>
      <c r="H56" s="535"/>
      <c r="I56" s="523"/>
      <c r="J56" s="53"/>
      <c r="K56" s="532"/>
      <c r="L56" s="54"/>
      <c r="M56" s="527"/>
      <c r="Q56" s="534"/>
    </row>
    <row r="57" spans="2:17" s="528" customFormat="1" ht="11.25">
      <c r="B57" s="520">
        <v>34</v>
      </c>
      <c r="C57" s="529"/>
      <c r="D57" s="530" t="s">
        <v>526</v>
      </c>
      <c r="E57" s="522"/>
      <c r="F57" s="522"/>
      <c r="G57" s="522"/>
      <c r="H57" s="535"/>
      <c r="I57" s="523"/>
      <c r="J57" s="53"/>
      <c r="K57" s="532"/>
      <c r="L57" s="54"/>
      <c r="M57" s="527"/>
      <c r="Q57" s="534"/>
    </row>
    <row r="58" spans="2:17" s="528" customFormat="1" ht="11.25">
      <c r="B58" s="520">
        <v>35</v>
      </c>
      <c r="C58" s="529"/>
      <c r="D58" s="530" t="s">
        <v>527</v>
      </c>
      <c r="E58" s="522"/>
      <c r="F58" s="522"/>
      <c r="G58" s="522"/>
      <c r="H58" s="535"/>
      <c r="I58" s="523"/>
      <c r="J58" s="53"/>
      <c r="K58" s="532"/>
      <c r="L58" s="54"/>
      <c r="M58" s="527"/>
      <c r="Q58" s="534"/>
    </row>
    <row r="59" spans="2:17" s="528" customFormat="1" ht="11.25">
      <c r="B59" s="520">
        <v>36</v>
      </c>
      <c r="C59" s="529"/>
      <c r="D59" s="530" t="s">
        <v>528</v>
      </c>
      <c r="E59" s="522"/>
      <c r="F59" s="522"/>
      <c r="G59" s="522"/>
      <c r="H59" s="535"/>
      <c r="I59" s="523"/>
      <c r="J59" s="53"/>
      <c r="K59" s="532"/>
      <c r="L59" s="559"/>
      <c r="M59" s="527"/>
      <c r="Q59" s="534"/>
    </row>
    <row r="60" spans="2:17" s="528" customFormat="1" ht="11.25">
      <c r="B60" s="520">
        <v>37</v>
      </c>
      <c r="C60" s="529"/>
      <c r="D60" s="522"/>
      <c r="E60" s="522"/>
      <c r="F60" s="522"/>
      <c r="G60" s="522"/>
      <c r="H60" s="535"/>
      <c r="I60" s="523"/>
      <c r="J60" s="53"/>
      <c r="K60" s="532"/>
      <c r="L60" s="54"/>
      <c r="M60" s="527"/>
      <c r="Q60" s="534"/>
    </row>
    <row r="61" spans="2:17" s="528" customFormat="1" ht="11.25">
      <c r="B61" s="520">
        <v>38</v>
      </c>
      <c r="C61" s="529"/>
      <c r="D61" s="530" t="s">
        <v>529</v>
      </c>
      <c r="E61" s="522"/>
      <c r="F61" s="522"/>
      <c r="G61" s="522"/>
      <c r="H61" s="535"/>
      <c r="I61" s="523"/>
      <c r="J61" s="53"/>
      <c r="K61" s="532"/>
      <c r="L61" s="54"/>
      <c r="M61" s="527"/>
      <c r="Q61" s="534"/>
    </row>
    <row r="62" spans="2:17" s="528" customFormat="1" ht="12" thickBot="1">
      <c r="B62" s="560">
        <v>39</v>
      </c>
      <c r="C62" s="561"/>
      <c r="D62" s="562" t="s">
        <v>530</v>
      </c>
      <c r="E62" s="563"/>
      <c r="F62" s="563"/>
      <c r="G62" s="563"/>
      <c r="H62" s="564"/>
      <c r="I62" s="565"/>
      <c r="J62" s="566"/>
      <c r="K62" s="567"/>
      <c r="L62" s="568"/>
      <c r="M62" s="527"/>
      <c r="Q62" s="534"/>
    </row>
    <row r="63" ht="12" customHeight="1"/>
    <row r="64" spans="2:19" ht="24" customHeight="1">
      <c r="B64" s="901" t="s">
        <v>531</v>
      </c>
      <c r="C64" s="901"/>
      <c r="D64" s="901"/>
      <c r="E64" s="901"/>
      <c r="F64" s="901"/>
      <c r="G64" s="901"/>
      <c r="H64" s="901"/>
      <c r="I64" s="901"/>
      <c r="J64" s="901"/>
      <c r="K64" s="901"/>
      <c r="L64" s="901"/>
      <c r="N64" s="480"/>
      <c r="R64" s="569">
        <v>4137058.69</v>
      </c>
      <c r="S64" s="479">
        <v>4622813.27</v>
      </c>
    </row>
    <row r="65" spans="8:14" ht="12">
      <c r="H65" s="475"/>
      <c r="N65" s="480"/>
    </row>
    <row r="66" spans="2:18" ht="48" customHeight="1">
      <c r="B66" s="901" t="s">
        <v>532</v>
      </c>
      <c r="C66" s="901"/>
      <c r="D66" s="901"/>
      <c r="E66" s="901"/>
      <c r="F66" s="901"/>
      <c r="G66" s="901"/>
      <c r="H66" s="901"/>
      <c r="I66" s="901"/>
      <c r="J66" s="901"/>
      <c r="K66" s="901"/>
      <c r="L66" s="901"/>
      <c r="N66" s="480"/>
      <c r="R66" s="569">
        <v>-1345654</v>
      </c>
    </row>
    <row r="67" spans="8:18" ht="12">
      <c r="H67" s="475"/>
      <c r="N67" s="480"/>
      <c r="R67" s="569">
        <v>-299200</v>
      </c>
    </row>
    <row r="68" spans="2:9" ht="11.25" customHeight="1">
      <c r="B68" s="570"/>
      <c r="E68" s="571" t="s">
        <v>533</v>
      </c>
      <c r="I68" s="59">
        <v>11821849</v>
      </c>
    </row>
    <row r="69" spans="2:12" ht="12">
      <c r="B69" s="570"/>
      <c r="E69" s="571" t="s">
        <v>534</v>
      </c>
      <c r="I69" s="59">
        <v>58058804</v>
      </c>
      <c r="L69" s="480"/>
    </row>
    <row r="70" ht="12">
      <c r="I70" s="480"/>
    </row>
    <row r="71" spans="9:12" ht="12">
      <c r="I71" s="480"/>
      <c r="L71" s="478"/>
    </row>
    <row r="72" ht="12">
      <c r="I72" s="478"/>
    </row>
    <row r="73" ht="12">
      <c r="I73" s="479"/>
    </row>
    <row r="80" ht="12">
      <c r="I80" s="478"/>
    </row>
    <row r="81" spans="9:10" ht="12">
      <c r="I81" s="478"/>
      <c r="J81" s="58">
        <v>4622813</v>
      </c>
    </row>
    <row r="82" spans="9:10" ht="12">
      <c r="I82" s="479"/>
      <c r="J82" s="480">
        <f>+J81+J14</f>
        <v>18883907</v>
      </c>
    </row>
    <row r="83" ht="12">
      <c r="J83" s="480">
        <v>-97212450</v>
      </c>
    </row>
    <row r="87" ht="12">
      <c r="G87" s="475"/>
    </row>
  </sheetData>
  <sheetProtection/>
  <mergeCells count="3">
    <mergeCell ref="B3:H3"/>
    <mergeCell ref="B64:L64"/>
    <mergeCell ref="B66:L6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63"/>
  <sheetViews>
    <sheetView zoomScale="69" zoomScaleNormal="69" zoomScalePageLayoutView="0" workbookViewId="0" topLeftCell="A3">
      <selection activeCell="L31" sqref="L31"/>
    </sheetView>
  </sheetViews>
  <sheetFormatPr defaultColWidth="7.75390625" defaultRowHeight="12.75"/>
  <cols>
    <col min="1" max="1" width="1.625" style="58" customWidth="1"/>
    <col min="2" max="2" width="4.625" style="58" customWidth="1"/>
    <col min="3" max="3" width="3.00390625" style="58" customWidth="1"/>
    <col min="4" max="7" width="7.75390625" style="58" customWidth="1"/>
    <col min="8" max="8" width="5.25390625" style="58" customWidth="1"/>
    <col min="9" max="9" width="5.75390625" style="58" customWidth="1"/>
    <col min="10" max="10" width="8.75390625" style="58" customWidth="1"/>
    <col min="11" max="11" width="14.625" style="58" customWidth="1"/>
    <col min="12" max="12" width="3.125" style="393" customWidth="1"/>
    <col min="13" max="13" width="18.00390625" style="58" customWidth="1"/>
    <col min="14" max="14" width="1.75390625" style="58" customWidth="1"/>
    <col min="15" max="15" width="11.875" style="58" bestFit="1" customWidth="1"/>
    <col min="16" max="16" width="10.125" style="58" bestFit="1" customWidth="1"/>
    <col min="17" max="16384" width="7.75390625" style="58" customWidth="1"/>
  </cols>
  <sheetData>
    <row r="1" ht="12.75" thickBot="1"/>
    <row r="2" spans="2:13" ht="12">
      <c r="B2" s="394" t="s">
        <v>457</v>
      </c>
      <c r="C2" s="395"/>
      <c r="D2" s="395"/>
      <c r="E2" s="395"/>
      <c r="F2" s="395"/>
      <c r="G2" s="395"/>
      <c r="H2" s="395"/>
      <c r="I2" s="902" t="s">
        <v>458</v>
      </c>
      <c r="J2" s="903"/>
      <c r="K2" s="396" t="s">
        <v>459</v>
      </c>
      <c r="L2" s="397"/>
      <c r="M2" s="398" t="s">
        <v>460</v>
      </c>
    </row>
    <row r="3" spans="2:13" ht="15">
      <c r="B3" s="399" t="s">
        <v>535</v>
      </c>
      <c r="C3" s="400"/>
      <c r="D3" s="400"/>
      <c r="E3" s="401"/>
      <c r="F3" s="400"/>
      <c r="G3" s="400"/>
      <c r="H3" s="402"/>
      <c r="I3" s="904" t="s">
        <v>536</v>
      </c>
      <c r="J3" s="905"/>
      <c r="K3" s="403" t="s">
        <v>463</v>
      </c>
      <c r="L3" s="404"/>
      <c r="M3" s="405" t="s">
        <v>463</v>
      </c>
    </row>
    <row r="4" spans="2:13" ht="15">
      <c r="B4" s="406"/>
      <c r="C4" s="407"/>
      <c r="D4" s="407"/>
      <c r="E4" s="408"/>
      <c r="F4" s="407"/>
      <c r="G4" s="407"/>
      <c r="H4" s="407"/>
      <c r="I4" s="906" t="s">
        <v>537</v>
      </c>
      <c r="J4" s="907"/>
      <c r="K4" s="409" t="s">
        <v>538</v>
      </c>
      <c r="L4" s="410"/>
      <c r="M4" s="411" t="s">
        <v>465</v>
      </c>
    </row>
    <row r="5" spans="2:13" ht="12">
      <c r="B5" s="412" t="s">
        <v>539</v>
      </c>
      <c r="C5" s="413"/>
      <c r="D5" s="413"/>
      <c r="E5" s="414"/>
      <c r="F5" s="413"/>
      <c r="G5" s="413"/>
      <c r="H5" s="413"/>
      <c r="I5" s="415"/>
      <c r="J5" s="415"/>
      <c r="K5" s="413"/>
      <c r="L5" s="413"/>
      <c r="M5" s="416"/>
    </row>
    <row r="6" spans="2:14" ht="114.75" customHeight="1">
      <c r="B6" s="406"/>
      <c r="C6" s="393"/>
      <c r="D6" s="393"/>
      <c r="E6" s="393"/>
      <c r="F6" s="393"/>
      <c r="G6" s="393"/>
      <c r="H6" s="393"/>
      <c r="I6" s="393"/>
      <c r="J6" s="393"/>
      <c r="K6" s="393"/>
      <c r="M6" s="417"/>
      <c r="N6" s="393"/>
    </row>
    <row r="7" spans="2:14" s="428" customFormat="1" ht="10.5" customHeight="1">
      <c r="B7" s="418" t="s">
        <v>469</v>
      </c>
      <c r="C7" s="419"/>
      <c r="D7" s="420" t="s">
        <v>540</v>
      </c>
      <c r="E7" s="421"/>
      <c r="F7" s="422"/>
      <c r="G7" s="421"/>
      <c r="H7" s="421"/>
      <c r="I7" s="423"/>
      <c r="J7" s="423"/>
      <c r="K7" s="424" t="s">
        <v>541</v>
      </c>
      <c r="L7" s="425"/>
      <c r="M7" s="426" t="s">
        <v>542</v>
      </c>
      <c r="N7" s="427"/>
    </row>
    <row r="8" spans="2:14" s="428" customFormat="1" ht="10.5" customHeight="1">
      <c r="B8" s="429"/>
      <c r="C8" s="427"/>
      <c r="D8" s="430"/>
      <c r="E8" s="431"/>
      <c r="F8" s="432"/>
      <c r="G8" s="431"/>
      <c r="H8" s="431"/>
      <c r="I8" s="427"/>
      <c r="J8" s="427"/>
      <c r="K8" s="433" t="s">
        <v>472</v>
      </c>
      <c r="L8" s="434"/>
      <c r="M8" s="435" t="s">
        <v>473</v>
      </c>
      <c r="N8" s="427"/>
    </row>
    <row r="9" spans="2:14" s="428" customFormat="1" ht="10.5" customHeight="1">
      <c r="B9" s="436" t="s">
        <v>474</v>
      </c>
      <c r="C9" s="437" t="s">
        <v>543</v>
      </c>
      <c r="D9" s="431"/>
      <c r="E9" s="431"/>
      <c r="F9" s="431"/>
      <c r="G9" s="431"/>
      <c r="H9" s="431"/>
      <c r="I9" s="431"/>
      <c r="J9" s="431"/>
      <c r="K9" s="438" t="s">
        <v>476</v>
      </c>
      <c r="L9" s="439"/>
      <c r="M9" s="440" t="s">
        <v>477</v>
      </c>
      <c r="N9" s="427"/>
    </row>
    <row r="10" spans="2:17" s="428" customFormat="1" ht="10.5" customHeight="1">
      <c r="B10" s="441">
        <v>40</v>
      </c>
      <c r="C10" s="442" t="s">
        <v>544</v>
      </c>
      <c r="D10" s="443" t="s">
        <v>545</v>
      </c>
      <c r="E10" s="444"/>
      <c r="F10" s="444"/>
      <c r="G10" s="444"/>
      <c r="H10" s="445"/>
      <c r="I10" s="446"/>
      <c r="J10" s="446"/>
      <c r="K10" s="60"/>
      <c r="L10" s="61"/>
      <c r="M10" s="447"/>
      <c r="N10" s="427"/>
      <c r="Q10" s="448"/>
    </row>
    <row r="11" spans="2:17" s="428" customFormat="1" ht="10.5" customHeight="1">
      <c r="B11" s="441">
        <f aca="true" t="shared" si="0" ref="B11:B17">+B10+1</f>
        <v>41</v>
      </c>
      <c r="C11" s="449"/>
      <c r="D11" s="450" t="s">
        <v>546</v>
      </c>
      <c r="E11" s="451"/>
      <c r="F11" s="451"/>
      <c r="G11" s="451"/>
      <c r="H11" s="452"/>
      <c r="I11" s="446"/>
      <c r="J11" s="446"/>
      <c r="K11" s="63"/>
      <c r="L11" s="453"/>
      <c r="M11" s="454"/>
      <c r="N11" s="427"/>
      <c r="Q11" s="448"/>
    </row>
    <row r="12" spans="2:17" s="428" customFormat="1" ht="10.5" customHeight="1">
      <c r="B12" s="441">
        <f t="shared" si="0"/>
        <v>42</v>
      </c>
      <c r="C12" s="449"/>
      <c r="D12" s="451"/>
      <c r="E12" s="451"/>
      <c r="F12" s="451"/>
      <c r="G12" s="451"/>
      <c r="H12" s="452"/>
      <c r="I12" s="446"/>
      <c r="J12" s="446"/>
      <c r="K12" s="63"/>
      <c r="L12" s="453"/>
      <c r="M12" s="454"/>
      <c r="N12" s="427"/>
      <c r="Q12" s="448"/>
    </row>
    <row r="13" spans="2:17" s="428" customFormat="1" ht="10.5" customHeight="1">
      <c r="B13" s="441">
        <f t="shared" si="0"/>
        <v>43</v>
      </c>
      <c r="C13" s="449"/>
      <c r="D13" s="450" t="s">
        <v>485</v>
      </c>
      <c r="E13" s="451"/>
      <c r="F13" s="451"/>
      <c r="G13" s="451"/>
      <c r="H13" s="452"/>
      <c r="I13" s="446"/>
      <c r="J13" s="446"/>
      <c r="K13" s="63"/>
      <c r="L13" s="453"/>
      <c r="M13" s="454"/>
      <c r="N13" s="427"/>
      <c r="Q13" s="448"/>
    </row>
    <row r="14" spans="2:17" s="428" customFormat="1" ht="10.5" customHeight="1">
      <c r="B14" s="441">
        <f t="shared" si="0"/>
        <v>44</v>
      </c>
      <c r="C14" s="449"/>
      <c r="D14" s="450" t="s">
        <v>486</v>
      </c>
      <c r="E14" s="451"/>
      <c r="F14" s="451"/>
      <c r="G14" s="451"/>
      <c r="H14" s="452"/>
      <c r="I14" s="446"/>
      <c r="J14" s="446"/>
      <c r="K14" s="63"/>
      <c r="L14" s="453"/>
      <c r="M14" s="454"/>
      <c r="N14" s="427"/>
      <c r="Q14" s="448"/>
    </row>
    <row r="15" spans="2:17" s="428" customFormat="1" ht="10.5" customHeight="1">
      <c r="B15" s="441">
        <f t="shared" si="0"/>
        <v>45</v>
      </c>
      <c r="C15" s="449"/>
      <c r="D15" s="455" t="s">
        <v>547</v>
      </c>
      <c r="E15" s="451"/>
      <c r="F15" s="451"/>
      <c r="G15" s="451"/>
      <c r="H15" s="452"/>
      <c r="I15" s="446"/>
      <c r="J15" s="446"/>
      <c r="K15" s="63"/>
      <c r="L15" s="453"/>
      <c r="M15" s="454"/>
      <c r="N15" s="427"/>
      <c r="Q15" s="448"/>
    </row>
    <row r="16" spans="2:17" s="428" customFormat="1" ht="10.5" customHeight="1">
      <c r="B16" s="441">
        <f t="shared" si="0"/>
        <v>46</v>
      </c>
      <c r="C16" s="449"/>
      <c r="D16" s="450" t="s">
        <v>548</v>
      </c>
      <c r="E16" s="451"/>
      <c r="F16" s="451"/>
      <c r="G16" s="451"/>
      <c r="H16" s="452"/>
      <c r="I16" s="446"/>
      <c r="J16" s="446"/>
      <c r="K16" s="63"/>
      <c r="L16" s="453"/>
      <c r="M16" s="454"/>
      <c r="N16" s="427"/>
      <c r="Q16" s="448"/>
    </row>
    <row r="17" spans="2:17" s="428" customFormat="1" ht="10.5" customHeight="1">
      <c r="B17" s="441">
        <f t="shared" si="0"/>
        <v>47</v>
      </c>
      <c r="C17" s="449"/>
      <c r="D17" s="450" t="s">
        <v>493</v>
      </c>
      <c r="E17" s="451"/>
      <c r="F17" s="451"/>
      <c r="G17" s="451"/>
      <c r="H17" s="452"/>
      <c r="I17" s="446"/>
      <c r="J17" s="446"/>
      <c r="K17" s="63"/>
      <c r="L17" s="453"/>
      <c r="M17" s="454"/>
      <c r="N17" s="427"/>
      <c r="Q17" s="448"/>
    </row>
    <row r="18" spans="2:17" s="428" customFormat="1" ht="10.5" customHeight="1">
      <c r="B18" s="456" t="s">
        <v>549</v>
      </c>
      <c r="C18" s="449"/>
      <c r="D18" s="451"/>
      <c r="E18" s="451"/>
      <c r="F18" s="451"/>
      <c r="G18" s="451"/>
      <c r="H18" s="452"/>
      <c r="I18" s="446"/>
      <c r="J18" s="446"/>
      <c r="K18" s="63"/>
      <c r="L18" s="453"/>
      <c r="M18" s="457"/>
      <c r="N18" s="427"/>
      <c r="Q18" s="448"/>
    </row>
    <row r="19" spans="2:17" s="428" customFormat="1" ht="10.5" customHeight="1">
      <c r="B19" s="441">
        <v>48</v>
      </c>
      <c r="C19" s="449"/>
      <c r="D19" s="450" t="s">
        <v>550</v>
      </c>
      <c r="E19" s="451"/>
      <c r="F19" s="451"/>
      <c r="G19" s="451"/>
      <c r="H19" s="452"/>
      <c r="I19" s="446"/>
      <c r="J19" s="446"/>
      <c r="K19" s="63"/>
      <c r="L19" s="453"/>
      <c r="M19" s="454"/>
      <c r="N19" s="427"/>
      <c r="Q19" s="448"/>
    </row>
    <row r="20" spans="2:17" s="428" customFormat="1" ht="10.5" customHeight="1">
      <c r="B20" s="441">
        <f aca="true" t="shared" si="1" ref="B20:B29">+B19+1</f>
        <v>49</v>
      </c>
      <c r="C20" s="449"/>
      <c r="D20" s="451"/>
      <c r="E20" s="458" t="s">
        <v>551</v>
      </c>
      <c r="F20" s="452"/>
      <c r="G20" s="452"/>
      <c r="H20" s="452"/>
      <c r="I20" s="446"/>
      <c r="J20" s="446"/>
      <c r="K20" s="60">
        <v>-32448752</v>
      </c>
      <c r="L20" s="61"/>
      <c r="M20" s="62">
        <v>-298175329</v>
      </c>
      <c r="N20" s="427"/>
      <c r="Q20" s="448"/>
    </row>
    <row r="21" spans="2:17" s="428" customFormat="1" ht="10.5" customHeight="1">
      <c r="B21" s="441">
        <f t="shared" si="1"/>
        <v>50</v>
      </c>
      <c r="C21" s="449"/>
      <c r="D21" s="451"/>
      <c r="E21" s="451"/>
      <c r="F21" s="451"/>
      <c r="G21" s="451"/>
      <c r="H21" s="452"/>
      <c r="I21" s="446"/>
      <c r="J21" s="446"/>
      <c r="K21" s="63"/>
      <c r="L21" s="453"/>
      <c r="M21" s="454"/>
      <c r="N21" s="427"/>
      <c r="Q21" s="448"/>
    </row>
    <row r="22" spans="2:17" s="428" customFormat="1" ht="10.5" customHeight="1">
      <c r="B22" s="441">
        <f t="shared" si="1"/>
        <v>51</v>
      </c>
      <c r="C22" s="442" t="s">
        <v>552</v>
      </c>
      <c r="D22" s="451"/>
      <c r="E22" s="451"/>
      <c r="F22" s="451"/>
      <c r="G22" s="451"/>
      <c r="H22" s="452"/>
      <c r="I22" s="446"/>
      <c r="J22" s="446"/>
      <c r="K22" s="63"/>
      <c r="L22" s="453"/>
      <c r="M22" s="454"/>
      <c r="N22" s="427"/>
      <c r="Q22" s="448"/>
    </row>
    <row r="23" spans="2:17" s="428" customFormat="1" ht="10.5" customHeight="1">
      <c r="B23" s="441">
        <f t="shared" si="1"/>
        <v>52</v>
      </c>
      <c r="C23" s="449"/>
      <c r="D23" s="450" t="s">
        <v>553</v>
      </c>
      <c r="E23" s="451"/>
      <c r="F23" s="451"/>
      <c r="G23" s="451"/>
      <c r="H23" s="452"/>
      <c r="I23" s="446"/>
      <c r="J23" s="446"/>
      <c r="K23" s="63"/>
      <c r="L23" s="453"/>
      <c r="M23" s="454"/>
      <c r="N23" s="427"/>
      <c r="Q23" s="448"/>
    </row>
    <row r="24" spans="2:17" s="428" customFormat="1" ht="10.5" customHeight="1">
      <c r="B24" s="441">
        <f t="shared" si="1"/>
        <v>53</v>
      </c>
      <c r="C24" s="449"/>
      <c r="D24" s="451"/>
      <c r="E24" s="450" t="s">
        <v>554</v>
      </c>
      <c r="F24" s="451"/>
      <c r="G24" s="451"/>
      <c r="H24" s="452"/>
      <c r="I24" s="446"/>
      <c r="J24" s="446"/>
      <c r="K24" s="63">
        <v>17192395</v>
      </c>
      <c r="L24" s="453"/>
      <c r="M24" s="459">
        <v>16725452</v>
      </c>
      <c r="N24" s="427"/>
      <c r="Q24" s="448"/>
    </row>
    <row r="25" spans="2:17" s="428" customFormat="1" ht="10.5" customHeight="1">
      <c r="B25" s="441">
        <f t="shared" si="1"/>
        <v>54</v>
      </c>
      <c r="C25" s="449"/>
      <c r="D25" s="451"/>
      <c r="E25" s="450" t="s">
        <v>555</v>
      </c>
      <c r="F25" s="451"/>
      <c r="G25" s="451"/>
      <c r="H25" s="452"/>
      <c r="I25" s="446"/>
      <c r="J25" s="446"/>
      <c r="K25" s="63"/>
      <c r="L25" s="453"/>
      <c r="M25" s="459"/>
      <c r="N25" s="427"/>
      <c r="Q25" s="448"/>
    </row>
    <row r="26" spans="2:17" s="428" customFormat="1" ht="10.5" customHeight="1">
      <c r="B26" s="441">
        <f t="shared" si="1"/>
        <v>55</v>
      </c>
      <c r="C26" s="449"/>
      <c r="D26" s="451"/>
      <c r="E26" s="450" t="s">
        <v>556</v>
      </c>
      <c r="F26" s="451"/>
      <c r="G26" s="451"/>
      <c r="H26" s="452"/>
      <c r="I26" s="446"/>
      <c r="J26" s="446"/>
      <c r="K26" s="63"/>
      <c r="L26" s="453"/>
      <c r="M26" s="459"/>
      <c r="N26" s="427"/>
      <c r="Q26" s="448"/>
    </row>
    <row r="27" spans="2:17" s="428" customFormat="1" ht="10.5" customHeight="1">
      <c r="B27" s="441">
        <f t="shared" si="1"/>
        <v>56</v>
      </c>
      <c r="C27" s="449"/>
      <c r="D27" s="451"/>
      <c r="E27" s="450" t="s">
        <v>557</v>
      </c>
      <c r="F27" s="451"/>
      <c r="G27" s="451"/>
      <c r="H27" s="452"/>
      <c r="I27" s="446"/>
      <c r="J27" s="446"/>
      <c r="K27" s="63">
        <v>-2072657</v>
      </c>
      <c r="L27" s="453"/>
      <c r="M27" s="459">
        <v>3599413</v>
      </c>
      <c r="N27" s="427"/>
      <c r="Q27" s="448"/>
    </row>
    <row r="28" spans="2:17" s="428" customFormat="1" ht="10.5" customHeight="1">
      <c r="B28" s="441">
        <f t="shared" si="1"/>
        <v>57</v>
      </c>
      <c r="C28" s="449"/>
      <c r="D28" s="450" t="s">
        <v>558</v>
      </c>
      <c r="E28" s="451"/>
      <c r="F28" s="451"/>
      <c r="G28" s="451"/>
      <c r="H28" s="452"/>
      <c r="I28" s="446"/>
      <c r="J28" s="446"/>
      <c r="K28" s="60"/>
      <c r="L28" s="61"/>
      <c r="M28" s="62"/>
      <c r="N28" s="427"/>
      <c r="Q28" s="448"/>
    </row>
    <row r="29" spans="2:17" s="428" customFormat="1" ht="10.5" customHeight="1">
      <c r="B29" s="441">
        <f t="shared" si="1"/>
        <v>58</v>
      </c>
      <c r="C29" s="449"/>
      <c r="D29" s="450" t="s">
        <v>559</v>
      </c>
      <c r="E29" s="450"/>
      <c r="F29" s="451"/>
      <c r="G29" s="451"/>
      <c r="H29" s="452"/>
      <c r="I29" s="446"/>
      <c r="J29" s="446"/>
      <c r="K29" s="63"/>
      <c r="L29" s="453"/>
      <c r="M29" s="459"/>
      <c r="N29" s="427"/>
      <c r="Q29" s="448"/>
    </row>
    <row r="30" spans="2:17" s="428" customFormat="1" ht="10.5" customHeight="1">
      <c r="B30" s="456" t="s">
        <v>560</v>
      </c>
      <c r="C30" s="449"/>
      <c r="D30" s="451"/>
      <c r="E30" s="451"/>
      <c r="F30" s="451"/>
      <c r="G30" s="451"/>
      <c r="H30" s="452"/>
      <c r="I30" s="446"/>
      <c r="J30" s="446"/>
      <c r="K30" s="63"/>
      <c r="L30" s="453"/>
      <c r="M30" s="459"/>
      <c r="N30" s="427"/>
      <c r="Q30" s="448"/>
    </row>
    <row r="31" spans="2:17" s="428" customFormat="1" ht="10.5" customHeight="1">
      <c r="B31" s="456" t="s">
        <v>561</v>
      </c>
      <c r="C31" s="449"/>
      <c r="D31" s="451"/>
      <c r="E31" s="451"/>
      <c r="F31" s="451"/>
      <c r="G31" s="451"/>
      <c r="H31" s="452"/>
      <c r="I31" s="446"/>
      <c r="J31" s="446"/>
      <c r="K31" s="63"/>
      <c r="L31" s="453"/>
      <c r="M31" s="459"/>
      <c r="N31" s="427"/>
      <c r="Q31" s="448"/>
    </row>
    <row r="32" spans="2:17" s="428" customFormat="1" ht="10.5" customHeight="1">
      <c r="B32" s="436">
        <f>+B29+1</f>
        <v>59</v>
      </c>
      <c r="C32" s="460"/>
      <c r="D32" s="461" t="s">
        <v>562</v>
      </c>
      <c r="E32" s="462"/>
      <c r="F32" s="463"/>
      <c r="G32" s="462"/>
      <c r="H32" s="462"/>
      <c r="I32" s="446"/>
      <c r="J32" s="446"/>
      <c r="K32" s="63">
        <v>15119738</v>
      </c>
      <c r="L32" s="453"/>
      <c r="M32" s="459">
        <v>20324865</v>
      </c>
      <c r="N32" s="427"/>
      <c r="Q32" s="448"/>
    </row>
    <row r="33" spans="2:17" s="428" customFormat="1" ht="10.5" customHeight="1">
      <c r="B33" s="441">
        <f aca="true" t="shared" si="2" ref="B33:B38">+B32+1</f>
        <v>60</v>
      </c>
      <c r="C33" s="449"/>
      <c r="D33" s="451"/>
      <c r="E33" s="451"/>
      <c r="F33" s="451"/>
      <c r="G33" s="451"/>
      <c r="H33" s="451"/>
      <c r="I33" s="446"/>
      <c r="J33" s="446"/>
      <c r="K33" s="60"/>
      <c r="L33" s="61"/>
      <c r="M33" s="447"/>
      <c r="N33" s="427"/>
      <c r="Q33" s="448"/>
    </row>
    <row r="34" spans="2:17" s="428" customFormat="1" ht="10.5" customHeight="1">
      <c r="B34" s="441">
        <f t="shared" si="2"/>
        <v>61</v>
      </c>
      <c r="C34" s="449"/>
      <c r="D34" s="450" t="s">
        <v>563</v>
      </c>
      <c r="E34" s="451"/>
      <c r="F34" s="451"/>
      <c r="G34" s="451"/>
      <c r="H34" s="451"/>
      <c r="I34" s="446"/>
      <c r="J34" s="446"/>
      <c r="K34" s="60"/>
      <c r="L34" s="61"/>
      <c r="M34" s="447"/>
      <c r="N34" s="427"/>
      <c r="Q34" s="448"/>
    </row>
    <row r="35" spans="2:17" s="428" customFormat="1" ht="10.5" customHeight="1">
      <c r="B35" s="441">
        <f t="shared" si="2"/>
        <v>62</v>
      </c>
      <c r="C35" s="449"/>
      <c r="D35" s="451"/>
      <c r="E35" s="450" t="s">
        <v>564</v>
      </c>
      <c r="F35" s="451"/>
      <c r="G35" s="451"/>
      <c r="H35" s="451"/>
      <c r="I35" s="446"/>
      <c r="J35" s="446"/>
      <c r="K35" s="63"/>
      <c r="L35" s="61"/>
      <c r="M35" s="459"/>
      <c r="N35" s="427"/>
      <c r="Q35" s="448"/>
    </row>
    <row r="36" spans="2:17" s="428" customFormat="1" ht="10.5" customHeight="1">
      <c r="B36" s="441">
        <f t="shared" si="2"/>
        <v>63</v>
      </c>
      <c r="C36" s="449"/>
      <c r="D36" s="451"/>
      <c r="E36" s="450" t="s">
        <v>555</v>
      </c>
      <c r="F36" s="451"/>
      <c r="G36" s="451"/>
      <c r="H36" s="451"/>
      <c r="I36" s="446"/>
      <c r="J36" s="446"/>
      <c r="K36" s="63"/>
      <c r="L36" s="453"/>
      <c r="M36" s="454"/>
      <c r="N36" s="427"/>
      <c r="Q36" s="448"/>
    </row>
    <row r="37" spans="2:17" s="428" customFormat="1" ht="10.5" customHeight="1">
      <c r="B37" s="441">
        <f t="shared" si="2"/>
        <v>64</v>
      </c>
      <c r="C37" s="449"/>
      <c r="D37" s="451"/>
      <c r="E37" s="450" t="s">
        <v>556</v>
      </c>
      <c r="F37" s="451"/>
      <c r="G37" s="451"/>
      <c r="H37" s="451"/>
      <c r="I37" s="446"/>
      <c r="J37" s="446"/>
      <c r="K37" s="60"/>
      <c r="L37" s="61"/>
      <c r="M37" s="447"/>
      <c r="N37" s="427"/>
      <c r="Q37" s="448"/>
    </row>
    <row r="38" spans="2:17" s="428" customFormat="1" ht="10.5" customHeight="1">
      <c r="B38" s="441">
        <f t="shared" si="2"/>
        <v>65</v>
      </c>
      <c r="C38" s="449"/>
      <c r="D38" s="451"/>
      <c r="E38" s="450" t="s">
        <v>493</v>
      </c>
      <c r="F38" s="451"/>
      <c r="G38" s="451"/>
      <c r="H38" s="451"/>
      <c r="I38" s="446"/>
      <c r="J38" s="446"/>
      <c r="K38" s="60"/>
      <c r="L38" s="61"/>
      <c r="M38" s="447"/>
      <c r="N38" s="427"/>
      <c r="Q38" s="448"/>
    </row>
    <row r="39" spans="2:17" s="428" customFormat="1" ht="10.5" customHeight="1">
      <c r="B39" s="456" t="s">
        <v>565</v>
      </c>
      <c r="C39" s="449"/>
      <c r="D39" s="451"/>
      <c r="E39" s="451" t="s">
        <v>566</v>
      </c>
      <c r="F39" s="451"/>
      <c r="G39" s="451"/>
      <c r="H39" s="451"/>
      <c r="I39" s="446"/>
      <c r="J39" s="446"/>
      <c r="K39" s="60"/>
      <c r="L39" s="61"/>
      <c r="M39" s="447"/>
      <c r="N39" s="427"/>
      <c r="Q39" s="448"/>
    </row>
    <row r="40" spans="2:17" s="428" customFormat="1" ht="10.5" customHeight="1">
      <c r="B40" s="441">
        <f>+B38+1</f>
        <v>66</v>
      </c>
      <c r="C40" s="449"/>
      <c r="D40" s="450" t="s">
        <v>567</v>
      </c>
      <c r="E40" s="451"/>
      <c r="F40" s="451"/>
      <c r="G40" s="451"/>
      <c r="H40" s="451"/>
      <c r="I40" s="446"/>
      <c r="J40" s="446"/>
      <c r="K40" s="63"/>
      <c r="L40" s="453"/>
      <c r="M40" s="454"/>
      <c r="N40" s="427"/>
      <c r="Q40" s="448"/>
    </row>
    <row r="41" spans="2:17" s="428" customFormat="1" ht="10.5" customHeight="1">
      <c r="B41" s="441">
        <f aca="true" t="shared" si="3" ref="B41:B52">+B40+1</f>
        <v>67</v>
      </c>
      <c r="C41" s="449"/>
      <c r="D41" s="451"/>
      <c r="E41" s="451" t="s">
        <v>559</v>
      </c>
      <c r="F41" s="451"/>
      <c r="G41" s="451"/>
      <c r="H41" s="451"/>
      <c r="I41" s="446"/>
      <c r="J41" s="446"/>
      <c r="K41" s="63">
        <v>1428384</v>
      </c>
      <c r="L41" s="61"/>
      <c r="M41" s="459">
        <v>-15746409</v>
      </c>
      <c r="N41" s="427"/>
      <c r="O41" s="448"/>
      <c r="P41" s="448"/>
      <c r="Q41" s="448"/>
    </row>
    <row r="42" spans="2:17" s="428" customFormat="1" ht="10.5" customHeight="1">
      <c r="B42" s="441">
        <f t="shared" si="3"/>
        <v>68</v>
      </c>
      <c r="C42" s="449"/>
      <c r="D42" s="450" t="s">
        <v>568</v>
      </c>
      <c r="E42" s="451"/>
      <c r="F42" s="451"/>
      <c r="G42" s="451"/>
      <c r="H42" s="451"/>
      <c r="I42" s="446"/>
      <c r="J42" s="446"/>
      <c r="K42" s="63"/>
      <c r="L42" s="453"/>
      <c r="M42" s="454"/>
      <c r="N42" s="427"/>
      <c r="Q42" s="448"/>
    </row>
    <row r="43" spans="2:17" s="428" customFormat="1" ht="10.5" customHeight="1">
      <c r="B43" s="441">
        <f t="shared" si="3"/>
        <v>69</v>
      </c>
      <c r="C43" s="449"/>
      <c r="D43" s="455" t="s">
        <v>569</v>
      </c>
      <c r="E43" s="451"/>
      <c r="F43" s="451"/>
      <c r="G43" s="451"/>
      <c r="H43" s="451"/>
      <c r="I43" s="446"/>
      <c r="J43" s="446"/>
      <c r="K43" s="63">
        <v>-5106609</v>
      </c>
      <c r="L43" s="453"/>
      <c r="M43" s="459">
        <v>-80009066</v>
      </c>
      <c r="N43" s="427"/>
      <c r="Q43" s="448"/>
    </row>
    <row r="44" spans="2:17" s="428" customFormat="1" ht="10.5" customHeight="1">
      <c r="B44" s="441">
        <f t="shared" si="3"/>
        <v>70</v>
      </c>
      <c r="C44" s="449"/>
      <c r="D44" s="450" t="s">
        <v>570</v>
      </c>
      <c r="E44" s="451"/>
      <c r="F44" s="451"/>
      <c r="G44" s="451"/>
      <c r="H44" s="451"/>
      <c r="I44" s="446"/>
      <c r="J44" s="446"/>
      <c r="K44" s="60"/>
      <c r="L44" s="61"/>
      <c r="M44" s="447"/>
      <c r="N44" s="427"/>
      <c r="Q44" s="448"/>
    </row>
    <row r="45" spans="2:17" s="428" customFormat="1" ht="10.5" customHeight="1">
      <c r="B45" s="441">
        <f t="shared" si="3"/>
        <v>71</v>
      </c>
      <c r="C45" s="449"/>
      <c r="D45" s="451"/>
      <c r="E45" s="458" t="s">
        <v>571</v>
      </c>
      <c r="F45" s="451"/>
      <c r="G45" s="451"/>
      <c r="H45" s="451"/>
      <c r="I45" s="446"/>
      <c r="J45" s="446"/>
      <c r="K45" s="60">
        <v>11441513</v>
      </c>
      <c r="L45" s="61"/>
      <c r="M45" s="62">
        <v>-75430610</v>
      </c>
      <c r="N45" s="427"/>
      <c r="O45" s="448"/>
      <c r="P45" s="448"/>
      <c r="Q45" s="448"/>
    </row>
    <row r="46" spans="2:17" s="428" customFormat="1" ht="10.5" customHeight="1">
      <c r="B46" s="441">
        <f t="shared" si="3"/>
        <v>72</v>
      </c>
      <c r="C46" s="449"/>
      <c r="D46" s="451"/>
      <c r="E46" s="451"/>
      <c r="F46" s="451"/>
      <c r="G46" s="451"/>
      <c r="H46" s="451"/>
      <c r="I46" s="446"/>
      <c r="J46" s="446"/>
      <c r="K46" s="60"/>
      <c r="L46" s="61"/>
      <c r="M46" s="447"/>
      <c r="N46" s="427"/>
      <c r="Q46" s="448"/>
    </row>
    <row r="47" spans="2:17" s="428" customFormat="1" ht="10.5" customHeight="1">
      <c r="B47" s="441">
        <f t="shared" si="3"/>
        <v>73</v>
      </c>
      <c r="C47" s="449"/>
      <c r="D47" s="450" t="s">
        <v>572</v>
      </c>
      <c r="E47" s="451"/>
      <c r="F47" s="451"/>
      <c r="G47" s="451"/>
      <c r="H47" s="451"/>
      <c r="I47" s="446"/>
      <c r="J47" s="446"/>
      <c r="K47" s="60"/>
      <c r="L47" s="61"/>
      <c r="M47" s="447"/>
      <c r="N47" s="427"/>
      <c r="Q47" s="448"/>
    </row>
    <row r="48" spans="2:17" s="428" customFormat="1" ht="10.5" customHeight="1">
      <c r="B48" s="441">
        <f t="shared" si="3"/>
        <v>74</v>
      </c>
      <c r="C48" s="449"/>
      <c r="D48" s="451"/>
      <c r="E48" s="458" t="s">
        <v>573</v>
      </c>
      <c r="F48" s="451"/>
      <c r="G48" s="451"/>
      <c r="H48" s="451"/>
      <c r="I48" s="446"/>
      <c r="J48" s="446"/>
      <c r="K48" s="64">
        <v>-130211</v>
      </c>
      <c r="L48" s="65"/>
      <c r="M48" s="66">
        <v>-510598</v>
      </c>
      <c r="N48" s="427"/>
      <c r="O48" s="448"/>
      <c r="P48" s="448"/>
      <c r="Q48" s="448"/>
    </row>
    <row r="49" spans="2:17" s="428" customFormat="1" ht="10.5" customHeight="1">
      <c r="B49" s="441">
        <f t="shared" si="3"/>
        <v>75</v>
      </c>
      <c r="C49" s="449"/>
      <c r="D49" s="451"/>
      <c r="E49" s="451"/>
      <c r="F49" s="451"/>
      <c r="G49" s="451"/>
      <c r="H49" s="451"/>
      <c r="I49" s="446"/>
      <c r="J49" s="446"/>
      <c r="K49" s="60"/>
      <c r="L49" s="61"/>
      <c r="M49" s="447"/>
      <c r="N49" s="427"/>
      <c r="Q49" s="448"/>
    </row>
    <row r="50" spans="2:17" s="428" customFormat="1" ht="10.5" customHeight="1">
      <c r="B50" s="441">
        <f t="shared" si="3"/>
        <v>76</v>
      </c>
      <c r="C50" s="442" t="s">
        <v>574</v>
      </c>
      <c r="D50" s="451"/>
      <c r="E50" s="451"/>
      <c r="F50" s="451"/>
      <c r="G50" s="451"/>
      <c r="H50" s="451"/>
      <c r="I50" s="446"/>
      <c r="J50" s="446"/>
      <c r="K50" s="63">
        <v>0</v>
      </c>
      <c r="L50" s="61"/>
      <c r="M50" s="62">
        <v>1233055</v>
      </c>
      <c r="N50" s="427"/>
      <c r="Q50" s="448"/>
    </row>
    <row r="51" spans="2:17" s="428" customFormat="1" ht="10.5" customHeight="1">
      <c r="B51" s="441">
        <f t="shared" si="3"/>
        <v>77</v>
      </c>
      <c r="C51" s="449"/>
      <c r="D51" s="451"/>
      <c r="E51" s="451"/>
      <c r="F51" s="451"/>
      <c r="G51" s="451"/>
      <c r="H51" s="451"/>
      <c r="I51" s="446"/>
      <c r="J51" s="446"/>
      <c r="K51" s="60"/>
      <c r="L51" s="61"/>
      <c r="M51" s="447"/>
      <c r="N51" s="427"/>
      <c r="Q51" s="448"/>
    </row>
    <row r="52" spans="2:17" s="428" customFormat="1" ht="10.5" customHeight="1" thickBot="1">
      <c r="B52" s="464">
        <f t="shared" si="3"/>
        <v>78</v>
      </c>
      <c r="C52" s="465" t="s">
        <v>575</v>
      </c>
      <c r="D52" s="466"/>
      <c r="E52" s="466"/>
      <c r="F52" s="466"/>
      <c r="G52" s="466"/>
      <c r="H52" s="466"/>
      <c r="I52" s="467"/>
      <c r="J52" s="467"/>
      <c r="K52" s="468">
        <v>-130211</v>
      </c>
      <c r="L52" s="67"/>
      <c r="M52" s="469"/>
      <c r="N52" s="427"/>
      <c r="O52" s="470"/>
      <c r="Q52" s="448"/>
    </row>
    <row r="53" s="428" customFormat="1" ht="12" customHeight="1">
      <c r="L53" s="427"/>
    </row>
    <row r="54" spans="2:12" s="428" customFormat="1" ht="12" customHeight="1">
      <c r="B54" s="471" t="s">
        <v>576</v>
      </c>
      <c r="C54" s="472"/>
      <c r="K54" s="448"/>
      <c r="L54" s="427"/>
    </row>
    <row r="55" spans="2:13" s="428" customFormat="1" ht="12" customHeight="1">
      <c r="B55" s="471"/>
      <c r="C55" s="472"/>
      <c r="K55" s="473"/>
      <c r="L55" s="65"/>
      <c r="M55" s="473"/>
    </row>
    <row r="56" spans="2:13" ht="12" customHeight="1">
      <c r="B56" s="393"/>
      <c r="C56" s="472"/>
      <c r="I56" s="474"/>
      <c r="K56" s="475"/>
      <c r="L56" s="476"/>
      <c r="M56" s="475"/>
    </row>
    <row r="57" spans="10:13" ht="12">
      <c r="J57" s="477"/>
      <c r="K57" s="475"/>
      <c r="L57" s="476"/>
      <c r="M57" s="475"/>
    </row>
    <row r="58" spans="11:13" ht="12">
      <c r="K58" s="478"/>
      <c r="L58" s="478"/>
      <c r="M58" s="478"/>
    </row>
    <row r="60" ht="12">
      <c r="M60" s="479"/>
    </row>
    <row r="63" ht="12">
      <c r="M63" s="480"/>
    </row>
  </sheetData>
  <sheetProtection/>
  <mergeCells count="3">
    <mergeCell ref="I2:J2"/>
    <mergeCell ref="I3:J3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62"/>
  <sheetViews>
    <sheetView zoomScale="69" zoomScaleNormal="69" zoomScalePageLayoutView="0" workbookViewId="0" topLeftCell="E357">
      <selection activeCell="L31" sqref="L31"/>
    </sheetView>
  </sheetViews>
  <sheetFormatPr defaultColWidth="9.00390625" defaultRowHeight="12.75"/>
  <cols>
    <col min="1" max="1" width="6.875" style="71" hidden="1" customWidth="1"/>
    <col min="2" max="2" width="11.125" style="77" customWidth="1"/>
    <col min="3" max="3" width="9.125" style="77" customWidth="1"/>
    <col min="4" max="4" width="43.875" style="77" customWidth="1"/>
    <col min="5" max="5" width="5.50390625" style="77" customWidth="1"/>
    <col min="6" max="6" width="16.375" style="191" customWidth="1"/>
    <col min="7" max="7" width="16.375" style="171" hidden="1" customWidth="1"/>
    <col min="8" max="8" width="23.25390625" style="77" hidden="1" customWidth="1"/>
    <col min="9" max="9" width="1.75390625" style="77" hidden="1" customWidth="1"/>
    <col min="10" max="10" width="18.625" style="77" hidden="1" customWidth="1"/>
    <col min="11" max="12" width="16.375" style="171" hidden="1" customWidth="1"/>
    <col min="13" max="13" width="23.25390625" style="77" hidden="1" customWidth="1"/>
    <col min="14" max="14" width="17.00390625" style="77" hidden="1" customWidth="1"/>
    <col min="15" max="15" width="21.50390625" style="72" customWidth="1"/>
    <col min="16" max="16" width="12.625" style="77" customWidth="1"/>
    <col min="17" max="17" width="9.00390625" style="77" customWidth="1"/>
    <col min="18" max="18" width="10.25390625" style="77" bestFit="1" customWidth="1"/>
    <col min="19" max="16384" width="9.00390625" style="77" customWidth="1"/>
  </cols>
  <sheetData>
    <row r="1" spans="1:256" ht="12.75">
      <c r="A1" s="68"/>
      <c r="B1" s="68" t="s">
        <v>577</v>
      </c>
      <c r="C1" s="68" t="s">
        <v>578</v>
      </c>
      <c r="D1" s="68"/>
      <c r="E1" s="68"/>
      <c r="F1" s="69" t="s">
        <v>579</v>
      </c>
      <c r="G1" s="70" t="s">
        <v>580</v>
      </c>
      <c r="H1" s="70"/>
      <c r="I1" s="70"/>
      <c r="J1" s="70" t="s">
        <v>304</v>
      </c>
      <c r="K1" s="70"/>
      <c r="L1" s="70" t="s">
        <v>304</v>
      </c>
      <c r="M1" s="70"/>
      <c r="N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13" ht="12.75">
      <c r="A2" s="371"/>
      <c r="B2" s="73"/>
      <c r="C2" s="371"/>
      <c r="D2" s="371"/>
      <c r="E2" s="74"/>
      <c r="F2" s="75"/>
      <c r="G2" s="76"/>
      <c r="H2" s="70"/>
      <c r="I2" s="70"/>
      <c r="J2" s="70"/>
      <c r="K2" s="70"/>
      <c r="L2" s="372"/>
      <c r="M2" s="70"/>
    </row>
    <row r="3" spans="1:13" ht="12.75">
      <c r="A3" s="371"/>
      <c r="B3" s="73" t="s">
        <v>581</v>
      </c>
      <c r="C3" s="371"/>
      <c r="D3" s="371"/>
      <c r="E3" s="74"/>
      <c r="F3" s="78"/>
      <c r="G3" s="78"/>
      <c r="H3" s="373"/>
      <c r="I3" s="373"/>
      <c r="J3" s="373"/>
      <c r="K3" s="373"/>
      <c r="L3" s="374"/>
      <c r="M3" s="373"/>
    </row>
    <row r="4" spans="1:14" ht="12.75">
      <c r="A4" s="371"/>
      <c r="B4" s="79" t="s">
        <v>582</v>
      </c>
      <c r="C4" s="371"/>
      <c r="D4" s="74"/>
      <c r="E4" s="74"/>
      <c r="F4" s="80" t="s">
        <v>583</v>
      </c>
      <c r="G4" s="81" t="s">
        <v>584</v>
      </c>
      <c r="H4" s="375" t="s">
        <v>585</v>
      </c>
      <c r="I4" s="373"/>
      <c r="J4" s="908" t="s">
        <v>586</v>
      </c>
      <c r="K4" s="376"/>
      <c r="L4" s="909" t="s">
        <v>587</v>
      </c>
      <c r="M4" s="373"/>
      <c r="N4" s="377"/>
    </row>
    <row r="5" spans="1:14" ht="12.75">
      <c r="A5" s="371"/>
      <c r="B5" s="79" t="s">
        <v>461</v>
      </c>
      <c r="C5" s="371"/>
      <c r="D5" s="74"/>
      <c r="E5" s="74"/>
      <c r="F5" s="82"/>
      <c r="G5" s="83"/>
      <c r="H5" s="378"/>
      <c r="I5" s="378"/>
      <c r="J5" s="908"/>
      <c r="K5" s="376"/>
      <c r="L5" s="909"/>
      <c r="M5" s="373"/>
      <c r="N5" s="377"/>
    </row>
    <row r="6" spans="1:14" ht="12.75">
      <c r="A6" s="371"/>
      <c r="B6" s="84" t="s">
        <v>588</v>
      </c>
      <c r="C6" s="371"/>
      <c r="D6" s="371"/>
      <c r="E6" s="371"/>
      <c r="F6" s="85" t="s">
        <v>589</v>
      </c>
      <c r="G6" s="379" t="s">
        <v>589</v>
      </c>
      <c r="H6" s="379" t="s">
        <v>589</v>
      </c>
      <c r="I6" s="373"/>
      <c r="J6" s="373"/>
      <c r="K6" s="373"/>
      <c r="L6" s="374"/>
      <c r="M6" s="373"/>
      <c r="N6" s="377"/>
    </row>
    <row r="7" spans="1:14" ht="12.75">
      <c r="A7" s="371"/>
      <c r="B7" s="84"/>
      <c r="C7" s="371"/>
      <c r="D7" s="371"/>
      <c r="E7" s="371"/>
      <c r="F7" s="85" t="s">
        <v>582</v>
      </c>
      <c r="G7" s="86" t="s">
        <v>582</v>
      </c>
      <c r="H7" s="86" t="s">
        <v>582</v>
      </c>
      <c r="I7" s="380"/>
      <c r="J7" s="373"/>
      <c r="K7" s="373"/>
      <c r="L7" s="374"/>
      <c r="M7" s="373"/>
      <c r="N7" s="377"/>
    </row>
    <row r="8" spans="1:15" ht="26.25" thickBot="1">
      <c r="A8" s="371"/>
      <c r="B8" s="371"/>
      <c r="C8" s="371"/>
      <c r="D8" s="371"/>
      <c r="E8" s="371"/>
      <c r="F8" s="87" t="s">
        <v>590</v>
      </c>
      <c r="G8" s="88" t="s">
        <v>591</v>
      </c>
      <c r="H8" s="89" t="s">
        <v>592</v>
      </c>
      <c r="I8" s="89"/>
      <c r="J8" s="90" t="s">
        <v>593</v>
      </c>
      <c r="K8" s="91" t="s">
        <v>594</v>
      </c>
      <c r="L8" s="376" t="s">
        <v>595</v>
      </c>
      <c r="M8" s="376" t="s">
        <v>596</v>
      </c>
      <c r="N8" s="92" t="s">
        <v>597</v>
      </c>
      <c r="O8" s="93" t="s">
        <v>598</v>
      </c>
    </row>
    <row r="9" spans="1:14" ht="12.75">
      <c r="A9" s="371"/>
      <c r="B9" s="134"/>
      <c r="C9" s="135"/>
      <c r="D9" s="136"/>
      <c r="E9" s="136"/>
      <c r="F9" s="381"/>
      <c r="G9" s="371"/>
      <c r="H9" s="371"/>
      <c r="I9" s="371"/>
      <c r="J9" s="371"/>
      <c r="K9" s="371"/>
      <c r="L9" s="371"/>
      <c r="M9" s="371"/>
      <c r="N9" s="171"/>
    </row>
    <row r="10" spans="1:14" ht="12.75">
      <c r="A10" s="371"/>
      <c r="B10" s="107" t="s">
        <v>599</v>
      </c>
      <c r="C10" s="135"/>
      <c r="D10" s="136"/>
      <c r="E10" s="136"/>
      <c r="F10" s="94"/>
      <c r="G10" s="95"/>
      <c r="H10" s="96"/>
      <c r="I10" s="96"/>
      <c r="J10" s="96"/>
      <c r="K10" s="96"/>
      <c r="L10" s="96"/>
      <c r="M10" s="96"/>
      <c r="N10" s="382"/>
    </row>
    <row r="11" spans="1:256" ht="12.75">
      <c r="A11" s="68" t="s">
        <v>600</v>
      </c>
      <c r="B11" s="68" t="s">
        <v>601</v>
      </c>
      <c r="C11" s="68" t="s">
        <v>602</v>
      </c>
      <c r="D11" s="68"/>
      <c r="E11" s="68"/>
      <c r="F11" s="69">
        <v>27042332.9</v>
      </c>
      <c r="G11" s="70">
        <v>27042332.9</v>
      </c>
      <c r="H11" s="70"/>
      <c r="I11" s="70"/>
      <c r="J11" s="70">
        <v>0</v>
      </c>
      <c r="K11" s="70"/>
      <c r="L11" s="70">
        <v>-27042332.9</v>
      </c>
      <c r="M11" s="70"/>
      <c r="N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ht="12.75">
      <c r="A12" s="68" t="s">
        <v>603</v>
      </c>
      <c r="B12" s="68" t="s">
        <v>604</v>
      </c>
      <c r="C12" s="68" t="s">
        <v>605</v>
      </c>
      <c r="D12" s="68"/>
      <c r="E12" s="68"/>
      <c r="F12" s="69">
        <v>-29881</v>
      </c>
      <c r="G12" s="70">
        <v>-29881</v>
      </c>
      <c r="H12" s="70"/>
      <c r="I12" s="70"/>
      <c r="J12" s="70">
        <v>0</v>
      </c>
      <c r="K12" s="70"/>
      <c r="L12" s="70">
        <v>29881</v>
      </c>
      <c r="M12" s="70"/>
      <c r="N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ht="12.75">
      <c r="A13" s="68" t="s">
        <v>606</v>
      </c>
      <c r="B13" s="68" t="s">
        <v>607</v>
      </c>
      <c r="C13" s="68" t="s">
        <v>608</v>
      </c>
      <c r="D13" s="68"/>
      <c r="E13" s="68"/>
      <c r="F13" s="69">
        <v>28915873.05</v>
      </c>
      <c r="G13" s="70">
        <v>28915873.05</v>
      </c>
      <c r="H13" s="70"/>
      <c r="I13" s="70"/>
      <c r="J13" s="70">
        <v>0</v>
      </c>
      <c r="K13" s="70"/>
      <c r="L13" s="70">
        <v>-28915873.05</v>
      </c>
      <c r="M13" s="70"/>
      <c r="N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ht="12.75">
      <c r="A14" s="68" t="s">
        <v>609</v>
      </c>
      <c r="B14" s="68" t="s">
        <v>610</v>
      </c>
      <c r="C14" s="68" t="s">
        <v>611</v>
      </c>
      <c r="D14" s="68"/>
      <c r="E14" s="68"/>
      <c r="F14" s="69">
        <v>-193596</v>
      </c>
      <c r="G14" s="70">
        <v>-193596</v>
      </c>
      <c r="H14" s="70"/>
      <c r="I14" s="70"/>
      <c r="J14" s="70">
        <v>0</v>
      </c>
      <c r="K14" s="70"/>
      <c r="L14" s="70">
        <v>193596</v>
      </c>
      <c r="M14" s="70"/>
      <c r="N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12.75">
      <c r="A15" s="68" t="s">
        <v>612</v>
      </c>
      <c r="B15" s="68" t="s">
        <v>613</v>
      </c>
      <c r="C15" s="68" t="s">
        <v>614</v>
      </c>
      <c r="D15" s="68"/>
      <c r="E15" s="68"/>
      <c r="F15" s="69">
        <v>-354.76</v>
      </c>
      <c r="G15" s="70">
        <v>-354.76</v>
      </c>
      <c r="H15" s="70"/>
      <c r="I15" s="70"/>
      <c r="J15" s="70">
        <v>0</v>
      </c>
      <c r="K15" s="70"/>
      <c r="L15" s="70">
        <v>354.76</v>
      </c>
      <c r="M15" s="70"/>
      <c r="N15" s="383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2.75">
      <c r="A16" s="68" t="s">
        <v>615</v>
      </c>
      <c r="B16" s="68" t="s">
        <v>616</v>
      </c>
      <c r="C16" s="68" t="s">
        <v>617</v>
      </c>
      <c r="D16" s="68"/>
      <c r="E16" s="68"/>
      <c r="F16" s="69">
        <v>749325.33</v>
      </c>
      <c r="G16" s="70">
        <v>749325.33</v>
      </c>
      <c r="H16" s="70"/>
      <c r="I16" s="70"/>
      <c r="J16" s="70">
        <v>0</v>
      </c>
      <c r="K16" s="70"/>
      <c r="L16" s="70">
        <v>-749325.33</v>
      </c>
      <c r="M16" s="70"/>
      <c r="N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pans="1:256" ht="12.75">
      <c r="A17" s="68" t="s">
        <v>618</v>
      </c>
      <c r="B17" s="68" t="s">
        <v>619</v>
      </c>
      <c r="C17" s="68" t="s">
        <v>620</v>
      </c>
      <c r="D17" s="68"/>
      <c r="E17" s="68"/>
      <c r="F17" s="69">
        <v>2595379.3</v>
      </c>
      <c r="G17" s="70">
        <v>2595379.3</v>
      </c>
      <c r="H17" s="70"/>
      <c r="I17" s="70"/>
      <c r="J17" s="70">
        <v>0</v>
      </c>
      <c r="K17" s="70"/>
      <c r="L17" s="70">
        <v>-2595379.3</v>
      </c>
      <c r="M17" s="70"/>
      <c r="N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12.75">
      <c r="A18" s="68" t="s">
        <v>621</v>
      </c>
      <c r="B18" s="68" t="s">
        <v>622</v>
      </c>
      <c r="C18" s="68" t="s">
        <v>623</v>
      </c>
      <c r="D18" s="68"/>
      <c r="E18" s="68"/>
      <c r="F18" s="69">
        <v>1920436.12</v>
      </c>
      <c r="G18" s="70">
        <v>1920436.12</v>
      </c>
      <c r="H18" s="70"/>
      <c r="I18" s="70"/>
      <c r="J18" s="70">
        <v>0</v>
      </c>
      <c r="K18" s="70"/>
      <c r="L18" s="70">
        <v>-1920436.12</v>
      </c>
      <c r="M18" s="70"/>
      <c r="N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12.75">
      <c r="A19" s="68" t="s">
        <v>624</v>
      </c>
      <c r="B19" s="68" t="s">
        <v>625</v>
      </c>
      <c r="C19" s="68" t="s">
        <v>626</v>
      </c>
      <c r="D19" s="68"/>
      <c r="E19" s="68"/>
      <c r="F19" s="69">
        <v>249839.04</v>
      </c>
      <c r="G19" s="70">
        <v>249839.04</v>
      </c>
      <c r="H19" s="70"/>
      <c r="I19" s="70"/>
      <c r="J19" s="70">
        <v>0</v>
      </c>
      <c r="K19" s="70"/>
      <c r="L19" s="70">
        <v>-249839.04</v>
      </c>
      <c r="M19" s="70"/>
      <c r="N19" s="383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2.75">
      <c r="A20" s="68" t="s">
        <v>627</v>
      </c>
      <c r="B20" s="68" t="s">
        <v>628</v>
      </c>
      <c r="C20" s="68" t="s">
        <v>629</v>
      </c>
      <c r="D20" s="68"/>
      <c r="E20" s="68"/>
      <c r="F20" s="69">
        <v>1126818.98</v>
      </c>
      <c r="G20" s="70">
        <v>1126818.98</v>
      </c>
      <c r="H20" s="70"/>
      <c r="I20" s="70"/>
      <c r="J20" s="70">
        <v>0</v>
      </c>
      <c r="K20" s="70"/>
      <c r="L20" s="70">
        <v>-1126818.98</v>
      </c>
      <c r="M20" s="70"/>
      <c r="N20" s="383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2.75">
      <c r="A21" s="68" t="s">
        <v>630</v>
      </c>
      <c r="B21" s="68" t="s">
        <v>631</v>
      </c>
      <c r="C21" s="68" t="s">
        <v>632</v>
      </c>
      <c r="D21" s="68"/>
      <c r="E21" s="68"/>
      <c r="F21" s="69">
        <v>38096.26</v>
      </c>
      <c r="G21" s="70">
        <v>38096.26</v>
      </c>
      <c r="H21" s="70"/>
      <c r="I21" s="70"/>
      <c r="J21" s="70">
        <v>0</v>
      </c>
      <c r="K21" s="70"/>
      <c r="L21" s="70">
        <v>-38096.26</v>
      </c>
      <c r="M21" s="70"/>
      <c r="N21" s="383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2.75">
      <c r="A22" s="68" t="s">
        <v>633</v>
      </c>
      <c r="B22" s="68" t="s">
        <v>634</v>
      </c>
      <c r="C22" s="68" t="s">
        <v>635</v>
      </c>
      <c r="D22" s="68"/>
      <c r="E22" s="68"/>
      <c r="F22" s="69">
        <v>141647</v>
      </c>
      <c r="G22" s="70">
        <v>141647</v>
      </c>
      <c r="H22" s="70"/>
      <c r="I22" s="70"/>
      <c r="J22" s="70">
        <v>0</v>
      </c>
      <c r="K22" s="70"/>
      <c r="L22" s="70">
        <v>-141647</v>
      </c>
      <c r="M22" s="70"/>
      <c r="N22" s="383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2.75">
      <c r="A23" s="68" t="s">
        <v>636</v>
      </c>
      <c r="B23" s="68" t="s">
        <v>637</v>
      </c>
      <c r="C23" s="68" t="s">
        <v>638</v>
      </c>
      <c r="D23" s="68"/>
      <c r="E23" s="68"/>
      <c r="F23" s="69">
        <v>572610</v>
      </c>
      <c r="G23" s="70">
        <v>572610</v>
      </c>
      <c r="H23" s="70"/>
      <c r="I23" s="70"/>
      <c r="J23" s="70">
        <v>0</v>
      </c>
      <c r="K23" s="70"/>
      <c r="L23" s="70">
        <v>-572610</v>
      </c>
      <c r="M23" s="70"/>
      <c r="N23" s="383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2.75">
      <c r="A24" s="68" t="s">
        <v>639</v>
      </c>
      <c r="B24" s="68" t="s">
        <v>640</v>
      </c>
      <c r="C24" s="68" t="s">
        <v>641</v>
      </c>
      <c r="D24" s="68"/>
      <c r="E24" s="68"/>
      <c r="F24" s="69">
        <v>108310</v>
      </c>
      <c r="G24" s="70">
        <v>108310</v>
      </c>
      <c r="H24" s="70"/>
      <c r="I24" s="70"/>
      <c r="J24" s="70">
        <v>0</v>
      </c>
      <c r="K24" s="70"/>
      <c r="L24" s="70">
        <v>-108310</v>
      </c>
      <c r="M24" s="70"/>
      <c r="N24" s="383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2.75">
      <c r="A25" s="68" t="s">
        <v>642</v>
      </c>
      <c r="B25" s="68" t="s">
        <v>643</v>
      </c>
      <c r="C25" s="68" t="s">
        <v>644</v>
      </c>
      <c r="D25" s="68"/>
      <c r="E25" s="68"/>
      <c r="F25" s="69">
        <v>456</v>
      </c>
      <c r="G25" s="70">
        <v>456</v>
      </c>
      <c r="H25" s="70"/>
      <c r="I25" s="70"/>
      <c r="J25" s="70">
        <v>0</v>
      </c>
      <c r="K25" s="70"/>
      <c r="L25" s="70">
        <v>-456</v>
      </c>
      <c r="M25" s="70"/>
      <c r="N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spans="1:256" ht="12.75">
      <c r="A26" s="68" t="s">
        <v>645</v>
      </c>
      <c r="B26" s="68" t="s">
        <v>646</v>
      </c>
      <c r="C26" s="68" t="s">
        <v>647</v>
      </c>
      <c r="D26" s="68"/>
      <c r="E26" s="68"/>
      <c r="F26" s="69">
        <v>-34.03</v>
      </c>
      <c r="G26" s="70">
        <v>-34.03</v>
      </c>
      <c r="H26" s="70"/>
      <c r="I26" s="70"/>
      <c r="J26" s="70">
        <v>0</v>
      </c>
      <c r="K26" s="70"/>
      <c r="L26" s="70">
        <v>34.03</v>
      </c>
      <c r="M26" s="70"/>
      <c r="N26" s="383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2.75">
      <c r="A27" s="68" t="s">
        <v>648</v>
      </c>
      <c r="B27" s="68" t="s">
        <v>649</v>
      </c>
      <c r="C27" s="68" t="s">
        <v>650</v>
      </c>
      <c r="D27" s="68"/>
      <c r="E27" s="68"/>
      <c r="F27" s="69">
        <v>10533454.6</v>
      </c>
      <c r="G27" s="70">
        <v>10533454.6</v>
      </c>
      <c r="H27" s="70"/>
      <c r="I27" s="70"/>
      <c r="J27" s="70">
        <v>0</v>
      </c>
      <c r="K27" s="70"/>
      <c r="L27" s="70">
        <v>-10533454.6</v>
      </c>
      <c r="M27" s="70"/>
      <c r="N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ht="12.75">
      <c r="A28" s="68" t="s">
        <v>651</v>
      </c>
      <c r="B28" s="68" t="s">
        <v>652</v>
      </c>
      <c r="C28" s="68" t="s">
        <v>653</v>
      </c>
      <c r="D28" s="68"/>
      <c r="E28" s="68"/>
      <c r="F28" s="69">
        <v>1312176.15</v>
      </c>
      <c r="G28" s="70">
        <v>1312176.15</v>
      </c>
      <c r="H28" s="70"/>
      <c r="I28" s="70"/>
      <c r="J28" s="70">
        <v>0</v>
      </c>
      <c r="K28" s="70"/>
      <c r="L28" s="70">
        <v>-1312176.15</v>
      </c>
      <c r="M28" s="70"/>
      <c r="N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12.75">
      <c r="A29" s="68" t="s">
        <v>654</v>
      </c>
      <c r="B29" s="68" t="s">
        <v>655</v>
      </c>
      <c r="C29" s="68" t="s">
        <v>656</v>
      </c>
      <c r="D29" s="68"/>
      <c r="E29" s="68"/>
      <c r="F29" s="69">
        <v>1632486.6</v>
      </c>
      <c r="G29" s="70">
        <v>1632486.6</v>
      </c>
      <c r="H29" s="70"/>
      <c r="I29" s="70"/>
      <c r="J29" s="70">
        <v>0</v>
      </c>
      <c r="K29" s="70"/>
      <c r="L29" s="70">
        <v>-1632486.6</v>
      </c>
      <c r="M29" s="70"/>
      <c r="N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ht="12.75">
      <c r="A30" s="68" t="s">
        <v>657</v>
      </c>
      <c r="B30" s="68" t="s">
        <v>658</v>
      </c>
      <c r="C30" s="68" t="s">
        <v>659</v>
      </c>
      <c r="D30" s="68"/>
      <c r="E30" s="68"/>
      <c r="F30" s="69">
        <v>274840</v>
      </c>
      <c r="G30" s="70">
        <v>274840</v>
      </c>
      <c r="H30" s="70"/>
      <c r="I30" s="70"/>
      <c r="J30" s="70">
        <v>0</v>
      </c>
      <c r="K30" s="70"/>
      <c r="L30" s="70">
        <v>-274840</v>
      </c>
      <c r="M30" s="70"/>
      <c r="N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12.75">
      <c r="A31" s="68" t="s">
        <v>660</v>
      </c>
      <c r="B31" s="68" t="s">
        <v>661</v>
      </c>
      <c r="C31" s="68" t="s">
        <v>662</v>
      </c>
      <c r="D31" s="68"/>
      <c r="E31" s="68"/>
      <c r="F31" s="69">
        <v>5330024.87</v>
      </c>
      <c r="G31" s="70">
        <v>5330024.87</v>
      </c>
      <c r="H31" s="70"/>
      <c r="I31" s="70"/>
      <c r="J31" s="70">
        <v>0</v>
      </c>
      <c r="K31" s="70"/>
      <c r="L31" s="70">
        <v>-5330024.87</v>
      </c>
      <c r="M31" s="70"/>
      <c r="N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ht="12.75">
      <c r="A32" s="68" t="s">
        <v>663</v>
      </c>
      <c r="B32" s="68" t="s">
        <v>664</v>
      </c>
      <c r="C32" s="68" t="s">
        <v>665</v>
      </c>
      <c r="D32" s="68"/>
      <c r="E32" s="68"/>
      <c r="F32" s="69">
        <v>93725.76</v>
      </c>
      <c r="G32" s="70">
        <v>93725.76</v>
      </c>
      <c r="H32" s="70"/>
      <c r="I32" s="70"/>
      <c r="J32" s="70">
        <v>0</v>
      </c>
      <c r="K32" s="70"/>
      <c r="L32" s="70">
        <v>-93725.76</v>
      </c>
      <c r="M32" s="70"/>
      <c r="N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spans="1:256" ht="12.75">
      <c r="A33" s="68" t="s">
        <v>666</v>
      </c>
      <c r="B33" s="68" t="s">
        <v>667</v>
      </c>
      <c r="C33" s="68" t="s">
        <v>668</v>
      </c>
      <c r="D33" s="68"/>
      <c r="E33" s="68"/>
      <c r="F33" s="69">
        <v>95919.1</v>
      </c>
      <c r="G33" s="70">
        <v>95919.1</v>
      </c>
      <c r="H33" s="70"/>
      <c r="I33" s="70"/>
      <c r="J33" s="70">
        <v>0</v>
      </c>
      <c r="K33" s="70"/>
      <c r="L33" s="70">
        <v>-95919.1</v>
      </c>
      <c r="M33" s="70"/>
      <c r="N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spans="1:256" ht="12.75">
      <c r="A34" s="68" t="s">
        <v>669</v>
      </c>
      <c r="B34" s="68" t="s">
        <v>670</v>
      </c>
      <c r="C34" s="68" t="s">
        <v>671</v>
      </c>
      <c r="D34" s="68"/>
      <c r="E34" s="68"/>
      <c r="F34" s="69">
        <v>3284.82</v>
      </c>
      <c r="G34" s="70">
        <v>3284.82</v>
      </c>
      <c r="H34" s="70"/>
      <c r="I34" s="70"/>
      <c r="J34" s="70">
        <v>0</v>
      </c>
      <c r="K34" s="70"/>
      <c r="L34" s="70">
        <v>-3284.82</v>
      </c>
      <c r="M34" s="70"/>
      <c r="N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</row>
    <row r="35" spans="1:256" ht="12.75">
      <c r="A35" s="98" t="s">
        <v>672</v>
      </c>
      <c r="B35" s="99">
        <v>400</v>
      </c>
      <c r="C35" s="100" t="s">
        <v>673</v>
      </c>
      <c r="D35" s="101"/>
      <c r="E35" s="101"/>
      <c r="F35" s="384">
        <v>82513170.09</v>
      </c>
      <c r="G35" s="102">
        <v>82513170.09</v>
      </c>
      <c r="H35" s="103"/>
      <c r="I35" s="84"/>
      <c r="J35" s="104">
        <v>0</v>
      </c>
      <c r="K35" s="104"/>
      <c r="L35" s="104">
        <v>-82513170.09</v>
      </c>
      <c r="M35" s="84"/>
      <c r="N35" s="383"/>
      <c r="O35" s="72">
        <v>82513170</v>
      </c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12.75">
      <c r="A36" s="98"/>
      <c r="B36" s="99"/>
      <c r="C36" s="100"/>
      <c r="D36" s="101"/>
      <c r="E36" s="101"/>
      <c r="F36" s="105"/>
      <c r="G36" s="106"/>
      <c r="H36" s="103"/>
      <c r="I36" s="84"/>
      <c r="J36" s="104"/>
      <c r="K36" s="104"/>
      <c r="L36" s="104"/>
      <c r="M36" s="84"/>
      <c r="N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ht="12.75">
      <c r="A37" s="98"/>
      <c r="B37" s="107" t="s">
        <v>674</v>
      </c>
      <c r="C37" s="84"/>
      <c r="D37" s="101"/>
      <c r="E37" s="101"/>
      <c r="F37" s="94"/>
      <c r="G37" s="108"/>
      <c r="H37" s="103"/>
      <c r="I37" s="84"/>
      <c r="J37" s="104"/>
      <c r="K37" s="104"/>
      <c r="L37" s="104"/>
      <c r="M37" s="84"/>
      <c r="N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ht="12.75">
      <c r="A38" s="68" t="s">
        <v>675</v>
      </c>
      <c r="B38" s="68" t="s">
        <v>676</v>
      </c>
      <c r="C38" s="68" t="s">
        <v>677</v>
      </c>
      <c r="D38" s="68"/>
      <c r="E38" s="68"/>
      <c r="F38" s="69">
        <v>6897.97</v>
      </c>
      <c r="G38" s="70">
        <v>1177.92</v>
      </c>
      <c r="H38" s="70"/>
      <c r="I38" s="70"/>
      <c r="J38" s="70">
        <v>-5720.05</v>
      </c>
      <c r="K38" s="70"/>
      <c r="L38" s="70">
        <v>-6897.97</v>
      </c>
      <c r="M38" s="70"/>
      <c r="N38" s="383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>
      <c r="A39" s="68" t="s">
        <v>678</v>
      </c>
      <c r="B39" s="68" t="s">
        <v>679</v>
      </c>
      <c r="C39" s="68" t="s">
        <v>680</v>
      </c>
      <c r="D39" s="68"/>
      <c r="E39" s="68"/>
      <c r="F39" s="69">
        <v>40399.01</v>
      </c>
      <c r="G39" s="70">
        <v>0</v>
      </c>
      <c r="H39" s="70"/>
      <c r="I39" s="70"/>
      <c r="J39" s="70">
        <v>-40399.01</v>
      </c>
      <c r="K39" s="70"/>
      <c r="L39" s="70">
        <v>-40399.01</v>
      </c>
      <c r="M39" s="70"/>
      <c r="N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ht="12.75">
      <c r="A40" s="68" t="s">
        <v>681</v>
      </c>
      <c r="B40" s="68" t="s">
        <v>682</v>
      </c>
      <c r="C40" s="68" t="s">
        <v>683</v>
      </c>
      <c r="D40" s="68"/>
      <c r="E40" s="68"/>
      <c r="F40" s="69">
        <v>2096.15</v>
      </c>
      <c r="G40" s="70">
        <v>2096.15</v>
      </c>
      <c r="H40" s="70"/>
      <c r="I40" s="70"/>
      <c r="J40" s="70">
        <v>0</v>
      </c>
      <c r="K40" s="70"/>
      <c r="L40" s="70">
        <v>-2096.15</v>
      </c>
      <c r="M40" s="70"/>
      <c r="N40" s="383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12.75">
      <c r="A41" s="68" t="s">
        <v>684</v>
      </c>
      <c r="B41" s="68" t="s">
        <v>685</v>
      </c>
      <c r="C41" s="68" t="s">
        <v>686</v>
      </c>
      <c r="D41" s="68"/>
      <c r="E41" s="68"/>
      <c r="F41" s="69">
        <v>286.93</v>
      </c>
      <c r="G41" s="70">
        <v>286.93</v>
      </c>
      <c r="H41" s="70"/>
      <c r="I41" s="70"/>
      <c r="J41" s="70">
        <v>0</v>
      </c>
      <c r="K41" s="70"/>
      <c r="L41" s="70">
        <v>-286.93</v>
      </c>
      <c r="M41" s="70"/>
      <c r="N41" s="383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12.75">
      <c r="A42" s="68" t="s">
        <v>687</v>
      </c>
      <c r="B42" s="68" t="s">
        <v>688</v>
      </c>
      <c r="C42" s="68" t="s">
        <v>689</v>
      </c>
      <c r="D42" s="68"/>
      <c r="E42" s="68"/>
      <c r="F42" s="69">
        <v>4543.21</v>
      </c>
      <c r="G42" s="70">
        <v>4543.21</v>
      </c>
      <c r="H42" s="70"/>
      <c r="I42" s="70"/>
      <c r="J42" s="70">
        <v>0</v>
      </c>
      <c r="K42" s="70"/>
      <c r="L42" s="70">
        <v>-4543.21</v>
      </c>
      <c r="M42" s="70"/>
      <c r="N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 ht="12.75">
      <c r="A43" s="68" t="s">
        <v>690</v>
      </c>
      <c r="B43" s="68" t="s">
        <v>691</v>
      </c>
      <c r="C43" s="68" t="s">
        <v>692</v>
      </c>
      <c r="D43" s="68"/>
      <c r="E43" s="68"/>
      <c r="F43" s="69">
        <v>72.01</v>
      </c>
      <c r="G43" s="70">
        <v>72.01</v>
      </c>
      <c r="H43" s="70"/>
      <c r="I43" s="70"/>
      <c r="J43" s="70">
        <v>0</v>
      </c>
      <c r="K43" s="70"/>
      <c r="L43" s="70">
        <v>-72.01</v>
      </c>
      <c r="M43" s="70"/>
      <c r="N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256" ht="12.75">
      <c r="A44" s="68" t="s">
        <v>693</v>
      </c>
      <c r="B44" s="68" t="s">
        <v>694</v>
      </c>
      <c r="C44" s="68" t="s">
        <v>695</v>
      </c>
      <c r="D44" s="68"/>
      <c r="E44" s="68"/>
      <c r="F44" s="69">
        <v>311</v>
      </c>
      <c r="G44" s="70">
        <v>231.17</v>
      </c>
      <c r="H44" s="70"/>
      <c r="I44" s="70"/>
      <c r="J44" s="70">
        <v>-79.83</v>
      </c>
      <c r="K44" s="70"/>
      <c r="L44" s="70">
        <v>-311</v>
      </c>
      <c r="M44" s="70"/>
      <c r="N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256" ht="12.75">
      <c r="A45" s="68" t="s">
        <v>696</v>
      </c>
      <c r="B45" s="68" t="s">
        <v>697</v>
      </c>
      <c r="C45" s="68" t="s">
        <v>698</v>
      </c>
      <c r="D45" s="68"/>
      <c r="E45" s="68"/>
      <c r="F45" s="69">
        <v>395.87</v>
      </c>
      <c r="G45" s="70">
        <v>395.87</v>
      </c>
      <c r="H45" s="70"/>
      <c r="I45" s="70"/>
      <c r="J45" s="70">
        <v>0</v>
      </c>
      <c r="K45" s="70"/>
      <c r="L45" s="70">
        <v>-395.87</v>
      </c>
      <c r="M45" s="70"/>
      <c r="N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ht="12.75">
      <c r="A46" s="68" t="s">
        <v>699</v>
      </c>
      <c r="B46" s="68" t="s">
        <v>700</v>
      </c>
      <c r="C46" s="68" t="s">
        <v>701</v>
      </c>
      <c r="D46" s="68"/>
      <c r="E46" s="68"/>
      <c r="F46" s="69">
        <v>71269.48</v>
      </c>
      <c r="G46" s="70">
        <v>59726.49</v>
      </c>
      <c r="H46" s="70"/>
      <c r="I46" s="70"/>
      <c r="J46" s="70">
        <v>-11542.99</v>
      </c>
      <c r="K46" s="70"/>
      <c r="L46" s="70">
        <v>-71269.48</v>
      </c>
      <c r="M46" s="70"/>
      <c r="N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ht="12.75">
      <c r="A47" s="68" t="s">
        <v>702</v>
      </c>
      <c r="B47" s="68" t="s">
        <v>703</v>
      </c>
      <c r="C47" s="68" t="s">
        <v>704</v>
      </c>
      <c r="D47" s="68"/>
      <c r="E47" s="68"/>
      <c r="F47" s="69">
        <v>926955.67</v>
      </c>
      <c r="G47" s="70">
        <v>926955.67</v>
      </c>
      <c r="H47" s="70"/>
      <c r="I47" s="70"/>
      <c r="J47" s="70">
        <v>0</v>
      </c>
      <c r="K47" s="70"/>
      <c r="L47" s="70">
        <v>-926955.67</v>
      </c>
      <c r="M47" s="70"/>
      <c r="N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ht="12.75">
      <c r="A48" s="68" t="s">
        <v>705</v>
      </c>
      <c r="B48" s="68" t="s">
        <v>706</v>
      </c>
      <c r="C48" s="68" t="s">
        <v>707</v>
      </c>
      <c r="D48" s="68"/>
      <c r="E48" s="68"/>
      <c r="F48" s="69">
        <v>3162.97</v>
      </c>
      <c r="G48" s="70">
        <v>2382.29</v>
      </c>
      <c r="H48" s="70"/>
      <c r="I48" s="70"/>
      <c r="J48" s="70">
        <v>-780.68</v>
      </c>
      <c r="K48" s="70"/>
      <c r="L48" s="70">
        <v>-3162.97</v>
      </c>
      <c r="M48" s="70"/>
      <c r="N48" s="383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2.75">
      <c r="A49" s="68" t="s">
        <v>708</v>
      </c>
      <c r="B49" s="68" t="s">
        <v>709</v>
      </c>
      <c r="C49" s="68" t="s">
        <v>710</v>
      </c>
      <c r="D49" s="68"/>
      <c r="E49" s="68"/>
      <c r="F49" s="69">
        <v>45751.08</v>
      </c>
      <c r="G49" s="70">
        <v>45751.08</v>
      </c>
      <c r="H49" s="70"/>
      <c r="I49" s="70"/>
      <c r="J49" s="70">
        <v>0</v>
      </c>
      <c r="K49" s="70"/>
      <c r="L49" s="70">
        <v>-45751.08</v>
      </c>
      <c r="M49" s="70"/>
      <c r="N49" s="383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12.75">
      <c r="A50" s="68" t="s">
        <v>711</v>
      </c>
      <c r="B50" s="68" t="s">
        <v>712</v>
      </c>
      <c r="C50" s="68" t="s">
        <v>713</v>
      </c>
      <c r="D50" s="68"/>
      <c r="E50" s="68"/>
      <c r="F50" s="69">
        <v>52685.19</v>
      </c>
      <c r="G50" s="70">
        <v>52685.19</v>
      </c>
      <c r="H50" s="70"/>
      <c r="I50" s="70"/>
      <c r="J50" s="70">
        <v>0</v>
      </c>
      <c r="K50" s="70"/>
      <c r="L50" s="70">
        <v>-52685.19</v>
      </c>
      <c r="M50" s="70"/>
      <c r="N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  <row r="51" spans="1:256" ht="12.75">
      <c r="A51" s="68" t="s">
        <v>714</v>
      </c>
      <c r="B51" s="68" t="s">
        <v>715</v>
      </c>
      <c r="C51" s="68" t="s">
        <v>716</v>
      </c>
      <c r="D51" s="68"/>
      <c r="E51" s="68"/>
      <c r="F51" s="69">
        <v>29907.23</v>
      </c>
      <c r="G51" s="70">
        <v>29907.23</v>
      </c>
      <c r="H51" s="70"/>
      <c r="I51" s="70"/>
      <c r="J51" s="70">
        <v>0</v>
      </c>
      <c r="K51" s="70"/>
      <c r="L51" s="70">
        <v>-29907.23</v>
      </c>
      <c r="M51" s="70"/>
      <c r="N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ht="12.75">
      <c r="A52" s="68" t="s">
        <v>717</v>
      </c>
      <c r="B52" s="68" t="s">
        <v>718</v>
      </c>
      <c r="C52" s="68" t="s">
        <v>719</v>
      </c>
      <c r="D52" s="68"/>
      <c r="E52" s="68"/>
      <c r="F52" s="69">
        <v>232012.3</v>
      </c>
      <c r="G52" s="70">
        <v>232012.3</v>
      </c>
      <c r="H52" s="70"/>
      <c r="I52" s="70"/>
      <c r="J52" s="70">
        <v>0</v>
      </c>
      <c r="K52" s="70"/>
      <c r="L52" s="70">
        <v>-232012.3</v>
      </c>
      <c r="M52" s="70"/>
      <c r="N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ht="12.75">
      <c r="A53" s="68" t="s">
        <v>720</v>
      </c>
      <c r="B53" s="68" t="s">
        <v>721</v>
      </c>
      <c r="C53" s="68" t="s">
        <v>722</v>
      </c>
      <c r="D53" s="68"/>
      <c r="E53" s="68"/>
      <c r="F53" s="69">
        <v>77055.83</v>
      </c>
      <c r="G53" s="70">
        <v>77055.83</v>
      </c>
      <c r="H53" s="70"/>
      <c r="I53" s="70"/>
      <c r="J53" s="70">
        <v>0</v>
      </c>
      <c r="K53" s="70"/>
      <c r="L53" s="70">
        <v>-77055.83</v>
      </c>
      <c r="M53" s="70"/>
      <c r="N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12.75">
      <c r="A54" s="68" t="s">
        <v>723</v>
      </c>
      <c r="B54" s="68" t="s">
        <v>724</v>
      </c>
      <c r="C54" s="68" t="s">
        <v>725</v>
      </c>
      <c r="D54" s="68"/>
      <c r="E54" s="68"/>
      <c r="F54" s="69">
        <v>916.4</v>
      </c>
      <c r="G54" s="70">
        <v>916.4</v>
      </c>
      <c r="H54" s="70"/>
      <c r="I54" s="70"/>
      <c r="J54" s="70">
        <v>0</v>
      </c>
      <c r="K54" s="70"/>
      <c r="L54" s="70">
        <v>-916.4</v>
      </c>
      <c r="M54" s="70"/>
      <c r="N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ht="12.75">
      <c r="A55" s="68" t="s">
        <v>726</v>
      </c>
      <c r="B55" s="68" t="s">
        <v>727</v>
      </c>
      <c r="C55" s="68" t="s">
        <v>728</v>
      </c>
      <c r="D55" s="68"/>
      <c r="E55" s="68"/>
      <c r="F55" s="69">
        <v>62065.58</v>
      </c>
      <c r="G55" s="70">
        <v>58867.54</v>
      </c>
      <c r="H55" s="70"/>
      <c r="I55" s="70"/>
      <c r="J55" s="70">
        <v>-3198.04</v>
      </c>
      <c r="K55" s="70"/>
      <c r="L55" s="70">
        <v>-62065.58</v>
      </c>
      <c r="M55" s="70"/>
      <c r="N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2.75">
      <c r="A56" s="68" t="s">
        <v>729</v>
      </c>
      <c r="B56" s="68" t="s">
        <v>730</v>
      </c>
      <c r="C56" s="68" t="s">
        <v>731</v>
      </c>
      <c r="D56" s="68"/>
      <c r="E56" s="68"/>
      <c r="F56" s="69">
        <v>1283.57</v>
      </c>
      <c r="G56" s="70">
        <v>1283.57</v>
      </c>
      <c r="H56" s="70"/>
      <c r="I56" s="70"/>
      <c r="J56" s="70">
        <v>0</v>
      </c>
      <c r="K56" s="70"/>
      <c r="L56" s="70">
        <v>-1283.57</v>
      </c>
      <c r="M56" s="70"/>
      <c r="N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256" ht="12.75">
      <c r="A57" s="68" t="s">
        <v>732</v>
      </c>
      <c r="B57" s="68" t="s">
        <v>733</v>
      </c>
      <c r="C57" s="68" t="s">
        <v>734</v>
      </c>
      <c r="D57" s="68"/>
      <c r="E57" s="68"/>
      <c r="F57" s="69">
        <v>56228.31</v>
      </c>
      <c r="G57" s="70">
        <v>56228.31</v>
      </c>
      <c r="H57" s="70"/>
      <c r="I57" s="70"/>
      <c r="J57" s="70">
        <v>0</v>
      </c>
      <c r="K57" s="70"/>
      <c r="L57" s="70">
        <v>-56228.31</v>
      </c>
      <c r="M57" s="70"/>
      <c r="N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</row>
    <row r="58" spans="1:256" ht="12.75">
      <c r="A58" s="68" t="s">
        <v>735</v>
      </c>
      <c r="B58" s="68" t="s">
        <v>736</v>
      </c>
      <c r="C58" s="68" t="s">
        <v>737</v>
      </c>
      <c r="D58" s="68"/>
      <c r="E58" s="68"/>
      <c r="F58" s="69">
        <v>127127.27</v>
      </c>
      <c r="G58" s="70">
        <v>127127.27</v>
      </c>
      <c r="H58" s="70"/>
      <c r="I58" s="70"/>
      <c r="J58" s="70">
        <v>0</v>
      </c>
      <c r="K58" s="70"/>
      <c r="L58" s="70">
        <v>-127127.27</v>
      </c>
      <c r="M58" s="70"/>
      <c r="N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56" ht="12.75">
      <c r="A59" s="68" t="s">
        <v>738</v>
      </c>
      <c r="B59" s="68" t="s">
        <v>739</v>
      </c>
      <c r="C59" s="68" t="s">
        <v>740</v>
      </c>
      <c r="D59" s="68"/>
      <c r="E59" s="68"/>
      <c r="F59" s="69">
        <v>330691.07</v>
      </c>
      <c r="G59" s="70">
        <v>330691.07</v>
      </c>
      <c r="H59" s="70"/>
      <c r="I59" s="70"/>
      <c r="J59" s="70">
        <v>0</v>
      </c>
      <c r="K59" s="70"/>
      <c r="L59" s="70">
        <v>-330691.07</v>
      </c>
      <c r="M59" s="70"/>
      <c r="N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1:256" ht="12.75">
      <c r="A60" s="68" t="s">
        <v>741</v>
      </c>
      <c r="B60" s="68" t="s">
        <v>742</v>
      </c>
      <c r="C60" s="68" t="s">
        <v>743</v>
      </c>
      <c r="D60" s="68"/>
      <c r="E60" s="68"/>
      <c r="F60" s="69">
        <v>411857.64</v>
      </c>
      <c r="G60" s="70">
        <v>411857.64</v>
      </c>
      <c r="H60" s="70"/>
      <c r="I60" s="70"/>
      <c r="J60" s="70">
        <v>0</v>
      </c>
      <c r="K60" s="70"/>
      <c r="L60" s="70">
        <v>-411857.64</v>
      </c>
      <c r="M60" s="70"/>
      <c r="N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ht="12.75">
      <c r="A61" s="68" t="s">
        <v>744</v>
      </c>
      <c r="B61" s="68" t="s">
        <v>745</v>
      </c>
      <c r="C61" s="68" t="s">
        <v>746</v>
      </c>
      <c r="D61" s="68"/>
      <c r="E61" s="68"/>
      <c r="F61" s="69">
        <v>269168.67</v>
      </c>
      <c r="G61" s="70">
        <v>269168.67</v>
      </c>
      <c r="H61" s="70"/>
      <c r="I61" s="70"/>
      <c r="J61" s="70">
        <v>0</v>
      </c>
      <c r="K61" s="70"/>
      <c r="L61" s="70">
        <v>-269168.67</v>
      </c>
      <c r="M61" s="70"/>
      <c r="N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1:256" ht="12.75">
      <c r="A62" s="68" t="s">
        <v>747</v>
      </c>
      <c r="B62" s="68" t="s">
        <v>748</v>
      </c>
      <c r="C62" s="68" t="s">
        <v>749</v>
      </c>
      <c r="D62" s="68"/>
      <c r="E62" s="68"/>
      <c r="F62" s="69">
        <v>181345.55</v>
      </c>
      <c r="G62" s="70">
        <v>181345.55</v>
      </c>
      <c r="H62" s="70"/>
      <c r="I62" s="70"/>
      <c r="J62" s="70">
        <v>0</v>
      </c>
      <c r="K62" s="70"/>
      <c r="L62" s="70">
        <v>-181345.55</v>
      </c>
      <c r="M62" s="70"/>
      <c r="N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256" ht="12.75">
      <c r="A63" s="68" t="s">
        <v>750</v>
      </c>
      <c r="B63" s="68" t="s">
        <v>751</v>
      </c>
      <c r="C63" s="68" t="s">
        <v>752</v>
      </c>
      <c r="D63" s="68"/>
      <c r="E63" s="68"/>
      <c r="F63" s="69">
        <v>21.05</v>
      </c>
      <c r="G63" s="70">
        <v>21.05</v>
      </c>
      <c r="H63" s="70"/>
      <c r="I63" s="70"/>
      <c r="J63" s="70">
        <v>0</v>
      </c>
      <c r="K63" s="70"/>
      <c r="L63" s="70">
        <v>-21.05</v>
      </c>
      <c r="M63" s="70"/>
      <c r="N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:256" ht="12.75">
      <c r="A64" s="68" t="s">
        <v>753</v>
      </c>
      <c r="B64" s="68" t="s">
        <v>754</v>
      </c>
      <c r="C64" s="68" t="s">
        <v>755</v>
      </c>
      <c r="D64" s="68"/>
      <c r="E64" s="68"/>
      <c r="F64" s="69">
        <v>991.96</v>
      </c>
      <c r="G64" s="70">
        <v>991.96</v>
      </c>
      <c r="H64" s="70"/>
      <c r="I64" s="70"/>
      <c r="J64" s="70">
        <v>0</v>
      </c>
      <c r="K64" s="70"/>
      <c r="L64" s="70">
        <v>-991.96</v>
      </c>
      <c r="M64" s="70"/>
      <c r="N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1:256" ht="12.75">
      <c r="A65" s="68" t="s">
        <v>756</v>
      </c>
      <c r="B65" s="68" t="s">
        <v>757</v>
      </c>
      <c r="C65" s="68" t="s">
        <v>758</v>
      </c>
      <c r="D65" s="68"/>
      <c r="E65" s="68"/>
      <c r="F65" s="69">
        <v>8968.92</v>
      </c>
      <c r="G65" s="70">
        <v>8968.92</v>
      </c>
      <c r="H65" s="70"/>
      <c r="I65" s="70"/>
      <c r="J65" s="70">
        <v>0</v>
      </c>
      <c r="K65" s="70"/>
      <c r="L65" s="70">
        <v>-8968.92</v>
      </c>
      <c r="M65" s="70"/>
      <c r="N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56" ht="12.75">
      <c r="A66" s="68" t="s">
        <v>759</v>
      </c>
      <c r="B66" s="68" t="s">
        <v>760</v>
      </c>
      <c r="C66" s="68" t="s">
        <v>761</v>
      </c>
      <c r="D66" s="68"/>
      <c r="E66" s="68"/>
      <c r="F66" s="69">
        <v>61.87</v>
      </c>
      <c r="G66" s="70">
        <v>0</v>
      </c>
      <c r="H66" s="70"/>
      <c r="I66" s="70"/>
      <c r="J66" s="70">
        <v>-61.87</v>
      </c>
      <c r="K66" s="70"/>
      <c r="L66" s="70">
        <v>-61.87</v>
      </c>
      <c r="M66" s="70"/>
      <c r="N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:256" ht="12.75">
      <c r="A67" s="68" t="s">
        <v>762</v>
      </c>
      <c r="B67" s="68" t="s">
        <v>763</v>
      </c>
      <c r="C67" s="68" t="s">
        <v>764</v>
      </c>
      <c r="D67" s="68"/>
      <c r="E67" s="68"/>
      <c r="F67" s="69">
        <v>61.74</v>
      </c>
      <c r="G67" s="70">
        <v>61.74</v>
      </c>
      <c r="H67" s="70"/>
      <c r="I67" s="70"/>
      <c r="J67" s="70">
        <v>0</v>
      </c>
      <c r="K67" s="70"/>
      <c r="L67" s="70">
        <v>-61.74</v>
      </c>
      <c r="M67" s="70"/>
      <c r="N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:256" ht="12.75">
      <c r="A68" s="68" t="s">
        <v>765</v>
      </c>
      <c r="B68" s="68" t="s">
        <v>766</v>
      </c>
      <c r="C68" s="68" t="s">
        <v>767</v>
      </c>
      <c r="D68" s="68"/>
      <c r="E68" s="68"/>
      <c r="F68" s="69">
        <v>230.65</v>
      </c>
      <c r="G68" s="70">
        <v>230.65</v>
      </c>
      <c r="H68" s="70"/>
      <c r="I68" s="70"/>
      <c r="J68" s="70">
        <v>0</v>
      </c>
      <c r="K68" s="70"/>
      <c r="L68" s="70">
        <v>-230.65</v>
      </c>
      <c r="M68" s="70"/>
      <c r="N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:256" ht="12.75">
      <c r="A69" s="68" t="s">
        <v>768</v>
      </c>
      <c r="B69" s="68" t="s">
        <v>769</v>
      </c>
      <c r="C69" s="68" t="s">
        <v>770</v>
      </c>
      <c r="D69" s="68"/>
      <c r="E69" s="68"/>
      <c r="F69" s="69">
        <v>15622.5</v>
      </c>
      <c r="G69" s="70">
        <v>0</v>
      </c>
      <c r="H69" s="70"/>
      <c r="I69" s="70"/>
      <c r="J69" s="70">
        <v>-15622.5</v>
      </c>
      <c r="K69" s="70"/>
      <c r="L69" s="70">
        <v>-15622.5</v>
      </c>
      <c r="M69" s="70"/>
      <c r="N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ht="12.75">
      <c r="A70" s="68" t="s">
        <v>771</v>
      </c>
      <c r="B70" s="68" t="s">
        <v>772</v>
      </c>
      <c r="C70" s="68" t="s">
        <v>773</v>
      </c>
      <c r="D70" s="68"/>
      <c r="E70" s="68"/>
      <c r="F70" s="69">
        <v>1843.45</v>
      </c>
      <c r="G70" s="70">
        <v>1843.45</v>
      </c>
      <c r="H70" s="70"/>
      <c r="I70" s="70"/>
      <c r="J70" s="70">
        <v>0</v>
      </c>
      <c r="K70" s="70"/>
      <c r="L70" s="70">
        <v>-1843.45</v>
      </c>
      <c r="M70" s="70"/>
      <c r="N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ht="12.75">
      <c r="A71" s="68" t="s">
        <v>774</v>
      </c>
      <c r="B71" s="68" t="s">
        <v>775</v>
      </c>
      <c r="C71" s="68" t="s">
        <v>776</v>
      </c>
      <c r="D71" s="68"/>
      <c r="E71" s="68"/>
      <c r="F71" s="69">
        <v>3024.27</v>
      </c>
      <c r="G71" s="70">
        <v>0</v>
      </c>
      <c r="H71" s="70"/>
      <c r="I71" s="70"/>
      <c r="J71" s="70">
        <v>-3024.27</v>
      </c>
      <c r="K71" s="70"/>
      <c r="L71" s="70">
        <v>-3024.27</v>
      </c>
      <c r="M71" s="70"/>
      <c r="N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:256" ht="12.75">
      <c r="A72" s="68" t="s">
        <v>777</v>
      </c>
      <c r="B72" s="68" t="s">
        <v>778</v>
      </c>
      <c r="C72" s="68" t="s">
        <v>779</v>
      </c>
      <c r="D72" s="68"/>
      <c r="E72" s="68"/>
      <c r="F72" s="69">
        <v>62.52</v>
      </c>
      <c r="G72" s="70">
        <v>0</v>
      </c>
      <c r="H72" s="70"/>
      <c r="I72" s="70"/>
      <c r="J72" s="70">
        <v>-62.52</v>
      </c>
      <c r="K72" s="70"/>
      <c r="L72" s="70">
        <v>-62.52</v>
      </c>
      <c r="M72" s="70"/>
      <c r="N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1:256" ht="12.75">
      <c r="A73" s="68" t="s">
        <v>780</v>
      </c>
      <c r="B73" s="68" t="s">
        <v>781</v>
      </c>
      <c r="C73" s="68" t="s">
        <v>782</v>
      </c>
      <c r="D73" s="68"/>
      <c r="E73" s="68"/>
      <c r="F73" s="69">
        <v>23.05</v>
      </c>
      <c r="G73" s="70">
        <v>23.05</v>
      </c>
      <c r="H73" s="70"/>
      <c r="I73" s="70"/>
      <c r="J73" s="70">
        <v>0</v>
      </c>
      <c r="K73" s="70"/>
      <c r="L73" s="70">
        <v>-23.05</v>
      </c>
      <c r="M73" s="70"/>
      <c r="N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4" spans="1:256" ht="12.75">
      <c r="A74" s="68" t="s">
        <v>783</v>
      </c>
      <c r="B74" s="68" t="s">
        <v>784</v>
      </c>
      <c r="C74" s="68" t="s">
        <v>785</v>
      </c>
      <c r="D74" s="68"/>
      <c r="E74" s="68"/>
      <c r="F74" s="69">
        <v>61016.25</v>
      </c>
      <c r="G74" s="70">
        <v>60995.37</v>
      </c>
      <c r="H74" s="70"/>
      <c r="I74" s="70"/>
      <c r="J74" s="70">
        <v>-20.88</v>
      </c>
      <c r="K74" s="70"/>
      <c r="L74" s="70">
        <v>-61016.25</v>
      </c>
      <c r="M74" s="70"/>
      <c r="N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5" spans="1:256" ht="12.75">
      <c r="A75" s="68" t="s">
        <v>786</v>
      </c>
      <c r="B75" s="68" t="s">
        <v>787</v>
      </c>
      <c r="C75" s="68" t="s">
        <v>788</v>
      </c>
      <c r="D75" s="68"/>
      <c r="E75" s="68"/>
      <c r="F75" s="69">
        <v>49931.7</v>
      </c>
      <c r="G75" s="70">
        <v>49931.7</v>
      </c>
      <c r="H75" s="70"/>
      <c r="I75" s="70"/>
      <c r="J75" s="70">
        <v>0</v>
      </c>
      <c r="K75" s="70"/>
      <c r="L75" s="70">
        <v>-49931.7</v>
      </c>
      <c r="M75" s="70"/>
      <c r="N75" s="385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12.75">
      <c r="A76" s="68" t="s">
        <v>789</v>
      </c>
      <c r="B76" s="68" t="s">
        <v>790</v>
      </c>
      <c r="C76" s="68" t="s">
        <v>791</v>
      </c>
      <c r="D76" s="68"/>
      <c r="E76" s="68"/>
      <c r="F76" s="69">
        <v>32246.43</v>
      </c>
      <c r="G76" s="70">
        <v>32246.43</v>
      </c>
      <c r="H76" s="70"/>
      <c r="I76" s="70"/>
      <c r="J76" s="70">
        <v>0</v>
      </c>
      <c r="K76" s="70"/>
      <c r="L76" s="70">
        <v>-32246.43</v>
      </c>
      <c r="M76" s="70"/>
      <c r="N76" s="383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12.75">
      <c r="A77" s="68" t="s">
        <v>792</v>
      </c>
      <c r="B77" s="68" t="s">
        <v>793</v>
      </c>
      <c r="C77" s="68" t="s">
        <v>794</v>
      </c>
      <c r="D77" s="68"/>
      <c r="E77" s="68"/>
      <c r="F77" s="69">
        <v>94.19</v>
      </c>
      <c r="G77" s="70">
        <v>94.19</v>
      </c>
      <c r="H77" s="70"/>
      <c r="I77" s="70"/>
      <c r="J77" s="70">
        <v>0</v>
      </c>
      <c r="K77" s="70"/>
      <c r="L77" s="70">
        <v>-94.19</v>
      </c>
      <c r="M77" s="70"/>
      <c r="N77" s="173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12.75">
      <c r="A78" s="68" t="s">
        <v>795</v>
      </c>
      <c r="B78" s="68" t="s">
        <v>796</v>
      </c>
      <c r="C78" s="68" t="s">
        <v>797</v>
      </c>
      <c r="D78" s="68"/>
      <c r="E78" s="68"/>
      <c r="F78" s="69">
        <v>390.63</v>
      </c>
      <c r="G78" s="70">
        <v>343.63</v>
      </c>
      <c r="H78" s="70"/>
      <c r="I78" s="70"/>
      <c r="J78" s="70">
        <v>-47</v>
      </c>
      <c r="K78" s="70"/>
      <c r="L78" s="70">
        <v>-390.63</v>
      </c>
      <c r="M78" s="70"/>
      <c r="N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</row>
    <row r="79" spans="1:256" ht="12.75">
      <c r="A79" s="68" t="s">
        <v>798</v>
      </c>
      <c r="B79" s="68" t="s">
        <v>799</v>
      </c>
      <c r="C79" s="68" t="s">
        <v>800</v>
      </c>
      <c r="D79" s="68"/>
      <c r="E79" s="68"/>
      <c r="F79" s="69">
        <v>5.7</v>
      </c>
      <c r="G79" s="70">
        <v>0</v>
      </c>
      <c r="H79" s="70"/>
      <c r="I79" s="70"/>
      <c r="J79" s="70">
        <v>-5.7</v>
      </c>
      <c r="K79" s="70"/>
      <c r="L79" s="70">
        <v>-5.7</v>
      </c>
      <c r="M79" s="70"/>
      <c r="N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</row>
    <row r="80" spans="1:256" ht="12.75">
      <c r="A80" s="68" t="s">
        <v>801</v>
      </c>
      <c r="B80" s="68" t="s">
        <v>802</v>
      </c>
      <c r="C80" s="68" t="s">
        <v>803</v>
      </c>
      <c r="D80" s="68"/>
      <c r="E80" s="68"/>
      <c r="F80" s="69">
        <v>76.88</v>
      </c>
      <c r="G80" s="70">
        <v>59.02</v>
      </c>
      <c r="H80" s="70"/>
      <c r="I80" s="70"/>
      <c r="J80" s="70">
        <v>-17.86</v>
      </c>
      <c r="K80" s="70"/>
      <c r="L80" s="70">
        <v>-76.88</v>
      </c>
      <c r="M80" s="70"/>
      <c r="N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ht="12.75">
      <c r="A81" s="68" t="s">
        <v>804</v>
      </c>
      <c r="B81" s="68" t="s">
        <v>805</v>
      </c>
      <c r="C81" s="68" t="s">
        <v>806</v>
      </c>
      <c r="D81" s="68"/>
      <c r="E81" s="68"/>
      <c r="F81" s="69">
        <v>2052.48</v>
      </c>
      <c r="G81" s="70">
        <v>0</v>
      </c>
      <c r="H81" s="70"/>
      <c r="I81" s="70"/>
      <c r="J81" s="70">
        <v>-2052.48</v>
      </c>
      <c r="K81" s="70"/>
      <c r="L81" s="70">
        <v>-2052.48</v>
      </c>
      <c r="M81" s="70"/>
      <c r="N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1:256" ht="12.75">
      <c r="A82" s="68" t="s">
        <v>807</v>
      </c>
      <c r="B82" s="68" t="s">
        <v>808</v>
      </c>
      <c r="C82" s="68" t="s">
        <v>809</v>
      </c>
      <c r="D82" s="68"/>
      <c r="E82" s="68"/>
      <c r="F82" s="69">
        <v>2413.2</v>
      </c>
      <c r="G82" s="70">
        <v>0</v>
      </c>
      <c r="H82" s="70"/>
      <c r="I82" s="70"/>
      <c r="J82" s="70">
        <v>-2413.2</v>
      </c>
      <c r="K82" s="70"/>
      <c r="L82" s="70">
        <v>-2413.2</v>
      </c>
      <c r="M82" s="70"/>
      <c r="N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1:256" ht="12.75">
      <c r="A83" s="68" t="s">
        <v>810</v>
      </c>
      <c r="B83" s="68" t="s">
        <v>811</v>
      </c>
      <c r="C83" s="68" t="s">
        <v>812</v>
      </c>
      <c r="D83" s="68"/>
      <c r="E83" s="68"/>
      <c r="F83" s="69">
        <v>6661530.86</v>
      </c>
      <c r="G83" s="70">
        <v>2931069.51</v>
      </c>
      <c r="H83" s="70"/>
      <c r="I83" s="70"/>
      <c r="J83" s="70">
        <v>-3730461.35</v>
      </c>
      <c r="K83" s="70"/>
      <c r="L83" s="70">
        <v>-6661530.86</v>
      </c>
      <c r="M83" s="70"/>
      <c r="N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1:256" ht="12.75">
      <c r="A84" s="68" t="s">
        <v>813</v>
      </c>
      <c r="B84" s="68" t="s">
        <v>814</v>
      </c>
      <c r="C84" s="68" t="s">
        <v>815</v>
      </c>
      <c r="D84" s="68"/>
      <c r="E84" s="68"/>
      <c r="F84" s="69">
        <v>769.67</v>
      </c>
      <c r="G84" s="70">
        <v>0</v>
      </c>
      <c r="H84" s="70"/>
      <c r="I84" s="70"/>
      <c r="J84" s="70">
        <v>-769.67</v>
      </c>
      <c r="K84" s="70"/>
      <c r="L84" s="70">
        <v>-769.67</v>
      </c>
      <c r="M84" s="70"/>
      <c r="N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1:256" ht="12.75">
      <c r="A85" s="68" t="s">
        <v>816</v>
      </c>
      <c r="B85" s="68" t="s">
        <v>817</v>
      </c>
      <c r="C85" s="68" t="s">
        <v>818</v>
      </c>
      <c r="D85" s="68"/>
      <c r="E85" s="68"/>
      <c r="F85" s="69">
        <v>170783.32</v>
      </c>
      <c r="G85" s="70">
        <v>161914.44</v>
      </c>
      <c r="H85" s="70"/>
      <c r="I85" s="70"/>
      <c r="J85" s="70">
        <v>-8868.88</v>
      </c>
      <c r="K85" s="70"/>
      <c r="L85" s="70">
        <v>-170783.32</v>
      </c>
      <c r="M85" s="70"/>
      <c r="N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</row>
    <row r="86" spans="1:256" ht="12.75">
      <c r="A86" s="68" t="s">
        <v>819</v>
      </c>
      <c r="B86" s="68" t="s">
        <v>820</v>
      </c>
      <c r="C86" s="68" t="s">
        <v>821</v>
      </c>
      <c r="D86" s="68"/>
      <c r="E86" s="68"/>
      <c r="F86" s="69">
        <v>57156.76</v>
      </c>
      <c r="G86" s="70">
        <v>56681.59</v>
      </c>
      <c r="H86" s="70"/>
      <c r="I86" s="70"/>
      <c r="J86" s="70">
        <v>-475.17</v>
      </c>
      <c r="K86" s="70"/>
      <c r="L86" s="70">
        <v>-57156.76</v>
      </c>
      <c r="M86" s="70"/>
      <c r="N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</row>
    <row r="87" spans="1:256" ht="12.75">
      <c r="A87" s="68" t="s">
        <v>822</v>
      </c>
      <c r="B87" s="68" t="s">
        <v>823</v>
      </c>
      <c r="C87" s="68" t="s">
        <v>824</v>
      </c>
      <c r="D87" s="68"/>
      <c r="E87" s="68"/>
      <c r="F87" s="69">
        <v>25207.34</v>
      </c>
      <c r="G87" s="70">
        <v>25207.34</v>
      </c>
      <c r="H87" s="70"/>
      <c r="I87" s="70"/>
      <c r="J87" s="70">
        <v>0</v>
      </c>
      <c r="K87" s="70"/>
      <c r="L87" s="70">
        <v>-25207.34</v>
      </c>
      <c r="M87" s="70"/>
      <c r="N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</row>
    <row r="88" spans="1:256" ht="12.75">
      <c r="A88" s="68" t="s">
        <v>825</v>
      </c>
      <c r="B88" s="68" t="s">
        <v>826</v>
      </c>
      <c r="C88" s="68" t="s">
        <v>827</v>
      </c>
      <c r="D88" s="68"/>
      <c r="E88" s="68"/>
      <c r="F88" s="69">
        <v>10068.72</v>
      </c>
      <c r="G88" s="70">
        <v>10068.72</v>
      </c>
      <c r="H88" s="70"/>
      <c r="I88" s="70"/>
      <c r="J88" s="70">
        <v>0</v>
      </c>
      <c r="K88" s="70"/>
      <c r="L88" s="70">
        <v>-10068.72</v>
      </c>
      <c r="M88" s="70"/>
      <c r="N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</row>
    <row r="89" spans="1:256" ht="12.75">
      <c r="A89" s="68" t="s">
        <v>828</v>
      </c>
      <c r="B89" s="68" t="s">
        <v>829</v>
      </c>
      <c r="C89" s="68" t="s">
        <v>830</v>
      </c>
      <c r="D89" s="68"/>
      <c r="E89" s="68"/>
      <c r="F89" s="69">
        <v>87.69</v>
      </c>
      <c r="G89" s="70">
        <v>87.69</v>
      </c>
      <c r="H89" s="70"/>
      <c r="I89" s="70"/>
      <c r="J89" s="70">
        <v>0</v>
      </c>
      <c r="K89" s="70"/>
      <c r="L89" s="70">
        <v>-87.69</v>
      </c>
      <c r="M89" s="70"/>
      <c r="N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</row>
    <row r="90" spans="1:256" ht="12.75">
      <c r="A90" s="68" t="s">
        <v>831</v>
      </c>
      <c r="B90" s="68" t="s">
        <v>832</v>
      </c>
      <c r="C90" s="68" t="s">
        <v>833</v>
      </c>
      <c r="D90" s="68"/>
      <c r="E90" s="68"/>
      <c r="F90" s="69">
        <v>43161</v>
      </c>
      <c r="G90" s="70">
        <v>43161</v>
      </c>
      <c r="H90" s="70"/>
      <c r="I90" s="70"/>
      <c r="J90" s="70">
        <v>0</v>
      </c>
      <c r="K90" s="70"/>
      <c r="L90" s="70">
        <v>-43161</v>
      </c>
      <c r="M90" s="70"/>
      <c r="N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</row>
    <row r="91" spans="1:256" ht="12.75">
      <c r="A91" s="68" t="s">
        <v>834</v>
      </c>
      <c r="B91" s="68" t="s">
        <v>835</v>
      </c>
      <c r="C91" s="68" t="s">
        <v>836</v>
      </c>
      <c r="D91" s="68"/>
      <c r="E91" s="68"/>
      <c r="F91" s="69">
        <v>291.36</v>
      </c>
      <c r="G91" s="70">
        <v>291.36</v>
      </c>
      <c r="H91" s="70"/>
      <c r="I91" s="70"/>
      <c r="J91" s="70">
        <v>0</v>
      </c>
      <c r="K91" s="70"/>
      <c r="L91" s="70">
        <v>-291.36</v>
      </c>
      <c r="M91" s="70"/>
      <c r="N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</row>
    <row r="92" spans="1:256" ht="12.75">
      <c r="A92" s="68" t="s">
        <v>837</v>
      </c>
      <c r="B92" s="68" t="s">
        <v>838</v>
      </c>
      <c r="C92" s="68" t="s">
        <v>839</v>
      </c>
      <c r="D92" s="68"/>
      <c r="E92" s="68"/>
      <c r="F92" s="69">
        <v>2576.36</v>
      </c>
      <c r="G92" s="70">
        <v>2576.36</v>
      </c>
      <c r="H92" s="70"/>
      <c r="I92" s="70"/>
      <c r="J92" s="70">
        <v>0</v>
      </c>
      <c r="K92" s="70"/>
      <c r="L92" s="70">
        <v>-2576.36</v>
      </c>
      <c r="M92" s="70"/>
      <c r="N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</row>
    <row r="93" spans="1:256" ht="12.75">
      <c r="A93" s="68" t="s">
        <v>840</v>
      </c>
      <c r="B93" s="68" t="s">
        <v>841</v>
      </c>
      <c r="C93" s="68" t="s">
        <v>842</v>
      </c>
      <c r="D93" s="68"/>
      <c r="E93" s="68"/>
      <c r="F93" s="69">
        <v>2536.79</v>
      </c>
      <c r="G93" s="70">
        <v>2536.79</v>
      </c>
      <c r="H93" s="70"/>
      <c r="I93" s="70"/>
      <c r="J93" s="70">
        <v>0</v>
      </c>
      <c r="K93" s="70"/>
      <c r="L93" s="70">
        <v>-2536.79</v>
      </c>
      <c r="M93" s="70"/>
      <c r="N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</row>
    <row r="94" spans="1:256" ht="12.75">
      <c r="A94" s="68" t="s">
        <v>843</v>
      </c>
      <c r="B94" s="68" t="s">
        <v>844</v>
      </c>
      <c r="C94" s="68" t="s">
        <v>845</v>
      </c>
      <c r="D94" s="68"/>
      <c r="E94" s="68"/>
      <c r="F94" s="69">
        <v>16117.99</v>
      </c>
      <c r="G94" s="70">
        <v>0</v>
      </c>
      <c r="H94" s="70"/>
      <c r="I94" s="70"/>
      <c r="J94" s="70">
        <v>-16117.99</v>
      </c>
      <c r="K94" s="70"/>
      <c r="L94" s="70">
        <v>-16117.99</v>
      </c>
      <c r="M94" s="70"/>
      <c r="N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1:256" ht="12.75">
      <c r="A95" s="68" t="s">
        <v>846</v>
      </c>
      <c r="B95" s="68" t="s">
        <v>847</v>
      </c>
      <c r="C95" s="68" t="s">
        <v>848</v>
      </c>
      <c r="D95" s="68"/>
      <c r="E95" s="68"/>
      <c r="F95" s="69">
        <v>-19257.12</v>
      </c>
      <c r="G95" s="70">
        <v>0</v>
      </c>
      <c r="H95" s="70"/>
      <c r="I95" s="70"/>
      <c r="J95" s="70">
        <v>19257.12</v>
      </c>
      <c r="K95" s="70"/>
      <c r="L95" s="70">
        <v>19257.12</v>
      </c>
      <c r="M95" s="70"/>
      <c r="N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</row>
    <row r="96" spans="1:256" ht="12.75">
      <c r="A96" s="68" t="s">
        <v>849</v>
      </c>
      <c r="B96" s="68" t="s">
        <v>850</v>
      </c>
      <c r="C96" s="68" t="s">
        <v>851</v>
      </c>
      <c r="D96" s="68"/>
      <c r="E96" s="68"/>
      <c r="F96" s="69">
        <v>3046.42</v>
      </c>
      <c r="G96" s="70">
        <v>1724.17</v>
      </c>
      <c r="H96" s="70"/>
      <c r="I96" s="70"/>
      <c r="J96" s="70">
        <v>-1322.25</v>
      </c>
      <c r="K96" s="70"/>
      <c r="L96" s="70">
        <v>-3046.42</v>
      </c>
      <c r="M96" s="70"/>
      <c r="N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</row>
    <row r="97" spans="1:256" ht="12.75">
      <c r="A97" s="68" t="s">
        <v>852</v>
      </c>
      <c r="B97" s="68" t="s">
        <v>853</v>
      </c>
      <c r="C97" s="68" t="s">
        <v>854</v>
      </c>
      <c r="D97" s="68"/>
      <c r="E97" s="68"/>
      <c r="F97" s="69">
        <v>20936491.03</v>
      </c>
      <c r="G97" s="70">
        <v>20936491.03</v>
      </c>
      <c r="H97" s="70"/>
      <c r="I97" s="70"/>
      <c r="J97" s="70">
        <v>0</v>
      </c>
      <c r="K97" s="70"/>
      <c r="L97" s="70">
        <v>-20936491.03</v>
      </c>
      <c r="M97" s="70"/>
      <c r="N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</row>
    <row r="98" spans="1:256" ht="12.75">
      <c r="A98" s="68" t="s">
        <v>855</v>
      </c>
      <c r="B98" s="68" t="s">
        <v>856</v>
      </c>
      <c r="C98" s="68" t="s">
        <v>857</v>
      </c>
      <c r="D98" s="68"/>
      <c r="E98" s="68"/>
      <c r="F98" s="69">
        <v>-121942</v>
      </c>
      <c r="G98" s="70">
        <v>-121942</v>
      </c>
      <c r="H98" s="70"/>
      <c r="I98" s="70"/>
      <c r="J98" s="70">
        <v>0</v>
      </c>
      <c r="K98" s="70"/>
      <c r="L98" s="70">
        <v>121942</v>
      </c>
      <c r="M98" s="70"/>
      <c r="N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</row>
    <row r="99" spans="1:256" ht="12.75">
      <c r="A99" s="68" t="s">
        <v>858</v>
      </c>
      <c r="B99" s="68" t="s">
        <v>859</v>
      </c>
      <c r="C99" s="68" t="s">
        <v>860</v>
      </c>
      <c r="D99" s="68"/>
      <c r="E99" s="68"/>
      <c r="F99" s="69">
        <v>26673.75</v>
      </c>
      <c r="G99" s="70">
        <v>26673.75</v>
      </c>
      <c r="H99" s="70"/>
      <c r="I99" s="70"/>
      <c r="J99" s="70">
        <v>0</v>
      </c>
      <c r="K99" s="70"/>
      <c r="L99" s="70">
        <v>-26673.75</v>
      </c>
      <c r="M99" s="70"/>
      <c r="N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</row>
    <row r="100" spans="1:256" ht="12.75">
      <c r="A100" s="68" t="s">
        <v>861</v>
      </c>
      <c r="B100" s="68" t="s">
        <v>862</v>
      </c>
      <c r="C100" s="68" t="s">
        <v>863</v>
      </c>
      <c r="D100" s="68"/>
      <c r="E100" s="68"/>
      <c r="F100" s="69">
        <v>-11858.04</v>
      </c>
      <c r="G100" s="70">
        <v>-11858.04</v>
      </c>
      <c r="H100" s="70"/>
      <c r="I100" s="70"/>
      <c r="J100" s="70">
        <v>0</v>
      </c>
      <c r="K100" s="70"/>
      <c r="L100" s="70">
        <v>11858.04</v>
      </c>
      <c r="M100" s="70"/>
      <c r="N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</row>
    <row r="101" spans="1:256" ht="12.75">
      <c r="A101" s="68" t="s">
        <v>864</v>
      </c>
      <c r="B101" s="68" t="s">
        <v>865</v>
      </c>
      <c r="C101" s="68" t="s">
        <v>866</v>
      </c>
      <c r="D101" s="68"/>
      <c r="E101" s="68"/>
      <c r="F101" s="69">
        <v>-2265475.75</v>
      </c>
      <c r="G101" s="70">
        <v>-2265475.75</v>
      </c>
      <c r="H101" s="70"/>
      <c r="I101" s="70"/>
      <c r="J101" s="70">
        <v>0</v>
      </c>
      <c r="K101" s="70"/>
      <c r="L101" s="70">
        <v>2265475.75</v>
      </c>
      <c r="M101" s="70"/>
      <c r="N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</row>
    <row r="102" spans="1:256" ht="12.75">
      <c r="A102" s="68" t="s">
        <v>867</v>
      </c>
      <c r="B102" s="68" t="s">
        <v>868</v>
      </c>
      <c r="C102" s="68" t="s">
        <v>869</v>
      </c>
      <c r="D102" s="68"/>
      <c r="E102" s="68"/>
      <c r="F102" s="69">
        <v>101432.12</v>
      </c>
      <c r="G102" s="70">
        <v>101432.12</v>
      </c>
      <c r="H102" s="70"/>
      <c r="I102" s="70"/>
      <c r="J102" s="70">
        <v>0</v>
      </c>
      <c r="K102" s="70"/>
      <c r="L102" s="70">
        <v>-101432.12</v>
      </c>
      <c r="M102" s="70"/>
      <c r="N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</row>
    <row r="103" spans="1:256" ht="12.75">
      <c r="A103" s="68" t="s">
        <v>870</v>
      </c>
      <c r="B103" s="68" t="s">
        <v>871</v>
      </c>
      <c r="C103" s="68" t="s">
        <v>872</v>
      </c>
      <c r="D103" s="68"/>
      <c r="E103" s="68"/>
      <c r="F103" s="69">
        <v>178626.92</v>
      </c>
      <c r="G103" s="70">
        <v>178626.92</v>
      </c>
      <c r="H103" s="70"/>
      <c r="I103" s="70"/>
      <c r="J103" s="70">
        <v>0</v>
      </c>
      <c r="K103" s="70"/>
      <c r="L103" s="70">
        <v>-178626.92</v>
      </c>
      <c r="M103" s="70"/>
      <c r="N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</row>
    <row r="104" spans="1:256" ht="12.75">
      <c r="A104" s="68" t="s">
        <v>873</v>
      </c>
      <c r="B104" s="68" t="s">
        <v>874</v>
      </c>
      <c r="C104" s="68" t="s">
        <v>875</v>
      </c>
      <c r="D104" s="68"/>
      <c r="E104" s="68"/>
      <c r="F104" s="69">
        <v>21733.01</v>
      </c>
      <c r="G104" s="70">
        <v>21733.01</v>
      </c>
      <c r="H104" s="70"/>
      <c r="I104" s="70"/>
      <c r="J104" s="70">
        <v>0</v>
      </c>
      <c r="K104" s="70"/>
      <c r="L104" s="70">
        <v>-21733.01</v>
      </c>
      <c r="M104" s="70"/>
      <c r="N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</row>
    <row r="105" spans="1:256" ht="12.75">
      <c r="A105" s="68" t="s">
        <v>876</v>
      </c>
      <c r="B105" s="68" t="s">
        <v>877</v>
      </c>
      <c r="C105" s="68" t="s">
        <v>878</v>
      </c>
      <c r="D105" s="68"/>
      <c r="E105" s="68"/>
      <c r="F105" s="69">
        <v>12277.23</v>
      </c>
      <c r="G105" s="70">
        <v>12277.23</v>
      </c>
      <c r="H105" s="70"/>
      <c r="I105" s="70"/>
      <c r="J105" s="70">
        <v>0</v>
      </c>
      <c r="K105" s="70"/>
      <c r="L105" s="70">
        <v>-12277.23</v>
      </c>
      <c r="M105" s="70"/>
      <c r="N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</row>
    <row r="106" spans="1:256" ht="12.75">
      <c r="A106" s="68" t="s">
        <v>879</v>
      </c>
      <c r="B106" s="68" t="s">
        <v>880</v>
      </c>
      <c r="C106" s="68" t="s">
        <v>881</v>
      </c>
      <c r="D106" s="68"/>
      <c r="E106" s="68"/>
      <c r="F106" s="69">
        <v>53967.16</v>
      </c>
      <c r="G106" s="70">
        <v>53967.16</v>
      </c>
      <c r="H106" s="70"/>
      <c r="I106" s="70"/>
      <c r="J106" s="70">
        <v>0</v>
      </c>
      <c r="K106" s="70"/>
      <c r="L106" s="70">
        <v>-53967.16</v>
      </c>
      <c r="M106" s="70"/>
      <c r="N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</row>
    <row r="107" spans="1:256" ht="12.75">
      <c r="A107" s="68" t="s">
        <v>882</v>
      </c>
      <c r="B107" s="68" t="s">
        <v>883</v>
      </c>
      <c r="C107" s="68" t="s">
        <v>884</v>
      </c>
      <c r="D107" s="68"/>
      <c r="E107" s="68"/>
      <c r="F107" s="69">
        <v>288057.43</v>
      </c>
      <c r="G107" s="70">
        <v>288057.43</v>
      </c>
      <c r="H107" s="70"/>
      <c r="I107" s="70"/>
      <c r="J107" s="70">
        <v>0</v>
      </c>
      <c r="K107" s="70"/>
      <c r="L107" s="70">
        <v>-288057.43</v>
      </c>
      <c r="M107" s="70"/>
      <c r="N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</row>
    <row r="108" spans="1:256" ht="12.75">
      <c r="A108" s="68" t="s">
        <v>885</v>
      </c>
      <c r="B108" s="68" t="s">
        <v>886</v>
      </c>
      <c r="C108" s="68" t="s">
        <v>887</v>
      </c>
      <c r="D108" s="68"/>
      <c r="E108" s="68"/>
      <c r="F108" s="69">
        <v>207792.74</v>
      </c>
      <c r="G108" s="70">
        <v>207792.74</v>
      </c>
      <c r="H108" s="70"/>
      <c r="I108" s="70"/>
      <c r="J108" s="70">
        <v>0</v>
      </c>
      <c r="K108" s="70"/>
      <c r="L108" s="70">
        <v>-207792.74</v>
      </c>
      <c r="M108" s="70"/>
      <c r="N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</row>
    <row r="109" spans="1:256" ht="12.75">
      <c r="A109" s="68" t="s">
        <v>888</v>
      </c>
      <c r="B109" s="68" t="s">
        <v>889</v>
      </c>
      <c r="C109" s="68" t="s">
        <v>890</v>
      </c>
      <c r="D109" s="68"/>
      <c r="E109" s="68"/>
      <c r="F109" s="69">
        <v>72951.17</v>
      </c>
      <c r="G109" s="70">
        <v>72951.17</v>
      </c>
      <c r="H109" s="70"/>
      <c r="I109" s="70"/>
      <c r="J109" s="70">
        <v>0</v>
      </c>
      <c r="K109" s="70"/>
      <c r="L109" s="70">
        <v>-72951.17</v>
      </c>
      <c r="M109" s="70"/>
      <c r="N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1:256" ht="12.75">
      <c r="A110" s="68" t="s">
        <v>891</v>
      </c>
      <c r="B110" s="68" t="s">
        <v>892</v>
      </c>
      <c r="C110" s="68" t="s">
        <v>893</v>
      </c>
      <c r="D110" s="68"/>
      <c r="E110" s="68"/>
      <c r="F110" s="69">
        <v>833591.1</v>
      </c>
      <c r="G110" s="70">
        <v>833591.1</v>
      </c>
      <c r="H110" s="70"/>
      <c r="I110" s="70"/>
      <c r="J110" s="70">
        <v>0</v>
      </c>
      <c r="K110" s="70"/>
      <c r="L110" s="70">
        <v>-833591.1</v>
      </c>
      <c r="M110" s="70"/>
      <c r="N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ht="12.75">
      <c r="A111" s="68" t="s">
        <v>894</v>
      </c>
      <c r="B111" s="68" t="s">
        <v>895</v>
      </c>
      <c r="C111" s="68" t="s">
        <v>896</v>
      </c>
      <c r="D111" s="68"/>
      <c r="E111" s="68"/>
      <c r="F111" s="69">
        <v>549766.08</v>
      </c>
      <c r="G111" s="70">
        <v>549766.08</v>
      </c>
      <c r="H111" s="70"/>
      <c r="I111" s="70"/>
      <c r="J111" s="70">
        <v>0</v>
      </c>
      <c r="K111" s="70"/>
      <c r="L111" s="70">
        <v>-549766.08</v>
      </c>
      <c r="M111" s="70"/>
      <c r="N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ht="12.75">
      <c r="A112" s="68" t="s">
        <v>897</v>
      </c>
      <c r="B112" s="68" t="s">
        <v>898</v>
      </c>
      <c r="C112" s="68" t="s">
        <v>899</v>
      </c>
      <c r="D112" s="68"/>
      <c r="E112" s="68"/>
      <c r="F112" s="69">
        <v>337740.8</v>
      </c>
      <c r="G112" s="70">
        <v>337740.8</v>
      </c>
      <c r="H112" s="70"/>
      <c r="I112" s="70"/>
      <c r="J112" s="70">
        <v>0</v>
      </c>
      <c r="K112" s="70"/>
      <c r="L112" s="70">
        <v>-337740.8</v>
      </c>
      <c r="M112" s="70"/>
      <c r="N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</row>
    <row r="113" spans="1:256" ht="12.75">
      <c r="A113" s="68" t="s">
        <v>900</v>
      </c>
      <c r="B113" s="68" t="s">
        <v>901</v>
      </c>
      <c r="C113" s="68" t="s">
        <v>902</v>
      </c>
      <c r="D113" s="68"/>
      <c r="E113" s="68"/>
      <c r="F113" s="69">
        <v>1325</v>
      </c>
      <c r="G113" s="70">
        <v>1325</v>
      </c>
      <c r="H113" s="70"/>
      <c r="I113" s="70"/>
      <c r="J113" s="70">
        <v>0</v>
      </c>
      <c r="K113" s="70"/>
      <c r="L113" s="70">
        <v>-1325</v>
      </c>
      <c r="M113" s="70"/>
      <c r="N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</row>
    <row r="114" spans="1:256" ht="12.75">
      <c r="A114" s="68" t="s">
        <v>903</v>
      </c>
      <c r="B114" s="68" t="s">
        <v>904</v>
      </c>
      <c r="C114" s="68" t="s">
        <v>905</v>
      </c>
      <c r="D114" s="68"/>
      <c r="E114" s="68"/>
      <c r="F114" s="69">
        <v>1696557.65</v>
      </c>
      <c r="G114" s="70">
        <v>1696557.65</v>
      </c>
      <c r="H114" s="70"/>
      <c r="I114" s="70"/>
      <c r="J114" s="70">
        <v>0</v>
      </c>
      <c r="K114" s="70"/>
      <c r="L114" s="70">
        <v>-1696557.65</v>
      </c>
      <c r="M114" s="70"/>
      <c r="N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</row>
    <row r="115" spans="1:256" ht="12.75">
      <c r="A115" s="68" t="s">
        <v>906</v>
      </c>
      <c r="B115" s="68" t="s">
        <v>907</v>
      </c>
      <c r="C115" s="68" t="s">
        <v>908</v>
      </c>
      <c r="D115" s="68"/>
      <c r="E115" s="68"/>
      <c r="F115" s="69">
        <v>25470</v>
      </c>
      <c r="G115" s="70">
        <v>25470</v>
      </c>
      <c r="H115" s="70"/>
      <c r="I115" s="70"/>
      <c r="J115" s="70">
        <v>0</v>
      </c>
      <c r="K115" s="70"/>
      <c r="L115" s="70">
        <v>-25470</v>
      </c>
      <c r="M115" s="70"/>
      <c r="N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</row>
    <row r="116" spans="1:256" ht="12.75">
      <c r="A116" s="68" t="s">
        <v>909</v>
      </c>
      <c r="B116" s="68" t="s">
        <v>910</v>
      </c>
      <c r="C116" s="68" t="s">
        <v>911</v>
      </c>
      <c r="D116" s="68"/>
      <c r="E116" s="68"/>
      <c r="F116" s="69">
        <v>32725.3</v>
      </c>
      <c r="G116" s="70">
        <v>32725.3</v>
      </c>
      <c r="H116" s="70"/>
      <c r="I116" s="70"/>
      <c r="J116" s="70">
        <v>0</v>
      </c>
      <c r="K116" s="70"/>
      <c r="L116" s="70">
        <v>-32725.3</v>
      </c>
      <c r="M116" s="70"/>
      <c r="N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</row>
    <row r="117" spans="1:256" ht="12.75">
      <c r="A117" s="68" t="s">
        <v>912</v>
      </c>
      <c r="B117" s="68" t="s">
        <v>913</v>
      </c>
      <c r="C117" s="68" t="s">
        <v>914</v>
      </c>
      <c r="D117" s="68"/>
      <c r="E117" s="68"/>
      <c r="F117" s="69">
        <v>136048.77</v>
      </c>
      <c r="G117" s="70">
        <v>136048.77</v>
      </c>
      <c r="H117" s="70"/>
      <c r="I117" s="70"/>
      <c r="J117" s="70">
        <v>0</v>
      </c>
      <c r="K117" s="70"/>
      <c r="L117" s="70">
        <v>-136048.77</v>
      </c>
      <c r="M117" s="70"/>
      <c r="N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</row>
    <row r="118" spans="1:256" ht="12.75">
      <c r="A118" s="68" t="s">
        <v>915</v>
      </c>
      <c r="B118" s="68" t="s">
        <v>916</v>
      </c>
      <c r="C118" s="68" t="s">
        <v>917</v>
      </c>
      <c r="D118" s="68"/>
      <c r="E118" s="68"/>
      <c r="F118" s="69">
        <v>330224.28</v>
      </c>
      <c r="G118" s="70">
        <v>330224.28</v>
      </c>
      <c r="H118" s="70"/>
      <c r="I118" s="70"/>
      <c r="J118" s="70">
        <v>0</v>
      </c>
      <c r="K118" s="70"/>
      <c r="L118" s="70">
        <v>-330224.28</v>
      </c>
      <c r="M118" s="70"/>
      <c r="N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</row>
    <row r="119" spans="1:256" ht="12.75">
      <c r="A119" s="68" t="s">
        <v>918</v>
      </c>
      <c r="B119" s="68" t="s">
        <v>919</v>
      </c>
      <c r="C119" s="68" t="s">
        <v>920</v>
      </c>
      <c r="D119" s="68"/>
      <c r="E119" s="68"/>
      <c r="F119" s="69">
        <v>116689.13</v>
      </c>
      <c r="G119" s="70">
        <v>116689.13</v>
      </c>
      <c r="H119" s="70"/>
      <c r="I119" s="70"/>
      <c r="J119" s="70">
        <v>0</v>
      </c>
      <c r="K119" s="70"/>
      <c r="L119" s="70">
        <v>-116689.13</v>
      </c>
      <c r="M119" s="70"/>
      <c r="N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</row>
    <row r="120" spans="1:256" ht="12.75">
      <c r="A120" s="68" t="s">
        <v>921</v>
      </c>
      <c r="B120" s="68" t="s">
        <v>922</v>
      </c>
      <c r="C120" s="68" t="s">
        <v>923</v>
      </c>
      <c r="D120" s="68"/>
      <c r="E120" s="68"/>
      <c r="F120" s="69">
        <v>4511.88</v>
      </c>
      <c r="G120" s="70">
        <v>4511.88</v>
      </c>
      <c r="H120" s="70"/>
      <c r="I120" s="70"/>
      <c r="J120" s="70">
        <v>0</v>
      </c>
      <c r="K120" s="70"/>
      <c r="L120" s="70">
        <v>-4511.88</v>
      </c>
      <c r="M120" s="70"/>
      <c r="N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</row>
    <row r="121" spans="1:256" ht="12.75">
      <c r="A121" s="68" t="s">
        <v>924</v>
      </c>
      <c r="B121" s="68" t="s">
        <v>925</v>
      </c>
      <c r="C121" s="68" t="s">
        <v>926</v>
      </c>
      <c r="D121" s="68"/>
      <c r="E121" s="68"/>
      <c r="F121" s="69">
        <v>4499.55</v>
      </c>
      <c r="G121" s="70">
        <v>4499.55</v>
      </c>
      <c r="H121" s="70"/>
      <c r="I121" s="70"/>
      <c r="J121" s="70">
        <v>0</v>
      </c>
      <c r="K121" s="70"/>
      <c r="L121" s="70">
        <v>-4499.55</v>
      </c>
      <c r="M121" s="70"/>
      <c r="N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</row>
    <row r="122" spans="1:256" ht="12.75">
      <c r="A122" s="68" t="s">
        <v>927</v>
      </c>
      <c r="B122" s="68" t="s">
        <v>928</v>
      </c>
      <c r="C122" s="68" t="s">
        <v>929</v>
      </c>
      <c r="D122" s="68"/>
      <c r="E122" s="68"/>
      <c r="F122" s="69">
        <v>24008.06</v>
      </c>
      <c r="G122" s="70">
        <v>24008.06</v>
      </c>
      <c r="H122" s="70"/>
      <c r="I122" s="70"/>
      <c r="J122" s="70">
        <v>0</v>
      </c>
      <c r="K122" s="70"/>
      <c r="L122" s="70">
        <v>-24008.06</v>
      </c>
      <c r="M122" s="70"/>
      <c r="N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</row>
    <row r="123" spans="1:256" ht="12.75">
      <c r="A123" s="68" t="s">
        <v>930</v>
      </c>
      <c r="B123" s="68" t="s">
        <v>931</v>
      </c>
      <c r="C123" s="68" t="s">
        <v>932</v>
      </c>
      <c r="D123" s="68"/>
      <c r="E123" s="68"/>
      <c r="F123" s="69">
        <v>3184.27</v>
      </c>
      <c r="G123" s="70">
        <v>3184.27</v>
      </c>
      <c r="H123" s="70"/>
      <c r="I123" s="70"/>
      <c r="J123" s="70">
        <v>0</v>
      </c>
      <c r="K123" s="70"/>
      <c r="L123" s="70">
        <v>-3184.27</v>
      </c>
      <c r="M123" s="70"/>
      <c r="N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</row>
    <row r="124" spans="1:256" ht="12.75">
      <c r="A124" s="68" t="s">
        <v>933</v>
      </c>
      <c r="B124" s="68" t="s">
        <v>934</v>
      </c>
      <c r="C124" s="68" t="s">
        <v>935</v>
      </c>
      <c r="D124" s="68"/>
      <c r="E124" s="68"/>
      <c r="F124" s="69">
        <v>4683.2</v>
      </c>
      <c r="G124" s="70">
        <v>4683.2</v>
      </c>
      <c r="H124" s="70"/>
      <c r="I124" s="70"/>
      <c r="J124" s="70">
        <v>0</v>
      </c>
      <c r="K124" s="70"/>
      <c r="L124" s="70">
        <v>-4683.2</v>
      </c>
      <c r="M124" s="70"/>
      <c r="N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</row>
    <row r="125" spans="1:256" ht="12.75">
      <c r="A125" s="68" t="s">
        <v>936</v>
      </c>
      <c r="B125" s="68" t="s">
        <v>937</v>
      </c>
      <c r="C125" s="68" t="s">
        <v>938</v>
      </c>
      <c r="D125" s="68"/>
      <c r="E125" s="68"/>
      <c r="F125" s="69">
        <v>292113.93</v>
      </c>
      <c r="G125" s="70">
        <v>292113.93</v>
      </c>
      <c r="H125" s="70"/>
      <c r="I125" s="70"/>
      <c r="J125" s="70">
        <v>0</v>
      </c>
      <c r="K125" s="70"/>
      <c r="L125" s="70">
        <v>-292113.93</v>
      </c>
      <c r="M125" s="70"/>
      <c r="N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</row>
    <row r="126" spans="1:256" ht="12.75">
      <c r="A126" s="68" t="s">
        <v>939</v>
      </c>
      <c r="B126" s="68" t="s">
        <v>940</v>
      </c>
      <c r="C126" s="68" t="s">
        <v>941</v>
      </c>
      <c r="D126" s="68"/>
      <c r="E126" s="68"/>
      <c r="F126" s="69">
        <v>35.45</v>
      </c>
      <c r="G126" s="70">
        <v>0</v>
      </c>
      <c r="H126" s="70"/>
      <c r="I126" s="70"/>
      <c r="J126" s="70">
        <v>-35.45</v>
      </c>
      <c r="K126" s="70"/>
      <c r="L126" s="70">
        <v>-35.45</v>
      </c>
      <c r="M126" s="70"/>
      <c r="N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</row>
    <row r="127" spans="1:256" ht="12.75">
      <c r="A127" s="68" t="s">
        <v>942</v>
      </c>
      <c r="B127" s="68" t="s">
        <v>943</v>
      </c>
      <c r="C127" s="68" t="s">
        <v>944</v>
      </c>
      <c r="D127" s="68"/>
      <c r="E127" s="68"/>
      <c r="F127" s="69">
        <v>5838.99</v>
      </c>
      <c r="G127" s="70">
        <v>5838.99</v>
      </c>
      <c r="H127" s="70"/>
      <c r="I127" s="70"/>
      <c r="J127" s="70">
        <v>0</v>
      </c>
      <c r="K127" s="70"/>
      <c r="L127" s="70">
        <v>-5838.99</v>
      </c>
      <c r="M127" s="70"/>
      <c r="N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</row>
    <row r="128" spans="1:256" ht="12.75">
      <c r="A128" s="68" t="s">
        <v>945</v>
      </c>
      <c r="B128" s="68" t="s">
        <v>946</v>
      </c>
      <c r="C128" s="68" t="s">
        <v>947</v>
      </c>
      <c r="D128" s="68"/>
      <c r="E128" s="68"/>
      <c r="F128" s="69">
        <v>131861.41</v>
      </c>
      <c r="G128" s="70">
        <v>131861.41</v>
      </c>
      <c r="H128" s="70"/>
      <c r="I128" s="70"/>
      <c r="J128" s="70">
        <v>0</v>
      </c>
      <c r="K128" s="70"/>
      <c r="L128" s="70">
        <v>-131861.41</v>
      </c>
      <c r="M128" s="70"/>
      <c r="N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</row>
    <row r="129" spans="1:256" ht="12.75">
      <c r="A129" s="68" t="s">
        <v>948</v>
      </c>
      <c r="B129" s="68" t="s">
        <v>949</v>
      </c>
      <c r="C129" s="68" t="s">
        <v>950</v>
      </c>
      <c r="D129" s="68"/>
      <c r="E129" s="68"/>
      <c r="F129" s="69">
        <v>71406.64</v>
      </c>
      <c r="G129" s="70">
        <v>71435.59</v>
      </c>
      <c r="H129" s="70"/>
      <c r="I129" s="70"/>
      <c r="J129" s="70">
        <v>28.95</v>
      </c>
      <c r="K129" s="70"/>
      <c r="L129" s="70">
        <v>-71406.64</v>
      </c>
      <c r="M129" s="70"/>
      <c r="N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</row>
    <row r="130" spans="1:256" ht="12.75">
      <c r="A130" s="68" t="s">
        <v>951</v>
      </c>
      <c r="B130" s="68" t="s">
        <v>952</v>
      </c>
      <c r="C130" s="68" t="s">
        <v>953</v>
      </c>
      <c r="D130" s="68"/>
      <c r="E130" s="68"/>
      <c r="F130" s="69">
        <v>7897.68</v>
      </c>
      <c r="G130" s="70">
        <v>7897.68</v>
      </c>
      <c r="H130" s="70"/>
      <c r="I130" s="70"/>
      <c r="J130" s="70">
        <v>0</v>
      </c>
      <c r="K130" s="70"/>
      <c r="L130" s="70">
        <v>-7897.68</v>
      </c>
      <c r="M130" s="70"/>
      <c r="N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</row>
    <row r="131" spans="1:256" ht="12.75">
      <c r="A131" s="68" t="s">
        <v>954</v>
      </c>
      <c r="B131" s="68" t="s">
        <v>955</v>
      </c>
      <c r="C131" s="68" t="s">
        <v>956</v>
      </c>
      <c r="D131" s="68"/>
      <c r="E131" s="68"/>
      <c r="F131" s="69">
        <v>16213.25</v>
      </c>
      <c r="G131" s="70">
        <v>16213.25</v>
      </c>
      <c r="H131" s="70"/>
      <c r="I131" s="70"/>
      <c r="J131" s="70">
        <v>0</v>
      </c>
      <c r="K131" s="70"/>
      <c r="L131" s="70">
        <v>-16213.25</v>
      </c>
      <c r="M131" s="70"/>
      <c r="N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1:256" ht="12.75">
      <c r="A132" s="68" t="s">
        <v>957</v>
      </c>
      <c r="B132" s="68" t="s">
        <v>958</v>
      </c>
      <c r="C132" s="68" t="s">
        <v>959</v>
      </c>
      <c r="D132" s="68"/>
      <c r="E132" s="68"/>
      <c r="F132" s="69">
        <v>28885.12</v>
      </c>
      <c r="G132" s="70">
        <v>28885.12</v>
      </c>
      <c r="H132" s="70"/>
      <c r="I132" s="70"/>
      <c r="J132" s="70">
        <v>0</v>
      </c>
      <c r="K132" s="70"/>
      <c r="L132" s="70">
        <v>-28885.12</v>
      </c>
      <c r="M132" s="70"/>
      <c r="N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spans="1:256" ht="12.75">
      <c r="A133" s="68" t="s">
        <v>960</v>
      </c>
      <c r="B133" s="68" t="s">
        <v>961</v>
      </c>
      <c r="C133" s="68" t="s">
        <v>962</v>
      </c>
      <c r="D133" s="68"/>
      <c r="E133" s="68"/>
      <c r="F133" s="69">
        <v>2113.35</v>
      </c>
      <c r="G133" s="70">
        <v>2113.35</v>
      </c>
      <c r="H133" s="70"/>
      <c r="I133" s="70"/>
      <c r="J133" s="70">
        <v>0</v>
      </c>
      <c r="K133" s="70"/>
      <c r="L133" s="70">
        <v>-2113.35</v>
      </c>
      <c r="M133" s="70"/>
      <c r="N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</row>
    <row r="134" spans="1:256" ht="12.75">
      <c r="A134" s="68" t="s">
        <v>963</v>
      </c>
      <c r="B134" s="68" t="s">
        <v>964</v>
      </c>
      <c r="C134" s="68" t="s">
        <v>965</v>
      </c>
      <c r="D134" s="68"/>
      <c r="E134" s="68"/>
      <c r="F134" s="69">
        <v>100027.74</v>
      </c>
      <c r="G134" s="70">
        <v>100027.74</v>
      </c>
      <c r="H134" s="70"/>
      <c r="I134" s="70"/>
      <c r="J134" s="70">
        <v>0</v>
      </c>
      <c r="K134" s="70"/>
      <c r="L134" s="70">
        <v>-100027.74</v>
      </c>
      <c r="M134" s="70"/>
      <c r="N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</row>
    <row r="135" spans="1:256" ht="12.75">
      <c r="A135" s="68" t="s">
        <v>966</v>
      </c>
      <c r="B135" s="68" t="s">
        <v>967</v>
      </c>
      <c r="C135" s="68" t="s">
        <v>968</v>
      </c>
      <c r="D135" s="68"/>
      <c r="E135" s="68"/>
      <c r="F135" s="69">
        <v>203.99</v>
      </c>
      <c r="G135" s="70">
        <v>203.99</v>
      </c>
      <c r="H135" s="70"/>
      <c r="I135" s="70"/>
      <c r="J135" s="70">
        <v>0</v>
      </c>
      <c r="K135" s="70"/>
      <c r="L135" s="70">
        <v>-203.99</v>
      </c>
      <c r="M135" s="70"/>
      <c r="N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</row>
    <row r="136" spans="1:256" ht="12.75">
      <c r="A136" s="68" t="s">
        <v>969</v>
      </c>
      <c r="B136" s="68" t="s">
        <v>970</v>
      </c>
      <c r="C136" s="68" t="s">
        <v>971</v>
      </c>
      <c r="D136" s="68"/>
      <c r="E136" s="68"/>
      <c r="F136" s="69">
        <v>678</v>
      </c>
      <c r="G136" s="70">
        <v>678</v>
      </c>
      <c r="H136" s="70"/>
      <c r="I136" s="70"/>
      <c r="J136" s="70">
        <v>0</v>
      </c>
      <c r="K136" s="70"/>
      <c r="L136" s="70">
        <v>-678</v>
      </c>
      <c r="M136" s="70"/>
      <c r="N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</row>
    <row r="137" spans="1:256" ht="12.75">
      <c r="A137" s="68" t="s">
        <v>972</v>
      </c>
      <c r="B137" s="68" t="s">
        <v>973</v>
      </c>
      <c r="C137" s="68" t="s">
        <v>974</v>
      </c>
      <c r="D137" s="68"/>
      <c r="E137" s="68"/>
      <c r="F137" s="69">
        <v>165</v>
      </c>
      <c r="G137" s="70">
        <v>165</v>
      </c>
      <c r="H137" s="70"/>
      <c r="I137" s="70"/>
      <c r="J137" s="70">
        <v>0</v>
      </c>
      <c r="K137" s="70"/>
      <c r="L137" s="70">
        <v>-165</v>
      </c>
      <c r="M137" s="70"/>
      <c r="N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</row>
    <row r="138" spans="1:256" ht="12.75">
      <c r="A138" s="68" t="s">
        <v>975</v>
      </c>
      <c r="B138" s="68" t="s">
        <v>976</v>
      </c>
      <c r="C138" s="68" t="s">
        <v>977</v>
      </c>
      <c r="D138" s="68"/>
      <c r="E138" s="68"/>
      <c r="F138" s="69">
        <v>12463.98</v>
      </c>
      <c r="G138" s="70">
        <v>12463.98</v>
      </c>
      <c r="H138" s="70"/>
      <c r="I138" s="70"/>
      <c r="J138" s="70">
        <v>0</v>
      </c>
      <c r="K138" s="70"/>
      <c r="L138" s="70">
        <v>-12463.98</v>
      </c>
      <c r="M138" s="70"/>
      <c r="N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1:256" ht="12.75">
      <c r="A139" s="68" t="s">
        <v>978</v>
      </c>
      <c r="B139" s="68" t="s">
        <v>979</v>
      </c>
      <c r="C139" s="68" t="s">
        <v>980</v>
      </c>
      <c r="D139" s="68"/>
      <c r="E139" s="68"/>
      <c r="F139" s="69">
        <v>647.37</v>
      </c>
      <c r="G139" s="70">
        <v>647.37</v>
      </c>
      <c r="H139" s="70"/>
      <c r="I139" s="70"/>
      <c r="J139" s="70">
        <v>0</v>
      </c>
      <c r="K139" s="70"/>
      <c r="L139" s="70">
        <v>-647.37</v>
      </c>
      <c r="M139" s="70"/>
      <c r="N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1:256" ht="12.75">
      <c r="A140" s="68" t="s">
        <v>981</v>
      </c>
      <c r="B140" s="68" t="s">
        <v>982</v>
      </c>
      <c r="C140" s="68" t="s">
        <v>983</v>
      </c>
      <c r="D140" s="68"/>
      <c r="E140" s="68"/>
      <c r="F140" s="69">
        <v>-44941.24</v>
      </c>
      <c r="G140" s="70">
        <v>-44941.24</v>
      </c>
      <c r="H140" s="70"/>
      <c r="I140" s="70"/>
      <c r="J140" s="70">
        <v>0</v>
      </c>
      <c r="K140" s="70"/>
      <c r="L140" s="70">
        <v>44941.24</v>
      </c>
      <c r="M140" s="70"/>
      <c r="N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1:256" ht="12.75">
      <c r="A141" s="68" t="s">
        <v>984</v>
      </c>
      <c r="B141" s="68" t="s">
        <v>985</v>
      </c>
      <c r="C141" s="68" t="s">
        <v>986</v>
      </c>
      <c r="D141" s="68"/>
      <c r="E141" s="68"/>
      <c r="F141" s="69">
        <v>10579.11</v>
      </c>
      <c r="G141" s="70">
        <v>10579.11</v>
      </c>
      <c r="H141" s="70"/>
      <c r="I141" s="70"/>
      <c r="J141" s="70">
        <v>0</v>
      </c>
      <c r="K141" s="70"/>
      <c r="L141" s="70">
        <v>-10579.11</v>
      </c>
      <c r="M141" s="70"/>
      <c r="N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</row>
    <row r="142" spans="1:256" ht="12.75">
      <c r="A142" s="68" t="s">
        <v>987</v>
      </c>
      <c r="B142" s="68" t="s">
        <v>988</v>
      </c>
      <c r="C142" s="68" t="s">
        <v>989</v>
      </c>
      <c r="D142" s="68"/>
      <c r="E142" s="68"/>
      <c r="F142" s="69">
        <v>303.21</v>
      </c>
      <c r="G142" s="70">
        <v>0</v>
      </c>
      <c r="H142" s="70"/>
      <c r="I142" s="70"/>
      <c r="J142" s="70">
        <v>-303.21</v>
      </c>
      <c r="K142" s="70"/>
      <c r="L142" s="70">
        <v>-303.21</v>
      </c>
      <c r="M142" s="70"/>
      <c r="N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</row>
    <row r="143" spans="1:256" ht="12.75">
      <c r="A143" s="68" t="s">
        <v>990</v>
      </c>
      <c r="B143" s="68" t="s">
        <v>991</v>
      </c>
      <c r="C143" s="68" t="s">
        <v>992</v>
      </c>
      <c r="D143" s="68"/>
      <c r="E143" s="68"/>
      <c r="F143" s="69">
        <v>245318.47</v>
      </c>
      <c r="G143" s="70">
        <v>245318.47</v>
      </c>
      <c r="H143" s="70"/>
      <c r="I143" s="70"/>
      <c r="J143" s="70">
        <v>0</v>
      </c>
      <c r="K143" s="70"/>
      <c r="L143" s="70">
        <v>-245318.47</v>
      </c>
      <c r="M143" s="70"/>
      <c r="N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</row>
    <row r="144" spans="1:256" ht="12.75">
      <c r="A144" s="68" t="s">
        <v>993</v>
      </c>
      <c r="B144" s="68" t="s">
        <v>994</v>
      </c>
      <c r="C144" s="68" t="s">
        <v>995</v>
      </c>
      <c r="D144" s="68"/>
      <c r="E144" s="68"/>
      <c r="F144" s="69">
        <v>56.59</v>
      </c>
      <c r="G144" s="70">
        <v>56.59</v>
      </c>
      <c r="H144" s="70"/>
      <c r="I144" s="70"/>
      <c r="J144" s="70">
        <v>0</v>
      </c>
      <c r="K144" s="70"/>
      <c r="L144" s="70">
        <v>-56.59</v>
      </c>
      <c r="M144" s="70"/>
      <c r="N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</row>
    <row r="145" spans="1:256" ht="12.75">
      <c r="A145" s="68" t="s">
        <v>996</v>
      </c>
      <c r="B145" s="68" t="s">
        <v>997</v>
      </c>
      <c r="C145" s="68" t="s">
        <v>998</v>
      </c>
      <c r="D145" s="68"/>
      <c r="E145" s="68"/>
      <c r="F145" s="69">
        <v>5411.39</v>
      </c>
      <c r="G145" s="70">
        <v>0</v>
      </c>
      <c r="H145" s="70"/>
      <c r="I145" s="70"/>
      <c r="J145" s="70">
        <v>-5411.39</v>
      </c>
      <c r="K145" s="70"/>
      <c r="L145" s="70">
        <v>-5411.39</v>
      </c>
      <c r="M145" s="70"/>
      <c r="N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</row>
    <row r="146" spans="1:256" ht="12.75">
      <c r="A146" s="68" t="s">
        <v>999</v>
      </c>
      <c r="B146" s="68" t="s">
        <v>1000</v>
      </c>
      <c r="C146" s="68" t="s">
        <v>1001</v>
      </c>
      <c r="D146" s="68"/>
      <c r="E146" s="68"/>
      <c r="F146" s="69">
        <v>-571.03</v>
      </c>
      <c r="G146" s="70">
        <v>-571.03</v>
      </c>
      <c r="H146" s="70"/>
      <c r="I146" s="70"/>
      <c r="J146" s="70">
        <v>0</v>
      </c>
      <c r="K146" s="70"/>
      <c r="L146" s="70">
        <v>571.03</v>
      </c>
      <c r="M146" s="70"/>
      <c r="N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</row>
    <row r="147" spans="1:256" ht="12.75">
      <c r="A147" s="68" t="s">
        <v>1002</v>
      </c>
      <c r="B147" s="68" t="s">
        <v>1003</v>
      </c>
      <c r="C147" s="68" t="s">
        <v>1004</v>
      </c>
      <c r="D147" s="68"/>
      <c r="E147" s="68"/>
      <c r="F147" s="69">
        <v>1342.05</v>
      </c>
      <c r="G147" s="70">
        <v>0</v>
      </c>
      <c r="H147" s="70"/>
      <c r="I147" s="70"/>
      <c r="J147" s="70">
        <v>-1342.05</v>
      </c>
      <c r="K147" s="70"/>
      <c r="L147" s="70">
        <v>-1342.05</v>
      </c>
      <c r="M147" s="70"/>
      <c r="N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</row>
    <row r="148" spans="1:256" ht="12.75">
      <c r="A148" s="68" t="s">
        <v>1005</v>
      </c>
      <c r="B148" s="68" t="s">
        <v>1006</v>
      </c>
      <c r="C148" s="68" t="s">
        <v>1007</v>
      </c>
      <c r="D148" s="68"/>
      <c r="E148" s="68"/>
      <c r="F148" s="69">
        <v>367.11</v>
      </c>
      <c r="G148" s="70">
        <v>0</v>
      </c>
      <c r="H148" s="70"/>
      <c r="I148" s="70"/>
      <c r="J148" s="70">
        <v>-367.11</v>
      </c>
      <c r="K148" s="70"/>
      <c r="L148" s="70">
        <v>-367.11</v>
      </c>
      <c r="M148" s="70"/>
      <c r="N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</row>
    <row r="149" spans="1:256" ht="12.75">
      <c r="A149" s="68" t="s">
        <v>1008</v>
      </c>
      <c r="B149" s="68" t="s">
        <v>1009</v>
      </c>
      <c r="C149" s="68" t="s">
        <v>1010</v>
      </c>
      <c r="D149" s="68"/>
      <c r="E149" s="68"/>
      <c r="F149" s="69">
        <v>393897.04</v>
      </c>
      <c r="G149" s="70">
        <v>393897.04</v>
      </c>
      <c r="H149" s="70"/>
      <c r="I149" s="70"/>
      <c r="J149" s="70">
        <v>0</v>
      </c>
      <c r="K149" s="70"/>
      <c r="L149" s="70">
        <v>-393897.04</v>
      </c>
      <c r="M149" s="70"/>
      <c r="N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</row>
    <row r="150" spans="1:256" ht="12.75">
      <c r="A150" s="68" t="s">
        <v>1011</v>
      </c>
      <c r="B150" s="68" t="s">
        <v>1012</v>
      </c>
      <c r="C150" s="68" t="s">
        <v>1013</v>
      </c>
      <c r="D150" s="68"/>
      <c r="E150" s="68"/>
      <c r="F150" s="69">
        <v>96000</v>
      </c>
      <c r="G150" s="70">
        <v>96000</v>
      </c>
      <c r="H150" s="70"/>
      <c r="I150" s="70"/>
      <c r="J150" s="70">
        <v>0</v>
      </c>
      <c r="K150" s="70"/>
      <c r="L150" s="70">
        <v>-96000</v>
      </c>
      <c r="M150" s="70"/>
      <c r="N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</row>
    <row r="151" spans="1:256" ht="12.75">
      <c r="A151" s="68" t="s">
        <v>1014</v>
      </c>
      <c r="B151" s="68" t="s">
        <v>1015</v>
      </c>
      <c r="C151" s="68" t="s">
        <v>1016</v>
      </c>
      <c r="D151" s="68"/>
      <c r="E151" s="68"/>
      <c r="F151" s="69">
        <v>1184.76</v>
      </c>
      <c r="G151" s="70">
        <v>1184.76</v>
      </c>
      <c r="H151" s="70"/>
      <c r="I151" s="70"/>
      <c r="J151" s="70">
        <v>0</v>
      </c>
      <c r="K151" s="70"/>
      <c r="L151" s="70">
        <v>-1184.76</v>
      </c>
      <c r="M151" s="70"/>
      <c r="N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1:256" ht="12.75">
      <c r="A152" s="68" t="s">
        <v>1017</v>
      </c>
      <c r="B152" s="68" t="s">
        <v>1018</v>
      </c>
      <c r="C152" s="68" t="s">
        <v>1019</v>
      </c>
      <c r="D152" s="68"/>
      <c r="E152" s="68"/>
      <c r="F152" s="69">
        <v>1378.58</v>
      </c>
      <c r="G152" s="70">
        <v>0</v>
      </c>
      <c r="H152" s="70"/>
      <c r="I152" s="70"/>
      <c r="J152" s="70">
        <v>-1378.58</v>
      </c>
      <c r="K152" s="70"/>
      <c r="L152" s="70">
        <v>-1378.58</v>
      </c>
      <c r="M152" s="70"/>
      <c r="N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</row>
    <row r="153" spans="1:256" ht="12.75">
      <c r="A153" s="68" t="s">
        <v>1020</v>
      </c>
      <c r="B153" s="68" t="s">
        <v>1021</v>
      </c>
      <c r="C153" s="68" t="s">
        <v>1022</v>
      </c>
      <c r="D153" s="68"/>
      <c r="E153" s="68"/>
      <c r="F153" s="69">
        <v>9318.69</v>
      </c>
      <c r="G153" s="70">
        <v>0</v>
      </c>
      <c r="H153" s="70"/>
      <c r="I153" s="70"/>
      <c r="J153" s="70">
        <v>-9318.69</v>
      </c>
      <c r="K153" s="70"/>
      <c r="L153" s="70">
        <v>-9318.69</v>
      </c>
      <c r="M153" s="70"/>
      <c r="N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</row>
    <row r="154" spans="1:256" ht="12.75">
      <c r="A154" s="68" t="s">
        <v>1023</v>
      </c>
      <c r="B154" s="68" t="s">
        <v>1024</v>
      </c>
      <c r="C154" s="68" t="s">
        <v>1025</v>
      </c>
      <c r="D154" s="68"/>
      <c r="E154" s="68"/>
      <c r="F154" s="69">
        <v>5600</v>
      </c>
      <c r="G154" s="70">
        <v>5600</v>
      </c>
      <c r="H154" s="70"/>
      <c r="I154" s="70"/>
      <c r="J154" s="70">
        <v>0</v>
      </c>
      <c r="K154" s="70"/>
      <c r="L154" s="70">
        <v>-5600</v>
      </c>
      <c r="M154" s="70"/>
      <c r="N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spans="1:256" ht="12.75">
      <c r="A155" s="68" t="s">
        <v>1026</v>
      </c>
      <c r="B155" s="68" t="s">
        <v>1027</v>
      </c>
      <c r="C155" s="68" t="s">
        <v>1028</v>
      </c>
      <c r="D155" s="68"/>
      <c r="E155" s="68"/>
      <c r="F155" s="69">
        <v>3906.42</v>
      </c>
      <c r="G155" s="70">
        <v>3825</v>
      </c>
      <c r="H155" s="70"/>
      <c r="I155" s="70"/>
      <c r="J155" s="70">
        <v>-81.42</v>
      </c>
      <c r="K155" s="70"/>
      <c r="L155" s="70">
        <v>-3906.42</v>
      </c>
      <c r="M155" s="70"/>
      <c r="N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</row>
    <row r="156" spans="1:256" ht="12.75">
      <c r="A156" s="68" t="s">
        <v>1029</v>
      </c>
      <c r="B156" s="68" t="s">
        <v>1030</v>
      </c>
      <c r="C156" s="68" t="s">
        <v>1031</v>
      </c>
      <c r="D156" s="68"/>
      <c r="E156" s="68"/>
      <c r="F156" s="69">
        <v>68.23</v>
      </c>
      <c r="G156" s="70">
        <v>0</v>
      </c>
      <c r="H156" s="70"/>
      <c r="I156" s="70"/>
      <c r="J156" s="70">
        <v>-68.23</v>
      </c>
      <c r="K156" s="70"/>
      <c r="L156" s="70">
        <v>-68.23</v>
      </c>
      <c r="M156" s="70"/>
      <c r="N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</row>
    <row r="157" spans="1:256" ht="12.75">
      <c r="A157" s="68" t="s">
        <v>1032</v>
      </c>
      <c r="B157" s="68" t="s">
        <v>1033</v>
      </c>
      <c r="C157" s="68" t="s">
        <v>1034</v>
      </c>
      <c r="D157" s="68"/>
      <c r="E157" s="68"/>
      <c r="F157" s="69">
        <v>2670.92</v>
      </c>
      <c r="G157" s="70">
        <v>0</v>
      </c>
      <c r="H157" s="70"/>
      <c r="I157" s="70"/>
      <c r="J157" s="70">
        <v>-2670.92</v>
      </c>
      <c r="K157" s="70"/>
      <c r="L157" s="70">
        <v>-2670.92</v>
      </c>
      <c r="M157" s="70"/>
      <c r="N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</row>
    <row r="158" spans="1:256" ht="12.75">
      <c r="A158" s="68" t="s">
        <v>1035</v>
      </c>
      <c r="B158" s="68" t="s">
        <v>1036</v>
      </c>
      <c r="C158" s="68" t="s">
        <v>1037</v>
      </c>
      <c r="D158" s="68"/>
      <c r="E158" s="68"/>
      <c r="F158" s="69">
        <v>388.03</v>
      </c>
      <c r="G158" s="70">
        <v>0</v>
      </c>
      <c r="H158" s="70"/>
      <c r="I158" s="70"/>
      <c r="J158" s="70">
        <v>-388.03</v>
      </c>
      <c r="K158" s="70"/>
      <c r="L158" s="70">
        <v>-388.03</v>
      </c>
      <c r="M158" s="70"/>
      <c r="N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</row>
    <row r="159" spans="1:256" ht="12.75">
      <c r="A159" s="68" t="s">
        <v>1038</v>
      </c>
      <c r="B159" s="68" t="s">
        <v>1039</v>
      </c>
      <c r="C159" s="68" t="s">
        <v>1040</v>
      </c>
      <c r="D159" s="68"/>
      <c r="E159" s="68"/>
      <c r="F159" s="69">
        <v>94.85</v>
      </c>
      <c r="G159" s="70">
        <v>0</v>
      </c>
      <c r="H159" s="70"/>
      <c r="I159" s="70"/>
      <c r="J159" s="70">
        <v>-94.85</v>
      </c>
      <c r="K159" s="70"/>
      <c r="L159" s="70">
        <v>-94.85</v>
      </c>
      <c r="M159" s="70"/>
      <c r="N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</row>
    <row r="160" spans="1:256" ht="12.75">
      <c r="A160" s="68" t="s">
        <v>1041</v>
      </c>
      <c r="B160" s="68" t="s">
        <v>1042</v>
      </c>
      <c r="C160" s="68" t="s">
        <v>1043</v>
      </c>
      <c r="D160" s="68"/>
      <c r="E160" s="68"/>
      <c r="F160" s="69">
        <v>395.2</v>
      </c>
      <c r="G160" s="70">
        <v>0</v>
      </c>
      <c r="H160" s="70"/>
      <c r="I160" s="70"/>
      <c r="J160" s="70">
        <v>-395.2</v>
      </c>
      <c r="K160" s="70"/>
      <c r="L160" s="70">
        <v>-395.2</v>
      </c>
      <c r="M160" s="70"/>
      <c r="N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</row>
    <row r="161" spans="1:256" ht="12.75">
      <c r="A161" s="68" t="s">
        <v>1044</v>
      </c>
      <c r="B161" s="68" t="s">
        <v>1045</v>
      </c>
      <c r="C161" s="68" t="s">
        <v>1046</v>
      </c>
      <c r="D161" s="68"/>
      <c r="E161" s="68"/>
      <c r="F161" s="69">
        <v>2006.08</v>
      </c>
      <c r="G161" s="70">
        <v>2006.08</v>
      </c>
      <c r="H161" s="70"/>
      <c r="I161" s="70"/>
      <c r="J161" s="70">
        <v>0</v>
      </c>
      <c r="K161" s="70"/>
      <c r="L161" s="70">
        <v>-2006.08</v>
      </c>
      <c r="M161" s="70"/>
      <c r="N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</row>
    <row r="162" spans="1:256" ht="12.75">
      <c r="A162" s="68" t="s">
        <v>1047</v>
      </c>
      <c r="B162" s="68" t="s">
        <v>1048</v>
      </c>
      <c r="C162" s="68" t="s">
        <v>1049</v>
      </c>
      <c r="D162" s="68"/>
      <c r="E162" s="68"/>
      <c r="F162" s="69">
        <v>-22.2</v>
      </c>
      <c r="G162" s="70">
        <v>0</v>
      </c>
      <c r="H162" s="70"/>
      <c r="I162" s="70"/>
      <c r="J162" s="70">
        <v>22.2</v>
      </c>
      <c r="K162" s="70"/>
      <c r="L162" s="70">
        <v>22.2</v>
      </c>
      <c r="M162" s="70"/>
      <c r="N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</row>
    <row r="163" spans="1:256" ht="12.75">
      <c r="A163" s="68" t="s">
        <v>1050</v>
      </c>
      <c r="B163" s="68" t="s">
        <v>1051</v>
      </c>
      <c r="C163" s="68" t="s">
        <v>1052</v>
      </c>
      <c r="D163" s="68"/>
      <c r="E163" s="68"/>
      <c r="F163" s="69">
        <v>10008.91</v>
      </c>
      <c r="G163" s="70">
        <v>9998.43</v>
      </c>
      <c r="H163" s="70"/>
      <c r="I163" s="70"/>
      <c r="J163" s="70">
        <v>-10.48</v>
      </c>
      <c r="K163" s="70"/>
      <c r="L163" s="70">
        <v>-10008.91</v>
      </c>
      <c r="M163" s="70"/>
      <c r="N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  <c r="IT163" s="71"/>
      <c r="IU163" s="71"/>
      <c r="IV163" s="71"/>
    </row>
    <row r="164" spans="1:256" ht="12.75">
      <c r="A164" s="68" t="s">
        <v>1053</v>
      </c>
      <c r="B164" s="68" t="s">
        <v>1054</v>
      </c>
      <c r="C164" s="68" t="s">
        <v>1055</v>
      </c>
      <c r="D164" s="68"/>
      <c r="E164" s="68"/>
      <c r="F164" s="69">
        <v>7.54</v>
      </c>
      <c r="G164" s="70">
        <v>0</v>
      </c>
      <c r="H164" s="70"/>
      <c r="I164" s="70"/>
      <c r="J164" s="70">
        <v>-7.54</v>
      </c>
      <c r="K164" s="70"/>
      <c r="L164" s="70">
        <v>-7.54</v>
      </c>
      <c r="M164" s="70"/>
      <c r="N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  <c r="IT164" s="71"/>
      <c r="IU164" s="71"/>
      <c r="IV164" s="71"/>
    </row>
    <row r="165" spans="1:256" ht="12.75">
      <c r="A165" s="68" t="s">
        <v>1056</v>
      </c>
      <c r="B165" s="68" t="s">
        <v>1057</v>
      </c>
      <c r="C165" s="68" t="s">
        <v>1058</v>
      </c>
      <c r="D165" s="68"/>
      <c r="E165" s="68"/>
      <c r="F165" s="69">
        <v>3165.21</v>
      </c>
      <c r="G165" s="70">
        <v>2520.98</v>
      </c>
      <c r="H165" s="70"/>
      <c r="I165" s="70"/>
      <c r="J165" s="70">
        <v>-644.23</v>
      </c>
      <c r="K165" s="70"/>
      <c r="L165" s="70">
        <v>-3165.21</v>
      </c>
      <c r="M165" s="70"/>
      <c r="N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  <c r="IT165" s="71"/>
      <c r="IU165" s="71"/>
      <c r="IV165" s="71"/>
    </row>
    <row r="166" spans="1:256" ht="12.75">
      <c r="A166" s="68" t="s">
        <v>1059</v>
      </c>
      <c r="B166" s="68" t="s">
        <v>1060</v>
      </c>
      <c r="C166" s="68" t="s">
        <v>1061</v>
      </c>
      <c r="D166" s="68"/>
      <c r="E166" s="68"/>
      <c r="F166" s="69">
        <v>8635.03</v>
      </c>
      <c r="G166" s="70">
        <v>0</v>
      </c>
      <c r="H166" s="70"/>
      <c r="I166" s="70"/>
      <c r="J166" s="70">
        <v>-8635.03</v>
      </c>
      <c r="K166" s="70"/>
      <c r="L166" s="70">
        <v>-8635.03</v>
      </c>
      <c r="M166" s="70"/>
      <c r="N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  <c r="IT166" s="71"/>
      <c r="IU166" s="71"/>
      <c r="IV166" s="71"/>
    </row>
    <row r="167" spans="1:256" ht="12.75">
      <c r="A167" s="68" t="s">
        <v>1062</v>
      </c>
      <c r="B167" s="68" t="s">
        <v>1063</v>
      </c>
      <c r="C167" s="68" t="s">
        <v>1064</v>
      </c>
      <c r="D167" s="68"/>
      <c r="E167" s="68"/>
      <c r="F167" s="69">
        <v>603.3</v>
      </c>
      <c r="G167" s="70">
        <v>0</v>
      </c>
      <c r="H167" s="70"/>
      <c r="I167" s="70"/>
      <c r="J167" s="70">
        <v>-603.3</v>
      </c>
      <c r="K167" s="70"/>
      <c r="L167" s="70">
        <v>-603.3</v>
      </c>
      <c r="M167" s="70"/>
      <c r="N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  <c r="IT167" s="71"/>
      <c r="IU167" s="71"/>
      <c r="IV167" s="71"/>
    </row>
    <row r="168" spans="1:256" ht="12.75">
      <c r="A168" s="68" t="s">
        <v>1065</v>
      </c>
      <c r="B168" s="68" t="s">
        <v>1066</v>
      </c>
      <c r="C168" s="68" t="s">
        <v>1067</v>
      </c>
      <c r="D168" s="68"/>
      <c r="E168" s="68"/>
      <c r="F168" s="69">
        <v>163896.17</v>
      </c>
      <c r="G168" s="70">
        <v>123384.55</v>
      </c>
      <c r="H168" s="70"/>
      <c r="I168" s="70"/>
      <c r="J168" s="70">
        <v>-40511.62</v>
      </c>
      <c r="K168" s="70"/>
      <c r="L168" s="70">
        <v>-163896.17</v>
      </c>
      <c r="M168" s="70"/>
      <c r="N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  <c r="IT168" s="71"/>
      <c r="IU168" s="71"/>
      <c r="IV168" s="71"/>
    </row>
    <row r="169" spans="1:256" ht="12.75">
      <c r="A169" s="68" t="s">
        <v>1068</v>
      </c>
      <c r="B169" s="68" t="s">
        <v>1069</v>
      </c>
      <c r="C169" s="68" t="s">
        <v>1070</v>
      </c>
      <c r="D169" s="68"/>
      <c r="E169" s="68"/>
      <c r="F169" s="69">
        <v>217.29</v>
      </c>
      <c r="G169" s="70">
        <v>0</v>
      </c>
      <c r="H169" s="70"/>
      <c r="I169" s="70"/>
      <c r="J169" s="70">
        <v>-217.29</v>
      </c>
      <c r="K169" s="70"/>
      <c r="L169" s="70">
        <v>-217.29</v>
      </c>
      <c r="M169" s="70"/>
      <c r="N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  <c r="IT169" s="71"/>
      <c r="IU169" s="71"/>
      <c r="IV169" s="71"/>
    </row>
    <row r="170" spans="1:256" ht="12.75">
      <c r="A170" s="68" t="s">
        <v>1071</v>
      </c>
      <c r="B170" s="68" t="s">
        <v>1072</v>
      </c>
      <c r="C170" s="68" t="s">
        <v>1073</v>
      </c>
      <c r="D170" s="68"/>
      <c r="E170" s="68"/>
      <c r="F170" s="69">
        <v>159880.16</v>
      </c>
      <c r="G170" s="70">
        <v>138254.12</v>
      </c>
      <c r="H170" s="70"/>
      <c r="I170" s="70"/>
      <c r="J170" s="70">
        <v>-21626.04</v>
      </c>
      <c r="K170" s="70"/>
      <c r="L170" s="70">
        <v>-159880.16</v>
      </c>
      <c r="M170" s="70"/>
      <c r="N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  <c r="IT170" s="71"/>
      <c r="IU170" s="71"/>
      <c r="IV170" s="71"/>
    </row>
    <row r="171" spans="1:256" ht="12.75">
      <c r="A171" s="68" t="s">
        <v>1074</v>
      </c>
      <c r="B171" s="68" t="s">
        <v>1075</v>
      </c>
      <c r="C171" s="68" t="s">
        <v>1076</v>
      </c>
      <c r="D171" s="68"/>
      <c r="E171" s="68"/>
      <c r="F171" s="69">
        <v>36370.59</v>
      </c>
      <c r="G171" s="70">
        <v>33785.57</v>
      </c>
      <c r="H171" s="70"/>
      <c r="I171" s="70"/>
      <c r="J171" s="70">
        <v>-2585.02</v>
      </c>
      <c r="K171" s="70"/>
      <c r="L171" s="70">
        <v>-36370.59</v>
      </c>
      <c r="M171" s="70"/>
      <c r="N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  <c r="IT171" s="71"/>
      <c r="IU171" s="71"/>
      <c r="IV171" s="71"/>
    </row>
    <row r="172" spans="1:256" ht="12.75">
      <c r="A172" s="68" t="s">
        <v>1077</v>
      </c>
      <c r="B172" s="68" t="s">
        <v>1078</v>
      </c>
      <c r="C172" s="68" t="s">
        <v>1079</v>
      </c>
      <c r="D172" s="68"/>
      <c r="E172" s="68"/>
      <c r="F172" s="69">
        <v>43730.91</v>
      </c>
      <c r="G172" s="70">
        <v>27952.04</v>
      </c>
      <c r="H172" s="70"/>
      <c r="I172" s="70"/>
      <c r="J172" s="70">
        <v>-15778.87</v>
      </c>
      <c r="K172" s="70"/>
      <c r="L172" s="70">
        <v>-43730.91</v>
      </c>
      <c r="M172" s="70"/>
      <c r="N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  <c r="IT172" s="71"/>
      <c r="IU172" s="71"/>
      <c r="IV172" s="71"/>
    </row>
    <row r="173" spans="1:256" ht="12.75">
      <c r="A173" s="68" t="s">
        <v>1080</v>
      </c>
      <c r="B173" s="68" t="s">
        <v>1081</v>
      </c>
      <c r="C173" s="68" t="s">
        <v>1082</v>
      </c>
      <c r="D173" s="68"/>
      <c r="E173" s="68"/>
      <c r="F173" s="69">
        <v>618.44</v>
      </c>
      <c r="G173" s="70">
        <v>225.79</v>
      </c>
      <c r="H173" s="70"/>
      <c r="I173" s="70"/>
      <c r="J173" s="70">
        <v>-392.65</v>
      </c>
      <c r="K173" s="70"/>
      <c r="L173" s="70">
        <v>-618.44</v>
      </c>
      <c r="M173" s="70"/>
      <c r="N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  <c r="IT173" s="71"/>
      <c r="IU173" s="71"/>
      <c r="IV173" s="71"/>
    </row>
    <row r="174" spans="1:256" ht="12.75">
      <c r="A174" s="68" t="s">
        <v>1083</v>
      </c>
      <c r="B174" s="68" t="s">
        <v>1084</v>
      </c>
      <c r="C174" s="68" t="s">
        <v>1085</v>
      </c>
      <c r="D174" s="68"/>
      <c r="E174" s="68"/>
      <c r="F174" s="69">
        <v>41765.69</v>
      </c>
      <c r="G174" s="70">
        <v>10831.62</v>
      </c>
      <c r="H174" s="70"/>
      <c r="I174" s="70"/>
      <c r="J174" s="70">
        <v>-30934.07</v>
      </c>
      <c r="K174" s="70"/>
      <c r="L174" s="70">
        <v>-41765.69</v>
      </c>
      <c r="M174" s="70"/>
      <c r="N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  <c r="IV174" s="71"/>
    </row>
    <row r="175" spans="1:256" ht="12.75">
      <c r="A175" s="68" t="s">
        <v>1086</v>
      </c>
      <c r="B175" s="68" t="s">
        <v>1087</v>
      </c>
      <c r="C175" s="68" t="s">
        <v>1088</v>
      </c>
      <c r="D175" s="68"/>
      <c r="E175" s="68"/>
      <c r="F175" s="69">
        <v>12.16</v>
      </c>
      <c r="G175" s="70">
        <v>0</v>
      </c>
      <c r="H175" s="70"/>
      <c r="I175" s="70"/>
      <c r="J175" s="70">
        <v>-12.16</v>
      </c>
      <c r="K175" s="70"/>
      <c r="L175" s="70">
        <v>-12.16</v>
      </c>
      <c r="M175" s="70"/>
      <c r="N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  <c r="IT175" s="71"/>
      <c r="IU175" s="71"/>
      <c r="IV175" s="71"/>
    </row>
    <row r="176" spans="1:256" ht="12.75">
      <c r="A176" s="68" t="s">
        <v>1089</v>
      </c>
      <c r="B176" s="68" t="s">
        <v>1090</v>
      </c>
      <c r="C176" s="68" t="s">
        <v>1091</v>
      </c>
      <c r="D176" s="68"/>
      <c r="E176" s="68"/>
      <c r="F176" s="69">
        <v>380608.57</v>
      </c>
      <c r="G176" s="70">
        <v>375608.43</v>
      </c>
      <c r="H176" s="70"/>
      <c r="I176" s="70"/>
      <c r="J176" s="70">
        <v>-5000.14</v>
      </c>
      <c r="K176" s="70"/>
      <c r="L176" s="70">
        <v>-380608.57</v>
      </c>
      <c r="M176" s="70"/>
      <c r="N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  <c r="IT176" s="71"/>
      <c r="IU176" s="71"/>
      <c r="IV176" s="71"/>
    </row>
    <row r="177" spans="1:256" ht="12.75">
      <c r="A177" s="68" t="s">
        <v>1092</v>
      </c>
      <c r="B177" s="68" t="s">
        <v>1093</v>
      </c>
      <c r="C177" s="68" t="s">
        <v>1094</v>
      </c>
      <c r="D177" s="68"/>
      <c r="E177" s="68"/>
      <c r="F177" s="69">
        <v>2181.31</v>
      </c>
      <c r="G177" s="70">
        <v>0</v>
      </c>
      <c r="H177" s="70"/>
      <c r="I177" s="70"/>
      <c r="J177" s="70">
        <v>-2181.31</v>
      </c>
      <c r="K177" s="70"/>
      <c r="L177" s="70">
        <v>-2181.31</v>
      </c>
      <c r="M177" s="70"/>
      <c r="N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1"/>
      <c r="GT177" s="71"/>
      <c r="GU177" s="71"/>
      <c r="GV177" s="71"/>
      <c r="GW177" s="71"/>
      <c r="GX177" s="71"/>
      <c r="GY177" s="71"/>
      <c r="GZ177" s="71"/>
      <c r="HA177" s="71"/>
      <c r="HB177" s="71"/>
      <c r="HC177" s="71"/>
      <c r="HD177" s="71"/>
      <c r="HE177" s="71"/>
      <c r="HF177" s="71"/>
      <c r="HG177" s="71"/>
      <c r="HH177" s="71"/>
      <c r="HI177" s="71"/>
      <c r="HJ177" s="71"/>
      <c r="HK177" s="71"/>
      <c r="HL177" s="71"/>
      <c r="HM177" s="71"/>
      <c r="HN177" s="71"/>
      <c r="HO177" s="71"/>
      <c r="HP177" s="71"/>
      <c r="HQ177" s="71"/>
      <c r="HR177" s="71"/>
      <c r="HS177" s="71"/>
      <c r="HT177" s="71"/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  <c r="IS177" s="71"/>
      <c r="IT177" s="71"/>
      <c r="IU177" s="71"/>
      <c r="IV177" s="71"/>
    </row>
    <row r="178" spans="1:256" ht="12.75">
      <c r="A178" s="68" t="s">
        <v>1095</v>
      </c>
      <c r="B178" s="68" t="s">
        <v>1096</v>
      </c>
      <c r="C178" s="68" t="s">
        <v>1097</v>
      </c>
      <c r="D178" s="68"/>
      <c r="E178" s="68"/>
      <c r="F178" s="69">
        <v>11596</v>
      </c>
      <c r="G178" s="70">
        <v>10847.3</v>
      </c>
      <c r="H178" s="70"/>
      <c r="I178" s="70"/>
      <c r="J178" s="70">
        <v>-748.7</v>
      </c>
      <c r="K178" s="70"/>
      <c r="L178" s="70">
        <v>-11596</v>
      </c>
      <c r="M178" s="70"/>
      <c r="N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  <c r="IT178" s="71"/>
      <c r="IU178" s="71"/>
      <c r="IV178" s="71"/>
    </row>
    <row r="179" spans="1:256" ht="12.75">
      <c r="A179" s="68" t="s">
        <v>1098</v>
      </c>
      <c r="B179" s="68" t="s">
        <v>1099</v>
      </c>
      <c r="C179" s="68" t="s">
        <v>1100</v>
      </c>
      <c r="D179" s="68"/>
      <c r="E179" s="68"/>
      <c r="F179" s="69">
        <v>252.21</v>
      </c>
      <c r="G179" s="70">
        <v>0</v>
      </c>
      <c r="H179" s="70"/>
      <c r="I179" s="70"/>
      <c r="J179" s="70">
        <v>-252.21</v>
      </c>
      <c r="K179" s="70"/>
      <c r="L179" s="70">
        <v>-252.21</v>
      </c>
      <c r="M179" s="70"/>
      <c r="N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  <c r="IV179" s="71"/>
    </row>
    <row r="180" spans="1:256" ht="12.75">
      <c r="A180" s="68" t="s">
        <v>1101</v>
      </c>
      <c r="B180" s="68" t="s">
        <v>1102</v>
      </c>
      <c r="C180" s="68" t="s">
        <v>1103</v>
      </c>
      <c r="D180" s="68"/>
      <c r="E180" s="68"/>
      <c r="F180" s="69">
        <v>42597.89</v>
      </c>
      <c r="G180" s="70">
        <v>15162.11</v>
      </c>
      <c r="H180" s="70"/>
      <c r="I180" s="70"/>
      <c r="J180" s="70">
        <v>-27435.78</v>
      </c>
      <c r="K180" s="70"/>
      <c r="L180" s="70">
        <v>-42597.89</v>
      </c>
      <c r="M180" s="70"/>
      <c r="N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  <c r="IS180" s="71"/>
      <c r="IT180" s="71"/>
      <c r="IU180" s="71"/>
      <c r="IV180" s="71"/>
    </row>
    <row r="181" spans="1:256" ht="12.75">
      <c r="A181" s="68" t="s">
        <v>1104</v>
      </c>
      <c r="B181" s="68" t="s">
        <v>1105</v>
      </c>
      <c r="C181" s="68" t="s">
        <v>1106</v>
      </c>
      <c r="D181" s="68"/>
      <c r="E181" s="68"/>
      <c r="F181" s="69">
        <v>3415.88</v>
      </c>
      <c r="G181" s="70">
        <v>3375</v>
      </c>
      <c r="H181" s="70"/>
      <c r="I181" s="70"/>
      <c r="J181" s="70">
        <v>-40.88</v>
      </c>
      <c r="K181" s="70"/>
      <c r="L181" s="70">
        <v>-3415.88</v>
      </c>
      <c r="M181" s="70"/>
      <c r="N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1"/>
      <c r="GT181" s="71"/>
      <c r="GU181" s="71"/>
      <c r="GV181" s="71"/>
      <c r="GW181" s="71"/>
      <c r="GX181" s="71"/>
      <c r="GY181" s="71"/>
      <c r="GZ181" s="71"/>
      <c r="HA181" s="71"/>
      <c r="HB181" s="71"/>
      <c r="HC181" s="71"/>
      <c r="HD181" s="71"/>
      <c r="HE181" s="71"/>
      <c r="HF181" s="71"/>
      <c r="HG181" s="71"/>
      <c r="HH181" s="71"/>
      <c r="HI181" s="71"/>
      <c r="HJ181" s="71"/>
      <c r="HK181" s="71"/>
      <c r="HL181" s="71"/>
      <c r="HM181" s="71"/>
      <c r="HN181" s="71"/>
      <c r="HO181" s="71"/>
      <c r="HP181" s="71"/>
      <c r="HQ181" s="71"/>
      <c r="HR181" s="71"/>
      <c r="HS181" s="71"/>
      <c r="HT181" s="71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71"/>
      <c r="IH181" s="71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  <c r="IT181" s="71"/>
      <c r="IU181" s="71"/>
      <c r="IV181" s="71"/>
    </row>
    <row r="182" spans="1:256" ht="12.75">
      <c r="A182" s="68" t="s">
        <v>1107</v>
      </c>
      <c r="B182" s="68" t="s">
        <v>1108</v>
      </c>
      <c r="C182" s="68" t="s">
        <v>1109</v>
      </c>
      <c r="D182" s="68"/>
      <c r="E182" s="68"/>
      <c r="F182" s="69">
        <v>44072.31</v>
      </c>
      <c r="G182" s="70">
        <v>43384</v>
      </c>
      <c r="H182" s="70"/>
      <c r="I182" s="70"/>
      <c r="J182" s="70">
        <v>-688.31</v>
      </c>
      <c r="K182" s="70"/>
      <c r="L182" s="70">
        <v>-44072.31</v>
      </c>
      <c r="M182" s="70"/>
      <c r="N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1"/>
      <c r="GT182" s="71"/>
      <c r="GU182" s="71"/>
      <c r="GV182" s="71"/>
      <c r="GW182" s="71"/>
      <c r="GX182" s="71"/>
      <c r="GY182" s="71"/>
      <c r="GZ182" s="71"/>
      <c r="HA182" s="71"/>
      <c r="HB182" s="71"/>
      <c r="HC182" s="71"/>
      <c r="HD182" s="71"/>
      <c r="HE182" s="71"/>
      <c r="HF182" s="71"/>
      <c r="HG182" s="71"/>
      <c r="HH182" s="71"/>
      <c r="HI182" s="71"/>
      <c r="HJ182" s="71"/>
      <c r="HK182" s="71"/>
      <c r="HL182" s="71"/>
      <c r="HM182" s="71"/>
      <c r="HN182" s="71"/>
      <c r="HO182" s="71"/>
      <c r="HP182" s="71"/>
      <c r="HQ182" s="71"/>
      <c r="HR182" s="71"/>
      <c r="HS182" s="71"/>
      <c r="HT182" s="71"/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  <c r="IS182" s="71"/>
      <c r="IT182" s="71"/>
      <c r="IU182" s="71"/>
      <c r="IV182" s="71"/>
    </row>
    <row r="183" spans="1:256" ht="12.75">
      <c r="A183" s="68" t="s">
        <v>1110</v>
      </c>
      <c r="B183" s="68" t="s">
        <v>1111</v>
      </c>
      <c r="C183" s="68" t="s">
        <v>1112</v>
      </c>
      <c r="D183" s="68"/>
      <c r="E183" s="68"/>
      <c r="F183" s="69">
        <v>63398.03</v>
      </c>
      <c r="G183" s="70">
        <v>55448.34</v>
      </c>
      <c r="H183" s="70"/>
      <c r="I183" s="70"/>
      <c r="J183" s="70">
        <v>-7949.69</v>
      </c>
      <c r="K183" s="70"/>
      <c r="L183" s="70">
        <v>-63398.03</v>
      </c>
      <c r="M183" s="70"/>
      <c r="N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1"/>
      <c r="GS183" s="71"/>
      <c r="GT183" s="71"/>
      <c r="GU183" s="71"/>
      <c r="GV183" s="71"/>
      <c r="GW183" s="71"/>
      <c r="GX183" s="71"/>
      <c r="GY183" s="71"/>
      <c r="GZ183" s="71"/>
      <c r="HA183" s="71"/>
      <c r="HB183" s="71"/>
      <c r="HC183" s="71"/>
      <c r="HD183" s="71"/>
      <c r="HE183" s="71"/>
      <c r="HF183" s="71"/>
      <c r="HG183" s="71"/>
      <c r="HH183" s="71"/>
      <c r="HI183" s="71"/>
      <c r="HJ183" s="71"/>
      <c r="HK183" s="71"/>
      <c r="HL183" s="71"/>
      <c r="HM183" s="71"/>
      <c r="HN183" s="71"/>
      <c r="HO183" s="71"/>
      <c r="HP183" s="71"/>
      <c r="HQ183" s="71"/>
      <c r="HR183" s="71"/>
      <c r="HS183" s="71"/>
      <c r="HT183" s="71"/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  <c r="IS183" s="71"/>
      <c r="IT183" s="71"/>
      <c r="IU183" s="71"/>
      <c r="IV183" s="71"/>
    </row>
    <row r="184" spans="1:256" ht="12.75">
      <c r="A184" s="68" t="s">
        <v>1113</v>
      </c>
      <c r="B184" s="68" t="s">
        <v>1114</v>
      </c>
      <c r="C184" s="68" t="s">
        <v>1115</v>
      </c>
      <c r="D184" s="68"/>
      <c r="E184" s="68"/>
      <c r="F184" s="69">
        <v>293539.07</v>
      </c>
      <c r="G184" s="70">
        <v>284860.39</v>
      </c>
      <c r="H184" s="70"/>
      <c r="I184" s="70"/>
      <c r="J184" s="70">
        <v>-8678.68</v>
      </c>
      <c r="K184" s="70"/>
      <c r="L184" s="70">
        <v>-293539.07</v>
      </c>
      <c r="M184" s="70"/>
      <c r="N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1"/>
      <c r="GT184" s="71"/>
      <c r="GU184" s="71"/>
      <c r="GV184" s="71"/>
      <c r="GW184" s="71"/>
      <c r="GX184" s="71"/>
      <c r="GY184" s="71"/>
      <c r="GZ184" s="71"/>
      <c r="HA184" s="71"/>
      <c r="HB184" s="71"/>
      <c r="HC184" s="71"/>
      <c r="HD184" s="71"/>
      <c r="HE184" s="71"/>
      <c r="HF184" s="71"/>
      <c r="HG184" s="71"/>
      <c r="HH184" s="71"/>
      <c r="HI184" s="71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</row>
    <row r="185" spans="1:256" ht="12.75">
      <c r="A185" s="68" t="s">
        <v>1116</v>
      </c>
      <c r="B185" s="68" t="s">
        <v>1117</v>
      </c>
      <c r="C185" s="68" t="s">
        <v>1118</v>
      </c>
      <c r="D185" s="68"/>
      <c r="E185" s="68"/>
      <c r="F185" s="69">
        <v>80128.5</v>
      </c>
      <c r="G185" s="70">
        <v>77795.43</v>
      </c>
      <c r="H185" s="70"/>
      <c r="I185" s="70"/>
      <c r="J185" s="70">
        <v>-2333.07</v>
      </c>
      <c r="K185" s="70"/>
      <c r="L185" s="70">
        <v>-80128.5</v>
      </c>
      <c r="M185" s="70"/>
      <c r="N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1"/>
      <c r="GT185" s="71"/>
      <c r="GU185" s="71"/>
      <c r="GV185" s="71"/>
      <c r="GW185" s="71"/>
      <c r="GX185" s="71"/>
      <c r="GY185" s="71"/>
      <c r="GZ185" s="71"/>
      <c r="HA185" s="71"/>
      <c r="HB185" s="71"/>
      <c r="HC185" s="71"/>
      <c r="HD185" s="71"/>
      <c r="HE185" s="71"/>
      <c r="HF185" s="71"/>
      <c r="HG185" s="71"/>
      <c r="HH185" s="71"/>
      <c r="HI185" s="71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  <c r="IT185" s="71"/>
      <c r="IU185" s="71"/>
      <c r="IV185" s="71"/>
    </row>
    <row r="186" spans="1:256" ht="12.75">
      <c r="A186" s="68" t="s">
        <v>1119</v>
      </c>
      <c r="B186" s="68" t="s">
        <v>1120</v>
      </c>
      <c r="C186" s="68" t="s">
        <v>1121</v>
      </c>
      <c r="D186" s="68"/>
      <c r="E186" s="68"/>
      <c r="F186" s="69">
        <v>-1330425.02</v>
      </c>
      <c r="G186" s="70">
        <v>-715210.38</v>
      </c>
      <c r="H186" s="70"/>
      <c r="I186" s="70"/>
      <c r="J186" s="70">
        <v>615214.64</v>
      </c>
      <c r="K186" s="70"/>
      <c r="L186" s="70">
        <v>1330425.02</v>
      </c>
      <c r="M186" s="70"/>
      <c r="N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  <c r="GN186" s="71"/>
      <c r="GO186" s="71"/>
      <c r="GP186" s="71"/>
      <c r="GQ186" s="71"/>
      <c r="GR186" s="71"/>
      <c r="GS186" s="71"/>
      <c r="GT186" s="71"/>
      <c r="GU186" s="71"/>
      <c r="GV186" s="71"/>
      <c r="GW186" s="71"/>
      <c r="GX186" s="71"/>
      <c r="GY186" s="71"/>
      <c r="GZ186" s="71"/>
      <c r="HA186" s="71"/>
      <c r="HB186" s="71"/>
      <c r="HC186" s="71"/>
      <c r="HD186" s="71"/>
      <c r="HE186" s="71"/>
      <c r="HF186" s="71"/>
      <c r="HG186" s="71"/>
      <c r="HH186" s="71"/>
      <c r="HI186" s="71"/>
      <c r="HJ186" s="71"/>
      <c r="HK186" s="71"/>
      <c r="HL186" s="71"/>
      <c r="HM186" s="71"/>
      <c r="HN186" s="71"/>
      <c r="HO186" s="71"/>
      <c r="HP186" s="71"/>
      <c r="HQ186" s="71"/>
      <c r="HR186" s="71"/>
      <c r="HS186" s="71"/>
      <c r="HT186" s="71"/>
      <c r="HU186" s="71"/>
      <c r="HV186" s="71"/>
      <c r="HW186" s="71"/>
      <c r="HX186" s="71"/>
      <c r="HY186" s="71"/>
      <c r="HZ186" s="71"/>
      <c r="IA186" s="71"/>
      <c r="IB186" s="71"/>
      <c r="IC186" s="71"/>
      <c r="ID186" s="71"/>
      <c r="IE186" s="71"/>
      <c r="IF186" s="71"/>
      <c r="IG186" s="71"/>
      <c r="IH186" s="71"/>
      <c r="II186" s="71"/>
      <c r="IJ186" s="71"/>
      <c r="IK186" s="71"/>
      <c r="IL186" s="71"/>
      <c r="IM186" s="71"/>
      <c r="IN186" s="71"/>
      <c r="IO186" s="71"/>
      <c r="IP186" s="71"/>
      <c r="IQ186" s="71"/>
      <c r="IR186" s="71"/>
      <c r="IS186" s="71"/>
      <c r="IT186" s="71"/>
      <c r="IU186" s="71"/>
      <c r="IV186" s="71"/>
    </row>
    <row r="187" spans="1:256" ht="12.75">
      <c r="A187" s="68" t="s">
        <v>1122</v>
      </c>
      <c r="B187" s="68" t="s">
        <v>1123</v>
      </c>
      <c r="C187" s="68" t="s">
        <v>1124</v>
      </c>
      <c r="D187" s="68"/>
      <c r="E187" s="68"/>
      <c r="F187" s="69">
        <v>4.7</v>
      </c>
      <c r="G187" s="70">
        <v>0</v>
      </c>
      <c r="H187" s="70"/>
      <c r="I187" s="70"/>
      <c r="J187" s="70">
        <v>-4.7</v>
      </c>
      <c r="K187" s="70"/>
      <c r="L187" s="70">
        <v>-4.7</v>
      </c>
      <c r="M187" s="70"/>
      <c r="N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  <c r="IT187" s="71"/>
      <c r="IU187" s="71"/>
      <c r="IV187" s="71"/>
    </row>
    <row r="188" spans="1:256" ht="12.75">
      <c r="A188" s="68" t="s">
        <v>1125</v>
      </c>
      <c r="B188" s="68" t="s">
        <v>1126</v>
      </c>
      <c r="C188" s="68" t="s">
        <v>1127</v>
      </c>
      <c r="D188" s="68"/>
      <c r="E188" s="68"/>
      <c r="F188" s="69">
        <v>-20828.16</v>
      </c>
      <c r="G188" s="70">
        <v>-11596.33</v>
      </c>
      <c r="H188" s="70"/>
      <c r="I188" s="70"/>
      <c r="J188" s="70">
        <v>9231.83</v>
      </c>
      <c r="K188" s="70"/>
      <c r="L188" s="70">
        <v>20828.16</v>
      </c>
      <c r="M188" s="70"/>
      <c r="N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  <c r="IS188" s="71"/>
      <c r="IT188" s="71"/>
      <c r="IU188" s="71"/>
      <c r="IV188" s="71"/>
    </row>
    <row r="189" spans="1:256" ht="12.75">
      <c r="A189" s="68" t="s">
        <v>1128</v>
      </c>
      <c r="B189" s="68" t="s">
        <v>1129</v>
      </c>
      <c r="C189" s="68" t="s">
        <v>1130</v>
      </c>
      <c r="D189" s="68"/>
      <c r="E189" s="68"/>
      <c r="F189" s="69">
        <v>-335299.16</v>
      </c>
      <c r="G189" s="70">
        <v>0</v>
      </c>
      <c r="H189" s="70"/>
      <c r="I189" s="70"/>
      <c r="J189" s="70">
        <v>335299.16</v>
      </c>
      <c r="K189" s="70"/>
      <c r="L189" s="70">
        <v>335299.16</v>
      </c>
      <c r="M189" s="70"/>
      <c r="N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/>
      <c r="GF189" s="71"/>
      <c r="GG189" s="71"/>
      <c r="GH189" s="71"/>
      <c r="GI189" s="71"/>
      <c r="GJ189" s="71"/>
      <c r="GK189" s="71"/>
      <c r="GL189" s="71"/>
      <c r="GM189" s="71"/>
      <c r="GN189" s="71"/>
      <c r="GO189" s="71"/>
      <c r="GP189" s="71"/>
      <c r="GQ189" s="71"/>
      <c r="GR189" s="71"/>
      <c r="GS189" s="71"/>
      <c r="GT189" s="71"/>
      <c r="GU189" s="71"/>
      <c r="GV189" s="71"/>
      <c r="GW189" s="71"/>
      <c r="GX189" s="71"/>
      <c r="GY189" s="71"/>
      <c r="GZ189" s="71"/>
      <c r="HA189" s="71"/>
      <c r="HB189" s="71"/>
      <c r="HC189" s="71"/>
      <c r="HD189" s="71"/>
      <c r="HE189" s="71"/>
      <c r="HF189" s="71"/>
      <c r="HG189" s="71"/>
      <c r="HH189" s="71"/>
      <c r="HI189" s="71"/>
      <c r="HJ189" s="71"/>
      <c r="HK189" s="71"/>
      <c r="HL189" s="71"/>
      <c r="HM189" s="71"/>
      <c r="HN189" s="71"/>
      <c r="HO189" s="71"/>
      <c r="HP189" s="71"/>
      <c r="HQ189" s="71"/>
      <c r="HR189" s="71"/>
      <c r="HS189" s="71"/>
      <c r="HT189" s="71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  <c r="IK189" s="71"/>
      <c r="IL189" s="71"/>
      <c r="IM189" s="71"/>
      <c r="IN189" s="71"/>
      <c r="IO189" s="71"/>
      <c r="IP189" s="71"/>
      <c r="IQ189" s="71"/>
      <c r="IR189" s="71"/>
      <c r="IS189" s="71"/>
      <c r="IT189" s="71"/>
      <c r="IU189" s="71"/>
      <c r="IV189" s="71"/>
    </row>
    <row r="190" spans="1:256" ht="12.75">
      <c r="A190" s="68" t="s">
        <v>1131</v>
      </c>
      <c r="B190" s="68" t="s">
        <v>1132</v>
      </c>
      <c r="C190" s="68" t="s">
        <v>1133</v>
      </c>
      <c r="D190" s="68"/>
      <c r="E190" s="68"/>
      <c r="F190" s="69">
        <v>1481.02</v>
      </c>
      <c r="G190" s="70">
        <v>1481.02</v>
      </c>
      <c r="H190" s="70"/>
      <c r="I190" s="70"/>
      <c r="J190" s="70">
        <v>0</v>
      </c>
      <c r="K190" s="70"/>
      <c r="L190" s="70">
        <v>-1481.02</v>
      </c>
      <c r="M190" s="70"/>
      <c r="N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1"/>
      <c r="GS190" s="71"/>
      <c r="GT190" s="71"/>
      <c r="GU190" s="71"/>
      <c r="GV190" s="71"/>
      <c r="GW190" s="71"/>
      <c r="GX190" s="71"/>
      <c r="GY190" s="71"/>
      <c r="GZ190" s="71"/>
      <c r="HA190" s="71"/>
      <c r="HB190" s="71"/>
      <c r="HC190" s="71"/>
      <c r="HD190" s="71"/>
      <c r="HE190" s="71"/>
      <c r="HF190" s="71"/>
      <c r="HG190" s="71"/>
      <c r="HH190" s="71"/>
      <c r="HI190" s="71"/>
      <c r="HJ190" s="71"/>
      <c r="HK190" s="71"/>
      <c r="HL190" s="71"/>
      <c r="HM190" s="71"/>
      <c r="HN190" s="71"/>
      <c r="HO190" s="71"/>
      <c r="HP190" s="71"/>
      <c r="HQ190" s="71"/>
      <c r="HR190" s="71"/>
      <c r="HS190" s="71"/>
      <c r="HT190" s="71"/>
      <c r="HU190" s="71"/>
      <c r="HV190" s="71"/>
      <c r="HW190" s="71"/>
      <c r="HX190" s="71"/>
      <c r="HY190" s="71"/>
      <c r="HZ190" s="71"/>
      <c r="IA190" s="71"/>
      <c r="IB190" s="71"/>
      <c r="IC190" s="71"/>
      <c r="ID190" s="71"/>
      <c r="IE190" s="71"/>
      <c r="IF190" s="71"/>
      <c r="IG190" s="71"/>
      <c r="IH190" s="71"/>
      <c r="II190" s="71"/>
      <c r="IJ190" s="71"/>
      <c r="IK190" s="71"/>
      <c r="IL190" s="71"/>
      <c r="IM190" s="71"/>
      <c r="IN190" s="71"/>
      <c r="IO190" s="71"/>
      <c r="IP190" s="71"/>
      <c r="IQ190" s="71"/>
      <c r="IR190" s="71"/>
      <c r="IS190" s="71"/>
      <c r="IT190" s="71"/>
      <c r="IU190" s="71"/>
      <c r="IV190" s="71"/>
    </row>
    <row r="191" spans="1:256" ht="12.75">
      <c r="A191" s="68" t="s">
        <v>1134</v>
      </c>
      <c r="B191" s="68" t="s">
        <v>1135</v>
      </c>
      <c r="C191" s="68" t="s">
        <v>1136</v>
      </c>
      <c r="D191" s="68"/>
      <c r="E191" s="68"/>
      <c r="F191" s="69">
        <v>7229.86</v>
      </c>
      <c r="G191" s="70">
        <v>6829.37</v>
      </c>
      <c r="H191" s="70"/>
      <c r="I191" s="70"/>
      <c r="J191" s="70">
        <v>-400.49</v>
      </c>
      <c r="K191" s="70"/>
      <c r="L191" s="70">
        <v>-7229.86</v>
      </c>
      <c r="M191" s="70"/>
      <c r="N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/>
      <c r="GF191" s="71"/>
      <c r="GG191" s="71"/>
      <c r="GH191" s="71"/>
      <c r="GI191" s="71"/>
      <c r="GJ191" s="71"/>
      <c r="GK191" s="71"/>
      <c r="GL191" s="71"/>
      <c r="GM191" s="71"/>
      <c r="GN191" s="71"/>
      <c r="GO191" s="71"/>
      <c r="GP191" s="71"/>
      <c r="GQ191" s="71"/>
      <c r="GR191" s="71"/>
      <c r="GS191" s="71"/>
      <c r="GT191" s="71"/>
      <c r="GU191" s="71"/>
      <c r="GV191" s="71"/>
      <c r="GW191" s="71"/>
      <c r="GX191" s="71"/>
      <c r="GY191" s="71"/>
      <c r="GZ191" s="71"/>
      <c r="HA191" s="71"/>
      <c r="HB191" s="71"/>
      <c r="HC191" s="71"/>
      <c r="HD191" s="71"/>
      <c r="HE191" s="71"/>
      <c r="HF191" s="71"/>
      <c r="HG191" s="71"/>
      <c r="HH191" s="71"/>
      <c r="HI191" s="71"/>
      <c r="HJ191" s="71"/>
      <c r="HK191" s="71"/>
      <c r="HL191" s="71"/>
      <c r="HM191" s="71"/>
      <c r="HN191" s="71"/>
      <c r="HO191" s="71"/>
      <c r="HP191" s="71"/>
      <c r="HQ191" s="71"/>
      <c r="HR191" s="71"/>
      <c r="HS191" s="71"/>
      <c r="HT191" s="71"/>
      <c r="HU191" s="71"/>
      <c r="HV191" s="71"/>
      <c r="HW191" s="71"/>
      <c r="HX191" s="71"/>
      <c r="HY191" s="71"/>
      <c r="HZ191" s="71"/>
      <c r="IA191" s="71"/>
      <c r="IB191" s="71"/>
      <c r="IC191" s="71"/>
      <c r="ID191" s="71"/>
      <c r="IE191" s="71"/>
      <c r="IF191" s="71"/>
      <c r="IG191" s="71"/>
      <c r="IH191" s="71"/>
      <c r="II191" s="71"/>
      <c r="IJ191" s="71"/>
      <c r="IK191" s="71"/>
      <c r="IL191" s="71"/>
      <c r="IM191" s="71"/>
      <c r="IN191" s="71"/>
      <c r="IO191" s="71"/>
      <c r="IP191" s="71"/>
      <c r="IQ191" s="71"/>
      <c r="IR191" s="71"/>
      <c r="IS191" s="71"/>
      <c r="IT191" s="71"/>
      <c r="IU191" s="71"/>
      <c r="IV191" s="71"/>
    </row>
    <row r="192" spans="1:256" ht="12.75">
      <c r="A192" s="68" t="s">
        <v>1137</v>
      </c>
      <c r="B192" s="68" t="s">
        <v>1138</v>
      </c>
      <c r="C192" s="68" t="s">
        <v>1139</v>
      </c>
      <c r="D192" s="68"/>
      <c r="E192" s="68"/>
      <c r="F192" s="69">
        <v>4649.1</v>
      </c>
      <c r="G192" s="70">
        <v>0</v>
      </c>
      <c r="H192" s="70"/>
      <c r="I192" s="70"/>
      <c r="J192" s="70">
        <v>-4649.1</v>
      </c>
      <c r="K192" s="70"/>
      <c r="L192" s="70">
        <v>-4649.1</v>
      </c>
      <c r="M192" s="70"/>
      <c r="N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/>
      <c r="GL192" s="71"/>
      <c r="GM192" s="71"/>
      <c r="GN192" s="71"/>
      <c r="GO192" s="71"/>
      <c r="GP192" s="71"/>
      <c r="GQ192" s="71"/>
      <c r="GR192" s="71"/>
      <c r="GS192" s="71"/>
      <c r="GT192" s="71"/>
      <c r="GU192" s="71"/>
      <c r="GV192" s="71"/>
      <c r="GW192" s="71"/>
      <c r="GX192" s="71"/>
      <c r="GY192" s="71"/>
      <c r="GZ192" s="71"/>
      <c r="HA192" s="71"/>
      <c r="HB192" s="71"/>
      <c r="HC192" s="71"/>
      <c r="HD192" s="71"/>
      <c r="HE192" s="71"/>
      <c r="HF192" s="71"/>
      <c r="HG192" s="71"/>
      <c r="HH192" s="71"/>
      <c r="HI192" s="71"/>
      <c r="HJ192" s="71"/>
      <c r="HK192" s="71"/>
      <c r="HL192" s="71"/>
      <c r="HM192" s="71"/>
      <c r="HN192" s="71"/>
      <c r="HO192" s="71"/>
      <c r="HP192" s="71"/>
      <c r="HQ192" s="71"/>
      <c r="HR192" s="71"/>
      <c r="HS192" s="71"/>
      <c r="HT192" s="71"/>
      <c r="HU192" s="71"/>
      <c r="HV192" s="71"/>
      <c r="HW192" s="71"/>
      <c r="HX192" s="71"/>
      <c r="HY192" s="71"/>
      <c r="HZ192" s="71"/>
      <c r="IA192" s="71"/>
      <c r="IB192" s="71"/>
      <c r="IC192" s="71"/>
      <c r="ID192" s="71"/>
      <c r="IE192" s="71"/>
      <c r="IF192" s="71"/>
      <c r="IG192" s="71"/>
      <c r="IH192" s="71"/>
      <c r="II192" s="71"/>
      <c r="IJ192" s="71"/>
      <c r="IK192" s="71"/>
      <c r="IL192" s="71"/>
      <c r="IM192" s="71"/>
      <c r="IN192" s="71"/>
      <c r="IO192" s="71"/>
      <c r="IP192" s="71"/>
      <c r="IQ192" s="71"/>
      <c r="IR192" s="71"/>
      <c r="IS192" s="71"/>
      <c r="IT192" s="71"/>
      <c r="IU192" s="71"/>
      <c r="IV192" s="71"/>
    </row>
    <row r="193" spans="1:256" ht="12.75">
      <c r="A193" s="68" t="s">
        <v>1140</v>
      </c>
      <c r="B193" s="68" t="s">
        <v>1141</v>
      </c>
      <c r="C193" s="68" t="s">
        <v>1142</v>
      </c>
      <c r="D193" s="68"/>
      <c r="E193" s="68"/>
      <c r="F193" s="69">
        <v>8601.5</v>
      </c>
      <c r="G193" s="70">
        <v>4619.87</v>
      </c>
      <c r="H193" s="70"/>
      <c r="I193" s="70"/>
      <c r="J193" s="70">
        <v>-3981.63</v>
      </c>
      <c r="K193" s="70"/>
      <c r="L193" s="70">
        <v>-8601.5</v>
      </c>
      <c r="M193" s="70"/>
      <c r="N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  <c r="GN193" s="71"/>
      <c r="GO193" s="71"/>
      <c r="GP193" s="71"/>
      <c r="GQ193" s="71"/>
      <c r="GR193" s="71"/>
      <c r="GS193" s="71"/>
      <c r="GT193" s="71"/>
      <c r="GU193" s="71"/>
      <c r="GV193" s="71"/>
      <c r="GW193" s="71"/>
      <c r="GX193" s="71"/>
      <c r="GY193" s="71"/>
      <c r="GZ193" s="71"/>
      <c r="HA193" s="71"/>
      <c r="HB193" s="71"/>
      <c r="HC193" s="71"/>
      <c r="HD193" s="71"/>
      <c r="HE193" s="71"/>
      <c r="HF193" s="71"/>
      <c r="HG193" s="71"/>
      <c r="HH193" s="71"/>
      <c r="HI193" s="71"/>
      <c r="HJ193" s="71"/>
      <c r="HK193" s="71"/>
      <c r="HL193" s="71"/>
      <c r="HM193" s="71"/>
      <c r="HN193" s="71"/>
      <c r="HO193" s="71"/>
      <c r="HP193" s="71"/>
      <c r="HQ193" s="71"/>
      <c r="HR193" s="71"/>
      <c r="HS193" s="71"/>
      <c r="HT193" s="71"/>
      <c r="HU193" s="71"/>
      <c r="HV193" s="71"/>
      <c r="HW193" s="71"/>
      <c r="HX193" s="71"/>
      <c r="HY193" s="71"/>
      <c r="HZ193" s="71"/>
      <c r="IA193" s="71"/>
      <c r="IB193" s="71"/>
      <c r="IC193" s="71"/>
      <c r="ID193" s="71"/>
      <c r="IE193" s="71"/>
      <c r="IF193" s="71"/>
      <c r="IG193" s="71"/>
      <c r="IH193" s="71"/>
      <c r="II193" s="71"/>
      <c r="IJ193" s="71"/>
      <c r="IK193" s="71"/>
      <c r="IL193" s="71"/>
      <c r="IM193" s="71"/>
      <c r="IN193" s="71"/>
      <c r="IO193" s="71"/>
      <c r="IP193" s="71"/>
      <c r="IQ193" s="71"/>
      <c r="IR193" s="71"/>
      <c r="IS193" s="71"/>
      <c r="IT193" s="71"/>
      <c r="IU193" s="71"/>
      <c r="IV193" s="71"/>
    </row>
    <row r="194" spans="1:256" ht="12.75">
      <c r="A194" s="68" t="s">
        <v>1143</v>
      </c>
      <c r="B194" s="68" t="s">
        <v>1144</v>
      </c>
      <c r="C194" s="68" t="s">
        <v>1145</v>
      </c>
      <c r="D194" s="68"/>
      <c r="E194" s="68"/>
      <c r="F194" s="69">
        <v>-102232.04</v>
      </c>
      <c r="G194" s="70">
        <v>-7683.72</v>
      </c>
      <c r="H194" s="70"/>
      <c r="I194" s="70"/>
      <c r="J194" s="70">
        <v>94548.32</v>
      </c>
      <c r="K194" s="70"/>
      <c r="L194" s="70">
        <v>102232.04</v>
      </c>
      <c r="M194" s="70"/>
      <c r="N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  <c r="GN194" s="71"/>
      <c r="GO194" s="71"/>
      <c r="GP194" s="71"/>
      <c r="GQ194" s="71"/>
      <c r="GR194" s="71"/>
      <c r="GS194" s="71"/>
      <c r="GT194" s="71"/>
      <c r="GU194" s="71"/>
      <c r="GV194" s="71"/>
      <c r="GW194" s="71"/>
      <c r="GX194" s="71"/>
      <c r="GY194" s="71"/>
      <c r="GZ194" s="71"/>
      <c r="HA194" s="71"/>
      <c r="HB194" s="71"/>
      <c r="HC194" s="71"/>
      <c r="HD194" s="71"/>
      <c r="HE194" s="71"/>
      <c r="HF194" s="71"/>
      <c r="HG194" s="71"/>
      <c r="HH194" s="71"/>
      <c r="HI194" s="71"/>
      <c r="HJ194" s="71"/>
      <c r="HK194" s="71"/>
      <c r="HL194" s="71"/>
      <c r="HM194" s="71"/>
      <c r="HN194" s="71"/>
      <c r="HO194" s="71"/>
      <c r="HP194" s="71"/>
      <c r="HQ194" s="71"/>
      <c r="HR194" s="71"/>
      <c r="HS194" s="71"/>
      <c r="HT194" s="71"/>
      <c r="HU194" s="71"/>
      <c r="HV194" s="71"/>
      <c r="HW194" s="71"/>
      <c r="HX194" s="71"/>
      <c r="HY194" s="71"/>
      <c r="HZ194" s="71"/>
      <c r="IA194" s="71"/>
      <c r="IB194" s="71"/>
      <c r="IC194" s="71"/>
      <c r="ID194" s="71"/>
      <c r="IE194" s="71"/>
      <c r="IF194" s="71"/>
      <c r="IG194" s="71"/>
      <c r="IH194" s="71"/>
      <c r="II194" s="71"/>
      <c r="IJ194" s="71"/>
      <c r="IK194" s="71"/>
      <c r="IL194" s="71"/>
      <c r="IM194" s="71"/>
      <c r="IN194" s="71"/>
      <c r="IO194" s="71"/>
      <c r="IP194" s="71"/>
      <c r="IQ194" s="71"/>
      <c r="IR194" s="71"/>
      <c r="IS194" s="71"/>
      <c r="IT194" s="71"/>
      <c r="IU194" s="71"/>
      <c r="IV194" s="71"/>
    </row>
    <row r="195" spans="1:256" ht="12.75">
      <c r="A195" s="68" t="s">
        <v>1146</v>
      </c>
      <c r="B195" s="68" t="s">
        <v>1147</v>
      </c>
      <c r="C195" s="68" t="s">
        <v>1148</v>
      </c>
      <c r="D195" s="68"/>
      <c r="E195" s="68"/>
      <c r="F195" s="69">
        <v>599880.77</v>
      </c>
      <c r="G195" s="70">
        <v>291361.96</v>
      </c>
      <c r="H195" s="70"/>
      <c r="I195" s="70"/>
      <c r="J195" s="70">
        <v>-308518.81</v>
      </c>
      <c r="K195" s="70"/>
      <c r="L195" s="70">
        <v>-599880.77</v>
      </c>
      <c r="M195" s="70"/>
      <c r="N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/>
      <c r="GF195" s="71"/>
      <c r="GG195" s="71"/>
      <c r="GH195" s="71"/>
      <c r="GI195" s="71"/>
      <c r="GJ195" s="71"/>
      <c r="GK195" s="71"/>
      <c r="GL195" s="71"/>
      <c r="GM195" s="71"/>
      <c r="GN195" s="71"/>
      <c r="GO195" s="71"/>
      <c r="GP195" s="71"/>
      <c r="GQ195" s="71"/>
      <c r="GR195" s="71"/>
      <c r="GS195" s="71"/>
      <c r="GT195" s="71"/>
      <c r="GU195" s="71"/>
      <c r="GV195" s="71"/>
      <c r="GW195" s="71"/>
      <c r="GX195" s="71"/>
      <c r="GY195" s="71"/>
      <c r="GZ195" s="71"/>
      <c r="HA195" s="71"/>
      <c r="HB195" s="71"/>
      <c r="HC195" s="71"/>
      <c r="HD195" s="71"/>
      <c r="HE195" s="71"/>
      <c r="HF195" s="71"/>
      <c r="HG195" s="71"/>
      <c r="HH195" s="71"/>
      <c r="HI195" s="71"/>
      <c r="HJ195" s="71"/>
      <c r="HK195" s="71"/>
      <c r="HL195" s="71"/>
      <c r="HM195" s="71"/>
      <c r="HN195" s="71"/>
      <c r="HO195" s="71"/>
      <c r="HP195" s="71"/>
      <c r="HQ195" s="71"/>
      <c r="HR195" s="71"/>
      <c r="HS195" s="71"/>
      <c r="HT195" s="71"/>
      <c r="HU195" s="71"/>
      <c r="HV195" s="71"/>
      <c r="HW195" s="71"/>
      <c r="HX195" s="71"/>
      <c r="HY195" s="71"/>
      <c r="HZ195" s="71"/>
      <c r="IA195" s="71"/>
      <c r="IB195" s="71"/>
      <c r="IC195" s="71"/>
      <c r="ID195" s="71"/>
      <c r="IE195" s="71"/>
      <c r="IF195" s="71"/>
      <c r="IG195" s="71"/>
      <c r="IH195" s="71"/>
      <c r="II195" s="71"/>
      <c r="IJ195" s="71"/>
      <c r="IK195" s="71"/>
      <c r="IL195" s="71"/>
      <c r="IM195" s="71"/>
      <c r="IN195" s="71"/>
      <c r="IO195" s="71"/>
      <c r="IP195" s="71"/>
      <c r="IQ195" s="71"/>
      <c r="IR195" s="71"/>
      <c r="IS195" s="71"/>
      <c r="IT195" s="71"/>
      <c r="IU195" s="71"/>
      <c r="IV195" s="71"/>
    </row>
    <row r="196" spans="1:256" ht="12.75">
      <c r="A196" s="68" t="s">
        <v>1149</v>
      </c>
      <c r="B196" s="68" t="s">
        <v>1150</v>
      </c>
      <c r="C196" s="68" t="s">
        <v>1151</v>
      </c>
      <c r="D196" s="68"/>
      <c r="E196" s="68"/>
      <c r="F196" s="69">
        <v>188272.32</v>
      </c>
      <c r="G196" s="70">
        <v>177439.64</v>
      </c>
      <c r="H196" s="70"/>
      <c r="I196" s="70"/>
      <c r="J196" s="70">
        <v>-10832.68</v>
      </c>
      <c r="K196" s="70"/>
      <c r="L196" s="70">
        <v>-188272.32</v>
      </c>
      <c r="M196" s="70"/>
      <c r="N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/>
      <c r="GO196" s="71"/>
      <c r="GP196" s="71"/>
      <c r="GQ196" s="71"/>
      <c r="GR196" s="71"/>
      <c r="GS196" s="71"/>
      <c r="GT196" s="71"/>
      <c r="GU196" s="71"/>
      <c r="GV196" s="71"/>
      <c r="GW196" s="71"/>
      <c r="GX196" s="71"/>
      <c r="GY196" s="71"/>
      <c r="GZ196" s="71"/>
      <c r="HA196" s="71"/>
      <c r="HB196" s="71"/>
      <c r="HC196" s="71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  <c r="IS196" s="71"/>
      <c r="IT196" s="71"/>
      <c r="IU196" s="71"/>
      <c r="IV196" s="71"/>
    </row>
    <row r="197" spans="1:256" ht="12.75">
      <c r="A197" s="68" t="s">
        <v>1152</v>
      </c>
      <c r="B197" s="68" t="s">
        <v>1153</v>
      </c>
      <c r="C197" s="68" t="s">
        <v>1154</v>
      </c>
      <c r="D197" s="68"/>
      <c r="E197" s="68"/>
      <c r="F197" s="69">
        <v>354616.32</v>
      </c>
      <c r="G197" s="70">
        <v>3901.91</v>
      </c>
      <c r="H197" s="70"/>
      <c r="I197" s="70"/>
      <c r="J197" s="70">
        <v>-350714.41</v>
      </c>
      <c r="K197" s="70"/>
      <c r="L197" s="70">
        <v>-354616.32</v>
      </c>
      <c r="M197" s="70"/>
      <c r="N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1"/>
      <c r="GS197" s="71"/>
      <c r="GT197" s="71"/>
      <c r="GU197" s="71"/>
      <c r="GV197" s="71"/>
      <c r="GW197" s="71"/>
      <c r="GX197" s="71"/>
      <c r="GY197" s="71"/>
      <c r="GZ197" s="71"/>
      <c r="HA197" s="71"/>
      <c r="HB197" s="71"/>
      <c r="HC197" s="71"/>
      <c r="HD197" s="71"/>
      <c r="HE197" s="71"/>
      <c r="HF197" s="71"/>
      <c r="HG197" s="71"/>
      <c r="HH197" s="71"/>
      <c r="HI197" s="71"/>
      <c r="HJ197" s="71"/>
      <c r="HK197" s="71"/>
      <c r="HL197" s="71"/>
      <c r="HM197" s="71"/>
      <c r="HN197" s="71"/>
      <c r="HO197" s="71"/>
      <c r="HP197" s="71"/>
      <c r="HQ197" s="71"/>
      <c r="HR197" s="71"/>
      <c r="HS197" s="71"/>
      <c r="HT197" s="71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  <c r="IS197" s="71"/>
      <c r="IT197" s="71"/>
      <c r="IU197" s="71"/>
      <c r="IV197" s="71"/>
    </row>
    <row r="198" spans="1:256" ht="12.75">
      <c r="A198" s="68" t="s">
        <v>1155</v>
      </c>
      <c r="B198" s="68" t="s">
        <v>1156</v>
      </c>
      <c r="C198" s="68" t="s">
        <v>1157</v>
      </c>
      <c r="D198" s="68"/>
      <c r="E198" s="68"/>
      <c r="F198" s="69">
        <v>12960.06</v>
      </c>
      <c r="G198" s="70">
        <v>0</v>
      </c>
      <c r="H198" s="70"/>
      <c r="I198" s="70"/>
      <c r="J198" s="70">
        <v>-12960.06</v>
      </c>
      <c r="K198" s="70"/>
      <c r="L198" s="70">
        <v>-12960.06</v>
      </c>
      <c r="M198" s="70"/>
      <c r="N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1"/>
      <c r="GS198" s="71"/>
      <c r="GT198" s="71"/>
      <c r="GU198" s="71"/>
      <c r="GV198" s="71"/>
      <c r="GW198" s="71"/>
      <c r="GX198" s="71"/>
      <c r="GY198" s="71"/>
      <c r="GZ198" s="71"/>
      <c r="HA198" s="71"/>
      <c r="HB198" s="71"/>
      <c r="HC198" s="71"/>
      <c r="HD198" s="71"/>
      <c r="HE198" s="71"/>
      <c r="HF198" s="71"/>
      <c r="HG198" s="71"/>
      <c r="HH198" s="71"/>
      <c r="HI198" s="71"/>
      <c r="HJ198" s="71"/>
      <c r="HK198" s="71"/>
      <c r="HL198" s="71"/>
      <c r="HM198" s="71"/>
      <c r="HN198" s="71"/>
      <c r="HO198" s="71"/>
      <c r="HP198" s="71"/>
      <c r="HQ198" s="71"/>
      <c r="HR198" s="71"/>
      <c r="HS198" s="71"/>
      <c r="HT198" s="71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  <c r="IS198" s="71"/>
      <c r="IT198" s="71"/>
      <c r="IU198" s="71"/>
      <c r="IV198" s="71"/>
    </row>
    <row r="199" spans="1:256" ht="12.75">
      <c r="A199" s="68" t="s">
        <v>1158</v>
      </c>
      <c r="B199" s="68" t="s">
        <v>1159</v>
      </c>
      <c r="C199" s="68" t="s">
        <v>1160</v>
      </c>
      <c r="D199" s="68"/>
      <c r="E199" s="68"/>
      <c r="F199" s="69">
        <v>129674.33</v>
      </c>
      <c r="G199" s="70">
        <v>49388</v>
      </c>
      <c r="H199" s="70"/>
      <c r="I199" s="70"/>
      <c r="J199" s="70">
        <v>-80286.33</v>
      </c>
      <c r="K199" s="70"/>
      <c r="L199" s="70">
        <v>-129674.33</v>
      </c>
      <c r="M199" s="70"/>
      <c r="N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  <c r="GN199" s="71"/>
      <c r="GO199" s="71"/>
      <c r="GP199" s="71"/>
      <c r="GQ199" s="71"/>
      <c r="GR199" s="71"/>
      <c r="GS199" s="71"/>
      <c r="GT199" s="71"/>
      <c r="GU199" s="71"/>
      <c r="GV199" s="71"/>
      <c r="GW199" s="71"/>
      <c r="GX199" s="71"/>
      <c r="GY199" s="71"/>
      <c r="GZ199" s="71"/>
      <c r="HA199" s="71"/>
      <c r="HB199" s="71"/>
      <c r="HC199" s="71"/>
      <c r="HD199" s="71"/>
      <c r="HE199" s="71"/>
      <c r="HF199" s="71"/>
      <c r="HG199" s="71"/>
      <c r="HH199" s="71"/>
      <c r="HI199" s="71"/>
      <c r="HJ199" s="71"/>
      <c r="HK199" s="71"/>
      <c r="HL199" s="71"/>
      <c r="HM199" s="71"/>
      <c r="HN199" s="71"/>
      <c r="HO199" s="71"/>
      <c r="HP199" s="71"/>
      <c r="HQ199" s="71"/>
      <c r="HR199" s="71"/>
      <c r="HS199" s="71"/>
      <c r="HT199" s="71"/>
      <c r="HU199" s="71"/>
      <c r="HV199" s="71"/>
      <c r="HW199" s="71"/>
      <c r="HX199" s="71"/>
      <c r="HY199" s="71"/>
      <c r="HZ199" s="71"/>
      <c r="IA199" s="71"/>
      <c r="IB199" s="71"/>
      <c r="IC199" s="71"/>
      <c r="ID199" s="71"/>
      <c r="IE199" s="71"/>
      <c r="IF199" s="71"/>
      <c r="IG199" s="71"/>
      <c r="IH199" s="71"/>
      <c r="II199" s="71"/>
      <c r="IJ199" s="71"/>
      <c r="IK199" s="71"/>
      <c r="IL199" s="71"/>
      <c r="IM199" s="71"/>
      <c r="IN199" s="71"/>
      <c r="IO199" s="71"/>
      <c r="IP199" s="71"/>
      <c r="IQ199" s="71"/>
      <c r="IR199" s="71"/>
      <c r="IS199" s="71"/>
      <c r="IT199" s="71"/>
      <c r="IU199" s="71"/>
      <c r="IV199" s="71"/>
    </row>
    <row r="200" spans="1:256" ht="12.75">
      <c r="A200" s="68" t="s">
        <v>1161</v>
      </c>
      <c r="B200" s="68" t="s">
        <v>1162</v>
      </c>
      <c r="C200" s="68" t="s">
        <v>1163</v>
      </c>
      <c r="D200" s="68"/>
      <c r="E200" s="68"/>
      <c r="F200" s="69">
        <v>3619.63</v>
      </c>
      <c r="G200" s="70">
        <v>0</v>
      </c>
      <c r="H200" s="70"/>
      <c r="I200" s="70"/>
      <c r="J200" s="70">
        <v>-3619.63</v>
      </c>
      <c r="K200" s="70"/>
      <c r="L200" s="70">
        <v>-3619.63</v>
      </c>
      <c r="M200" s="70"/>
      <c r="N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  <c r="GN200" s="71"/>
      <c r="GO200" s="71"/>
      <c r="GP200" s="71"/>
      <c r="GQ200" s="71"/>
      <c r="GR200" s="71"/>
      <c r="GS200" s="71"/>
      <c r="GT200" s="71"/>
      <c r="GU200" s="71"/>
      <c r="GV200" s="71"/>
      <c r="GW200" s="71"/>
      <c r="GX200" s="71"/>
      <c r="GY200" s="71"/>
      <c r="GZ200" s="71"/>
      <c r="HA200" s="71"/>
      <c r="HB200" s="71"/>
      <c r="HC200" s="71"/>
      <c r="HD200" s="71"/>
      <c r="HE200" s="71"/>
      <c r="HF200" s="71"/>
      <c r="HG200" s="71"/>
      <c r="HH200" s="71"/>
      <c r="HI200" s="71"/>
      <c r="HJ200" s="71"/>
      <c r="HK200" s="71"/>
      <c r="HL200" s="71"/>
      <c r="HM200" s="71"/>
      <c r="HN200" s="71"/>
      <c r="HO200" s="71"/>
      <c r="HP200" s="71"/>
      <c r="HQ200" s="71"/>
      <c r="HR200" s="71"/>
      <c r="HS200" s="71"/>
      <c r="HT200" s="71"/>
      <c r="HU200" s="71"/>
      <c r="HV200" s="71"/>
      <c r="HW200" s="71"/>
      <c r="HX200" s="71"/>
      <c r="HY200" s="71"/>
      <c r="HZ200" s="71"/>
      <c r="IA200" s="71"/>
      <c r="IB200" s="71"/>
      <c r="IC200" s="71"/>
      <c r="ID200" s="71"/>
      <c r="IE200" s="71"/>
      <c r="IF200" s="71"/>
      <c r="IG200" s="71"/>
      <c r="IH200" s="71"/>
      <c r="II200" s="71"/>
      <c r="IJ200" s="71"/>
      <c r="IK200" s="71"/>
      <c r="IL200" s="71"/>
      <c r="IM200" s="71"/>
      <c r="IN200" s="71"/>
      <c r="IO200" s="71"/>
      <c r="IP200" s="71"/>
      <c r="IQ200" s="71"/>
      <c r="IR200" s="71"/>
      <c r="IS200" s="71"/>
      <c r="IT200" s="71"/>
      <c r="IU200" s="71"/>
      <c r="IV200" s="71"/>
    </row>
    <row r="201" spans="1:256" ht="12.75">
      <c r="A201" s="68" t="s">
        <v>1164</v>
      </c>
      <c r="B201" s="68" t="s">
        <v>1165</v>
      </c>
      <c r="C201" s="68" t="s">
        <v>1166</v>
      </c>
      <c r="D201" s="68"/>
      <c r="E201" s="68"/>
      <c r="F201" s="69">
        <v>1655.08</v>
      </c>
      <c r="G201" s="70">
        <v>0</v>
      </c>
      <c r="H201" s="70"/>
      <c r="I201" s="70"/>
      <c r="J201" s="70">
        <v>-1655.08</v>
      </c>
      <c r="K201" s="70"/>
      <c r="L201" s="70">
        <v>-1655.08</v>
      </c>
      <c r="M201" s="70"/>
      <c r="N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1"/>
      <c r="GS201" s="71"/>
      <c r="GT201" s="71"/>
      <c r="GU201" s="71"/>
      <c r="GV201" s="71"/>
      <c r="GW201" s="71"/>
      <c r="GX201" s="71"/>
      <c r="GY201" s="71"/>
      <c r="GZ201" s="71"/>
      <c r="HA201" s="71"/>
      <c r="HB201" s="71"/>
      <c r="HC201" s="71"/>
      <c r="HD201" s="71"/>
      <c r="HE201" s="71"/>
      <c r="HF201" s="71"/>
      <c r="HG201" s="71"/>
      <c r="HH201" s="71"/>
      <c r="HI201" s="71"/>
      <c r="HJ201" s="71"/>
      <c r="HK201" s="71"/>
      <c r="HL201" s="71"/>
      <c r="HM201" s="71"/>
      <c r="HN201" s="71"/>
      <c r="HO201" s="71"/>
      <c r="HP201" s="71"/>
      <c r="HQ201" s="71"/>
      <c r="HR201" s="71"/>
      <c r="HS201" s="71"/>
      <c r="HT201" s="71"/>
      <c r="HU201" s="71"/>
      <c r="HV201" s="71"/>
      <c r="HW201" s="71"/>
      <c r="HX201" s="71"/>
      <c r="HY201" s="71"/>
      <c r="HZ201" s="71"/>
      <c r="IA201" s="71"/>
      <c r="IB201" s="71"/>
      <c r="IC201" s="71"/>
      <c r="ID201" s="71"/>
      <c r="IE201" s="71"/>
      <c r="IF201" s="71"/>
      <c r="IG201" s="71"/>
      <c r="IH201" s="71"/>
      <c r="II201" s="71"/>
      <c r="IJ201" s="71"/>
      <c r="IK201" s="71"/>
      <c r="IL201" s="71"/>
      <c r="IM201" s="71"/>
      <c r="IN201" s="71"/>
      <c r="IO201" s="71"/>
      <c r="IP201" s="71"/>
      <c r="IQ201" s="71"/>
      <c r="IR201" s="71"/>
      <c r="IS201" s="71"/>
      <c r="IT201" s="71"/>
      <c r="IU201" s="71"/>
      <c r="IV201" s="71"/>
    </row>
    <row r="202" spans="1:256" ht="12.75">
      <c r="A202" s="68" t="s">
        <v>1167</v>
      </c>
      <c r="B202" s="68" t="s">
        <v>1168</v>
      </c>
      <c r="C202" s="68" t="s">
        <v>1169</v>
      </c>
      <c r="D202" s="68"/>
      <c r="E202" s="68"/>
      <c r="F202" s="69">
        <v>44409.91</v>
      </c>
      <c r="G202" s="70">
        <v>44409.91</v>
      </c>
      <c r="H202" s="70"/>
      <c r="I202" s="70"/>
      <c r="J202" s="70">
        <v>0</v>
      </c>
      <c r="K202" s="70"/>
      <c r="L202" s="70">
        <v>-44409.91</v>
      </c>
      <c r="M202" s="70"/>
      <c r="N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1"/>
      <c r="GT202" s="71"/>
      <c r="GU202" s="71"/>
      <c r="GV202" s="71"/>
      <c r="GW202" s="71"/>
      <c r="GX202" s="71"/>
      <c r="GY202" s="71"/>
      <c r="GZ202" s="71"/>
      <c r="HA202" s="71"/>
      <c r="HB202" s="71"/>
      <c r="HC202" s="71"/>
      <c r="HD202" s="71"/>
      <c r="HE202" s="71"/>
      <c r="HF202" s="71"/>
      <c r="HG202" s="71"/>
      <c r="HH202" s="71"/>
      <c r="HI202" s="71"/>
      <c r="HJ202" s="71"/>
      <c r="HK202" s="71"/>
      <c r="HL202" s="71"/>
      <c r="HM202" s="71"/>
      <c r="HN202" s="71"/>
      <c r="HO202" s="71"/>
      <c r="HP202" s="71"/>
      <c r="HQ202" s="71"/>
      <c r="HR202" s="71"/>
      <c r="HS202" s="71"/>
      <c r="HT202" s="71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  <c r="IS202" s="71"/>
      <c r="IT202" s="71"/>
      <c r="IU202" s="71"/>
      <c r="IV202" s="71"/>
    </row>
    <row r="203" spans="1:256" ht="12.75">
      <c r="A203" s="68" t="s">
        <v>1170</v>
      </c>
      <c r="B203" s="68" t="s">
        <v>1171</v>
      </c>
      <c r="C203" s="68" t="s">
        <v>1172</v>
      </c>
      <c r="D203" s="68"/>
      <c r="E203" s="68"/>
      <c r="F203" s="69">
        <v>342174.8</v>
      </c>
      <c r="G203" s="70">
        <v>263323.07</v>
      </c>
      <c r="H203" s="70"/>
      <c r="I203" s="70"/>
      <c r="J203" s="70">
        <v>-78851.73</v>
      </c>
      <c r="K203" s="70"/>
      <c r="L203" s="70">
        <v>-342174.8</v>
      </c>
      <c r="M203" s="70"/>
      <c r="N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1"/>
      <c r="GS203" s="71"/>
      <c r="GT203" s="71"/>
      <c r="GU203" s="71"/>
      <c r="GV203" s="71"/>
      <c r="GW203" s="71"/>
      <c r="GX203" s="71"/>
      <c r="GY203" s="71"/>
      <c r="GZ203" s="71"/>
      <c r="HA203" s="71"/>
      <c r="HB203" s="71"/>
      <c r="HC203" s="71"/>
      <c r="HD203" s="71"/>
      <c r="HE203" s="71"/>
      <c r="HF203" s="71"/>
      <c r="HG203" s="71"/>
      <c r="HH203" s="71"/>
      <c r="HI203" s="71"/>
      <c r="HJ203" s="71"/>
      <c r="HK203" s="71"/>
      <c r="HL203" s="71"/>
      <c r="HM203" s="71"/>
      <c r="HN203" s="71"/>
      <c r="HO203" s="71"/>
      <c r="HP203" s="71"/>
      <c r="HQ203" s="71"/>
      <c r="HR203" s="71"/>
      <c r="HS203" s="71"/>
      <c r="HT203" s="71"/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  <c r="IS203" s="71"/>
      <c r="IT203" s="71"/>
      <c r="IU203" s="71"/>
      <c r="IV203" s="71"/>
    </row>
    <row r="204" spans="1:256" ht="12.75">
      <c r="A204" s="68" t="s">
        <v>1173</v>
      </c>
      <c r="B204" s="68" t="s">
        <v>1174</v>
      </c>
      <c r="C204" s="68" t="s">
        <v>1175</v>
      </c>
      <c r="D204" s="68"/>
      <c r="E204" s="68"/>
      <c r="F204" s="69">
        <v>732.25</v>
      </c>
      <c r="G204" s="70">
        <v>0</v>
      </c>
      <c r="H204" s="70"/>
      <c r="I204" s="70"/>
      <c r="J204" s="70">
        <v>-732.25</v>
      </c>
      <c r="K204" s="70"/>
      <c r="L204" s="70">
        <v>-732.25</v>
      </c>
      <c r="M204" s="70"/>
      <c r="N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1"/>
      <c r="GS204" s="71"/>
      <c r="GT204" s="71"/>
      <c r="GU204" s="71"/>
      <c r="GV204" s="71"/>
      <c r="GW204" s="71"/>
      <c r="GX204" s="71"/>
      <c r="GY204" s="71"/>
      <c r="GZ204" s="71"/>
      <c r="HA204" s="71"/>
      <c r="HB204" s="71"/>
      <c r="HC204" s="71"/>
      <c r="HD204" s="71"/>
      <c r="HE204" s="71"/>
      <c r="HF204" s="71"/>
      <c r="HG204" s="71"/>
      <c r="HH204" s="71"/>
      <c r="HI204" s="71"/>
      <c r="HJ204" s="71"/>
      <c r="HK204" s="71"/>
      <c r="HL204" s="71"/>
      <c r="HM204" s="71"/>
      <c r="HN204" s="71"/>
      <c r="HO204" s="71"/>
      <c r="HP204" s="71"/>
      <c r="HQ204" s="71"/>
      <c r="HR204" s="71"/>
      <c r="HS204" s="71"/>
      <c r="HT204" s="71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  <c r="IS204" s="71"/>
      <c r="IT204" s="71"/>
      <c r="IU204" s="71"/>
      <c r="IV204" s="71"/>
    </row>
    <row r="205" spans="1:256" ht="12.75">
      <c r="A205" s="68" t="s">
        <v>1176</v>
      </c>
      <c r="B205" s="68" t="s">
        <v>1177</v>
      </c>
      <c r="C205" s="68" t="s">
        <v>1178</v>
      </c>
      <c r="D205" s="68"/>
      <c r="E205" s="68"/>
      <c r="F205" s="69">
        <v>-23624.5</v>
      </c>
      <c r="G205" s="70">
        <v>-24015.35</v>
      </c>
      <c r="H205" s="70"/>
      <c r="I205" s="70"/>
      <c r="J205" s="70">
        <v>-390.85</v>
      </c>
      <c r="K205" s="70"/>
      <c r="L205" s="70">
        <v>23624.5</v>
      </c>
      <c r="M205" s="70"/>
      <c r="N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  <c r="GN205" s="71"/>
      <c r="GO205" s="71"/>
      <c r="GP205" s="71"/>
      <c r="GQ205" s="71"/>
      <c r="GR205" s="71"/>
      <c r="GS205" s="71"/>
      <c r="GT205" s="71"/>
      <c r="GU205" s="71"/>
      <c r="GV205" s="71"/>
      <c r="GW205" s="71"/>
      <c r="GX205" s="71"/>
      <c r="GY205" s="71"/>
      <c r="GZ205" s="71"/>
      <c r="HA205" s="71"/>
      <c r="HB205" s="71"/>
      <c r="HC205" s="71"/>
      <c r="HD205" s="71"/>
      <c r="HE205" s="71"/>
      <c r="HF205" s="71"/>
      <c r="HG205" s="71"/>
      <c r="HH205" s="71"/>
      <c r="HI205" s="71"/>
      <c r="HJ205" s="71"/>
      <c r="HK205" s="71"/>
      <c r="HL205" s="71"/>
      <c r="HM205" s="71"/>
      <c r="HN205" s="71"/>
      <c r="HO205" s="71"/>
      <c r="HP205" s="71"/>
      <c r="HQ205" s="71"/>
      <c r="HR205" s="71"/>
      <c r="HS205" s="71"/>
      <c r="HT205" s="71"/>
      <c r="HU205" s="71"/>
      <c r="HV205" s="71"/>
      <c r="HW205" s="71"/>
      <c r="HX205" s="71"/>
      <c r="HY205" s="71"/>
      <c r="HZ205" s="71"/>
      <c r="IA205" s="71"/>
      <c r="IB205" s="71"/>
      <c r="IC205" s="71"/>
      <c r="ID205" s="71"/>
      <c r="IE205" s="71"/>
      <c r="IF205" s="71"/>
      <c r="IG205" s="71"/>
      <c r="IH205" s="71"/>
      <c r="II205" s="71"/>
      <c r="IJ205" s="71"/>
      <c r="IK205" s="71"/>
      <c r="IL205" s="71"/>
      <c r="IM205" s="71"/>
      <c r="IN205" s="71"/>
      <c r="IO205" s="71"/>
      <c r="IP205" s="71"/>
      <c r="IQ205" s="71"/>
      <c r="IR205" s="71"/>
      <c r="IS205" s="71"/>
      <c r="IT205" s="71"/>
      <c r="IU205" s="71"/>
      <c r="IV205" s="71"/>
    </row>
    <row r="206" spans="1:256" ht="12.75">
      <c r="A206" s="68" t="s">
        <v>1179</v>
      </c>
      <c r="B206" s="68" t="s">
        <v>1180</v>
      </c>
      <c r="C206" s="68" t="s">
        <v>1181</v>
      </c>
      <c r="D206" s="68"/>
      <c r="E206" s="68"/>
      <c r="F206" s="69">
        <v>77.12</v>
      </c>
      <c r="G206" s="70">
        <v>69.48</v>
      </c>
      <c r="H206" s="70"/>
      <c r="I206" s="70"/>
      <c r="J206" s="70">
        <v>-7.64</v>
      </c>
      <c r="K206" s="70"/>
      <c r="L206" s="70">
        <v>-77.12</v>
      </c>
      <c r="M206" s="70"/>
      <c r="N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  <c r="GN206" s="71"/>
      <c r="GO206" s="71"/>
      <c r="GP206" s="71"/>
      <c r="GQ206" s="71"/>
      <c r="GR206" s="71"/>
      <c r="GS206" s="71"/>
      <c r="GT206" s="71"/>
      <c r="GU206" s="71"/>
      <c r="GV206" s="71"/>
      <c r="GW206" s="71"/>
      <c r="GX206" s="71"/>
      <c r="GY206" s="71"/>
      <c r="GZ206" s="71"/>
      <c r="HA206" s="71"/>
      <c r="HB206" s="71"/>
      <c r="HC206" s="71"/>
      <c r="HD206" s="71"/>
      <c r="HE206" s="71"/>
      <c r="HF206" s="71"/>
      <c r="HG206" s="71"/>
      <c r="HH206" s="71"/>
      <c r="HI206" s="71"/>
      <c r="HJ206" s="71"/>
      <c r="HK206" s="71"/>
      <c r="HL206" s="71"/>
      <c r="HM206" s="71"/>
      <c r="HN206" s="71"/>
      <c r="HO206" s="71"/>
      <c r="HP206" s="71"/>
      <c r="HQ206" s="71"/>
      <c r="HR206" s="71"/>
      <c r="HS206" s="71"/>
      <c r="HT206" s="71"/>
      <c r="HU206" s="71"/>
      <c r="HV206" s="71"/>
      <c r="HW206" s="71"/>
      <c r="HX206" s="71"/>
      <c r="HY206" s="71"/>
      <c r="HZ206" s="71"/>
      <c r="IA206" s="71"/>
      <c r="IB206" s="71"/>
      <c r="IC206" s="71"/>
      <c r="ID206" s="71"/>
      <c r="IE206" s="71"/>
      <c r="IF206" s="71"/>
      <c r="IG206" s="71"/>
      <c r="IH206" s="71"/>
      <c r="II206" s="71"/>
      <c r="IJ206" s="71"/>
      <c r="IK206" s="71"/>
      <c r="IL206" s="71"/>
      <c r="IM206" s="71"/>
      <c r="IN206" s="71"/>
      <c r="IO206" s="71"/>
      <c r="IP206" s="71"/>
      <c r="IQ206" s="71"/>
      <c r="IR206" s="71"/>
      <c r="IS206" s="71"/>
      <c r="IT206" s="71"/>
      <c r="IU206" s="71"/>
      <c r="IV206" s="71"/>
    </row>
    <row r="207" spans="1:256" ht="12.75">
      <c r="A207" s="68" t="s">
        <v>1182</v>
      </c>
      <c r="B207" s="68" t="s">
        <v>1183</v>
      </c>
      <c r="C207" s="68" t="s">
        <v>1184</v>
      </c>
      <c r="D207" s="68"/>
      <c r="E207" s="68"/>
      <c r="F207" s="69">
        <v>112.04</v>
      </c>
      <c r="G207" s="70">
        <v>0</v>
      </c>
      <c r="H207" s="70"/>
      <c r="I207" s="70"/>
      <c r="J207" s="70">
        <v>-112.04</v>
      </c>
      <c r="K207" s="70"/>
      <c r="L207" s="70">
        <v>-112.04</v>
      </c>
      <c r="M207" s="70"/>
      <c r="N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  <c r="GN207" s="71"/>
      <c r="GO207" s="71"/>
      <c r="GP207" s="71"/>
      <c r="GQ207" s="71"/>
      <c r="GR207" s="71"/>
      <c r="GS207" s="71"/>
      <c r="GT207" s="71"/>
      <c r="GU207" s="71"/>
      <c r="GV207" s="71"/>
      <c r="GW207" s="71"/>
      <c r="GX207" s="71"/>
      <c r="GY207" s="71"/>
      <c r="GZ207" s="71"/>
      <c r="HA207" s="71"/>
      <c r="HB207" s="71"/>
      <c r="HC207" s="71"/>
      <c r="HD207" s="71"/>
      <c r="HE207" s="71"/>
      <c r="HF207" s="71"/>
      <c r="HG207" s="71"/>
      <c r="HH207" s="71"/>
      <c r="HI207" s="71"/>
      <c r="HJ207" s="71"/>
      <c r="HK207" s="71"/>
      <c r="HL207" s="71"/>
      <c r="HM207" s="71"/>
      <c r="HN207" s="71"/>
      <c r="HO207" s="71"/>
      <c r="HP207" s="71"/>
      <c r="HQ207" s="71"/>
      <c r="HR207" s="71"/>
      <c r="HS207" s="71"/>
      <c r="HT207" s="71"/>
      <c r="HU207" s="71"/>
      <c r="HV207" s="71"/>
      <c r="HW207" s="71"/>
      <c r="HX207" s="71"/>
      <c r="HY207" s="71"/>
      <c r="HZ207" s="71"/>
      <c r="IA207" s="71"/>
      <c r="IB207" s="71"/>
      <c r="IC207" s="71"/>
      <c r="ID207" s="71"/>
      <c r="IE207" s="71"/>
      <c r="IF207" s="71"/>
      <c r="IG207" s="71"/>
      <c r="IH207" s="71"/>
      <c r="II207" s="71"/>
      <c r="IJ207" s="71"/>
      <c r="IK207" s="71"/>
      <c r="IL207" s="71"/>
      <c r="IM207" s="71"/>
      <c r="IN207" s="71"/>
      <c r="IO207" s="71"/>
      <c r="IP207" s="71"/>
      <c r="IQ207" s="71"/>
      <c r="IR207" s="71"/>
      <c r="IS207" s="71"/>
      <c r="IT207" s="71"/>
      <c r="IU207" s="71"/>
      <c r="IV207" s="71"/>
    </row>
    <row r="208" spans="1:256" ht="12.75">
      <c r="A208" s="68" t="s">
        <v>1185</v>
      </c>
      <c r="B208" s="68" t="s">
        <v>1186</v>
      </c>
      <c r="C208" s="68" t="s">
        <v>1187</v>
      </c>
      <c r="D208" s="68"/>
      <c r="E208" s="68"/>
      <c r="F208" s="69">
        <v>1479.31</v>
      </c>
      <c r="G208" s="70">
        <v>0</v>
      </c>
      <c r="H208" s="70"/>
      <c r="I208" s="70"/>
      <c r="J208" s="70">
        <v>-1479.31</v>
      </c>
      <c r="K208" s="70"/>
      <c r="L208" s="70">
        <v>-1479.31</v>
      </c>
      <c r="M208" s="70"/>
      <c r="N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/>
      <c r="GG208" s="71"/>
      <c r="GH208" s="71"/>
      <c r="GI208" s="71"/>
      <c r="GJ208" s="71"/>
      <c r="GK208" s="71"/>
      <c r="GL208" s="71"/>
      <c r="GM208" s="71"/>
      <c r="GN208" s="71"/>
      <c r="GO208" s="71"/>
      <c r="GP208" s="71"/>
      <c r="GQ208" s="71"/>
      <c r="GR208" s="71"/>
      <c r="GS208" s="71"/>
      <c r="GT208" s="71"/>
      <c r="GU208" s="71"/>
      <c r="GV208" s="71"/>
      <c r="GW208" s="71"/>
      <c r="GX208" s="71"/>
      <c r="GY208" s="71"/>
      <c r="GZ208" s="71"/>
      <c r="HA208" s="71"/>
      <c r="HB208" s="71"/>
      <c r="HC208" s="71"/>
      <c r="HD208" s="71"/>
      <c r="HE208" s="71"/>
      <c r="HF208" s="71"/>
      <c r="HG208" s="71"/>
      <c r="HH208" s="71"/>
      <c r="HI208" s="71"/>
      <c r="HJ208" s="71"/>
      <c r="HK208" s="71"/>
      <c r="HL208" s="71"/>
      <c r="HM208" s="71"/>
      <c r="HN208" s="71"/>
      <c r="HO208" s="71"/>
      <c r="HP208" s="71"/>
      <c r="HQ208" s="71"/>
      <c r="HR208" s="71"/>
      <c r="HS208" s="71"/>
      <c r="HT208" s="71"/>
      <c r="HU208" s="71"/>
      <c r="HV208" s="71"/>
      <c r="HW208" s="71"/>
      <c r="HX208" s="71"/>
      <c r="HY208" s="71"/>
      <c r="HZ208" s="71"/>
      <c r="IA208" s="71"/>
      <c r="IB208" s="71"/>
      <c r="IC208" s="71"/>
      <c r="ID208" s="71"/>
      <c r="IE208" s="71"/>
      <c r="IF208" s="71"/>
      <c r="IG208" s="71"/>
      <c r="IH208" s="71"/>
      <c r="II208" s="71"/>
      <c r="IJ208" s="71"/>
      <c r="IK208" s="71"/>
      <c r="IL208" s="71"/>
      <c r="IM208" s="71"/>
      <c r="IN208" s="71"/>
      <c r="IO208" s="71"/>
      <c r="IP208" s="71"/>
      <c r="IQ208" s="71"/>
      <c r="IR208" s="71"/>
      <c r="IS208" s="71"/>
      <c r="IT208" s="71"/>
      <c r="IU208" s="71"/>
      <c r="IV208" s="71"/>
    </row>
    <row r="209" spans="1:256" ht="12.75">
      <c r="A209" s="68" t="s">
        <v>1188</v>
      </c>
      <c r="B209" s="68" t="s">
        <v>1189</v>
      </c>
      <c r="C209" s="68" t="s">
        <v>1190</v>
      </c>
      <c r="D209" s="68"/>
      <c r="E209" s="68"/>
      <c r="F209" s="69">
        <v>163000.8</v>
      </c>
      <c r="G209" s="70">
        <v>163000.8</v>
      </c>
      <c r="H209" s="70"/>
      <c r="I209" s="70"/>
      <c r="J209" s="70">
        <v>0</v>
      </c>
      <c r="K209" s="70"/>
      <c r="L209" s="70">
        <v>-163000.8</v>
      </c>
      <c r="M209" s="70"/>
      <c r="N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  <c r="GN209" s="71"/>
      <c r="GO209" s="71"/>
      <c r="GP209" s="71"/>
      <c r="GQ209" s="71"/>
      <c r="GR209" s="71"/>
      <c r="GS209" s="71"/>
      <c r="GT209" s="71"/>
      <c r="GU209" s="71"/>
      <c r="GV209" s="71"/>
      <c r="GW209" s="71"/>
      <c r="GX209" s="71"/>
      <c r="GY209" s="71"/>
      <c r="GZ209" s="71"/>
      <c r="HA209" s="71"/>
      <c r="HB209" s="71"/>
      <c r="HC209" s="71"/>
      <c r="HD209" s="71"/>
      <c r="HE209" s="71"/>
      <c r="HF209" s="71"/>
      <c r="HG209" s="71"/>
      <c r="HH209" s="71"/>
      <c r="HI209" s="71"/>
      <c r="HJ209" s="71"/>
      <c r="HK209" s="71"/>
      <c r="HL209" s="71"/>
      <c r="HM209" s="71"/>
      <c r="HN209" s="71"/>
      <c r="HO209" s="71"/>
      <c r="HP209" s="71"/>
      <c r="HQ209" s="71"/>
      <c r="HR209" s="71"/>
      <c r="HS209" s="71"/>
      <c r="HT209" s="71"/>
      <c r="HU209" s="71"/>
      <c r="HV209" s="71"/>
      <c r="HW209" s="71"/>
      <c r="HX209" s="71"/>
      <c r="HY209" s="71"/>
      <c r="HZ209" s="71"/>
      <c r="IA209" s="71"/>
      <c r="IB209" s="71"/>
      <c r="IC209" s="71"/>
      <c r="ID209" s="71"/>
      <c r="IE209" s="71"/>
      <c r="IF209" s="71"/>
      <c r="IG209" s="71"/>
      <c r="IH209" s="71"/>
      <c r="II209" s="71"/>
      <c r="IJ209" s="71"/>
      <c r="IK209" s="71"/>
      <c r="IL209" s="71"/>
      <c r="IM209" s="71"/>
      <c r="IN209" s="71"/>
      <c r="IO209" s="71"/>
      <c r="IP209" s="71"/>
      <c r="IQ209" s="71"/>
      <c r="IR209" s="71"/>
      <c r="IS209" s="71"/>
      <c r="IT209" s="71"/>
      <c r="IU209" s="71"/>
      <c r="IV209" s="71"/>
    </row>
    <row r="210" spans="1:256" ht="12.75">
      <c r="A210" s="68" t="s">
        <v>1191</v>
      </c>
      <c r="B210" s="68" t="s">
        <v>1192</v>
      </c>
      <c r="C210" s="68" t="s">
        <v>1193</v>
      </c>
      <c r="D210" s="68"/>
      <c r="E210" s="68"/>
      <c r="F210" s="69">
        <v>8171.88</v>
      </c>
      <c r="G210" s="70">
        <v>8171.88</v>
      </c>
      <c r="H210" s="70"/>
      <c r="I210" s="70"/>
      <c r="J210" s="70">
        <v>0</v>
      </c>
      <c r="K210" s="70"/>
      <c r="L210" s="70">
        <v>-8171.88</v>
      </c>
      <c r="M210" s="70"/>
      <c r="N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  <c r="GN210" s="71"/>
      <c r="GO210" s="71"/>
      <c r="GP210" s="71"/>
      <c r="GQ210" s="71"/>
      <c r="GR210" s="71"/>
      <c r="GS210" s="71"/>
      <c r="GT210" s="71"/>
      <c r="GU210" s="71"/>
      <c r="GV210" s="71"/>
      <c r="GW210" s="71"/>
      <c r="GX210" s="71"/>
      <c r="GY210" s="71"/>
      <c r="GZ210" s="71"/>
      <c r="HA210" s="71"/>
      <c r="HB210" s="71"/>
      <c r="HC210" s="71"/>
      <c r="HD210" s="71"/>
      <c r="HE210" s="71"/>
      <c r="HF210" s="71"/>
      <c r="HG210" s="71"/>
      <c r="HH210" s="71"/>
      <c r="HI210" s="71"/>
      <c r="HJ210" s="71"/>
      <c r="HK210" s="71"/>
      <c r="HL210" s="71"/>
      <c r="HM210" s="71"/>
      <c r="HN210" s="71"/>
      <c r="HO210" s="71"/>
      <c r="HP210" s="71"/>
      <c r="HQ210" s="71"/>
      <c r="HR210" s="71"/>
      <c r="HS210" s="71"/>
      <c r="HT210" s="71"/>
      <c r="HU210" s="71"/>
      <c r="HV210" s="71"/>
      <c r="HW210" s="71"/>
      <c r="HX210" s="71"/>
      <c r="HY210" s="71"/>
      <c r="HZ210" s="71"/>
      <c r="IA210" s="71"/>
      <c r="IB210" s="71"/>
      <c r="IC210" s="71"/>
      <c r="ID210" s="71"/>
      <c r="IE210" s="71"/>
      <c r="IF210" s="71"/>
      <c r="IG210" s="71"/>
      <c r="IH210" s="71"/>
      <c r="II210" s="71"/>
      <c r="IJ210" s="71"/>
      <c r="IK210" s="71"/>
      <c r="IL210" s="71"/>
      <c r="IM210" s="71"/>
      <c r="IN210" s="71"/>
      <c r="IO210" s="71"/>
      <c r="IP210" s="71"/>
      <c r="IQ210" s="71"/>
      <c r="IR210" s="71"/>
      <c r="IS210" s="71"/>
      <c r="IT210" s="71"/>
      <c r="IU210" s="71"/>
      <c r="IV210" s="71"/>
    </row>
    <row r="211" spans="1:256" ht="12.75">
      <c r="A211" s="68" t="s">
        <v>1194</v>
      </c>
      <c r="B211" s="68" t="s">
        <v>1195</v>
      </c>
      <c r="C211" s="68" t="s">
        <v>1196</v>
      </c>
      <c r="D211" s="68"/>
      <c r="E211" s="68"/>
      <c r="F211" s="69">
        <v>315496.31</v>
      </c>
      <c r="G211" s="70">
        <v>281989.02</v>
      </c>
      <c r="H211" s="70"/>
      <c r="I211" s="70"/>
      <c r="J211" s="70">
        <v>-33507.29</v>
      </c>
      <c r="K211" s="70"/>
      <c r="L211" s="70">
        <v>-315496.31</v>
      </c>
      <c r="M211" s="70"/>
      <c r="N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1"/>
      <c r="GS211" s="71"/>
      <c r="GT211" s="71"/>
      <c r="GU211" s="71"/>
      <c r="GV211" s="71"/>
      <c r="GW211" s="71"/>
      <c r="GX211" s="71"/>
      <c r="GY211" s="71"/>
      <c r="GZ211" s="71"/>
      <c r="HA211" s="71"/>
      <c r="HB211" s="71"/>
      <c r="HC211" s="71"/>
      <c r="HD211" s="71"/>
      <c r="HE211" s="71"/>
      <c r="HF211" s="71"/>
      <c r="HG211" s="71"/>
      <c r="HH211" s="71"/>
      <c r="HI211" s="71"/>
      <c r="HJ211" s="71"/>
      <c r="HK211" s="71"/>
      <c r="HL211" s="71"/>
      <c r="HM211" s="71"/>
      <c r="HN211" s="71"/>
      <c r="HO211" s="71"/>
      <c r="HP211" s="71"/>
      <c r="HQ211" s="71"/>
      <c r="HR211" s="71"/>
      <c r="HS211" s="71"/>
      <c r="HT211" s="71"/>
      <c r="HU211" s="71"/>
      <c r="HV211" s="71"/>
      <c r="HW211" s="71"/>
      <c r="HX211" s="71"/>
      <c r="HY211" s="71"/>
      <c r="HZ211" s="71"/>
      <c r="IA211" s="71"/>
      <c r="IB211" s="71"/>
      <c r="IC211" s="71"/>
      <c r="ID211" s="71"/>
      <c r="IE211" s="71"/>
      <c r="IF211" s="71"/>
      <c r="IG211" s="71"/>
      <c r="IH211" s="71"/>
      <c r="II211" s="71"/>
      <c r="IJ211" s="71"/>
      <c r="IK211" s="71"/>
      <c r="IL211" s="71"/>
      <c r="IM211" s="71"/>
      <c r="IN211" s="71"/>
      <c r="IO211" s="71"/>
      <c r="IP211" s="71"/>
      <c r="IQ211" s="71"/>
      <c r="IR211" s="71"/>
      <c r="IS211" s="71"/>
      <c r="IT211" s="71"/>
      <c r="IU211" s="71"/>
      <c r="IV211" s="71"/>
    </row>
    <row r="212" spans="1:256" ht="12.75">
      <c r="A212" s="68" t="s">
        <v>1197</v>
      </c>
      <c r="B212" s="68" t="s">
        <v>1198</v>
      </c>
      <c r="C212" s="68" t="s">
        <v>1199</v>
      </c>
      <c r="D212" s="68"/>
      <c r="E212" s="68"/>
      <c r="F212" s="69">
        <v>-1.44</v>
      </c>
      <c r="G212" s="70">
        <v>0</v>
      </c>
      <c r="H212" s="70"/>
      <c r="I212" s="70"/>
      <c r="J212" s="70">
        <v>1.44</v>
      </c>
      <c r="K212" s="70"/>
      <c r="L212" s="70">
        <v>1.44</v>
      </c>
      <c r="M212" s="70"/>
      <c r="N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  <c r="GN212" s="71"/>
      <c r="GO212" s="71"/>
      <c r="GP212" s="71"/>
      <c r="GQ212" s="71"/>
      <c r="GR212" s="71"/>
      <c r="GS212" s="71"/>
      <c r="GT212" s="71"/>
      <c r="GU212" s="71"/>
      <c r="GV212" s="71"/>
      <c r="GW212" s="71"/>
      <c r="GX212" s="71"/>
      <c r="GY212" s="71"/>
      <c r="GZ212" s="71"/>
      <c r="HA212" s="71"/>
      <c r="HB212" s="71"/>
      <c r="HC212" s="71"/>
      <c r="HD212" s="71"/>
      <c r="HE212" s="71"/>
      <c r="HF212" s="71"/>
      <c r="HG212" s="71"/>
      <c r="HH212" s="71"/>
      <c r="HI212" s="71"/>
      <c r="HJ212" s="71"/>
      <c r="HK212" s="71"/>
      <c r="HL212" s="71"/>
      <c r="HM212" s="71"/>
      <c r="HN212" s="71"/>
      <c r="HO212" s="71"/>
      <c r="HP212" s="71"/>
      <c r="HQ212" s="71"/>
      <c r="HR212" s="71"/>
      <c r="HS212" s="71"/>
      <c r="HT212" s="71"/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  <c r="IP212" s="71"/>
      <c r="IQ212" s="71"/>
      <c r="IR212" s="71"/>
      <c r="IS212" s="71"/>
      <c r="IT212" s="71"/>
      <c r="IU212" s="71"/>
      <c r="IV212" s="71"/>
    </row>
    <row r="213" spans="1:256" ht="12.75">
      <c r="A213" s="68" t="s">
        <v>1200</v>
      </c>
      <c r="B213" s="68" t="s">
        <v>1201</v>
      </c>
      <c r="C213" s="68" t="s">
        <v>1202</v>
      </c>
      <c r="D213" s="68"/>
      <c r="E213" s="68"/>
      <c r="F213" s="69">
        <v>14813.11</v>
      </c>
      <c r="G213" s="70">
        <v>0</v>
      </c>
      <c r="H213" s="70"/>
      <c r="I213" s="70"/>
      <c r="J213" s="70">
        <v>-14813.11</v>
      </c>
      <c r="K213" s="70"/>
      <c r="L213" s="70">
        <v>-14813.11</v>
      </c>
      <c r="M213" s="70"/>
      <c r="N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1"/>
      <c r="GS213" s="71"/>
      <c r="GT213" s="71"/>
      <c r="GU213" s="71"/>
      <c r="GV213" s="71"/>
      <c r="GW213" s="71"/>
      <c r="GX213" s="71"/>
      <c r="GY213" s="71"/>
      <c r="GZ213" s="71"/>
      <c r="HA213" s="71"/>
      <c r="HB213" s="71"/>
      <c r="HC213" s="71"/>
      <c r="HD213" s="71"/>
      <c r="HE213" s="71"/>
      <c r="HF213" s="71"/>
      <c r="HG213" s="71"/>
      <c r="HH213" s="71"/>
      <c r="HI213" s="71"/>
      <c r="HJ213" s="71"/>
      <c r="HK213" s="71"/>
      <c r="HL213" s="71"/>
      <c r="HM213" s="71"/>
      <c r="HN213" s="71"/>
      <c r="HO213" s="71"/>
      <c r="HP213" s="71"/>
      <c r="HQ213" s="71"/>
      <c r="HR213" s="71"/>
      <c r="HS213" s="71"/>
      <c r="HT213" s="71"/>
      <c r="HU213" s="71"/>
      <c r="HV213" s="71"/>
      <c r="HW213" s="71"/>
      <c r="HX213" s="71"/>
      <c r="HY213" s="71"/>
      <c r="HZ213" s="71"/>
      <c r="IA213" s="71"/>
      <c r="IB213" s="71"/>
      <c r="IC213" s="71"/>
      <c r="ID213" s="71"/>
      <c r="IE213" s="71"/>
      <c r="IF213" s="71"/>
      <c r="IG213" s="71"/>
      <c r="IH213" s="71"/>
      <c r="II213" s="71"/>
      <c r="IJ213" s="71"/>
      <c r="IK213" s="71"/>
      <c r="IL213" s="71"/>
      <c r="IM213" s="71"/>
      <c r="IN213" s="71"/>
      <c r="IO213" s="71"/>
      <c r="IP213" s="71"/>
      <c r="IQ213" s="71"/>
      <c r="IR213" s="71"/>
      <c r="IS213" s="71"/>
      <c r="IT213" s="71"/>
      <c r="IU213" s="71"/>
      <c r="IV213" s="71"/>
    </row>
    <row r="214" spans="1:256" ht="12.75">
      <c r="A214" s="68" t="s">
        <v>1203</v>
      </c>
      <c r="B214" s="68" t="s">
        <v>1204</v>
      </c>
      <c r="C214" s="68" t="s">
        <v>1205</v>
      </c>
      <c r="D214" s="68"/>
      <c r="E214" s="68"/>
      <c r="F214" s="69">
        <v>1006262.42</v>
      </c>
      <c r="G214" s="70">
        <v>689653.02</v>
      </c>
      <c r="H214" s="70"/>
      <c r="I214" s="70"/>
      <c r="J214" s="70">
        <v>-316609.4</v>
      </c>
      <c r="K214" s="70"/>
      <c r="L214" s="70">
        <v>-1006262.42</v>
      </c>
      <c r="M214" s="70"/>
      <c r="N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  <c r="FN214" s="71"/>
      <c r="FO214" s="71"/>
      <c r="FP214" s="71"/>
      <c r="FQ214" s="71"/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/>
      <c r="GG214" s="71"/>
      <c r="GH214" s="71"/>
      <c r="GI214" s="71"/>
      <c r="GJ214" s="71"/>
      <c r="GK214" s="71"/>
      <c r="GL214" s="71"/>
      <c r="GM214" s="71"/>
      <c r="GN214" s="71"/>
      <c r="GO214" s="71"/>
      <c r="GP214" s="71"/>
      <c r="GQ214" s="71"/>
      <c r="GR214" s="71"/>
      <c r="GS214" s="71"/>
      <c r="GT214" s="71"/>
      <c r="GU214" s="71"/>
      <c r="GV214" s="71"/>
      <c r="GW214" s="71"/>
      <c r="GX214" s="71"/>
      <c r="GY214" s="71"/>
      <c r="GZ214" s="71"/>
      <c r="HA214" s="71"/>
      <c r="HB214" s="71"/>
      <c r="HC214" s="71"/>
      <c r="HD214" s="71"/>
      <c r="HE214" s="71"/>
      <c r="HF214" s="71"/>
      <c r="HG214" s="71"/>
      <c r="HH214" s="71"/>
      <c r="HI214" s="71"/>
      <c r="HJ214" s="71"/>
      <c r="HK214" s="71"/>
      <c r="HL214" s="71"/>
      <c r="HM214" s="71"/>
      <c r="HN214" s="71"/>
      <c r="HO214" s="71"/>
      <c r="HP214" s="71"/>
      <c r="HQ214" s="71"/>
      <c r="HR214" s="71"/>
      <c r="HS214" s="71"/>
      <c r="HT214" s="71"/>
      <c r="HU214" s="71"/>
      <c r="HV214" s="71"/>
      <c r="HW214" s="71"/>
      <c r="HX214" s="71"/>
      <c r="HY214" s="71"/>
      <c r="HZ214" s="71"/>
      <c r="IA214" s="71"/>
      <c r="IB214" s="71"/>
      <c r="IC214" s="71"/>
      <c r="ID214" s="71"/>
      <c r="IE214" s="71"/>
      <c r="IF214" s="71"/>
      <c r="IG214" s="71"/>
      <c r="IH214" s="71"/>
      <c r="II214" s="71"/>
      <c r="IJ214" s="71"/>
      <c r="IK214" s="71"/>
      <c r="IL214" s="71"/>
      <c r="IM214" s="71"/>
      <c r="IN214" s="71"/>
      <c r="IO214" s="71"/>
      <c r="IP214" s="71"/>
      <c r="IQ214" s="71"/>
      <c r="IR214" s="71"/>
      <c r="IS214" s="71"/>
      <c r="IT214" s="71"/>
      <c r="IU214" s="71"/>
      <c r="IV214" s="71"/>
    </row>
    <row r="215" spans="1:256" ht="12.75">
      <c r="A215" s="68" t="s">
        <v>1206</v>
      </c>
      <c r="B215" s="68" t="s">
        <v>1207</v>
      </c>
      <c r="C215" s="68" t="s">
        <v>1208</v>
      </c>
      <c r="D215" s="68"/>
      <c r="E215" s="68"/>
      <c r="F215" s="69">
        <v>87412.44</v>
      </c>
      <c r="G215" s="70">
        <v>19877.04</v>
      </c>
      <c r="H215" s="70"/>
      <c r="I215" s="70"/>
      <c r="J215" s="70">
        <v>-67535.4</v>
      </c>
      <c r="K215" s="70"/>
      <c r="L215" s="70">
        <v>-87412.44</v>
      </c>
      <c r="M215" s="70"/>
      <c r="N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1"/>
      <c r="GS215" s="71"/>
      <c r="GT215" s="71"/>
      <c r="GU215" s="71"/>
      <c r="GV215" s="71"/>
      <c r="GW215" s="71"/>
      <c r="GX215" s="71"/>
      <c r="GY215" s="71"/>
      <c r="GZ215" s="71"/>
      <c r="HA215" s="71"/>
      <c r="HB215" s="71"/>
      <c r="HC215" s="71"/>
      <c r="HD215" s="71"/>
      <c r="HE215" s="71"/>
      <c r="HF215" s="71"/>
      <c r="HG215" s="71"/>
      <c r="HH215" s="71"/>
      <c r="HI215" s="71"/>
      <c r="HJ215" s="71"/>
      <c r="HK215" s="71"/>
      <c r="HL215" s="71"/>
      <c r="HM215" s="71"/>
      <c r="HN215" s="71"/>
      <c r="HO215" s="71"/>
      <c r="HP215" s="71"/>
      <c r="HQ215" s="71"/>
      <c r="HR215" s="71"/>
      <c r="HS215" s="71"/>
      <c r="HT215" s="71"/>
      <c r="HU215" s="71"/>
      <c r="HV215" s="71"/>
      <c r="HW215" s="71"/>
      <c r="HX215" s="71"/>
      <c r="HY215" s="71"/>
      <c r="HZ215" s="71"/>
      <c r="IA215" s="71"/>
      <c r="IB215" s="71"/>
      <c r="IC215" s="71"/>
      <c r="ID215" s="71"/>
      <c r="IE215" s="71"/>
      <c r="IF215" s="71"/>
      <c r="IG215" s="71"/>
      <c r="IH215" s="71"/>
      <c r="II215" s="71"/>
      <c r="IJ215" s="71"/>
      <c r="IK215" s="71"/>
      <c r="IL215" s="71"/>
      <c r="IM215" s="71"/>
      <c r="IN215" s="71"/>
      <c r="IO215" s="71"/>
      <c r="IP215" s="71"/>
      <c r="IQ215" s="71"/>
      <c r="IR215" s="71"/>
      <c r="IS215" s="71"/>
      <c r="IT215" s="71"/>
      <c r="IU215" s="71"/>
      <c r="IV215" s="71"/>
    </row>
    <row r="216" spans="1:256" ht="12.75">
      <c r="A216" s="68" t="s">
        <v>1209</v>
      </c>
      <c r="B216" s="68" t="s">
        <v>1210</v>
      </c>
      <c r="C216" s="68" t="s">
        <v>1211</v>
      </c>
      <c r="D216" s="68"/>
      <c r="E216" s="68"/>
      <c r="F216" s="69">
        <v>153108.76</v>
      </c>
      <c r="G216" s="70">
        <v>0</v>
      </c>
      <c r="H216" s="70"/>
      <c r="I216" s="70"/>
      <c r="J216" s="70">
        <v>-153108.76</v>
      </c>
      <c r="K216" s="70"/>
      <c r="L216" s="70">
        <v>-153108.76</v>
      </c>
      <c r="M216" s="70"/>
      <c r="N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  <c r="GN216" s="71"/>
      <c r="GO216" s="71"/>
      <c r="GP216" s="71"/>
      <c r="GQ216" s="71"/>
      <c r="GR216" s="71"/>
      <c r="GS216" s="71"/>
      <c r="GT216" s="71"/>
      <c r="GU216" s="71"/>
      <c r="GV216" s="71"/>
      <c r="GW216" s="71"/>
      <c r="GX216" s="71"/>
      <c r="GY216" s="71"/>
      <c r="GZ216" s="71"/>
      <c r="HA216" s="71"/>
      <c r="HB216" s="71"/>
      <c r="HC216" s="71"/>
      <c r="HD216" s="71"/>
      <c r="HE216" s="71"/>
      <c r="HF216" s="71"/>
      <c r="HG216" s="71"/>
      <c r="HH216" s="71"/>
      <c r="HI216" s="71"/>
      <c r="HJ216" s="71"/>
      <c r="HK216" s="71"/>
      <c r="HL216" s="71"/>
      <c r="HM216" s="71"/>
      <c r="HN216" s="71"/>
      <c r="HO216" s="71"/>
      <c r="HP216" s="71"/>
      <c r="HQ216" s="71"/>
      <c r="HR216" s="71"/>
      <c r="HS216" s="71"/>
      <c r="HT216" s="71"/>
      <c r="HU216" s="71"/>
      <c r="HV216" s="71"/>
      <c r="HW216" s="71"/>
      <c r="HX216" s="71"/>
      <c r="HY216" s="71"/>
      <c r="HZ216" s="71"/>
      <c r="IA216" s="71"/>
      <c r="IB216" s="71"/>
      <c r="IC216" s="71"/>
      <c r="ID216" s="71"/>
      <c r="IE216" s="71"/>
      <c r="IF216" s="71"/>
      <c r="IG216" s="71"/>
      <c r="IH216" s="71"/>
      <c r="II216" s="71"/>
      <c r="IJ216" s="71"/>
      <c r="IK216" s="71"/>
      <c r="IL216" s="71"/>
      <c r="IM216" s="71"/>
      <c r="IN216" s="71"/>
      <c r="IO216" s="71"/>
      <c r="IP216" s="71"/>
      <c r="IQ216" s="71"/>
      <c r="IR216" s="71"/>
      <c r="IS216" s="71"/>
      <c r="IT216" s="71"/>
      <c r="IU216" s="71"/>
      <c r="IV216" s="71"/>
    </row>
    <row r="217" spans="1:256" ht="12.75">
      <c r="A217" s="68" t="s">
        <v>1212</v>
      </c>
      <c r="B217" s="68" t="s">
        <v>1213</v>
      </c>
      <c r="C217" s="68" t="s">
        <v>1214</v>
      </c>
      <c r="D217" s="68"/>
      <c r="E217" s="68"/>
      <c r="F217" s="69">
        <v>119.54</v>
      </c>
      <c r="G217" s="70">
        <v>0</v>
      </c>
      <c r="H217" s="70"/>
      <c r="I217" s="70"/>
      <c r="J217" s="70">
        <v>-119.54</v>
      </c>
      <c r="K217" s="70"/>
      <c r="L217" s="70">
        <v>-119.54</v>
      </c>
      <c r="M217" s="70"/>
      <c r="N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  <c r="GN217" s="71"/>
      <c r="GO217" s="71"/>
      <c r="GP217" s="71"/>
      <c r="GQ217" s="71"/>
      <c r="GR217" s="71"/>
      <c r="GS217" s="71"/>
      <c r="GT217" s="71"/>
      <c r="GU217" s="71"/>
      <c r="GV217" s="71"/>
      <c r="GW217" s="71"/>
      <c r="GX217" s="71"/>
      <c r="GY217" s="71"/>
      <c r="GZ217" s="71"/>
      <c r="HA217" s="71"/>
      <c r="HB217" s="71"/>
      <c r="HC217" s="71"/>
      <c r="HD217" s="71"/>
      <c r="HE217" s="71"/>
      <c r="HF217" s="71"/>
      <c r="HG217" s="71"/>
      <c r="HH217" s="71"/>
      <c r="HI217" s="71"/>
      <c r="HJ217" s="71"/>
      <c r="HK217" s="71"/>
      <c r="HL217" s="71"/>
      <c r="HM217" s="71"/>
      <c r="HN217" s="71"/>
      <c r="HO217" s="71"/>
      <c r="HP217" s="71"/>
      <c r="HQ217" s="71"/>
      <c r="HR217" s="71"/>
      <c r="HS217" s="71"/>
      <c r="HT217" s="71"/>
      <c r="HU217" s="71"/>
      <c r="HV217" s="71"/>
      <c r="HW217" s="71"/>
      <c r="HX217" s="71"/>
      <c r="HY217" s="71"/>
      <c r="HZ217" s="71"/>
      <c r="IA217" s="71"/>
      <c r="IB217" s="71"/>
      <c r="IC217" s="71"/>
      <c r="ID217" s="71"/>
      <c r="IE217" s="71"/>
      <c r="IF217" s="71"/>
      <c r="IG217" s="71"/>
      <c r="IH217" s="71"/>
      <c r="II217" s="71"/>
      <c r="IJ217" s="71"/>
      <c r="IK217" s="71"/>
      <c r="IL217" s="71"/>
      <c r="IM217" s="71"/>
      <c r="IN217" s="71"/>
      <c r="IO217" s="71"/>
      <c r="IP217" s="71"/>
      <c r="IQ217" s="71"/>
      <c r="IR217" s="71"/>
      <c r="IS217" s="71"/>
      <c r="IT217" s="71"/>
      <c r="IU217" s="71"/>
      <c r="IV217" s="71"/>
    </row>
    <row r="218" spans="1:256" ht="12.75">
      <c r="A218" s="68" t="s">
        <v>1215</v>
      </c>
      <c r="B218" s="68" t="s">
        <v>1216</v>
      </c>
      <c r="C218" s="68" t="s">
        <v>1217</v>
      </c>
      <c r="D218" s="68"/>
      <c r="E218" s="68"/>
      <c r="F218" s="69">
        <v>-153071.91</v>
      </c>
      <c r="G218" s="70">
        <v>0</v>
      </c>
      <c r="H218" s="70"/>
      <c r="I218" s="70"/>
      <c r="J218" s="70">
        <v>153071.91</v>
      </c>
      <c r="K218" s="70"/>
      <c r="L218" s="70">
        <v>153071.91</v>
      </c>
      <c r="M218" s="70"/>
      <c r="N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  <c r="GN218" s="71"/>
      <c r="GO218" s="71"/>
      <c r="GP218" s="71"/>
      <c r="GQ218" s="71"/>
      <c r="GR218" s="71"/>
      <c r="GS218" s="71"/>
      <c r="GT218" s="71"/>
      <c r="GU218" s="71"/>
      <c r="GV218" s="71"/>
      <c r="GW218" s="71"/>
      <c r="GX218" s="71"/>
      <c r="GY218" s="71"/>
      <c r="GZ218" s="71"/>
      <c r="HA218" s="71"/>
      <c r="HB218" s="71"/>
      <c r="HC218" s="71"/>
      <c r="HD218" s="71"/>
      <c r="HE218" s="71"/>
      <c r="HF218" s="71"/>
      <c r="HG218" s="71"/>
      <c r="HH218" s="71"/>
      <c r="HI218" s="71"/>
      <c r="HJ218" s="71"/>
      <c r="HK218" s="71"/>
      <c r="HL218" s="71"/>
      <c r="HM218" s="71"/>
      <c r="HN218" s="71"/>
      <c r="HO218" s="71"/>
      <c r="HP218" s="71"/>
      <c r="HQ218" s="71"/>
      <c r="HR218" s="71"/>
      <c r="HS218" s="71"/>
      <c r="HT218" s="71"/>
      <c r="HU218" s="71"/>
      <c r="HV218" s="71"/>
      <c r="HW218" s="71"/>
      <c r="HX218" s="71"/>
      <c r="HY218" s="71"/>
      <c r="HZ218" s="71"/>
      <c r="IA218" s="71"/>
      <c r="IB218" s="71"/>
      <c r="IC218" s="71"/>
      <c r="ID218" s="71"/>
      <c r="IE218" s="71"/>
      <c r="IF218" s="71"/>
      <c r="IG218" s="71"/>
      <c r="IH218" s="71"/>
      <c r="II218" s="71"/>
      <c r="IJ218" s="71"/>
      <c r="IK218" s="71"/>
      <c r="IL218" s="71"/>
      <c r="IM218" s="71"/>
      <c r="IN218" s="71"/>
      <c r="IO218" s="71"/>
      <c r="IP218" s="71"/>
      <c r="IQ218" s="71"/>
      <c r="IR218" s="71"/>
      <c r="IS218" s="71"/>
      <c r="IT218" s="71"/>
      <c r="IU218" s="71"/>
      <c r="IV218" s="71"/>
    </row>
    <row r="219" spans="1:256" ht="12.75">
      <c r="A219" s="68" t="s">
        <v>1218</v>
      </c>
      <c r="B219" s="68" t="s">
        <v>1219</v>
      </c>
      <c r="C219" s="68" t="s">
        <v>1220</v>
      </c>
      <c r="D219" s="68"/>
      <c r="E219" s="68"/>
      <c r="F219" s="69">
        <v>935397</v>
      </c>
      <c r="G219" s="70">
        <v>704164.27</v>
      </c>
      <c r="H219" s="70"/>
      <c r="I219" s="70"/>
      <c r="J219" s="70">
        <v>-231232.73</v>
      </c>
      <c r="K219" s="70"/>
      <c r="L219" s="70">
        <v>-935397</v>
      </c>
      <c r="M219" s="70"/>
      <c r="N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  <c r="GN219" s="71"/>
      <c r="GO219" s="71"/>
      <c r="GP219" s="71"/>
      <c r="GQ219" s="71"/>
      <c r="GR219" s="71"/>
      <c r="GS219" s="71"/>
      <c r="GT219" s="71"/>
      <c r="GU219" s="71"/>
      <c r="GV219" s="71"/>
      <c r="GW219" s="71"/>
      <c r="GX219" s="71"/>
      <c r="GY219" s="71"/>
      <c r="GZ219" s="71"/>
      <c r="HA219" s="71"/>
      <c r="HB219" s="71"/>
      <c r="HC219" s="71"/>
      <c r="HD219" s="71"/>
      <c r="HE219" s="71"/>
      <c r="HF219" s="71"/>
      <c r="HG219" s="71"/>
      <c r="HH219" s="71"/>
      <c r="HI219" s="71"/>
      <c r="HJ219" s="71"/>
      <c r="HK219" s="71"/>
      <c r="HL219" s="71"/>
      <c r="HM219" s="71"/>
      <c r="HN219" s="71"/>
      <c r="HO219" s="71"/>
      <c r="HP219" s="71"/>
      <c r="HQ219" s="71"/>
      <c r="HR219" s="71"/>
      <c r="HS219" s="71"/>
      <c r="HT219" s="71"/>
      <c r="HU219" s="71"/>
      <c r="HV219" s="71"/>
      <c r="HW219" s="71"/>
      <c r="HX219" s="71"/>
      <c r="HY219" s="71"/>
      <c r="HZ219" s="71"/>
      <c r="IA219" s="71"/>
      <c r="IB219" s="71"/>
      <c r="IC219" s="71"/>
      <c r="ID219" s="71"/>
      <c r="IE219" s="71"/>
      <c r="IF219" s="71"/>
      <c r="IG219" s="71"/>
      <c r="IH219" s="71"/>
      <c r="II219" s="71"/>
      <c r="IJ219" s="71"/>
      <c r="IK219" s="71"/>
      <c r="IL219" s="71"/>
      <c r="IM219" s="71"/>
      <c r="IN219" s="71"/>
      <c r="IO219" s="71"/>
      <c r="IP219" s="71"/>
      <c r="IQ219" s="71"/>
      <c r="IR219" s="71"/>
      <c r="IS219" s="71"/>
      <c r="IT219" s="71"/>
      <c r="IU219" s="71"/>
      <c r="IV219" s="71"/>
    </row>
    <row r="220" spans="1:256" ht="12.75">
      <c r="A220" s="68" t="s">
        <v>1221</v>
      </c>
      <c r="B220" s="68" t="s">
        <v>1222</v>
      </c>
      <c r="C220" s="68" t="s">
        <v>1223</v>
      </c>
      <c r="D220" s="68"/>
      <c r="E220" s="68"/>
      <c r="F220" s="69">
        <v>-398718.21</v>
      </c>
      <c r="G220" s="70">
        <v>0</v>
      </c>
      <c r="H220" s="70"/>
      <c r="I220" s="70"/>
      <c r="J220" s="70">
        <v>398718.21</v>
      </c>
      <c r="K220" s="70"/>
      <c r="L220" s="70">
        <v>398718.21</v>
      </c>
      <c r="M220" s="70"/>
      <c r="N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1"/>
      <c r="GT220" s="71"/>
      <c r="GU220" s="71"/>
      <c r="GV220" s="71"/>
      <c r="GW220" s="71"/>
      <c r="GX220" s="71"/>
      <c r="GY220" s="71"/>
      <c r="GZ220" s="71"/>
      <c r="HA220" s="71"/>
      <c r="HB220" s="71"/>
      <c r="HC220" s="71"/>
      <c r="HD220" s="71"/>
      <c r="HE220" s="71"/>
      <c r="HF220" s="71"/>
      <c r="HG220" s="71"/>
      <c r="HH220" s="71"/>
      <c r="HI220" s="71"/>
      <c r="HJ220" s="71"/>
      <c r="HK220" s="71"/>
      <c r="HL220" s="71"/>
      <c r="HM220" s="71"/>
      <c r="HN220" s="71"/>
      <c r="HO220" s="71"/>
      <c r="HP220" s="71"/>
      <c r="HQ220" s="71"/>
      <c r="HR220" s="71"/>
      <c r="HS220" s="71"/>
      <c r="HT220" s="71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  <c r="IK220" s="71"/>
      <c r="IL220" s="71"/>
      <c r="IM220" s="71"/>
      <c r="IN220" s="71"/>
      <c r="IO220" s="71"/>
      <c r="IP220" s="71"/>
      <c r="IQ220" s="71"/>
      <c r="IR220" s="71"/>
      <c r="IS220" s="71"/>
      <c r="IT220" s="71"/>
      <c r="IU220" s="71"/>
      <c r="IV220" s="71"/>
    </row>
    <row r="221" spans="1:256" ht="12.75">
      <c r="A221" s="68" t="s">
        <v>1224</v>
      </c>
      <c r="B221" s="68" t="s">
        <v>1225</v>
      </c>
      <c r="C221" s="68" t="s">
        <v>1226</v>
      </c>
      <c r="D221" s="68"/>
      <c r="E221" s="68"/>
      <c r="F221" s="69">
        <v>208.82</v>
      </c>
      <c r="G221" s="70">
        <v>108.51</v>
      </c>
      <c r="H221" s="70"/>
      <c r="I221" s="70"/>
      <c r="J221" s="70">
        <v>-100.31</v>
      </c>
      <c r="K221" s="70"/>
      <c r="L221" s="70">
        <v>-208.82</v>
      </c>
      <c r="M221" s="70"/>
      <c r="N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  <c r="GN221" s="71"/>
      <c r="GO221" s="71"/>
      <c r="GP221" s="71"/>
      <c r="GQ221" s="71"/>
      <c r="GR221" s="71"/>
      <c r="GS221" s="71"/>
      <c r="GT221" s="71"/>
      <c r="GU221" s="71"/>
      <c r="GV221" s="71"/>
      <c r="GW221" s="71"/>
      <c r="GX221" s="71"/>
      <c r="GY221" s="71"/>
      <c r="GZ221" s="71"/>
      <c r="HA221" s="71"/>
      <c r="HB221" s="71"/>
      <c r="HC221" s="71"/>
      <c r="HD221" s="71"/>
      <c r="HE221" s="71"/>
      <c r="HF221" s="71"/>
      <c r="HG221" s="71"/>
      <c r="HH221" s="71"/>
      <c r="HI221" s="71"/>
      <c r="HJ221" s="71"/>
      <c r="HK221" s="71"/>
      <c r="HL221" s="71"/>
      <c r="HM221" s="71"/>
      <c r="HN221" s="71"/>
      <c r="HO221" s="71"/>
      <c r="HP221" s="71"/>
      <c r="HQ221" s="71"/>
      <c r="HR221" s="71"/>
      <c r="HS221" s="71"/>
      <c r="HT221" s="71"/>
      <c r="HU221" s="71"/>
      <c r="HV221" s="71"/>
      <c r="HW221" s="71"/>
      <c r="HX221" s="71"/>
      <c r="HY221" s="71"/>
      <c r="HZ221" s="71"/>
      <c r="IA221" s="71"/>
      <c r="IB221" s="71"/>
      <c r="IC221" s="71"/>
      <c r="ID221" s="71"/>
      <c r="IE221" s="71"/>
      <c r="IF221" s="71"/>
      <c r="IG221" s="71"/>
      <c r="IH221" s="71"/>
      <c r="II221" s="71"/>
      <c r="IJ221" s="71"/>
      <c r="IK221" s="71"/>
      <c r="IL221" s="71"/>
      <c r="IM221" s="71"/>
      <c r="IN221" s="71"/>
      <c r="IO221" s="71"/>
      <c r="IP221" s="71"/>
      <c r="IQ221" s="71"/>
      <c r="IR221" s="71"/>
      <c r="IS221" s="71"/>
      <c r="IT221" s="71"/>
      <c r="IU221" s="71"/>
      <c r="IV221" s="71"/>
    </row>
    <row r="222" spans="1:256" ht="12.75">
      <c r="A222" s="68" t="s">
        <v>1227</v>
      </c>
      <c r="B222" s="68" t="s">
        <v>1228</v>
      </c>
      <c r="C222" s="68" t="s">
        <v>1229</v>
      </c>
      <c r="D222" s="68"/>
      <c r="E222" s="68"/>
      <c r="F222" s="69">
        <v>24005.17</v>
      </c>
      <c r="G222" s="70">
        <v>23293.5</v>
      </c>
      <c r="H222" s="70"/>
      <c r="I222" s="70"/>
      <c r="J222" s="70">
        <v>-711.67</v>
      </c>
      <c r="K222" s="70"/>
      <c r="L222" s="70">
        <v>-24005.17</v>
      </c>
      <c r="M222" s="70"/>
      <c r="N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1"/>
      <c r="GS222" s="71"/>
      <c r="GT222" s="71"/>
      <c r="GU222" s="71"/>
      <c r="GV222" s="71"/>
      <c r="GW222" s="71"/>
      <c r="GX222" s="71"/>
      <c r="GY222" s="71"/>
      <c r="GZ222" s="71"/>
      <c r="HA222" s="71"/>
      <c r="HB222" s="71"/>
      <c r="HC222" s="71"/>
      <c r="HD222" s="71"/>
      <c r="HE222" s="71"/>
      <c r="HF222" s="71"/>
      <c r="HG222" s="71"/>
      <c r="HH222" s="71"/>
      <c r="HI222" s="71"/>
      <c r="HJ222" s="71"/>
      <c r="HK222" s="71"/>
      <c r="HL222" s="71"/>
      <c r="HM222" s="71"/>
      <c r="HN222" s="71"/>
      <c r="HO222" s="71"/>
      <c r="HP222" s="71"/>
      <c r="HQ222" s="71"/>
      <c r="HR222" s="71"/>
      <c r="HS222" s="71"/>
      <c r="HT222" s="71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71"/>
      <c r="IH222" s="71"/>
      <c r="II222" s="71"/>
      <c r="IJ222" s="71"/>
      <c r="IK222" s="71"/>
      <c r="IL222" s="71"/>
      <c r="IM222" s="71"/>
      <c r="IN222" s="71"/>
      <c r="IO222" s="71"/>
      <c r="IP222" s="71"/>
      <c r="IQ222" s="71"/>
      <c r="IR222" s="71"/>
      <c r="IS222" s="71"/>
      <c r="IT222" s="71"/>
      <c r="IU222" s="71"/>
      <c r="IV222" s="71"/>
    </row>
    <row r="223" spans="1:256" ht="12.75">
      <c r="A223" s="68" t="s">
        <v>1230</v>
      </c>
      <c r="B223" s="68" t="s">
        <v>1231</v>
      </c>
      <c r="C223" s="68" t="s">
        <v>1232</v>
      </c>
      <c r="D223" s="68"/>
      <c r="E223" s="68"/>
      <c r="F223" s="69">
        <v>-59269.32</v>
      </c>
      <c r="G223" s="70">
        <v>-40763.37</v>
      </c>
      <c r="H223" s="70"/>
      <c r="I223" s="70"/>
      <c r="J223" s="70">
        <v>18505.95</v>
      </c>
      <c r="K223" s="70"/>
      <c r="L223" s="70">
        <v>59269.32</v>
      </c>
      <c r="M223" s="70"/>
      <c r="N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71"/>
      <c r="GO223" s="71"/>
      <c r="GP223" s="71"/>
      <c r="GQ223" s="71"/>
      <c r="GR223" s="71"/>
      <c r="GS223" s="71"/>
      <c r="GT223" s="71"/>
      <c r="GU223" s="71"/>
      <c r="GV223" s="71"/>
      <c r="GW223" s="71"/>
      <c r="GX223" s="71"/>
      <c r="GY223" s="71"/>
      <c r="GZ223" s="71"/>
      <c r="HA223" s="71"/>
      <c r="HB223" s="71"/>
      <c r="HC223" s="71"/>
      <c r="HD223" s="71"/>
      <c r="HE223" s="71"/>
      <c r="HF223" s="71"/>
      <c r="HG223" s="71"/>
      <c r="HH223" s="71"/>
      <c r="HI223" s="71"/>
      <c r="HJ223" s="71"/>
      <c r="HK223" s="71"/>
      <c r="HL223" s="71"/>
      <c r="HM223" s="71"/>
      <c r="HN223" s="71"/>
      <c r="HO223" s="71"/>
      <c r="HP223" s="71"/>
      <c r="HQ223" s="71"/>
      <c r="HR223" s="71"/>
      <c r="HS223" s="71"/>
      <c r="HT223" s="71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1"/>
      <c r="IT223" s="71"/>
      <c r="IU223" s="71"/>
      <c r="IV223" s="71"/>
    </row>
    <row r="224" spans="1:256" ht="12.75">
      <c r="A224" s="68" t="s">
        <v>1233</v>
      </c>
      <c r="B224" s="68" t="s">
        <v>1234</v>
      </c>
      <c r="C224" s="68" t="s">
        <v>1235</v>
      </c>
      <c r="D224" s="68"/>
      <c r="E224" s="68"/>
      <c r="F224" s="69">
        <v>107422.02</v>
      </c>
      <c r="G224" s="70">
        <v>80574.97</v>
      </c>
      <c r="H224" s="70"/>
      <c r="I224" s="70"/>
      <c r="J224" s="70">
        <v>-26847.05</v>
      </c>
      <c r="K224" s="70"/>
      <c r="L224" s="70">
        <v>-107422.02</v>
      </c>
      <c r="M224" s="70"/>
      <c r="N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  <c r="GN224" s="71"/>
      <c r="GO224" s="71"/>
      <c r="GP224" s="71"/>
      <c r="GQ224" s="71"/>
      <c r="GR224" s="71"/>
      <c r="GS224" s="71"/>
      <c r="GT224" s="71"/>
      <c r="GU224" s="71"/>
      <c r="GV224" s="71"/>
      <c r="GW224" s="71"/>
      <c r="GX224" s="71"/>
      <c r="GY224" s="71"/>
      <c r="GZ224" s="71"/>
      <c r="HA224" s="71"/>
      <c r="HB224" s="71"/>
      <c r="HC224" s="71"/>
      <c r="HD224" s="71"/>
      <c r="HE224" s="71"/>
      <c r="HF224" s="71"/>
      <c r="HG224" s="71"/>
      <c r="HH224" s="71"/>
      <c r="HI224" s="71"/>
      <c r="HJ224" s="71"/>
      <c r="HK224" s="71"/>
      <c r="HL224" s="71"/>
      <c r="HM224" s="71"/>
      <c r="HN224" s="71"/>
      <c r="HO224" s="71"/>
      <c r="HP224" s="71"/>
      <c r="HQ224" s="71"/>
      <c r="HR224" s="71"/>
      <c r="HS224" s="71"/>
      <c r="HT224" s="71"/>
      <c r="HU224" s="71"/>
      <c r="HV224" s="71"/>
      <c r="HW224" s="71"/>
      <c r="HX224" s="71"/>
      <c r="HY224" s="71"/>
      <c r="HZ224" s="71"/>
      <c r="IA224" s="71"/>
      <c r="IB224" s="71"/>
      <c r="IC224" s="71"/>
      <c r="ID224" s="71"/>
      <c r="IE224" s="71"/>
      <c r="IF224" s="71"/>
      <c r="IG224" s="71"/>
      <c r="IH224" s="71"/>
      <c r="II224" s="71"/>
      <c r="IJ224" s="71"/>
      <c r="IK224" s="71"/>
      <c r="IL224" s="71"/>
      <c r="IM224" s="71"/>
      <c r="IN224" s="71"/>
      <c r="IO224" s="71"/>
      <c r="IP224" s="71"/>
      <c r="IQ224" s="71"/>
      <c r="IR224" s="71"/>
      <c r="IS224" s="71"/>
      <c r="IT224" s="71"/>
      <c r="IU224" s="71"/>
      <c r="IV224" s="71"/>
    </row>
    <row r="225" spans="1:256" ht="12.75">
      <c r="A225" s="68" t="s">
        <v>1236</v>
      </c>
      <c r="B225" s="68" t="s">
        <v>1237</v>
      </c>
      <c r="C225" s="68" t="s">
        <v>1238</v>
      </c>
      <c r="D225" s="68"/>
      <c r="E225" s="68"/>
      <c r="F225" s="69">
        <v>7830.69</v>
      </c>
      <c r="G225" s="70">
        <v>5553.43</v>
      </c>
      <c r="H225" s="70"/>
      <c r="I225" s="70"/>
      <c r="J225" s="70">
        <v>-2277.26</v>
      </c>
      <c r="K225" s="70"/>
      <c r="L225" s="70">
        <v>-7830.69</v>
      </c>
      <c r="M225" s="70"/>
      <c r="N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1"/>
      <c r="GS225" s="71"/>
      <c r="GT225" s="71"/>
      <c r="GU225" s="71"/>
      <c r="GV225" s="71"/>
      <c r="GW225" s="71"/>
      <c r="GX225" s="71"/>
      <c r="GY225" s="71"/>
      <c r="GZ225" s="71"/>
      <c r="HA225" s="71"/>
      <c r="HB225" s="71"/>
      <c r="HC225" s="71"/>
      <c r="HD225" s="71"/>
      <c r="HE225" s="71"/>
      <c r="HF225" s="71"/>
      <c r="HG225" s="71"/>
      <c r="HH225" s="71"/>
      <c r="HI225" s="71"/>
      <c r="HJ225" s="71"/>
      <c r="HK225" s="71"/>
      <c r="HL225" s="71"/>
      <c r="HM225" s="71"/>
      <c r="HN225" s="71"/>
      <c r="HO225" s="71"/>
      <c r="HP225" s="71"/>
      <c r="HQ225" s="71"/>
      <c r="HR225" s="71"/>
      <c r="HS225" s="71"/>
      <c r="HT225" s="71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  <c r="IS225" s="71"/>
      <c r="IT225" s="71"/>
      <c r="IU225" s="71"/>
      <c r="IV225" s="71"/>
    </row>
    <row r="226" spans="1:256" ht="12.75">
      <c r="A226" s="68" t="s">
        <v>1239</v>
      </c>
      <c r="B226" s="68" t="s">
        <v>1240</v>
      </c>
      <c r="C226" s="68" t="s">
        <v>1241</v>
      </c>
      <c r="D226" s="68"/>
      <c r="E226" s="68"/>
      <c r="F226" s="69">
        <v>82532.25</v>
      </c>
      <c r="G226" s="70">
        <v>50824.01</v>
      </c>
      <c r="H226" s="70"/>
      <c r="I226" s="70"/>
      <c r="J226" s="70">
        <v>-31708.24</v>
      </c>
      <c r="K226" s="70"/>
      <c r="L226" s="70">
        <v>-82532.25</v>
      </c>
      <c r="M226" s="70"/>
      <c r="N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/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1"/>
      <c r="GS226" s="71"/>
      <c r="GT226" s="71"/>
      <c r="GU226" s="71"/>
      <c r="GV226" s="71"/>
      <c r="GW226" s="71"/>
      <c r="GX226" s="71"/>
      <c r="GY226" s="71"/>
      <c r="GZ226" s="71"/>
      <c r="HA226" s="71"/>
      <c r="HB226" s="71"/>
      <c r="HC226" s="71"/>
      <c r="HD226" s="71"/>
      <c r="HE226" s="71"/>
      <c r="HF226" s="71"/>
      <c r="HG226" s="71"/>
      <c r="HH226" s="71"/>
      <c r="HI226" s="71"/>
      <c r="HJ226" s="71"/>
      <c r="HK226" s="71"/>
      <c r="HL226" s="71"/>
      <c r="HM226" s="71"/>
      <c r="HN226" s="71"/>
      <c r="HO226" s="71"/>
      <c r="HP226" s="71"/>
      <c r="HQ226" s="71"/>
      <c r="HR226" s="71"/>
      <c r="HS226" s="71"/>
      <c r="HT226" s="71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  <c r="IS226" s="71"/>
      <c r="IT226" s="71"/>
      <c r="IU226" s="71"/>
      <c r="IV226" s="71"/>
    </row>
    <row r="227" spans="1:256" ht="12.75">
      <c r="A227" s="68" t="s">
        <v>1242</v>
      </c>
      <c r="B227" s="68" t="s">
        <v>1243</v>
      </c>
      <c r="C227" s="68" t="s">
        <v>1244</v>
      </c>
      <c r="D227" s="68"/>
      <c r="E227" s="68"/>
      <c r="F227" s="69">
        <v>398764.61</v>
      </c>
      <c r="G227" s="70">
        <v>0</v>
      </c>
      <c r="H227" s="70"/>
      <c r="I227" s="70"/>
      <c r="J227" s="70">
        <v>-398764.61</v>
      </c>
      <c r="K227" s="70"/>
      <c r="L227" s="70">
        <v>-398764.61</v>
      </c>
      <c r="M227" s="70"/>
      <c r="N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1"/>
      <c r="GS227" s="71"/>
      <c r="GT227" s="71"/>
      <c r="GU227" s="71"/>
      <c r="GV227" s="71"/>
      <c r="GW227" s="71"/>
      <c r="GX227" s="71"/>
      <c r="GY227" s="71"/>
      <c r="GZ227" s="71"/>
      <c r="HA227" s="71"/>
      <c r="HB227" s="71"/>
      <c r="HC227" s="71"/>
      <c r="HD227" s="71"/>
      <c r="HE227" s="71"/>
      <c r="HF227" s="71"/>
      <c r="HG227" s="71"/>
      <c r="HH227" s="71"/>
      <c r="HI227" s="71"/>
      <c r="HJ227" s="71"/>
      <c r="HK227" s="71"/>
      <c r="HL227" s="71"/>
      <c r="HM227" s="71"/>
      <c r="HN227" s="71"/>
      <c r="HO227" s="71"/>
      <c r="HP227" s="71"/>
      <c r="HQ227" s="71"/>
      <c r="HR227" s="71"/>
      <c r="HS227" s="71"/>
      <c r="HT227" s="71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  <c r="IS227" s="71"/>
      <c r="IT227" s="71"/>
      <c r="IU227" s="71"/>
      <c r="IV227" s="71"/>
    </row>
    <row r="228" spans="1:256" ht="12.75">
      <c r="A228" s="68" t="s">
        <v>1245</v>
      </c>
      <c r="B228" s="68" t="s">
        <v>1246</v>
      </c>
      <c r="C228" s="68" t="s">
        <v>1247</v>
      </c>
      <c r="D228" s="68"/>
      <c r="E228" s="68"/>
      <c r="F228" s="69">
        <v>-407785.96</v>
      </c>
      <c r="G228" s="70">
        <v>-293451.78</v>
      </c>
      <c r="H228" s="70"/>
      <c r="I228" s="70"/>
      <c r="J228" s="70">
        <v>114334.18</v>
      </c>
      <c r="K228" s="70"/>
      <c r="L228" s="70">
        <v>407785.96</v>
      </c>
      <c r="M228" s="70"/>
      <c r="N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1"/>
      <c r="GS228" s="71"/>
      <c r="GT228" s="71"/>
      <c r="GU228" s="71"/>
      <c r="GV228" s="71"/>
      <c r="GW228" s="71"/>
      <c r="GX228" s="71"/>
      <c r="GY228" s="71"/>
      <c r="GZ228" s="71"/>
      <c r="HA228" s="71"/>
      <c r="HB228" s="71"/>
      <c r="HC228" s="71"/>
      <c r="HD228" s="71"/>
      <c r="HE228" s="71"/>
      <c r="HF228" s="71"/>
      <c r="HG228" s="71"/>
      <c r="HH228" s="71"/>
      <c r="HI228" s="71"/>
      <c r="HJ228" s="71"/>
      <c r="HK228" s="71"/>
      <c r="HL228" s="71"/>
      <c r="HM228" s="71"/>
      <c r="HN228" s="71"/>
      <c r="HO228" s="71"/>
      <c r="HP228" s="71"/>
      <c r="HQ228" s="71"/>
      <c r="HR228" s="71"/>
      <c r="HS228" s="71"/>
      <c r="HT228" s="71"/>
      <c r="HU228" s="71"/>
      <c r="HV228" s="71"/>
      <c r="HW228" s="71"/>
      <c r="HX228" s="71"/>
      <c r="HY228" s="71"/>
      <c r="HZ228" s="71"/>
      <c r="IA228" s="71"/>
      <c r="IB228" s="71"/>
      <c r="IC228" s="71"/>
      <c r="ID228" s="71"/>
      <c r="IE228" s="71"/>
      <c r="IF228" s="71"/>
      <c r="IG228" s="71"/>
      <c r="IH228" s="71"/>
      <c r="II228" s="71"/>
      <c r="IJ228" s="71"/>
      <c r="IK228" s="71"/>
      <c r="IL228" s="71"/>
      <c r="IM228" s="71"/>
      <c r="IN228" s="71"/>
      <c r="IO228" s="71"/>
      <c r="IP228" s="71"/>
      <c r="IQ228" s="71"/>
      <c r="IR228" s="71"/>
      <c r="IS228" s="71"/>
      <c r="IT228" s="71"/>
      <c r="IU228" s="71"/>
      <c r="IV228" s="71"/>
    </row>
    <row r="229" spans="1:256" ht="12.75">
      <c r="A229" s="68" t="s">
        <v>1248</v>
      </c>
      <c r="B229" s="68" t="s">
        <v>1249</v>
      </c>
      <c r="C229" s="68" t="s">
        <v>1250</v>
      </c>
      <c r="D229" s="68"/>
      <c r="E229" s="68"/>
      <c r="F229" s="69">
        <v>-2842.72</v>
      </c>
      <c r="G229" s="70">
        <v>0</v>
      </c>
      <c r="H229" s="70"/>
      <c r="I229" s="70"/>
      <c r="J229" s="70">
        <v>2842.72</v>
      </c>
      <c r="K229" s="70"/>
      <c r="L229" s="70">
        <v>2842.72</v>
      </c>
      <c r="M229" s="70"/>
      <c r="N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1:256" ht="12.75">
      <c r="A230" s="68" t="s">
        <v>1251</v>
      </c>
      <c r="B230" s="68" t="s">
        <v>1252</v>
      </c>
      <c r="C230" s="68" t="s">
        <v>1253</v>
      </c>
      <c r="D230" s="68"/>
      <c r="E230" s="68"/>
      <c r="F230" s="69">
        <v>-232238.61</v>
      </c>
      <c r="G230" s="70">
        <v>-165710.91</v>
      </c>
      <c r="H230" s="70"/>
      <c r="I230" s="70"/>
      <c r="J230" s="70">
        <v>66527.7</v>
      </c>
      <c r="K230" s="70"/>
      <c r="L230" s="70">
        <v>232238.61</v>
      </c>
      <c r="M230" s="70"/>
      <c r="N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1:256" ht="12.75">
      <c r="A231" s="68" t="s">
        <v>1254</v>
      </c>
      <c r="B231" s="68" t="s">
        <v>1255</v>
      </c>
      <c r="C231" s="68" t="s">
        <v>1256</v>
      </c>
      <c r="D231" s="68"/>
      <c r="E231" s="68"/>
      <c r="F231" s="69">
        <v>-246138.72</v>
      </c>
      <c r="G231" s="70">
        <v>-126965.77</v>
      </c>
      <c r="H231" s="70"/>
      <c r="I231" s="70"/>
      <c r="J231" s="70">
        <v>119172.95</v>
      </c>
      <c r="K231" s="70"/>
      <c r="L231" s="70">
        <v>246138.72</v>
      </c>
      <c r="M231" s="70"/>
      <c r="N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  <c r="GN231" s="71"/>
      <c r="GO231" s="71"/>
      <c r="GP231" s="71"/>
      <c r="GQ231" s="71"/>
      <c r="GR231" s="71"/>
      <c r="GS231" s="71"/>
      <c r="GT231" s="71"/>
      <c r="GU231" s="71"/>
      <c r="GV231" s="71"/>
      <c r="GW231" s="71"/>
      <c r="GX231" s="71"/>
      <c r="GY231" s="71"/>
      <c r="GZ231" s="71"/>
      <c r="HA231" s="71"/>
      <c r="HB231" s="71"/>
      <c r="HC231" s="71"/>
      <c r="HD231" s="71"/>
      <c r="HE231" s="71"/>
      <c r="HF231" s="71"/>
      <c r="HG231" s="71"/>
      <c r="HH231" s="71"/>
      <c r="HI231" s="71"/>
      <c r="HJ231" s="71"/>
      <c r="HK231" s="71"/>
      <c r="HL231" s="71"/>
      <c r="HM231" s="71"/>
      <c r="HN231" s="71"/>
      <c r="HO231" s="71"/>
      <c r="HP231" s="71"/>
      <c r="HQ231" s="71"/>
      <c r="HR231" s="71"/>
      <c r="HS231" s="71"/>
      <c r="HT231" s="71"/>
      <c r="HU231" s="71"/>
      <c r="HV231" s="71"/>
      <c r="HW231" s="71"/>
      <c r="HX231" s="71"/>
      <c r="HY231" s="71"/>
      <c r="HZ231" s="71"/>
      <c r="IA231" s="71"/>
      <c r="IB231" s="71"/>
      <c r="IC231" s="71"/>
      <c r="ID231" s="71"/>
      <c r="IE231" s="71"/>
      <c r="IF231" s="71"/>
      <c r="IG231" s="71"/>
      <c r="IH231" s="71"/>
      <c r="II231" s="71"/>
      <c r="IJ231" s="71"/>
      <c r="IK231" s="71"/>
      <c r="IL231" s="71"/>
      <c r="IM231" s="71"/>
      <c r="IN231" s="71"/>
      <c r="IO231" s="71"/>
      <c r="IP231" s="71"/>
      <c r="IQ231" s="71"/>
      <c r="IR231" s="71"/>
      <c r="IS231" s="71"/>
      <c r="IT231" s="71"/>
      <c r="IU231" s="71"/>
      <c r="IV231" s="71"/>
    </row>
    <row r="232" spans="1:256" ht="12.75">
      <c r="A232" s="68" t="s">
        <v>1257</v>
      </c>
      <c r="B232" s="68" t="s">
        <v>1258</v>
      </c>
      <c r="C232" s="68" t="s">
        <v>1259</v>
      </c>
      <c r="D232" s="68"/>
      <c r="E232" s="68"/>
      <c r="F232" s="69">
        <v>31263.42</v>
      </c>
      <c r="G232" s="70">
        <v>21000</v>
      </c>
      <c r="H232" s="70"/>
      <c r="I232" s="70"/>
      <c r="J232" s="70">
        <v>-10263.42</v>
      </c>
      <c r="K232" s="70"/>
      <c r="L232" s="70">
        <v>-31263.42</v>
      </c>
      <c r="M232" s="70"/>
      <c r="N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71"/>
      <c r="GO232" s="71"/>
      <c r="GP232" s="71"/>
      <c r="GQ232" s="71"/>
      <c r="GR232" s="71"/>
      <c r="GS232" s="71"/>
      <c r="GT232" s="71"/>
      <c r="GU232" s="71"/>
      <c r="GV232" s="71"/>
      <c r="GW232" s="71"/>
      <c r="GX232" s="71"/>
      <c r="GY232" s="71"/>
      <c r="GZ232" s="71"/>
      <c r="HA232" s="71"/>
      <c r="HB232" s="71"/>
      <c r="HC232" s="71"/>
      <c r="HD232" s="71"/>
      <c r="HE232" s="71"/>
      <c r="HF232" s="71"/>
      <c r="HG232" s="71"/>
      <c r="HH232" s="71"/>
      <c r="HI232" s="71"/>
      <c r="HJ232" s="71"/>
      <c r="HK232" s="71"/>
      <c r="HL232" s="71"/>
      <c r="HM232" s="71"/>
      <c r="HN232" s="71"/>
      <c r="HO232" s="71"/>
      <c r="HP232" s="71"/>
      <c r="HQ232" s="71"/>
      <c r="HR232" s="71"/>
      <c r="HS232" s="71"/>
      <c r="HT232" s="71"/>
      <c r="HU232" s="71"/>
      <c r="HV232" s="71"/>
      <c r="HW232" s="71"/>
      <c r="HX232" s="71"/>
      <c r="HY232" s="71"/>
      <c r="HZ232" s="71"/>
      <c r="IA232" s="71"/>
      <c r="IB232" s="71"/>
      <c r="IC232" s="71"/>
      <c r="ID232" s="71"/>
      <c r="IE232" s="71"/>
      <c r="IF232" s="71"/>
      <c r="IG232" s="71"/>
      <c r="IH232" s="71"/>
      <c r="II232" s="71"/>
      <c r="IJ232" s="71"/>
      <c r="IK232" s="71"/>
      <c r="IL232" s="71"/>
      <c r="IM232" s="71"/>
      <c r="IN232" s="71"/>
      <c r="IO232" s="71"/>
      <c r="IP232" s="71"/>
      <c r="IQ232" s="71"/>
      <c r="IR232" s="71"/>
      <c r="IS232" s="71"/>
      <c r="IT232" s="71"/>
      <c r="IU232" s="71"/>
      <c r="IV232" s="71"/>
    </row>
    <row r="233" spans="1:256" ht="12.75">
      <c r="A233" s="68" t="s">
        <v>1260</v>
      </c>
      <c r="B233" s="68" t="s">
        <v>1261</v>
      </c>
      <c r="C233" s="68" t="s">
        <v>1262</v>
      </c>
      <c r="D233" s="68"/>
      <c r="E233" s="68"/>
      <c r="F233" s="69">
        <v>1175.58</v>
      </c>
      <c r="G233" s="70">
        <v>1155.5</v>
      </c>
      <c r="H233" s="70"/>
      <c r="I233" s="70"/>
      <c r="J233" s="70">
        <v>-20.08</v>
      </c>
      <c r="K233" s="70"/>
      <c r="L233" s="70">
        <v>-1175.58</v>
      </c>
      <c r="M233" s="70"/>
      <c r="N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1"/>
      <c r="GS233" s="71"/>
      <c r="GT233" s="71"/>
      <c r="GU233" s="71"/>
      <c r="GV233" s="71"/>
      <c r="GW233" s="71"/>
      <c r="GX233" s="71"/>
      <c r="GY233" s="71"/>
      <c r="GZ233" s="71"/>
      <c r="HA233" s="71"/>
      <c r="HB233" s="71"/>
      <c r="HC233" s="71"/>
      <c r="HD233" s="71"/>
      <c r="HE233" s="71"/>
      <c r="HF233" s="71"/>
      <c r="HG233" s="71"/>
      <c r="HH233" s="71"/>
      <c r="HI233" s="71"/>
      <c r="HJ233" s="71"/>
      <c r="HK233" s="71"/>
      <c r="HL233" s="71"/>
      <c r="HM233" s="71"/>
      <c r="HN233" s="71"/>
      <c r="HO233" s="71"/>
      <c r="HP233" s="71"/>
      <c r="HQ233" s="71"/>
      <c r="HR233" s="71"/>
      <c r="HS233" s="71"/>
      <c r="HT233" s="71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  <c r="IS233" s="71"/>
      <c r="IT233" s="71"/>
      <c r="IU233" s="71"/>
      <c r="IV233" s="71"/>
    </row>
    <row r="234" spans="1:256" ht="12.75">
      <c r="A234" s="68" t="s">
        <v>1263</v>
      </c>
      <c r="B234" s="68" t="s">
        <v>1264</v>
      </c>
      <c r="C234" s="68" t="s">
        <v>1265</v>
      </c>
      <c r="D234" s="68"/>
      <c r="E234" s="68"/>
      <c r="F234" s="69">
        <v>-4330.84</v>
      </c>
      <c r="G234" s="70">
        <v>0</v>
      </c>
      <c r="H234" s="70"/>
      <c r="I234" s="70"/>
      <c r="J234" s="70">
        <v>4330.84</v>
      </c>
      <c r="K234" s="70"/>
      <c r="L234" s="70">
        <v>4330.84</v>
      </c>
      <c r="M234" s="70"/>
      <c r="N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1"/>
      <c r="GS234" s="71"/>
      <c r="GT234" s="71"/>
      <c r="GU234" s="71"/>
      <c r="GV234" s="71"/>
      <c r="GW234" s="71"/>
      <c r="GX234" s="71"/>
      <c r="GY234" s="71"/>
      <c r="GZ234" s="71"/>
      <c r="HA234" s="71"/>
      <c r="HB234" s="71"/>
      <c r="HC234" s="71"/>
      <c r="HD234" s="71"/>
      <c r="HE234" s="71"/>
      <c r="HF234" s="71"/>
      <c r="HG234" s="71"/>
      <c r="HH234" s="71"/>
      <c r="HI234" s="71"/>
      <c r="HJ234" s="71"/>
      <c r="HK234" s="71"/>
      <c r="HL234" s="71"/>
      <c r="HM234" s="71"/>
      <c r="HN234" s="71"/>
      <c r="HO234" s="71"/>
      <c r="HP234" s="71"/>
      <c r="HQ234" s="71"/>
      <c r="HR234" s="71"/>
      <c r="HS234" s="71"/>
      <c r="HT234" s="71"/>
      <c r="HU234" s="71"/>
      <c r="HV234" s="71"/>
      <c r="HW234" s="71"/>
      <c r="HX234" s="71"/>
      <c r="HY234" s="71"/>
      <c r="HZ234" s="71"/>
      <c r="IA234" s="71"/>
      <c r="IB234" s="71"/>
      <c r="IC234" s="71"/>
      <c r="ID234" s="71"/>
      <c r="IE234" s="71"/>
      <c r="IF234" s="71"/>
      <c r="IG234" s="71"/>
      <c r="IH234" s="71"/>
      <c r="II234" s="71"/>
      <c r="IJ234" s="71"/>
      <c r="IK234" s="71"/>
      <c r="IL234" s="71"/>
      <c r="IM234" s="71"/>
      <c r="IN234" s="71"/>
      <c r="IO234" s="71"/>
      <c r="IP234" s="71"/>
      <c r="IQ234" s="71"/>
      <c r="IR234" s="71"/>
      <c r="IS234" s="71"/>
      <c r="IT234" s="71"/>
      <c r="IU234" s="71"/>
      <c r="IV234" s="71"/>
    </row>
    <row r="235" spans="1:256" ht="12.75">
      <c r="A235" s="68" t="s">
        <v>1266</v>
      </c>
      <c r="B235" s="68" t="s">
        <v>1267</v>
      </c>
      <c r="C235" s="68" t="s">
        <v>1268</v>
      </c>
      <c r="D235" s="68"/>
      <c r="E235" s="68"/>
      <c r="F235" s="69">
        <v>25136.78</v>
      </c>
      <c r="G235" s="70">
        <v>16545.47</v>
      </c>
      <c r="H235" s="70"/>
      <c r="I235" s="70"/>
      <c r="J235" s="70">
        <v>-8591.31</v>
      </c>
      <c r="K235" s="70"/>
      <c r="L235" s="70">
        <v>-25136.78</v>
      </c>
      <c r="M235" s="70"/>
      <c r="N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  <c r="GN235" s="71"/>
      <c r="GO235" s="71"/>
      <c r="GP235" s="71"/>
      <c r="GQ235" s="71"/>
      <c r="GR235" s="71"/>
      <c r="GS235" s="71"/>
      <c r="GT235" s="71"/>
      <c r="GU235" s="71"/>
      <c r="GV235" s="71"/>
      <c r="GW235" s="71"/>
      <c r="GX235" s="71"/>
      <c r="GY235" s="71"/>
      <c r="GZ235" s="71"/>
      <c r="HA235" s="71"/>
      <c r="HB235" s="71"/>
      <c r="HC235" s="71"/>
      <c r="HD235" s="71"/>
      <c r="HE235" s="71"/>
      <c r="HF235" s="71"/>
      <c r="HG235" s="71"/>
      <c r="HH235" s="71"/>
      <c r="HI235" s="71"/>
      <c r="HJ235" s="71"/>
      <c r="HK235" s="71"/>
      <c r="HL235" s="71"/>
      <c r="HM235" s="71"/>
      <c r="HN235" s="71"/>
      <c r="HO235" s="71"/>
      <c r="HP235" s="71"/>
      <c r="HQ235" s="71"/>
      <c r="HR235" s="71"/>
      <c r="HS235" s="71"/>
      <c r="HT235" s="71"/>
      <c r="HU235" s="71"/>
      <c r="HV235" s="71"/>
      <c r="HW235" s="71"/>
      <c r="HX235" s="71"/>
      <c r="HY235" s="71"/>
      <c r="HZ235" s="71"/>
      <c r="IA235" s="71"/>
      <c r="IB235" s="71"/>
      <c r="IC235" s="71"/>
      <c r="ID235" s="71"/>
      <c r="IE235" s="71"/>
      <c r="IF235" s="71"/>
      <c r="IG235" s="71"/>
      <c r="IH235" s="71"/>
      <c r="II235" s="71"/>
      <c r="IJ235" s="71"/>
      <c r="IK235" s="71"/>
      <c r="IL235" s="71"/>
      <c r="IM235" s="71"/>
      <c r="IN235" s="71"/>
      <c r="IO235" s="71"/>
      <c r="IP235" s="71"/>
      <c r="IQ235" s="71"/>
      <c r="IR235" s="71"/>
      <c r="IS235" s="71"/>
      <c r="IT235" s="71"/>
      <c r="IU235" s="71"/>
      <c r="IV235" s="71"/>
    </row>
    <row r="236" spans="1:256" ht="12.75">
      <c r="A236" s="68" t="s">
        <v>1269</v>
      </c>
      <c r="B236" s="68" t="s">
        <v>1270</v>
      </c>
      <c r="C236" s="68" t="s">
        <v>1271</v>
      </c>
      <c r="D236" s="68"/>
      <c r="E236" s="68"/>
      <c r="F236" s="69">
        <v>519621.92</v>
      </c>
      <c r="G236" s="70">
        <v>330288.42</v>
      </c>
      <c r="H236" s="70"/>
      <c r="I236" s="70"/>
      <c r="J236" s="70">
        <v>-189333.5</v>
      </c>
      <c r="K236" s="70"/>
      <c r="L236" s="70">
        <v>-519621.92</v>
      </c>
      <c r="M236" s="70"/>
      <c r="N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  <c r="GN236" s="71"/>
      <c r="GO236" s="71"/>
      <c r="GP236" s="71"/>
      <c r="GQ236" s="71"/>
      <c r="GR236" s="71"/>
      <c r="GS236" s="71"/>
      <c r="GT236" s="71"/>
      <c r="GU236" s="71"/>
      <c r="GV236" s="71"/>
      <c r="GW236" s="71"/>
      <c r="GX236" s="71"/>
      <c r="GY236" s="71"/>
      <c r="GZ236" s="71"/>
      <c r="HA236" s="71"/>
      <c r="HB236" s="71"/>
      <c r="HC236" s="71"/>
      <c r="HD236" s="71"/>
      <c r="HE236" s="71"/>
      <c r="HF236" s="71"/>
      <c r="HG236" s="71"/>
      <c r="HH236" s="71"/>
      <c r="HI236" s="71"/>
      <c r="HJ236" s="71"/>
      <c r="HK236" s="71"/>
      <c r="HL236" s="71"/>
      <c r="HM236" s="71"/>
      <c r="HN236" s="71"/>
      <c r="HO236" s="71"/>
      <c r="HP236" s="71"/>
      <c r="HQ236" s="71"/>
      <c r="HR236" s="71"/>
      <c r="HS236" s="71"/>
      <c r="HT236" s="71"/>
      <c r="HU236" s="71"/>
      <c r="HV236" s="71"/>
      <c r="HW236" s="71"/>
      <c r="HX236" s="71"/>
      <c r="HY236" s="71"/>
      <c r="HZ236" s="71"/>
      <c r="IA236" s="71"/>
      <c r="IB236" s="71"/>
      <c r="IC236" s="71"/>
      <c r="ID236" s="71"/>
      <c r="IE236" s="71"/>
      <c r="IF236" s="71"/>
      <c r="IG236" s="71"/>
      <c r="IH236" s="71"/>
      <c r="II236" s="71"/>
      <c r="IJ236" s="71"/>
      <c r="IK236" s="71"/>
      <c r="IL236" s="71"/>
      <c r="IM236" s="71"/>
      <c r="IN236" s="71"/>
      <c r="IO236" s="71"/>
      <c r="IP236" s="71"/>
      <c r="IQ236" s="71"/>
      <c r="IR236" s="71"/>
      <c r="IS236" s="71"/>
      <c r="IT236" s="71"/>
      <c r="IU236" s="71"/>
      <c r="IV236" s="71"/>
    </row>
    <row r="237" spans="1:256" ht="12.75">
      <c r="A237" s="68" t="s">
        <v>1272</v>
      </c>
      <c r="B237" s="68" t="s">
        <v>1273</v>
      </c>
      <c r="C237" s="68" t="s">
        <v>1274</v>
      </c>
      <c r="D237" s="68"/>
      <c r="E237" s="68"/>
      <c r="F237" s="69">
        <v>14758.21</v>
      </c>
      <c r="G237" s="70">
        <v>0</v>
      </c>
      <c r="H237" s="70"/>
      <c r="I237" s="70"/>
      <c r="J237" s="70">
        <v>-14758.21</v>
      </c>
      <c r="K237" s="70"/>
      <c r="L237" s="70">
        <v>-14758.21</v>
      </c>
      <c r="M237" s="70"/>
      <c r="N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/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  <c r="GN237" s="71"/>
      <c r="GO237" s="71"/>
      <c r="GP237" s="71"/>
      <c r="GQ237" s="71"/>
      <c r="GR237" s="71"/>
      <c r="GS237" s="71"/>
      <c r="GT237" s="71"/>
      <c r="GU237" s="71"/>
      <c r="GV237" s="71"/>
      <c r="GW237" s="71"/>
      <c r="GX237" s="71"/>
      <c r="GY237" s="71"/>
      <c r="GZ237" s="71"/>
      <c r="HA237" s="71"/>
      <c r="HB237" s="71"/>
      <c r="HC237" s="71"/>
      <c r="HD237" s="71"/>
      <c r="HE237" s="71"/>
      <c r="HF237" s="71"/>
      <c r="HG237" s="71"/>
      <c r="HH237" s="71"/>
      <c r="HI237" s="71"/>
      <c r="HJ237" s="71"/>
      <c r="HK237" s="71"/>
      <c r="HL237" s="71"/>
      <c r="HM237" s="71"/>
      <c r="HN237" s="71"/>
      <c r="HO237" s="71"/>
      <c r="HP237" s="71"/>
      <c r="HQ237" s="71"/>
      <c r="HR237" s="71"/>
      <c r="HS237" s="71"/>
      <c r="HT237" s="71"/>
      <c r="HU237" s="71"/>
      <c r="HV237" s="71"/>
      <c r="HW237" s="71"/>
      <c r="HX237" s="71"/>
      <c r="HY237" s="71"/>
      <c r="HZ237" s="71"/>
      <c r="IA237" s="71"/>
      <c r="IB237" s="71"/>
      <c r="IC237" s="71"/>
      <c r="ID237" s="71"/>
      <c r="IE237" s="71"/>
      <c r="IF237" s="71"/>
      <c r="IG237" s="71"/>
      <c r="IH237" s="71"/>
      <c r="II237" s="71"/>
      <c r="IJ237" s="71"/>
      <c r="IK237" s="71"/>
      <c r="IL237" s="71"/>
      <c r="IM237" s="71"/>
      <c r="IN237" s="71"/>
      <c r="IO237" s="71"/>
      <c r="IP237" s="71"/>
      <c r="IQ237" s="71"/>
      <c r="IR237" s="71"/>
      <c r="IS237" s="71"/>
      <c r="IT237" s="71"/>
      <c r="IU237" s="71"/>
      <c r="IV237" s="71"/>
    </row>
    <row r="238" spans="1:256" ht="12.75">
      <c r="A238" s="68" t="s">
        <v>1275</v>
      </c>
      <c r="B238" s="68" t="s">
        <v>1276</v>
      </c>
      <c r="C238" s="68" t="s">
        <v>1277</v>
      </c>
      <c r="D238" s="68"/>
      <c r="E238" s="68"/>
      <c r="F238" s="69">
        <v>26461.45</v>
      </c>
      <c r="G238" s="70">
        <v>1073.88</v>
      </c>
      <c r="H238" s="70"/>
      <c r="I238" s="70"/>
      <c r="J238" s="70">
        <v>-25387.57</v>
      </c>
      <c r="K238" s="70"/>
      <c r="L238" s="70">
        <v>-26461.45</v>
      </c>
      <c r="M238" s="70"/>
      <c r="N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1"/>
      <c r="GS238" s="71"/>
      <c r="GT238" s="71"/>
      <c r="GU238" s="71"/>
      <c r="GV238" s="71"/>
      <c r="GW238" s="71"/>
      <c r="GX238" s="71"/>
      <c r="GY238" s="71"/>
      <c r="GZ238" s="71"/>
      <c r="HA238" s="71"/>
      <c r="HB238" s="71"/>
      <c r="HC238" s="71"/>
      <c r="HD238" s="71"/>
      <c r="HE238" s="71"/>
      <c r="HF238" s="71"/>
      <c r="HG238" s="71"/>
      <c r="HH238" s="71"/>
      <c r="HI238" s="71"/>
      <c r="HJ238" s="71"/>
      <c r="HK238" s="71"/>
      <c r="HL238" s="71"/>
      <c r="HM238" s="71"/>
      <c r="HN238" s="71"/>
      <c r="HO238" s="71"/>
      <c r="HP238" s="71"/>
      <c r="HQ238" s="71"/>
      <c r="HR238" s="71"/>
      <c r="HS238" s="71"/>
      <c r="HT238" s="71"/>
      <c r="HU238" s="71"/>
      <c r="HV238" s="71"/>
      <c r="HW238" s="71"/>
      <c r="HX238" s="71"/>
      <c r="HY238" s="71"/>
      <c r="HZ238" s="71"/>
      <c r="IA238" s="71"/>
      <c r="IB238" s="71"/>
      <c r="IC238" s="71"/>
      <c r="ID238" s="71"/>
      <c r="IE238" s="71"/>
      <c r="IF238" s="71"/>
      <c r="IG238" s="71"/>
      <c r="IH238" s="71"/>
      <c r="II238" s="71"/>
      <c r="IJ238" s="71"/>
      <c r="IK238" s="71"/>
      <c r="IL238" s="71"/>
      <c r="IM238" s="71"/>
      <c r="IN238" s="71"/>
      <c r="IO238" s="71"/>
      <c r="IP238" s="71"/>
      <c r="IQ238" s="71"/>
      <c r="IR238" s="71"/>
      <c r="IS238" s="71"/>
      <c r="IT238" s="71"/>
      <c r="IU238" s="71"/>
      <c r="IV238" s="71"/>
    </row>
    <row r="239" spans="1:256" ht="12.75">
      <c r="A239" s="68" t="s">
        <v>1278</v>
      </c>
      <c r="B239" s="68" t="s">
        <v>1279</v>
      </c>
      <c r="C239" s="68" t="s">
        <v>1280</v>
      </c>
      <c r="D239" s="68"/>
      <c r="E239" s="68"/>
      <c r="F239" s="69">
        <v>43531.09</v>
      </c>
      <c r="G239" s="70">
        <v>21549.53</v>
      </c>
      <c r="H239" s="70"/>
      <c r="I239" s="70"/>
      <c r="J239" s="70">
        <v>-21981.56</v>
      </c>
      <c r="K239" s="70"/>
      <c r="L239" s="70">
        <v>-43531.09</v>
      </c>
      <c r="M239" s="70"/>
      <c r="N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  <c r="GN239" s="71"/>
      <c r="GO239" s="71"/>
      <c r="GP239" s="71"/>
      <c r="GQ239" s="71"/>
      <c r="GR239" s="71"/>
      <c r="GS239" s="71"/>
      <c r="GT239" s="71"/>
      <c r="GU239" s="71"/>
      <c r="GV239" s="71"/>
      <c r="GW239" s="71"/>
      <c r="GX239" s="71"/>
      <c r="GY239" s="71"/>
      <c r="GZ239" s="71"/>
      <c r="HA239" s="71"/>
      <c r="HB239" s="71"/>
      <c r="HC239" s="71"/>
      <c r="HD239" s="71"/>
      <c r="HE239" s="71"/>
      <c r="HF239" s="71"/>
      <c r="HG239" s="71"/>
      <c r="HH239" s="71"/>
      <c r="HI239" s="71"/>
      <c r="HJ239" s="71"/>
      <c r="HK239" s="71"/>
      <c r="HL239" s="71"/>
      <c r="HM239" s="71"/>
      <c r="HN239" s="71"/>
      <c r="HO239" s="71"/>
      <c r="HP239" s="71"/>
      <c r="HQ239" s="71"/>
      <c r="HR239" s="71"/>
      <c r="HS239" s="71"/>
      <c r="HT239" s="71"/>
      <c r="HU239" s="71"/>
      <c r="HV239" s="71"/>
      <c r="HW239" s="71"/>
      <c r="HX239" s="71"/>
      <c r="HY239" s="71"/>
      <c r="HZ239" s="71"/>
      <c r="IA239" s="71"/>
      <c r="IB239" s="71"/>
      <c r="IC239" s="71"/>
      <c r="ID239" s="71"/>
      <c r="IE239" s="71"/>
      <c r="IF239" s="71"/>
      <c r="IG239" s="71"/>
      <c r="IH239" s="71"/>
      <c r="II239" s="71"/>
      <c r="IJ239" s="71"/>
      <c r="IK239" s="71"/>
      <c r="IL239" s="71"/>
      <c r="IM239" s="71"/>
      <c r="IN239" s="71"/>
      <c r="IO239" s="71"/>
      <c r="IP239" s="71"/>
      <c r="IQ239" s="71"/>
      <c r="IR239" s="71"/>
      <c r="IS239" s="71"/>
      <c r="IT239" s="71"/>
      <c r="IU239" s="71"/>
      <c r="IV239" s="71"/>
    </row>
    <row r="240" spans="1:256" ht="12.75">
      <c r="A240" s="68" t="s">
        <v>1281</v>
      </c>
      <c r="B240" s="68" t="s">
        <v>1282</v>
      </c>
      <c r="C240" s="68" t="s">
        <v>1283</v>
      </c>
      <c r="D240" s="68"/>
      <c r="E240" s="68"/>
      <c r="F240" s="69">
        <v>2263.98</v>
      </c>
      <c r="G240" s="70">
        <v>0</v>
      </c>
      <c r="H240" s="70"/>
      <c r="I240" s="70"/>
      <c r="J240" s="70">
        <v>-2263.98</v>
      </c>
      <c r="K240" s="70"/>
      <c r="L240" s="70">
        <v>-2263.98</v>
      </c>
      <c r="M240" s="70"/>
      <c r="N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</row>
    <row r="241" spans="1:256" ht="12.75">
      <c r="A241" s="68" t="s">
        <v>1284</v>
      </c>
      <c r="B241" s="68" t="s">
        <v>1285</v>
      </c>
      <c r="C241" s="68" t="s">
        <v>1286</v>
      </c>
      <c r="D241" s="68"/>
      <c r="E241" s="68"/>
      <c r="F241" s="69">
        <v>133120.59</v>
      </c>
      <c r="G241" s="70">
        <v>116186.4</v>
      </c>
      <c r="H241" s="70"/>
      <c r="I241" s="70"/>
      <c r="J241" s="70">
        <v>-16934.19</v>
      </c>
      <c r="K241" s="70"/>
      <c r="L241" s="70">
        <v>-133120.59</v>
      </c>
      <c r="M241" s="70"/>
      <c r="N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/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/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1"/>
      <c r="GS241" s="71"/>
      <c r="GT241" s="71"/>
      <c r="GU241" s="71"/>
      <c r="GV241" s="71"/>
      <c r="GW241" s="71"/>
      <c r="GX241" s="71"/>
      <c r="GY241" s="71"/>
      <c r="GZ241" s="71"/>
      <c r="HA241" s="71"/>
      <c r="HB241" s="71"/>
      <c r="HC241" s="71"/>
      <c r="HD241" s="71"/>
      <c r="HE241" s="71"/>
      <c r="HF241" s="71"/>
      <c r="HG241" s="71"/>
      <c r="HH241" s="71"/>
      <c r="HI241" s="71"/>
      <c r="HJ241" s="71"/>
      <c r="HK241" s="71"/>
      <c r="HL241" s="71"/>
      <c r="HM241" s="71"/>
      <c r="HN241" s="71"/>
      <c r="HO241" s="71"/>
      <c r="HP241" s="71"/>
      <c r="HQ241" s="71"/>
      <c r="HR241" s="71"/>
      <c r="HS241" s="71"/>
      <c r="HT241" s="71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  <c r="II241" s="71"/>
      <c r="IJ241" s="71"/>
      <c r="IK241" s="71"/>
      <c r="IL241" s="71"/>
      <c r="IM241" s="71"/>
      <c r="IN241" s="71"/>
      <c r="IO241" s="71"/>
      <c r="IP241" s="71"/>
      <c r="IQ241" s="71"/>
      <c r="IR241" s="71"/>
      <c r="IS241" s="71"/>
      <c r="IT241" s="71"/>
      <c r="IU241" s="71"/>
      <c r="IV241" s="71"/>
    </row>
    <row r="242" spans="1:256" ht="12.75">
      <c r="A242" s="68" t="s">
        <v>1287</v>
      </c>
      <c r="B242" s="68" t="s">
        <v>1288</v>
      </c>
      <c r="C242" s="68" t="s">
        <v>1289</v>
      </c>
      <c r="D242" s="68"/>
      <c r="E242" s="68"/>
      <c r="F242" s="69">
        <v>112.35</v>
      </c>
      <c r="G242" s="70">
        <v>0</v>
      </c>
      <c r="H242" s="70"/>
      <c r="I242" s="70"/>
      <c r="J242" s="70">
        <v>-112.35</v>
      </c>
      <c r="K242" s="70"/>
      <c r="L242" s="70">
        <v>-112.35</v>
      </c>
      <c r="M242" s="70"/>
      <c r="N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/>
      <c r="GI242" s="71"/>
      <c r="GJ242" s="71"/>
      <c r="GK242" s="71"/>
      <c r="GL242" s="71"/>
      <c r="GM242" s="71"/>
      <c r="GN242" s="71"/>
      <c r="GO242" s="71"/>
      <c r="GP242" s="71"/>
      <c r="GQ242" s="71"/>
      <c r="GR242" s="71"/>
      <c r="GS242" s="71"/>
      <c r="GT242" s="71"/>
      <c r="GU242" s="71"/>
      <c r="GV242" s="71"/>
      <c r="GW242" s="71"/>
      <c r="GX242" s="71"/>
      <c r="GY242" s="71"/>
      <c r="GZ242" s="71"/>
      <c r="HA242" s="71"/>
      <c r="HB242" s="71"/>
      <c r="HC242" s="71"/>
      <c r="HD242" s="71"/>
      <c r="HE242" s="71"/>
      <c r="HF242" s="71"/>
      <c r="HG242" s="71"/>
      <c r="HH242" s="71"/>
      <c r="HI242" s="71"/>
      <c r="HJ242" s="71"/>
      <c r="HK242" s="71"/>
      <c r="HL242" s="71"/>
      <c r="HM242" s="71"/>
      <c r="HN242" s="71"/>
      <c r="HO242" s="71"/>
      <c r="HP242" s="71"/>
      <c r="HQ242" s="71"/>
      <c r="HR242" s="71"/>
      <c r="HS242" s="71"/>
      <c r="HT242" s="71"/>
      <c r="HU242" s="71"/>
      <c r="HV242" s="71"/>
      <c r="HW242" s="71"/>
      <c r="HX242" s="71"/>
      <c r="HY242" s="71"/>
      <c r="HZ242" s="71"/>
      <c r="IA242" s="71"/>
      <c r="IB242" s="71"/>
      <c r="IC242" s="71"/>
      <c r="ID242" s="71"/>
      <c r="IE242" s="71"/>
      <c r="IF242" s="71"/>
      <c r="IG242" s="71"/>
      <c r="IH242" s="71"/>
      <c r="II242" s="71"/>
      <c r="IJ242" s="71"/>
      <c r="IK242" s="71"/>
      <c r="IL242" s="71"/>
      <c r="IM242" s="71"/>
      <c r="IN242" s="71"/>
      <c r="IO242" s="71"/>
      <c r="IP242" s="71"/>
      <c r="IQ242" s="71"/>
      <c r="IR242" s="71"/>
      <c r="IS242" s="71"/>
      <c r="IT242" s="71"/>
      <c r="IU242" s="71"/>
      <c r="IV242" s="71"/>
    </row>
    <row r="243" spans="1:256" ht="12.75">
      <c r="A243" s="68" t="s">
        <v>1290</v>
      </c>
      <c r="B243" s="68" t="s">
        <v>1291</v>
      </c>
      <c r="C243" s="68" t="s">
        <v>1292</v>
      </c>
      <c r="D243" s="68"/>
      <c r="E243" s="68"/>
      <c r="F243" s="69">
        <v>516874.74</v>
      </c>
      <c r="G243" s="70">
        <v>446406.15</v>
      </c>
      <c r="H243" s="70"/>
      <c r="I243" s="70"/>
      <c r="J243" s="70">
        <v>-70468.59</v>
      </c>
      <c r="K243" s="70"/>
      <c r="L243" s="70">
        <v>-516874.74</v>
      </c>
      <c r="M243" s="70"/>
      <c r="N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1"/>
      <c r="GS243" s="71"/>
      <c r="GT243" s="71"/>
      <c r="GU243" s="71"/>
      <c r="GV243" s="71"/>
      <c r="GW243" s="71"/>
      <c r="GX243" s="71"/>
      <c r="GY243" s="71"/>
      <c r="GZ243" s="71"/>
      <c r="HA243" s="71"/>
      <c r="HB243" s="71"/>
      <c r="HC243" s="71"/>
      <c r="HD243" s="71"/>
      <c r="HE243" s="71"/>
      <c r="HF243" s="71"/>
      <c r="HG243" s="71"/>
      <c r="HH243" s="71"/>
      <c r="HI243" s="71"/>
      <c r="HJ243" s="71"/>
      <c r="HK243" s="71"/>
      <c r="HL243" s="71"/>
      <c r="HM243" s="71"/>
      <c r="HN243" s="71"/>
      <c r="HO243" s="71"/>
      <c r="HP243" s="71"/>
      <c r="HQ243" s="71"/>
      <c r="HR243" s="71"/>
      <c r="HS243" s="71"/>
      <c r="HT243" s="71"/>
      <c r="HU243" s="71"/>
      <c r="HV243" s="71"/>
      <c r="HW243" s="71"/>
      <c r="HX243" s="71"/>
      <c r="HY243" s="71"/>
      <c r="HZ243" s="71"/>
      <c r="IA243" s="71"/>
      <c r="IB243" s="71"/>
      <c r="IC243" s="71"/>
      <c r="ID243" s="71"/>
      <c r="IE243" s="71"/>
      <c r="IF243" s="71"/>
      <c r="IG243" s="71"/>
      <c r="IH243" s="71"/>
      <c r="II243" s="71"/>
      <c r="IJ243" s="71"/>
      <c r="IK243" s="71"/>
      <c r="IL243" s="71"/>
      <c r="IM243" s="71"/>
      <c r="IN243" s="71"/>
      <c r="IO243" s="71"/>
      <c r="IP243" s="71"/>
      <c r="IQ243" s="71"/>
      <c r="IR243" s="71"/>
      <c r="IS243" s="71"/>
      <c r="IT243" s="71"/>
      <c r="IU243" s="71"/>
      <c r="IV243" s="71"/>
    </row>
    <row r="244" spans="1:256" ht="12.75">
      <c r="A244" s="68" t="s">
        <v>1293</v>
      </c>
      <c r="B244" s="68" t="s">
        <v>1294</v>
      </c>
      <c r="C244" s="68" t="s">
        <v>1295</v>
      </c>
      <c r="D244" s="68"/>
      <c r="E244" s="68"/>
      <c r="F244" s="69">
        <v>2430.67</v>
      </c>
      <c r="G244" s="70">
        <v>396.41</v>
      </c>
      <c r="H244" s="70"/>
      <c r="I244" s="70"/>
      <c r="J244" s="70">
        <v>-2034.26</v>
      </c>
      <c r="K244" s="70"/>
      <c r="L244" s="70">
        <v>-2430.67</v>
      </c>
      <c r="M244" s="70"/>
      <c r="N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  <c r="FN244" s="71"/>
      <c r="FO244" s="71"/>
      <c r="FP244" s="71"/>
      <c r="FQ244" s="71"/>
      <c r="FR244" s="71"/>
      <c r="FS244" s="71"/>
      <c r="FT244" s="71"/>
      <c r="FU244" s="71"/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  <c r="GN244" s="71"/>
      <c r="GO244" s="71"/>
      <c r="GP244" s="71"/>
      <c r="GQ244" s="71"/>
      <c r="GR244" s="71"/>
      <c r="GS244" s="71"/>
      <c r="GT244" s="71"/>
      <c r="GU244" s="71"/>
      <c r="GV244" s="71"/>
      <c r="GW244" s="71"/>
      <c r="GX244" s="71"/>
      <c r="GY244" s="71"/>
      <c r="GZ244" s="71"/>
      <c r="HA244" s="71"/>
      <c r="HB244" s="71"/>
      <c r="HC244" s="71"/>
      <c r="HD244" s="71"/>
      <c r="HE244" s="71"/>
      <c r="HF244" s="71"/>
      <c r="HG244" s="71"/>
      <c r="HH244" s="71"/>
      <c r="HI244" s="71"/>
      <c r="HJ244" s="71"/>
      <c r="HK244" s="71"/>
      <c r="HL244" s="71"/>
      <c r="HM244" s="71"/>
      <c r="HN244" s="71"/>
      <c r="HO244" s="71"/>
      <c r="HP244" s="71"/>
      <c r="HQ244" s="71"/>
      <c r="HR244" s="71"/>
      <c r="HS244" s="71"/>
      <c r="HT244" s="71"/>
      <c r="HU244" s="71"/>
      <c r="HV244" s="71"/>
      <c r="HW244" s="71"/>
      <c r="HX244" s="71"/>
      <c r="HY244" s="71"/>
      <c r="HZ244" s="71"/>
      <c r="IA244" s="71"/>
      <c r="IB244" s="71"/>
      <c r="IC244" s="71"/>
      <c r="ID244" s="71"/>
      <c r="IE244" s="71"/>
      <c r="IF244" s="71"/>
      <c r="IG244" s="71"/>
      <c r="IH244" s="71"/>
      <c r="II244" s="71"/>
      <c r="IJ244" s="71"/>
      <c r="IK244" s="71"/>
      <c r="IL244" s="71"/>
      <c r="IM244" s="71"/>
      <c r="IN244" s="71"/>
      <c r="IO244" s="71"/>
      <c r="IP244" s="71"/>
      <c r="IQ244" s="71"/>
      <c r="IR244" s="71"/>
      <c r="IS244" s="71"/>
      <c r="IT244" s="71"/>
      <c r="IU244" s="71"/>
      <c r="IV244" s="71"/>
    </row>
    <row r="245" spans="1:256" ht="12.75">
      <c r="A245" s="68" t="s">
        <v>1296</v>
      </c>
      <c r="B245" s="68" t="s">
        <v>1297</v>
      </c>
      <c r="C245" s="68" t="s">
        <v>1298</v>
      </c>
      <c r="D245" s="68"/>
      <c r="E245" s="68"/>
      <c r="F245" s="69">
        <v>-37110.88</v>
      </c>
      <c r="G245" s="70">
        <v>-51671.8</v>
      </c>
      <c r="H245" s="70"/>
      <c r="I245" s="70"/>
      <c r="J245" s="70">
        <v>-14560.92</v>
      </c>
      <c r="K245" s="70"/>
      <c r="L245" s="70">
        <v>37110.88</v>
      </c>
      <c r="M245" s="70"/>
      <c r="N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  <c r="GN245" s="71"/>
      <c r="GO245" s="71"/>
      <c r="GP245" s="71"/>
      <c r="GQ245" s="71"/>
      <c r="GR245" s="71"/>
      <c r="GS245" s="71"/>
      <c r="GT245" s="71"/>
      <c r="GU245" s="71"/>
      <c r="GV245" s="71"/>
      <c r="GW245" s="71"/>
      <c r="GX245" s="71"/>
      <c r="GY245" s="71"/>
      <c r="GZ245" s="71"/>
      <c r="HA245" s="71"/>
      <c r="HB245" s="71"/>
      <c r="HC245" s="71"/>
      <c r="HD245" s="71"/>
      <c r="HE245" s="71"/>
      <c r="HF245" s="71"/>
      <c r="HG245" s="71"/>
      <c r="HH245" s="71"/>
      <c r="HI245" s="71"/>
      <c r="HJ245" s="71"/>
      <c r="HK245" s="71"/>
      <c r="HL245" s="71"/>
      <c r="HM245" s="71"/>
      <c r="HN245" s="71"/>
      <c r="HO245" s="71"/>
      <c r="HP245" s="71"/>
      <c r="HQ245" s="71"/>
      <c r="HR245" s="71"/>
      <c r="HS245" s="71"/>
      <c r="HT245" s="71"/>
      <c r="HU245" s="71"/>
      <c r="HV245" s="71"/>
      <c r="HW245" s="71"/>
      <c r="HX245" s="71"/>
      <c r="HY245" s="71"/>
      <c r="HZ245" s="71"/>
      <c r="IA245" s="71"/>
      <c r="IB245" s="71"/>
      <c r="IC245" s="71"/>
      <c r="ID245" s="71"/>
      <c r="IE245" s="71"/>
      <c r="IF245" s="71"/>
      <c r="IG245" s="71"/>
      <c r="IH245" s="71"/>
      <c r="II245" s="71"/>
      <c r="IJ245" s="71"/>
      <c r="IK245" s="71"/>
      <c r="IL245" s="71"/>
      <c r="IM245" s="71"/>
      <c r="IN245" s="71"/>
      <c r="IO245" s="71"/>
      <c r="IP245" s="71"/>
      <c r="IQ245" s="71"/>
      <c r="IR245" s="71"/>
      <c r="IS245" s="71"/>
      <c r="IT245" s="71"/>
      <c r="IU245" s="71"/>
      <c r="IV245" s="71"/>
    </row>
    <row r="246" spans="1:256" ht="12.75">
      <c r="A246" s="68" t="s">
        <v>1299</v>
      </c>
      <c r="B246" s="68" t="s">
        <v>1300</v>
      </c>
      <c r="C246" s="68" t="s">
        <v>1301</v>
      </c>
      <c r="D246" s="68"/>
      <c r="E246" s="68"/>
      <c r="F246" s="69">
        <v>0.95</v>
      </c>
      <c r="G246" s="70">
        <v>0</v>
      </c>
      <c r="H246" s="70"/>
      <c r="I246" s="70"/>
      <c r="J246" s="70">
        <v>-0.95</v>
      </c>
      <c r="K246" s="70"/>
      <c r="L246" s="70">
        <v>-0.95</v>
      </c>
      <c r="M246" s="70"/>
      <c r="N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/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  <c r="GN246" s="71"/>
      <c r="GO246" s="71"/>
      <c r="GP246" s="71"/>
      <c r="GQ246" s="71"/>
      <c r="GR246" s="71"/>
      <c r="GS246" s="71"/>
      <c r="GT246" s="71"/>
      <c r="GU246" s="71"/>
      <c r="GV246" s="71"/>
      <c r="GW246" s="71"/>
      <c r="GX246" s="71"/>
      <c r="GY246" s="71"/>
      <c r="GZ246" s="71"/>
      <c r="HA246" s="71"/>
      <c r="HB246" s="71"/>
      <c r="HC246" s="71"/>
      <c r="HD246" s="71"/>
      <c r="HE246" s="71"/>
      <c r="HF246" s="71"/>
      <c r="HG246" s="71"/>
      <c r="HH246" s="71"/>
      <c r="HI246" s="71"/>
      <c r="HJ246" s="71"/>
      <c r="HK246" s="71"/>
      <c r="HL246" s="71"/>
      <c r="HM246" s="71"/>
      <c r="HN246" s="71"/>
      <c r="HO246" s="71"/>
      <c r="HP246" s="71"/>
      <c r="HQ246" s="71"/>
      <c r="HR246" s="71"/>
      <c r="HS246" s="71"/>
      <c r="HT246" s="71"/>
      <c r="HU246" s="71"/>
      <c r="HV246" s="71"/>
      <c r="HW246" s="71"/>
      <c r="HX246" s="71"/>
      <c r="HY246" s="71"/>
      <c r="HZ246" s="71"/>
      <c r="IA246" s="71"/>
      <c r="IB246" s="71"/>
      <c r="IC246" s="71"/>
      <c r="ID246" s="71"/>
      <c r="IE246" s="71"/>
      <c r="IF246" s="71"/>
      <c r="IG246" s="71"/>
      <c r="IH246" s="71"/>
      <c r="II246" s="71"/>
      <c r="IJ246" s="71"/>
      <c r="IK246" s="71"/>
      <c r="IL246" s="71"/>
      <c r="IM246" s="71"/>
      <c r="IN246" s="71"/>
      <c r="IO246" s="71"/>
      <c r="IP246" s="71"/>
      <c r="IQ246" s="71"/>
      <c r="IR246" s="71"/>
      <c r="IS246" s="71"/>
      <c r="IT246" s="71"/>
      <c r="IU246" s="71"/>
      <c r="IV246" s="71"/>
    </row>
    <row r="247" spans="1:256" ht="12.75">
      <c r="A247" s="68" t="s">
        <v>1302</v>
      </c>
      <c r="B247" s="68" t="s">
        <v>1303</v>
      </c>
      <c r="C247" s="68" t="s">
        <v>1304</v>
      </c>
      <c r="D247" s="68"/>
      <c r="E247" s="68"/>
      <c r="F247" s="69">
        <v>11475.19</v>
      </c>
      <c r="G247" s="70">
        <v>0</v>
      </c>
      <c r="H247" s="70"/>
      <c r="I247" s="70"/>
      <c r="J247" s="70">
        <v>-11475.19</v>
      </c>
      <c r="K247" s="70"/>
      <c r="L247" s="70">
        <v>-11475.19</v>
      </c>
      <c r="M247" s="70"/>
      <c r="N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71"/>
      <c r="FX247" s="71"/>
      <c r="FY247" s="71"/>
      <c r="FZ247" s="71"/>
      <c r="GA247" s="71"/>
      <c r="GB247" s="71"/>
      <c r="GC247" s="71"/>
      <c r="GD247" s="71"/>
      <c r="GE247" s="71"/>
      <c r="GF247" s="71"/>
      <c r="GG247" s="71"/>
      <c r="GH247" s="71"/>
      <c r="GI247" s="71"/>
      <c r="GJ247" s="71"/>
      <c r="GK247" s="71"/>
      <c r="GL247" s="71"/>
      <c r="GM247" s="71"/>
      <c r="GN247" s="71"/>
      <c r="GO247" s="71"/>
      <c r="GP247" s="71"/>
      <c r="GQ247" s="71"/>
      <c r="GR247" s="71"/>
      <c r="GS247" s="71"/>
      <c r="GT247" s="71"/>
      <c r="GU247" s="71"/>
      <c r="GV247" s="71"/>
      <c r="GW247" s="71"/>
      <c r="GX247" s="71"/>
      <c r="GY247" s="71"/>
      <c r="GZ247" s="71"/>
      <c r="HA247" s="71"/>
      <c r="HB247" s="71"/>
      <c r="HC247" s="71"/>
      <c r="HD247" s="71"/>
      <c r="HE247" s="71"/>
      <c r="HF247" s="71"/>
      <c r="HG247" s="71"/>
      <c r="HH247" s="71"/>
      <c r="HI247" s="71"/>
      <c r="HJ247" s="71"/>
      <c r="HK247" s="71"/>
      <c r="HL247" s="71"/>
      <c r="HM247" s="71"/>
      <c r="HN247" s="71"/>
      <c r="HO247" s="71"/>
      <c r="HP247" s="71"/>
      <c r="HQ247" s="71"/>
      <c r="HR247" s="71"/>
      <c r="HS247" s="71"/>
      <c r="HT247" s="71"/>
      <c r="HU247" s="71"/>
      <c r="HV247" s="71"/>
      <c r="HW247" s="71"/>
      <c r="HX247" s="71"/>
      <c r="HY247" s="71"/>
      <c r="HZ247" s="71"/>
      <c r="IA247" s="71"/>
      <c r="IB247" s="71"/>
      <c r="IC247" s="71"/>
      <c r="ID247" s="71"/>
      <c r="IE247" s="71"/>
      <c r="IF247" s="71"/>
      <c r="IG247" s="71"/>
      <c r="IH247" s="71"/>
      <c r="II247" s="71"/>
      <c r="IJ247" s="71"/>
      <c r="IK247" s="71"/>
      <c r="IL247" s="71"/>
      <c r="IM247" s="71"/>
      <c r="IN247" s="71"/>
      <c r="IO247" s="71"/>
      <c r="IP247" s="71"/>
      <c r="IQ247" s="71"/>
      <c r="IR247" s="71"/>
      <c r="IS247" s="71"/>
      <c r="IT247" s="71"/>
      <c r="IU247" s="71"/>
      <c r="IV247" s="71"/>
    </row>
    <row r="248" spans="1:256" ht="12.75">
      <c r="A248" s="68" t="s">
        <v>1305</v>
      </c>
      <c r="B248" s="68" t="s">
        <v>1306</v>
      </c>
      <c r="C248" s="68" t="s">
        <v>1307</v>
      </c>
      <c r="D248" s="68"/>
      <c r="E248" s="68"/>
      <c r="F248" s="69">
        <v>1627047.75</v>
      </c>
      <c r="G248" s="70">
        <v>757621.22</v>
      </c>
      <c r="H248" s="70"/>
      <c r="I248" s="70"/>
      <c r="J248" s="70">
        <v>-869426.53</v>
      </c>
      <c r="K248" s="70"/>
      <c r="L248" s="70">
        <v>-1627047.75</v>
      </c>
      <c r="M248" s="70"/>
      <c r="N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  <c r="GN248" s="71"/>
      <c r="GO248" s="71"/>
      <c r="GP248" s="71"/>
      <c r="GQ248" s="71"/>
      <c r="GR248" s="71"/>
      <c r="GS248" s="71"/>
      <c r="GT248" s="71"/>
      <c r="GU248" s="71"/>
      <c r="GV248" s="71"/>
      <c r="GW248" s="71"/>
      <c r="GX248" s="71"/>
      <c r="GY248" s="71"/>
      <c r="GZ248" s="71"/>
      <c r="HA248" s="71"/>
      <c r="HB248" s="71"/>
      <c r="HC248" s="71"/>
      <c r="HD248" s="71"/>
      <c r="HE248" s="71"/>
      <c r="HF248" s="71"/>
      <c r="HG248" s="71"/>
      <c r="HH248" s="71"/>
      <c r="HI248" s="71"/>
      <c r="HJ248" s="71"/>
      <c r="HK248" s="71"/>
      <c r="HL248" s="71"/>
      <c r="HM248" s="71"/>
      <c r="HN248" s="71"/>
      <c r="HO248" s="71"/>
      <c r="HP248" s="71"/>
      <c r="HQ248" s="71"/>
      <c r="HR248" s="71"/>
      <c r="HS248" s="71"/>
      <c r="HT248" s="71"/>
      <c r="HU248" s="71"/>
      <c r="HV248" s="71"/>
      <c r="HW248" s="71"/>
      <c r="HX248" s="71"/>
      <c r="HY248" s="71"/>
      <c r="HZ248" s="71"/>
      <c r="IA248" s="71"/>
      <c r="IB248" s="71"/>
      <c r="IC248" s="71"/>
      <c r="ID248" s="71"/>
      <c r="IE248" s="71"/>
      <c r="IF248" s="71"/>
      <c r="IG248" s="71"/>
      <c r="IH248" s="71"/>
      <c r="II248" s="71"/>
      <c r="IJ248" s="71"/>
      <c r="IK248" s="71"/>
      <c r="IL248" s="71"/>
      <c r="IM248" s="71"/>
      <c r="IN248" s="71"/>
      <c r="IO248" s="71"/>
      <c r="IP248" s="71"/>
      <c r="IQ248" s="71"/>
      <c r="IR248" s="71"/>
      <c r="IS248" s="71"/>
      <c r="IT248" s="71"/>
      <c r="IU248" s="71"/>
      <c r="IV248" s="71"/>
    </row>
    <row r="249" spans="1:256" ht="12.75">
      <c r="A249" s="68" t="s">
        <v>1308</v>
      </c>
      <c r="B249" s="68" t="s">
        <v>1309</v>
      </c>
      <c r="C249" s="68" t="s">
        <v>1310</v>
      </c>
      <c r="D249" s="68"/>
      <c r="E249" s="68"/>
      <c r="F249" s="69">
        <v>663425.08</v>
      </c>
      <c r="G249" s="70">
        <v>76919.38</v>
      </c>
      <c r="H249" s="70"/>
      <c r="I249" s="70"/>
      <c r="J249" s="70">
        <v>-586505.7</v>
      </c>
      <c r="K249" s="70"/>
      <c r="L249" s="70">
        <v>-663425.08</v>
      </c>
      <c r="M249" s="70"/>
      <c r="N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1"/>
      <c r="GS249" s="71"/>
      <c r="GT249" s="71"/>
      <c r="GU249" s="71"/>
      <c r="GV249" s="71"/>
      <c r="GW249" s="71"/>
      <c r="GX249" s="71"/>
      <c r="GY249" s="71"/>
      <c r="GZ249" s="71"/>
      <c r="HA249" s="71"/>
      <c r="HB249" s="71"/>
      <c r="HC249" s="71"/>
      <c r="HD249" s="71"/>
      <c r="HE249" s="71"/>
      <c r="HF249" s="71"/>
      <c r="HG249" s="71"/>
      <c r="HH249" s="71"/>
      <c r="HI249" s="71"/>
      <c r="HJ249" s="71"/>
      <c r="HK249" s="71"/>
      <c r="HL249" s="71"/>
      <c r="HM249" s="71"/>
      <c r="HN249" s="71"/>
      <c r="HO249" s="71"/>
      <c r="HP249" s="71"/>
      <c r="HQ249" s="71"/>
      <c r="HR249" s="71"/>
      <c r="HS249" s="71"/>
      <c r="HT249" s="71"/>
      <c r="HU249" s="71"/>
      <c r="HV249" s="71"/>
      <c r="HW249" s="71"/>
      <c r="HX249" s="71"/>
      <c r="HY249" s="71"/>
      <c r="HZ249" s="71"/>
      <c r="IA249" s="71"/>
      <c r="IB249" s="71"/>
      <c r="IC249" s="71"/>
      <c r="ID249" s="71"/>
      <c r="IE249" s="71"/>
      <c r="IF249" s="71"/>
      <c r="IG249" s="71"/>
      <c r="IH249" s="71"/>
      <c r="II249" s="71"/>
      <c r="IJ249" s="71"/>
      <c r="IK249" s="71"/>
      <c r="IL249" s="71"/>
      <c r="IM249" s="71"/>
      <c r="IN249" s="71"/>
      <c r="IO249" s="71"/>
      <c r="IP249" s="71"/>
      <c r="IQ249" s="71"/>
      <c r="IR249" s="71"/>
      <c r="IS249" s="71"/>
      <c r="IT249" s="71"/>
      <c r="IU249" s="71"/>
      <c r="IV249" s="71"/>
    </row>
    <row r="250" spans="1:256" ht="12.75">
      <c r="A250" s="68" t="s">
        <v>1311</v>
      </c>
      <c r="B250" s="68" t="s">
        <v>1312</v>
      </c>
      <c r="C250" s="68" t="s">
        <v>1313</v>
      </c>
      <c r="D250" s="68"/>
      <c r="E250" s="68"/>
      <c r="F250" s="69">
        <v>106859.2</v>
      </c>
      <c r="G250" s="70">
        <v>57147.94</v>
      </c>
      <c r="H250" s="70"/>
      <c r="I250" s="70"/>
      <c r="J250" s="70">
        <v>-49711.26</v>
      </c>
      <c r="K250" s="70"/>
      <c r="L250" s="70">
        <v>-106859.2</v>
      </c>
      <c r="M250" s="70"/>
      <c r="N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1"/>
      <c r="GS250" s="71"/>
      <c r="GT250" s="71"/>
      <c r="GU250" s="71"/>
      <c r="GV250" s="71"/>
      <c r="GW250" s="71"/>
      <c r="GX250" s="71"/>
      <c r="GY250" s="71"/>
      <c r="GZ250" s="71"/>
      <c r="HA250" s="71"/>
      <c r="HB250" s="71"/>
      <c r="HC250" s="71"/>
      <c r="HD250" s="71"/>
      <c r="HE250" s="71"/>
      <c r="HF250" s="71"/>
      <c r="HG250" s="71"/>
      <c r="HH250" s="71"/>
      <c r="HI250" s="71"/>
      <c r="HJ250" s="71"/>
      <c r="HK250" s="71"/>
      <c r="HL250" s="71"/>
      <c r="HM250" s="71"/>
      <c r="HN250" s="71"/>
      <c r="HO250" s="71"/>
      <c r="HP250" s="71"/>
      <c r="HQ250" s="71"/>
      <c r="HR250" s="71"/>
      <c r="HS250" s="71"/>
      <c r="HT250" s="71"/>
      <c r="HU250" s="71"/>
      <c r="HV250" s="71"/>
      <c r="HW250" s="71"/>
      <c r="HX250" s="71"/>
      <c r="HY250" s="71"/>
      <c r="HZ250" s="71"/>
      <c r="IA250" s="71"/>
      <c r="IB250" s="71"/>
      <c r="IC250" s="71"/>
      <c r="ID250" s="71"/>
      <c r="IE250" s="71"/>
      <c r="IF250" s="71"/>
      <c r="IG250" s="71"/>
      <c r="IH250" s="71"/>
      <c r="II250" s="71"/>
      <c r="IJ250" s="71"/>
      <c r="IK250" s="71"/>
      <c r="IL250" s="71"/>
      <c r="IM250" s="71"/>
      <c r="IN250" s="71"/>
      <c r="IO250" s="71"/>
      <c r="IP250" s="71"/>
      <c r="IQ250" s="71"/>
      <c r="IR250" s="71"/>
      <c r="IS250" s="71"/>
      <c r="IT250" s="71"/>
      <c r="IU250" s="71"/>
      <c r="IV250" s="71"/>
    </row>
    <row r="251" spans="1:256" ht="12.75">
      <c r="A251" s="68" t="s">
        <v>1314</v>
      </c>
      <c r="B251" s="68" t="s">
        <v>1315</v>
      </c>
      <c r="C251" s="68" t="s">
        <v>1316</v>
      </c>
      <c r="D251" s="68"/>
      <c r="E251" s="68"/>
      <c r="F251" s="69">
        <v>31297.4</v>
      </c>
      <c r="G251" s="70">
        <v>3565</v>
      </c>
      <c r="H251" s="70"/>
      <c r="I251" s="70"/>
      <c r="J251" s="70">
        <v>-27732.4</v>
      </c>
      <c r="K251" s="70"/>
      <c r="L251" s="70">
        <v>-31297.4</v>
      </c>
      <c r="M251" s="70"/>
      <c r="N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1"/>
      <c r="GS251" s="71"/>
      <c r="GT251" s="71"/>
      <c r="GU251" s="71"/>
      <c r="GV251" s="71"/>
      <c r="GW251" s="71"/>
      <c r="GX251" s="71"/>
      <c r="GY251" s="71"/>
      <c r="GZ251" s="71"/>
      <c r="HA251" s="71"/>
      <c r="HB251" s="71"/>
      <c r="HC251" s="71"/>
      <c r="HD251" s="71"/>
      <c r="HE251" s="71"/>
      <c r="HF251" s="71"/>
      <c r="HG251" s="71"/>
      <c r="HH251" s="71"/>
      <c r="HI251" s="71"/>
      <c r="HJ251" s="71"/>
      <c r="HK251" s="71"/>
      <c r="HL251" s="71"/>
      <c r="HM251" s="71"/>
      <c r="HN251" s="71"/>
      <c r="HO251" s="71"/>
      <c r="HP251" s="71"/>
      <c r="HQ251" s="71"/>
      <c r="HR251" s="71"/>
      <c r="HS251" s="71"/>
      <c r="HT251" s="71"/>
      <c r="HU251" s="71"/>
      <c r="HV251" s="71"/>
      <c r="HW251" s="71"/>
      <c r="HX251" s="71"/>
      <c r="HY251" s="71"/>
      <c r="HZ251" s="71"/>
      <c r="IA251" s="71"/>
      <c r="IB251" s="71"/>
      <c r="IC251" s="71"/>
      <c r="ID251" s="71"/>
      <c r="IE251" s="71"/>
      <c r="IF251" s="71"/>
      <c r="IG251" s="71"/>
      <c r="IH251" s="71"/>
      <c r="II251" s="71"/>
      <c r="IJ251" s="71"/>
      <c r="IK251" s="71"/>
      <c r="IL251" s="71"/>
      <c r="IM251" s="71"/>
      <c r="IN251" s="71"/>
      <c r="IO251" s="71"/>
      <c r="IP251" s="71"/>
      <c r="IQ251" s="71"/>
      <c r="IR251" s="71"/>
      <c r="IS251" s="71"/>
      <c r="IT251" s="71"/>
      <c r="IU251" s="71"/>
      <c r="IV251" s="71"/>
    </row>
    <row r="252" spans="1:256" ht="12.75">
      <c r="A252" s="68" t="s">
        <v>1317</v>
      </c>
      <c r="B252" s="68" t="s">
        <v>1318</v>
      </c>
      <c r="C252" s="68" t="s">
        <v>1319</v>
      </c>
      <c r="D252" s="68"/>
      <c r="E252" s="68"/>
      <c r="F252" s="69">
        <v>-10070.86</v>
      </c>
      <c r="G252" s="70">
        <v>-8160</v>
      </c>
      <c r="H252" s="70"/>
      <c r="I252" s="70"/>
      <c r="J252" s="70">
        <v>1910.86</v>
      </c>
      <c r="K252" s="70"/>
      <c r="L252" s="70">
        <v>10070.86</v>
      </c>
      <c r="M252" s="70"/>
      <c r="N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1"/>
      <c r="GS252" s="71"/>
      <c r="GT252" s="71"/>
      <c r="GU252" s="71"/>
      <c r="GV252" s="71"/>
      <c r="GW252" s="71"/>
      <c r="GX252" s="71"/>
      <c r="GY252" s="71"/>
      <c r="GZ252" s="71"/>
      <c r="HA252" s="71"/>
      <c r="HB252" s="71"/>
      <c r="HC252" s="71"/>
      <c r="HD252" s="71"/>
      <c r="HE252" s="71"/>
      <c r="HF252" s="71"/>
      <c r="HG252" s="71"/>
      <c r="HH252" s="71"/>
      <c r="HI252" s="71"/>
      <c r="HJ252" s="71"/>
      <c r="HK252" s="71"/>
      <c r="HL252" s="71"/>
      <c r="HM252" s="71"/>
      <c r="HN252" s="71"/>
      <c r="HO252" s="71"/>
      <c r="HP252" s="71"/>
      <c r="HQ252" s="71"/>
      <c r="HR252" s="71"/>
      <c r="HS252" s="71"/>
      <c r="HT252" s="71"/>
      <c r="HU252" s="71"/>
      <c r="HV252" s="71"/>
      <c r="HW252" s="71"/>
      <c r="HX252" s="71"/>
      <c r="HY252" s="71"/>
      <c r="HZ252" s="71"/>
      <c r="IA252" s="71"/>
      <c r="IB252" s="71"/>
      <c r="IC252" s="71"/>
      <c r="ID252" s="71"/>
      <c r="IE252" s="71"/>
      <c r="IF252" s="71"/>
      <c r="IG252" s="71"/>
      <c r="IH252" s="71"/>
      <c r="II252" s="71"/>
      <c r="IJ252" s="71"/>
      <c r="IK252" s="71"/>
      <c r="IL252" s="71"/>
      <c r="IM252" s="71"/>
      <c r="IN252" s="71"/>
      <c r="IO252" s="71"/>
      <c r="IP252" s="71"/>
      <c r="IQ252" s="71"/>
      <c r="IR252" s="71"/>
      <c r="IS252" s="71"/>
      <c r="IT252" s="71"/>
      <c r="IU252" s="71"/>
      <c r="IV252" s="71"/>
    </row>
    <row r="253" spans="1:256" ht="12.75">
      <c r="A253" s="68" t="s">
        <v>1320</v>
      </c>
      <c r="B253" s="68" t="s">
        <v>1321</v>
      </c>
      <c r="C253" s="68" t="s">
        <v>1322</v>
      </c>
      <c r="D253" s="68"/>
      <c r="E253" s="68"/>
      <c r="F253" s="69">
        <v>136538.14</v>
      </c>
      <c r="G253" s="70">
        <v>124584.01</v>
      </c>
      <c r="H253" s="70"/>
      <c r="I253" s="70"/>
      <c r="J253" s="70">
        <v>-11954.13</v>
      </c>
      <c r="K253" s="70"/>
      <c r="L253" s="70">
        <v>-136538.14</v>
      </c>
      <c r="M253" s="70"/>
      <c r="N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  <c r="FS253" s="71"/>
      <c r="FT253" s="71"/>
      <c r="FU253" s="71"/>
      <c r="FV253" s="71"/>
      <c r="FW253" s="71"/>
      <c r="FX253" s="71"/>
      <c r="FY253" s="71"/>
      <c r="FZ253" s="71"/>
      <c r="GA253" s="71"/>
      <c r="GB253" s="71"/>
      <c r="GC253" s="71"/>
      <c r="GD253" s="71"/>
      <c r="GE253" s="71"/>
      <c r="GF253" s="71"/>
      <c r="GG253" s="71"/>
      <c r="GH253" s="71"/>
      <c r="GI253" s="71"/>
      <c r="GJ253" s="71"/>
      <c r="GK253" s="71"/>
      <c r="GL253" s="71"/>
      <c r="GM253" s="71"/>
      <c r="GN253" s="71"/>
      <c r="GO253" s="71"/>
      <c r="GP253" s="71"/>
      <c r="GQ253" s="71"/>
      <c r="GR253" s="71"/>
      <c r="GS253" s="71"/>
      <c r="GT253" s="71"/>
      <c r="GU253" s="71"/>
      <c r="GV253" s="71"/>
      <c r="GW253" s="71"/>
      <c r="GX253" s="71"/>
      <c r="GY253" s="71"/>
      <c r="GZ253" s="71"/>
      <c r="HA253" s="71"/>
      <c r="HB253" s="71"/>
      <c r="HC253" s="71"/>
      <c r="HD253" s="71"/>
      <c r="HE253" s="71"/>
      <c r="HF253" s="71"/>
      <c r="HG253" s="71"/>
      <c r="HH253" s="71"/>
      <c r="HI253" s="71"/>
      <c r="HJ253" s="71"/>
      <c r="HK253" s="71"/>
      <c r="HL253" s="71"/>
      <c r="HM253" s="71"/>
      <c r="HN253" s="71"/>
      <c r="HO253" s="71"/>
      <c r="HP253" s="71"/>
      <c r="HQ253" s="71"/>
      <c r="HR253" s="71"/>
      <c r="HS253" s="71"/>
      <c r="HT253" s="71"/>
      <c r="HU253" s="71"/>
      <c r="HV253" s="71"/>
      <c r="HW253" s="71"/>
      <c r="HX253" s="71"/>
      <c r="HY253" s="71"/>
      <c r="HZ253" s="71"/>
      <c r="IA253" s="71"/>
      <c r="IB253" s="71"/>
      <c r="IC253" s="71"/>
      <c r="ID253" s="71"/>
      <c r="IE253" s="71"/>
      <c r="IF253" s="71"/>
      <c r="IG253" s="71"/>
      <c r="IH253" s="71"/>
      <c r="II253" s="71"/>
      <c r="IJ253" s="71"/>
      <c r="IK253" s="71"/>
      <c r="IL253" s="71"/>
      <c r="IM253" s="71"/>
      <c r="IN253" s="71"/>
      <c r="IO253" s="71"/>
      <c r="IP253" s="71"/>
      <c r="IQ253" s="71"/>
      <c r="IR253" s="71"/>
      <c r="IS253" s="71"/>
      <c r="IT253" s="71"/>
      <c r="IU253" s="71"/>
      <c r="IV253" s="71"/>
    </row>
    <row r="254" spans="1:256" ht="12.75">
      <c r="A254" s="68" t="s">
        <v>1323</v>
      </c>
      <c r="B254" s="68" t="s">
        <v>1324</v>
      </c>
      <c r="C254" s="68" t="s">
        <v>1325</v>
      </c>
      <c r="D254" s="68"/>
      <c r="E254" s="68"/>
      <c r="F254" s="69">
        <v>11874.79</v>
      </c>
      <c r="G254" s="70">
        <v>5585</v>
      </c>
      <c r="H254" s="70"/>
      <c r="I254" s="70"/>
      <c r="J254" s="70">
        <v>-6289.79</v>
      </c>
      <c r="K254" s="70"/>
      <c r="L254" s="70">
        <v>-11874.79</v>
      </c>
      <c r="M254" s="70"/>
      <c r="N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1"/>
      <c r="GS254" s="71"/>
      <c r="GT254" s="71"/>
      <c r="GU254" s="71"/>
      <c r="GV254" s="71"/>
      <c r="GW254" s="71"/>
      <c r="GX254" s="71"/>
      <c r="GY254" s="71"/>
      <c r="GZ254" s="71"/>
      <c r="HA254" s="71"/>
      <c r="HB254" s="71"/>
      <c r="HC254" s="71"/>
      <c r="HD254" s="71"/>
      <c r="HE254" s="71"/>
      <c r="HF254" s="71"/>
      <c r="HG254" s="71"/>
      <c r="HH254" s="71"/>
      <c r="HI254" s="71"/>
      <c r="HJ254" s="71"/>
      <c r="HK254" s="71"/>
      <c r="HL254" s="71"/>
      <c r="HM254" s="71"/>
      <c r="HN254" s="71"/>
      <c r="HO254" s="71"/>
      <c r="HP254" s="71"/>
      <c r="HQ254" s="71"/>
      <c r="HR254" s="71"/>
      <c r="HS254" s="71"/>
      <c r="HT254" s="71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  <c r="IS254" s="71"/>
      <c r="IT254" s="71"/>
      <c r="IU254" s="71"/>
      <c r="IV254" s="71"/>
    </row>
    <row r="255" spans="1:256" ht="12.75">
      <c r="A255" s="68" t="s">
        <v>1326</v>
      </c>
      <c r="B255" s="68" t="s">
        <v>1327</v>
      </c>
      <c r="C255" s="68" t="s">
        <v>1328</v>
      </c>
      <c r="D255" s="68"/>
      <c r="E255" s="68"/>
      <c r="F255" s="69">
        <v>23123.09</v>
      </c>
      <c r="G255" s="70">
        <v>700.76</v>
      </c>
      <c r="H255" s="70"/>
      <c r="I255" s="70"/>
      <c r="J255" s="70">
        <v>-22422.33</v>
      </c>
      <c r="K255" s="70"/>
      <c r="L255" s="70">
        <v>-23123.09</v>
      </c>
      <c r="M255" s="70"/>
      <c r="N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1"/>
      <c r="GS255" s="71"/>
      <c r="GT255" s="71"/>
      <c r="GU255" s="71"/>
      <c r="GV255" s="71"/>
      <c r="GW255" s="71"/>
      <c r="GX255" s="71"/>
      <c r="GY255" s="71"/>
      <c r="GZ255" s="71"/>
      <c r="HA255" s="71"/>
      <c r="HB255" s="71"/>
      <c r="HC255" s="71"/>
      <c r="HD255" s="71"/>
      <c r="HE255" s="71"/>
      <c r="HF255" s="71"/>
      <c r="HG255" s="71"/>
      <c r="HH255" s="71"/>
      <c r="HI255" s="71"/>
      <c r="HJ255" s="71"/>
      <c r="HK255" s="71"/>
      <c r="HL255" s="71"/>
      <c r="HM255" s="71"/>
      <c r="HN255" s="71"/>
      <c r="HO255" s="71"/>
      <c r="HP255" s="71"/>
      <c r="HQ255" s="71"/>
      <c r="HR255" s="71"/>
      <c r="HS255" s="71"/>
      <c r="HT255" s="71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  <c r="IS255" s="71"/>
      <c r="IT255" s="71"/>
      <c r="IU255" s="71"/>
      <c r="IV255" s="71"/>
    </row>
    <row r="256" spans="1:256" ht="12.75">
      <c r="A256" s="68" t="s">
        <v>1329</v>
      </c>
      <c r="B256" s="68" t="s">
        <v>1330</v>
      </c>
      <c r="C256" s="68" t="s">
        <v>1331</v>
      </c>
      <c r="D256" s="68"/>
      <c r="E256" s="68"/>
      <c r="F256" s="69">
        <v>14228.46</v>
      </c>
      <c r="G256" s="70">
        <v>5424.15</v>
      </c>
      <c r="H256" s="70"/>
      <c r="I256" s="70"/>
      <c r="J256" s="70">
        <v>-8804.31</v>
      </c>
      <c r="K256" s="70"/>
      <c r="L256" s="70">
        <v>-14228.46</v>
      </c>
      <c r="M256" s="70"/>
      <c r="N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1"/>
      <c r="GS256" s="71"/>
      <c r="GT256" s="71"/>
      <c r="GU256" s="71"/>
      <c r="GV256" s="71"/>
      <c r="GW256" s="71"/>
      <c r="GX256" s="71"/>
      <c r="GY256" s="71"/>
      <c r="GZ256" s="71"/>
      <c r="HA256" s="71"/>
      <c r="HB256" s="71"/>
      <c r="HC256" s="71"/>
      <c r="HD256" s="71"/>
      <c r="HE256" s="71"/>
      <c r="HF256" s="71"/>
      <c r="HG256" s="71"/>
      <c r="HH256" s="71"/>
      <c r="HI256" s="71"/>
      <c r="HJ256" s="71"/>
      <c r="HK256" s="71"/>
      <c r="HL256" s="71"/>
      <c r="HM256" s="71"/>
      <c r="HN256" s="71"/>
      <c r="HO256" s="71"/>
      <c r="HP256" s="71"/>
      <c r="HQ256" s="71"/>
      <c r="HR256" s="71"/>
      <c r="HS256" s="71"/>
      <c r="HT256" s="71"/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  <c r="IS256" s="71"/>
      <c r="IT256" s="71"/>
      <c r="IU256" s="71"/>
      <c r="IV256" s="71"/>
    </row>
    <row r="257" spans="1:256" ht="12.75">
      <c r="A257" s="68" t="s">
        <v>1332</v>
      </c>
      <c r="B257" s="68" t="s">
        <v>1333</v>
      </c>
      <c r="C257" s="68" t="s">
        <v>1334</v>
      </c>
      <c r="D257" s="68"/>
      <c r="E257" s="68"/>
      <c r="F257" s="69">
        <v>317367.54</v>
      </c>
      <c r="G257" s="70">
        <v>281870.27</v>
      </c>
      <c r="H257" s="70"/>
      <c r="I257" s="70"/>
      <c r="J257" s="70">
        <v>-35497.27</v>
      </c>
      <c r="K257" s="70"/>
      <c r="L257" s="70">
        <v>-317367.54</v>
      </c>
      <c r="M257" s="70"/>
      <c r="N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  <c r="GN257" s="71"/>
      <c r="GO257" s="71"/>
      <c r="GP257" s="71"/>
      <c r="GQ257" s="71"/>
      <c r="GR257" s="71"/>
      <c r="GS257" s="71"/>
      <c r="GT257" s="71"/>
      <c r="GU257" s="71"/>
      <c r="GV257" s="71"/>
      <c r="GW257" s="71"/>
      <c r="GX257" s="71"/>
      <c r="GY257" s="71"/>
      <c r="GZ257" s="71"/>
      <c r="HA257" s="71"/>
      <c r="HB257" s="71"/>
      <c r="HC257" s="71"/>
      <c r="HD257" s="71"/>
      <c r="HE257" s="71"/>
      <c r="HF257" s="71"/>
      <c r="HG257" s="71"/>
      <c r="HH257" s="71"/>
      <c r="HI257" s="71"/>
      <c r="HJ257" s="71"/>
      <c r="HK257" s="71"/>
      <c r="HL257" s="71"/>
      <c r="HM257" s="71"/>
      <c r="HN257" s="71"/>
      <c r="HO257" s="71"/>
      <c r="HP257" s="71"/>
      <c r="HQ257" s="71"/>
      <c r="HR257" s="71"/>
      <c r="HS257" s="71"/>
      <c r="HT257" s="71"/>
      <c r="HU257" s="71"/>
      <c r="HV257" s="71"/>
      <c r="HW257" s="71"/>
      <c r="HX257" s="71"/>
      <c r="HY257" s="71"/>
      <c r="HZ257" s="71"/>
      <c r="IA257" s="71"/>
      <c r="IB257" s="71"/>
      <c r="IC257" s="71"/>
      <c r="ID257" s="71"/>
      <c r="IE257" s="71"/>
      <c r="IF257" s="71"/>
      <c r="IG257" s="71"/>
      <c r="IH257" s="71"/>
      <c r="II257" s="71"/>
      <c r="IJ257" s="71"/>
      <c r="IK257" s="71"/>
      <c r="IL257" s="71"/>
      <c r="IM257" s="71"/>
      <c r="IN257" s="71"/>
      <c r="IO257" s="71"/>
      <c r="IP257" s="71"/>
      <c r="IQ257" s="71"/>
      <c r="IR257" s="71"/>
      <c r="IS257" s="71"/>
      <c r="IT257" s="71"/>
      <c r="IU257" s="71"/>
      <c r="IV257" s="71"/>
    </row>
    <row r="258" spans="1:256" ht="12.75">
      <c r="A258" s="68" t="s">
        <v>1335</v>
      </c>
      <c r="B258" s="68" t="s">
        <v>1336</v>
      </c>
      <c r="C258" s="68" t="s">
        <v>1337</v>
      </c>
      <c r="D258" s="68"/>
      <c r="E258" s="68"/>
      <c r="F258" s="69">
        <v>390735.97</v>
      </c>
      <c r="G258" s="70">
        <v>285821.99</v>
      </c>
      <c r="H258" s="70"/>
      <c r="I258" s="70"/>
      <c r="J258" s="70">
        <v>-104913.98</v>
      </c>
      <c r="K258" s="70"/>
      <c r="L258" s="70">
        <v>-390735.97</v>
      </c>
      <c r="M258" s="70"/>
      <c r="N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  <c r="GN258" s="71"/>
      <c r="GO258" s="71"/>
      <c r="GP258" s="71"/>
      <c r="GQ258" s="71"/>
      <c r="GR258" s="71"/>
      <c r="GS258" s="71"/>
      <c r="GT258" s="71"/>
      <c r="GU258" s="71"/>
      <c r="GV258" s="71"/>
      <c r="GW258" s="71"/>
      <c r="GX258" s="71"/>
      <c r="GY258" s="71"/>
      <c r="GZ258" s="71"/>
      <c r="HA258" s="71"/>
      <c r="HB258" s="71"/>
      <c r="HC258" s="71"/>
      <c r="HD258" s="71"/>
      <c r="HE258" s="71"/>
      <c r="HF258" s="71"/>
      <c r="HG258" s="71"/>
      <c r="HH258" s="71"/>
      <c r="HI258" s="71"/>
      <c r="HJ258" s="71"/>
      <c r="HK258" s="71"/>
      <c r="HL258" s="71"/>
      <c r="HM258" s="71"/>
      <c r="HN258" s="71"/>
      <c r="HO258" s="71"/>
      <c r="HP258" s="71"/>
      <c r="HQ258" s="71"/>
      <c r="HR258" s="71"/>
      <c r="HS258" s="71"/>
      <c r="HT258" s="71"/>
      <c r="HU258" s="71"/>
      <c r="HV258" s="71"/>
      <c r="HW258" s="71"/>
      <c r="HX258" s="71"/>
      <c r="HY258" s="71"/>
      <c r="HZ258" s="71"/>
      <c r="IA258" s="71"/>
      <c r="IB258" s="71"/>
      <c r="IC258" s="71"/>
      <c r="ID258" s="71"/>
      <c r="IE258" s="71"/>
      <c r="IF258" s="71"/>
      <c r="IG258" s="71"/>
      <c r="IH258" s="71"/>
      <c r="II258" s="71"/>
      <c r="IJ258" s="71"/>
      <c r="IK258" s="71"/>
      <c r="IL258" s="71"/>
      <c r="IM258" s="71"/>
      <c r="IN258" s="71"/>
      <c r="IO258" s="71"/>
      <c r="IP258" s="71"/>
      <c r="IQ258" s="71"/>
      <c r="IR258" s="71"/>
      <c r="IS258" s="71"/>
      <c r="IT258" s="71"/>
      <c r="IU258" s="71"/>
      <c r="IV258" s="71"/>
    </row>
    <row r="259" spans="1:256" ht="12.75">
      <c r="A259" s="68" t="s">
        <v>1338</v>
      </c>
      <c r="B259" s="68" t="s">
        <v>1339</v>
      </c>
      <c r="C259" s="68" t="s">
        <v>1340</v>
      </c>
      <c r="D259" s="68"/>
      <c r="E259" s="68"/>
      <c r="F259" s="69">
        <v>51106.87</v>
      </c>
      <c r="G259" s="70">
        <v>31480.12</v>
      </c>
      <c r="H259" s="70"/>
      <c r="I259" s="70"/>
      <c r="J259" s="70">
        <v>-19626.75</v>
      </c>
      <c r="K259" s="70"/>
      <c r="L259" s="70">
        <v>-51106.87</v>
      </c>
      <c r="M259" s="70"/>
      <c r="N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1"/>
      <c r="GS259" s="71"/>
      <c r="GT259" s="71"/>
      <c r="GU259" s="71"/>
      <c r="GV259" s="71"/>
      <c r="GW259" s="71"/>
      <c r="GX259" s="71"/>
      <c r="GY259" s="71"/>
      <c r="GZ259" s="71"/>
      <c r="HA259" s="71"/>
      <c r="HB259" s="71"/>
      <c r="HC259" s="71"/>
      <c r="HD259" s="71"/>
      <c r="HE259" s="71"/>
      <c r="HF259" s="71"/>
      <c r="HG259" s="71"/>
      <c r="HH259" s="71"/>
      <c r="HI259" s="71"/>
      <c r="HJ259" s="71"/>
      <c r="HK259" s="71"/>
      <c r="HL259" s="71"/>
      <c r="HM259" s="71"/>
      <c r="HN259" s="71"/>
      <c r="HO259" s="71"/>
      <c r="HP259" s="71"/>
      <c r="HQ259" s="71"/>
      <c r="HR259" s="71"/>
      <c r="HS259" s="71"/>
      <c r="HT259" s="71"/>
      <c r="HU259" s="71"/>
      <c r="HV259" s="71"/>
      <c r="HW259" s="71"/>
      <c r="HX259" s="71"/>
      <c r="HY259" s="71"/>
      <c r="HZ259" s="71"/>
      <c r="IA259" s="71"/>
      <c r="IB259" s="71"/>
      <c r="IC259" s="71"/>
      <c r="ID259" s="71"/>
      <c r="IE259" s="71"/>
      <c r="IF259" s="71"/>
      <c r="IG259" s="71"/>
      <c r="IH259" s="71"/>
      <c r="II259" s="71"/>
      <c r="IJ259" s="71"/>
      <c r="IK259" s="71"/>
      <c r="IL259" s="71"/>
      <c r="IM259" s="71"/>
      <c r="IN259" s="71"/>
      <c r="IO259" s="71"/>
      <c r="IP259" s="71"/>
      <c r="IQ259" s="71"/>
      <c r="IR259" s="71"/>
      <c r="IS259" s="71"/>
      <c r="IT259" s="71"/>
      <c r="IU259" s="71"/>
      <c r="IV259" s="71"/>
    </row>
    <row r="260" spans="1:256" ht="12.75">
      <c r="A260" s="68" t="s">
        <v>1341</v>
      </c>
      <c r="B260" s="68" t="s">
        <v>1342</v>
      </c>
      <c r="C260" s="68" t="s">
        <v>1343</v>
      </c>
      <c r="D260" s="68"/>
      <c r="E260" s="68"/>
      <c r="F260" s="69">
        <v>30850.95</v>
      </c>
      <c r="G260" s="70">
        <v>17998.38</v>
      </c>
      <c r="H260" s="70"/>
      <c r="I260" s="70"/>
      <c r="J260" s="70">
        <v>-12852.57</v>
      </c>
      <c r="K260" s="70"/>
      <c r="L260" s="70">
        <v>-30850.95</v>
      </c>
      <c r="M260" s="70"/>
      <c r="N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1"/>
      <c r="GS260" s="71"/>
      <c r="GT260" s="71"/>
      <c r="GU260" s="71"/>
      <c r="GV260" s="71"/>
      <c r="GW260" s="71"/>
      <c r="GX260" s="71"/>
      <c r="GY260" s="71"/>
      <c r="GZ260" s="71"/>
      <c r="HA260" s="71"/>
      <c r="HB260" s="71"/>
      <c r="HC260" s="71"/>
      <c r="HD260" s="71"/>
      <c r="HE260" s="71"/>
      <c r="HF260" s="71"/>
      <c r="HG260" s="71"/>
      <c r="HH260" s="71"/>
      <c r="HI260" s="71"/>
      <c r="HJ260" s="71"/>
      <c r="HK260" s="71"/>
      <c r="HL260" s="71"/>
      <c r="HM260" s="71"/>
      <c r="HN260" s="71"/>
      <c r="HO260" s="71"/>
      <c r="HP260" s="71"/>
      <c r="HQ260" s="71"/>
      <c r="HR260" s="71"/>
      <c r="HS260" s="71"/>
      <c r="HT260" s="71"/>
      <c r="HU260" s="71"/>
      <c r="HV260" s="71"/>
      <c r="HW260" s="71"/>
      <c r="HX260" s="71"/>
      <c r="HY260" s="71"/>
      <c r="HZ260" s="71"/>
      <c r="IA260" s="71"/>
      <c r="IB260" s="71"/>
      <c r="IC260" s="71"/>
      <c r="ID260" s="71"/>
      <c r="IE260" s="71"/>
      <c r="IF260" s="71"/>
      <c r="IG260" s="71"/>
      <c r="IH260" s="71"/>
      <c r="II260" s="71"/>
      <c r="IJ260" s="71"/>
      <c r="IK260" s="71"/>
      <c r="IL260" s="71"/>
      <c r="IM260" s="71"/>
      <c r="IN260" s="71"/>
      <c r="IO260" s="71"/>
      <c r="IP260" s="71"/>
      <c r="IQ260" s="71"/>
      <c r="IR260" s="71"/>
      <c r="IS260" s="71"/>
      <c r="IT260" s="71"/>
      <c r="IU260" s="71"/>
      <c r="IV260" s="71"/>
    </row>
    <row r="261" spans="1:256" ht="12.75">
      <c r="A261" s="68" t="s">
        <v>1344</v>
      </c>
      <c r="B261" s="68" t="s">
        <v>1345</v>
      </c>
      <c r="C261" s="68" t="s">
        <v>1346</v>
      </c>
      <c r="D261" s="68"/>
      <c r="E261" s="68"/>
      <c r="F261" s="69">
        <v>325.58</v>
      </c>
      <c r="G261" s="70">
        <v>0</v>
      </c>
      <c r="H261" s="70"/>
      <c r="I261" s="70"/>
      <c r="J261" s="70">
        <v>-325.58</v>
      </c>
      <c r="K261" s="70"/>
      <c r="L261" s="70">
        <v>-325.58</v>
      </c>
      <c r="M261" s="70"/>
      <c r="N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1"/>
      <c r="GT261" s="71"/>
      <c r="GU261" s="71"/>
      <c r="GV261" s="71"/>
      <c r="GW261" s="71"/>
      <c r="GX261" s="71"/>
      <c r="GY261" s="71"/>
      <c r="GZ261" s="71"/>
      <c r="HA261" s="71"/>
      <c r="HB261" s="71"/>
      <c r="HC261" s="71"/>
      <c r="HD261" s="71"/>
      <c r="HE261" s="71"/>
      <c r="HF261" s="71"/>
      <c r="HG261" s="71"/>
      <c r="HH261" s="71"/>
      <c r="HI261" s="71"/>
      <c r="HJ261" s="71"/>
      <c r="HK261" s="71"/>
      <c r="HL261" s="71"/>
      <c r="HM261" s="71"/>
      <c r="HN261" s="71"/>
      <c r="HO261" s="71"/>
      <c r="HP261" s="71"/>
      <c r="HQ261" s="71"/>
      <c r="HR261" s="71"/>
      <c r="HS261" s="71"/>
      <c r="HT261" s="71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  <c r="IS261" s="71"/>
      <c r="IT261" s="71"/>
      <c r="IU261" s="71"/>
      <c r="IV261" s="71"/>
    </row>
    <row r="262" spans="1:256" ht="12.75">
      <c r="A262" s="68" t="s">
        <v>1347</v>
      </c>
      <c r="B262" s="68" t="s">
        <v>1348</v>
      </c>
      <c r="C262" s="68" t="s">
        <v>1349</v>
      </c>
      <c r="D262" s="68"/>
      <c r="E262" s="68"/>
      <c r="F262" s="69">
        <v>50.47</v>
      </c>
      <c r="G262" s="70">
        <v>0</v>
      </c>
      <c r="H262" s="70"/>
      <c r="I262" s="70"/>
      <c r="J262" s="70">
        <v>-50.47</v>
      </c>
      <c r="K262" s="70"/>
      <c r="L262" s="70">
        <v>-50.47</v>
      </c>
      <c r="M262" s="70"/>
      <c r="N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1"/>
      <c r="GT262" s="71"/>
      <c r="GU262" s="71"/>
      <c r="GV262" s="71"/>
      <c r="GW262" s="71"/>
      <c r="GX262" s="71"/>
      <c r="GY262" s="71"/>
      <c r="GZ262" s="71"/>
      <c r="HA262" s="71"/>
      <c r="HB262" s="71"/>
      <c r="HC262" s="71"/>
      <c r="HD262" s="71"/>
      <c r="HE262" s="71"/>
      <c r="HF262" s="71"/>
      <c r="HG262" s="71"/>
      <c r="HH262" s="71"/>
      <c r="HI262" s="71"/>
      <c r="HJ262" s="71"/>
      <c r="HK262" s="71"/>
      <c r="HL262" s="71"/>
      <c r="HM262" s="71"/>
      <c r="HN262" s="71"/>
      <c r="HO262" s="71"/>
      <c r="HP262" s="71"/>
      <c r="HQ262" s="71"/>
      <c r="HR262" s="71"/>
      <c r="HS262" s="71"/>
      <c r="HT262" s="71"/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  <c r="IS262" s="71"/>
      <c r="IT262" s="71"/>
      <c r="IU262" s="71"/>
      <c r="IV262" s="71"/>
    </row>
    <row r="263" spans="1:256" ht="12.75">
      <c r="A263" s="68" t="s">
        <v>1350</v>
      </c>
      <c r="B263" s="68" t="s">
        <v>1351</v>
      </c>
      <c r="C263" s="68" t="s">
        <v>1352</v>
      </c>
      <c r="D263" s="68"/>
      <c r="E263" s="68"/>
      <c r="F263" s="69">
        <v>0.67</v>
      </c>
      <c r="G263" s="70">
        <v>0</v>
      </c>
      <c r="H263" s="70"/>
      <c r="I263" s="70"/>
      <c r="J263" s="70">
        <v>-0.67</v>
      </c>
      <c r="K263" s="70"/>
      <c r="L263" s="70">
        <v>-0.67</v>
      </c>
      <c r="M263" s="70"/>
      <c r="N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1"/>
      <c r="GT263" s="71"/>
      <c r="GU263" s="71"/>
      <c r="GV263" s="71"/>
      <c r="GW263" s="71"/>
      <c r="GX263" s="71"/>
      <c r="GY263" s="71"/>
      <c r="GZ263" s="71"/>
      <c r="HA263" s="71"/>
      <c r="HB263" s="71"/>
      <c r="HC263" s="71"/>
      <c r="HD263" s="71"/>
      <c r="HE263" s="71"/>
      <c r="HF263" s="71"/>
      <c r="HG263" s="71"/>
      <c r="HH263" s="71"/>
      <c r="HI263" s="71"/>
      <c r="HJ263" s="71"/>
      <c r="HK263" s="71"/>
      <c r="HL263" s="71"/>
      <c r="HM263" s="71"/>
      <c r="HN263" s="71"/>
      <c r="HO263" s="71"/>
      <c r="HP263" s="71"/>
      <c r="HQ263" s="71"/>
      <c r="HR263" s="71"/>
      <c r="HS263" s="71"/>
      <c r="HT263" s="71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  <c r="IS263" s="71"/>
      <c r="IT263" s="71"/>
      <c r="IU263" s="71"/>
      <c r="IV263" s="71"/>
    </row>
    <row r="264" spans="1:256" ht="12.75">
      <c r="A264" s="68" t="s">
        <v>1353</v>
      </c>
      <c r="B264" s="68" t="s">
        <v>1354</v>
      </c>
      <c r="C264" s="68" t="s">
        <v>1355</v>
      </c>
      <c r="D264" s="68"/>
      <c r="E264" s="68"/>
      <c r="F264" s="69">
        <v>2889.86</v>
      </c>
      <c r="G264" s="70">
        <v>0</v>
      </c>
      <c r="H264" s="70"/>
      <c r="I264" s="70"/>
      <c r="J264" s="70">
        <v>-2889.86</v>
      </c>
      <c r="K264" s="70"/>
      <c r="L264" s="70">
        <v>-2889.86</v>
      </c>
      <c r="M264" s="70"/>
      <c r="N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1"/>
      <c r="GS264" s="71"/>
      <c r="GT264" s="71"/>
      <c r="GU264" s="71"/>
      <c r="GV264" s="71"/>
      <c r="GW264" s="71"/>
      <c r="GX264" s="71"/>
      <c r="GY264" s="71"/>
      <c r="GZ264" s="71"/>
      <c r="HA264" s="71"/>
      <c r="HB264" s="71"/>
      <c r="HC264" s="71"/>
      <c r="HD264" s="71"/>
      <c r="HE264" s="71"/>
      <c r="HF264" s="71"/>
      <c r="HG264" s="71"/>
      <c r="HH264" s="71"/>
      <c r="HI264" s="71"/>
      <c r="HJ264" s="71"/>
      <c r="HK264" s="71"/>
      <c r="HL264" s="71"/>
      <c r="HM264" s="71"/>
      <c r="HN264" s="71"/>
      <c r="HO264" s="71"/>
      <c r="HP264" s="71"/>
      <c r="HQ264" s="71"/>
      <c r="HR264" s="71"/>
      <c r="HS264" s="71"/>
      <c r="HT264" s="71"/>
      <c r="HU264" s="71"/>
      <c r="HV264" s="71"/>
      <c r="HW264" s="71"/>
      <c r="HX264" s="71"/>
      <c r="HY264" s="71"/>
      <c r="HZ264" s="71"/>
      <c r="IA264" s="71"/>
      <c r="IB264" s="71"/>
      <c r="IC264" s="71"/>
      <c r="ID264" s="71"/>
      <c r="IE264" s="71"/>
      <c r="IF264" s="71"/>
      <c r="IG264" s="71"/>
      <c r="IH264" s="71"/>
      <c r="II264" s="71"/>
      <c r="IJ264" s="71"/>
      <c r="IK264" s="71"/>
      <c r="IL264" s="71"/>
      <c r="IM264" s="71"/>
      <c r="IN264" s="71"/>
      <c r="IO264" s="71"/>
      <c r="IP264" s="71"/>
      <c r="IQ264" s="71"/>
      <c r="IR264" s="71"/>
      <c r="IS264" s="71"/>
      <c r="IT264" s="71"/>
      <c r="IU264" s="71"/>
      <c r="IV264" s="71"/>
    </row>
    <row r="265" spans="1:256" ht="12.75">
      <c r="A265" s="68" t="s">
        <v>1356</v>
      </c>
      <c r="B265" s="68" t="s">
        <v>1357</v>
      </c>
      <c r="C265" s="68" t="s">
        <v>1358</v>
      </c>
      <c r="D265" s="68"/>
      <c r="E265" s="68"/>
      <c r="F265" s="69">
        <v>706.12</v>
      </c>
      <c r="G265" s="70">
        <v>0</v>
      </c>
      <c r="H265" s="70"/>
      <c r="I265" s="70"/>
      <c r="J265" s="70">
        <v>-706.12</v>
      </c>
      <c r="K265" s="70"/>
      <c r="L265" s="70">
        <v>-706.12</v>
      </c>
      <c r="M265" s="70"/>
      <c r="N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1"/>
      <c r="GT265" s="71"/>
      <c r="GU265" s="71"/>
      <c r="GV265" s="71"/>
      <c r="GW265" s="71"/>
      <c r="GX265" s="71"/>
      <c r="GY265" s="71"/>
      <c r="GZ265" s="71"/>
      <c r="HA265" s="71"/>
      <c r="HB265" s="71"/>
      <c r="HC265" s="71"/>
      <c r="HD265" s="71"/>
      <c r="HE265" s="71"/>
      <c r="HF265" s="71"/>
      <c r="HG265" s="71"/>
      <c r="HH265" s="71"/>
      <c r="HI265" s="71"/>
      <c r="HJ265" s="71"/>
      <c r="HK265" s="71"/>
      <c r="HL265" s="71"/>
      <c r="HM265" s="71"/>
      <c r="HN265" s="71"/>
      <c r="HO265" s="71"/>
      <c r="HP265" s="71"/>
      <c r="HQ265" s="71"/>
      <c r="HR265" s="71"/>
      <c r="HS265" s="71"/>
      <c r="HT265" s="71"/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71"/>
      <c r="IH265" s="71"/>
      <c r="II265" s="71"/>
      <c r="IJ265" s="71"/>
      <c r="IK265" s="71"/>
      <c r="IL265" s="71"/>
      <c r="IM265" s="71"/>
      <c r="IN265" s="71"/>
      <c r="IO265" s="71"/>
      <c r="IP265" s="71"/>
      <c r="IQ265" s="71"/>
      <c r="IR265" s="71"/>
      <c r="IS265" s="71"/>
      <c r="IT265" s="71"/>
      <c r="IU265" s="71"/>
      <c r="IV265" s="71"/>
    </row>
    <row r="266" spans="1:256" ht="12.75">
      <c r="A266" s="68" t="s">
        <v>1359</v>
      </c>
      <c r="B266" s="68" t="s">
        <v>1360</v>
      </c>
      <c r="C266" s="68" t="s">
        <v>1361</v>
      </c>
      <c r="D266" s="68"/>
      <c r="E266" s="68"/>
      <c r="F266" s="69">
        <v>12115.76</v>
      </c>
      <c r="G266" s="70">
        <v>11584.62</v>
      </c>
      <c r="H266" s="70"/>
      <c r="I266" s="70"/>
      <c r="J266" s="70">
        <v>-531.14</v>
      </c>
      <c r="K266" s="70"/>
      <c r="L266" s="70">
        <v>-12115.76</v>
      </c>
      <c r="M266" s="70"/>
      <c r="N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1"/>
      <c r="GS266" s="71"/>
      <c r="GT266" s="71"/>
      <c r="GU266" s="71"/>
      <c r="GV266" s="71"/>
      <c r="GW266" s="71"/>
      <c r="GX266" s="71"/>
      <c r="GY266" s="71"/>
      <c r="GZ266" s="71"/>
      <c r="HA266" s="71"/>
      <c r="HB266" s="71"/>
      <c r="HC266" s="71"/>
      <c r="HD266" s="71"/>
      <c r="HE266" s="71"/>
      <c r="HF266" s="71"/>
      <c r="HG266" s="71"/>
      <c r="HH266" s="71"/>
      <c r="HI266" s="71"/>
      <c r="HJ266" s="71"/>
      <c r="HK266" s="71"/>
      <c r="HL266" s="71"/>
      <c r="HM266" s="71"/>
      <c r="HN266" s="71"/>
      <c r="HO266" s="71"/>
      <c r="HP266" s="71"/>
      <c r="HQ266" s="71"/>
      <c r="HR266" s="71"/>
      <c r="HS266" s="71"/>
      <c r="HT266" s="71"/>
      <c r="HU266" s="71"/>
      <c r="HV266" s="71"/>
      <c r="HW266" s="71"/>
      <c r="HX266" s="71"/>
      <c r="HY266" s="71"/>
      <c r="HZ266" s="71"/>
      <c r="IA266" s="71"/>
      <c r="IB266" s="71"/>
      <c r="IC266" s="71"/>
      <c r="ID266" s="71"/>
      <c r="IE266" s="71"/>
      <c r="IF266" s="71"/>
      <c r="IG266" s="71"/>
      <c r="IH266" s="71"/>
      <c r="II266" s="71"/>
      <c r="IJ266" s="71"/>
      <c r="IK266" s="71"/>
      <c r="IL266" s="71"/>
      <c r="IM266" s="71"/>
      <c r="IN266" s="71"/>
      <c r="IO266" s="71"/>
      <c r="IP266" s="71"/>
      <c r="IQ266" s="71"/>
      <c r="IR266" s="71"/>
      <c r="IS266" s="71"/>
      <c r="IT266" s="71"/>
      <c r="IU266" s="71"/>
      <c r="IV266" s="71"/>
    </row>
    <row r="267" spans="1:256" ht="12.75">
      <c r="A267" s="68" t="s">
        <v>1362</v>
      </c>
      <c r="B267" s="68" t="s">
        <v>1363</v>
      </c>
      <c r="C267" s="68" t="s">
        <v>1364</v>
      </c>
      <c r="D267" s="68"/>
      <c r="E267" s="68"/>
      <c r="F267" s="69">
        <v>235902.46</v>
      </c>
      <c r="G267" s="70">
        <v>24692.73</v>
      </c>
      <c r="H267" s="70"/>
      <c r="I267" s="70"/>
      <c r="J267" s="70">
        <v>-211209.73</v>
      </c>
      <c r="K267" s="70"/>
      <c r="L267" s="70">
        <v>-235902.46</v>
      </c>
      <c r="M267" s="70"/>
      <c r="N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1"/>
      <c r="GS267" s="71"/>
      <c r="GT267" s="71"/>
      <c r="GU267" s="71"/>
      <c r="GV267" s="71"/>
      <c r="GW267" s="71"/>
      <c r="GX267" s="71"/>
      <c r="GY267" s="71"/>
      <c r="GZ267" s="71"/>
      <c r="HA267" s="71"/>
      <c r="HB267" s="71"/>
      <c r="HC267" s="71"/>
      <c r="HD267" s="71"/>
      <c r="HE267" s="71"/>
      <c r="HF267" s="71"/>
      <c r="HG267" s="71"/>
      <c r="HH267" s="71"/>
      <c r="HI267" s="71"/>
      <c r="HJ267" s="71"/>
      <c r="HK267" s="71"/>
      <c r="HL267" s="71"/>
      <c r="HM267" s="71"/>
      <c r="HN267" s="71"/>
      <c r="HO267" s="71"/>
      <c r="HP267" s="71"/>
      <c r="HQ267" s="71"/>
      <c r="HR267" s="71"/>
      <c r="HS267" s="71"/>
      <c r="HT267" s="71"/>
      <c r="HU267" s="71"/>
      <c r="HV267" s="71"/>
      <c r="HW267" s="71"/>
      <c r="HX267" s="71"/>
      <c r="HY267" s="71"/>
      <c r="HZ267" s="71"/>
      <c r="IA267" s="71"/>
      <c r="IB267" s="71"/>
      <c r="IC267" s="71"/>
      <c r="ID267" s="71"/>
      <c r="IE267" s="71"/>
      <c r="IF267" s="71"/>
      <c r="IG267" s="71"/>
      <c r="IH267" s="71"/>
      <c r="II267" s="71"/>
      <c r="IJ267" s="71"/>
      <c r="IK267" s="71"/>
      <c r="IL267" s="71"/>
      <c r="IM267" s="71"/>
      <c r="IN267" s="71"/>
      <c r="IO267" s="71"/>
      <c r="IP267" s="71"/>
      <c r="IQ267" s="71"/>
      <c r="IR267" s="71"/>
      <c r="IS267" s="71"/>
      <c r="IT267" s="71"/>
      <c r="IU267" s="71"/>
      <c r="IV267" s="71"/>
    </row>
    <row r="268" spans="1:256" ht="12.75">
      <c r="A268" s="68" t="s">
        <v>1365</v>
      </c>
      <c r="B268" s="68" t="s">
        <v>1366</v>
      </c>
      <c r="C268" s="68" t="s">
        <v>1367</v>
      </c>
      <c r="D268" s="68"/>
      <c r="E268" s="68"/>
      <c r="F268" s="69">
        <v>2663.49</v>
      </c>
      <c r="G268" s="70">
        <v>1986.24</v>
      </c>
      <c r="H268" s="70"/>
      <c r="I268" s="70"/>
      <c r="J268" s="70">
        <v>-677.25</v>
      </c>
      <c r="K268" s="70"/>
      <c r="L268" s="70">
        <v>-2663.49</v>
      </c>
      <c r="M268" s="70"/>
      <c r="N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/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1"/>
      <c r="GS268" s="71"/>
      <c r="GT268" s="71"/>
      <c r="GU268" s="71"/>
      <c r="GV268" s="71"/>
      <c r="GW268" s="71"/>
      <c r="GX268" s="71"/>
      <c r="GY268" s="71"/>
      <c r="GZ268" s="71"/>
      <c r="HA268" s="71"/>
      <c r="HB268" s="71"/>
      <c r="HC268" s="71"/>
      <c r="HD268" s="71"/>
      <c r="HE268" s="71"/>
      <c r="HF268" s="71"/>
      <c r="HG268" s="71"/>
      <c r="HH268" s="71"/>
      <c r="HI268" s="71"/>
      <c r="HJ268" s="71"/>
      <c r="HK268" s="71"/>
      <c r="HL268" s="71"/>
      <c r="HM268" s="71"/>
      <c r="HN268" s="71"/>
      <c r="HO268" s="71"/>
      <c r="HP268" s="71"/>
      <c r="HQ268" s="71"/>
      <c r="HR268" s="71"/>
      <c r="HS268" s="71"/>
      <c r="HT268" s="71"/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  <c r="II268" s="71"/>
      <c r="IJ268" s="71"/>
      <c r="IK268" s="71"/>
      <c r="IL268" s="71"/>
      <c r="IM268" s="71"/>
      <c r="IN268" s="71"/>
      <c r="IO268" s="71"/>
      <c r="IP268" s="71"/>
      <c r="IQ268" s="71"/>
      <c r="IR268" s="71"/>
      <c r="IS268" s="71"/>
      <c r="IT268" s="71"/>
      <c r="IU268" s="71"/>
      <c r="IV268" s="71"/>
    </row>
    <row r="269" spans="1:256" ht="12.75">
      <c r="A269" s="68" t="s">
        <v>1368</v>
      </c>
      <c r="B269" s="68" t="s">
        <v>1369</v>
      </c>
      <c r="C269" s="68" t="s">
        <v>1370</v>
      </c>
      <c r="D269" s="68"/>
      <c r="E269" s="68"/>
      <c r="F269" s="69">
        <v>19650.04</v>
      </c>
      <c r="G269" s="70">
        <v>0</v>
      </c>
      <c r="H269" s="70"/>
      <c r="I269" s="70"/>
      <c r="J269" s="70">
        <v>-19650.04</v>
      </c>
      <c r="K269" s="70"/>
      <c r="L269" s="70">
        <v>-19650.04</v>
      </c>
      <c r="M269" s="70"/>
      <c r="N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  <c r="GN269" s="71"/>
      <c r="GO269" s="71"/>
      <c r="GP269" s="71"/>
      <c r="GQ269" s="71"/>
      <c r="GR269" s="71"/>
      <c r="GS269" s="71"/>
      <c r="GT269" s="71"/>
      <c r="GU269" s="71"/>
      <c r="GV269" s="71"/>
      <c r="GW269" s="71"/>
      <c r="GX269" s="71"/>
      <c r="GY269" s="71"/>
      <c r="GZ269" s="71"/>
      <c r="HA269" s="71"/>
      <c r="HB269" s="71"/>
      <c r="HC269" s="71"/>
      <c r="HD269" s="71"/>
      <c r="HE269" s="71"/>
      <c r="HF269" s="71"/>
      <c r="HG269" s="71"/>
      <c r="HH269" s="71"/>
      <c r="HI269" s="71"/>
      <c r="HJ269" s="71"/>
      <c r="HK269" s="71"/>
      <c r="HL269" s="71"/>
      <c r="HM269" s="71"/>
      <c r="HN269" s="71"/>
      <c r="HO269" s="71"/>
      <c r="HP269" s="71"/>
      <c r="HQ269" s="71"/>
      <c r="HR269" s="71"/>
      <c r="HS269" s="71"/>
      <c r="HT269" s="71"/>
      <c r="HU269" s="71"/>
      <c r="HV269" s="71"/>
      <c r="HW269" s="71"/>
      <c r="HX269" s="71"/>
      <c r="HY269" s="71"/>
      <c r="HZ269" s="71"/>
      <c r="IA269" s="71"/>
      <c r="IB269" s="71"/>
      <c r="IC269" s="71"/>
      <c r="ID269" s="71"/>
      <c r="IE269" s="71"/>
      <c r="IF269" s="71"/>
      <c r="IG269" s="71"/>
      <c r="IH269" s="71"/>
      <c r="II269" s="71"/>
      <c r="IJ269" s="71"/>
      <c r="IK269" s="71"/>
      <c r="IL269" s="71"/>
      <c r="IM269" s="71"/>
      <c r="IN269" s="71"/>
      <c r="IO269" s="71"/>
      <c r="IP269" s="71"/>
      <c r="IQ269" s="71"/>
      <c r="IR269" s="71"/>
      <c r="IS269" s="71"/>
      <c r="IT269" s="71"/>
      <c r="IU269" s="71"/>
      <c r="IV269" s="71"/>
    </row>
    <row r="270" spans="1:256" ht="12.75">
      <c r="A270" s="68" t="s">
        <v>1371</v>
      </c>
      <c r="B270" s="68" t="s">
        <v>1372</v>
      </c>
      <c r="C270" s="68" t="s">
        <v>1373</v>
      </c>
      <c r="D270" s="68"/>
      <c r="E270" s="68"/>
      <c r="F270" s="69">
        <v>-54218.08</v>
      </c>
      <c r="G270" s="70">
        <v>-54218.08</v>
      </c>
      <c r="H270" s="70"/>
      <c r="I270" s="70"/>
      <c r="J270" s="70">
        <v>0</v>
      </c>
      <c r="K270" s="70"/>
      <c r="L270" s="70">
        <v>54218.08</v>
      </c>
      <c r="M270" s="70"/>
      <c r="N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  <c r="GN270" s="71"/>
      <c r="GO270" s="71"/>
      <c r="GP270" s="71"/>
      <c r="GQ270" s="71"/>
      <c r="GR270" s="71"/>
      <c r="GS270" s="71"/>
      <c r="GT270" s="71"/>
      <c r="GU270" s="71"/>
      <c r="GV270" s="71"/>
      <c r="GW270" s="71"/>
      <c r="GX270" s="71"/>
      <c r="GY270" s="71"/>
      <c r="GZ270" s="71"/>
      <c r="HA270" s="71"/>
      <c r="HB270" s="71"/>
      <c r="HC270" s="71"/>
      <c r="HD270" s="71"/>
      <c r="HE270" s="71"/>
      <c r="HF270" s="71"/>
      <c r="HG270" s="71"/>
      <c r="HH270" s="71"/>
      <c r="HI270" s="71"/>
      <c r="HJ270" s="71"/>
      <c r="HK270" s="71"/>
      <c r="HL270" s="71"/>
      <c r="HM270" s="71"/>
      <c r="HN270" s="71"/>
      <c r="HO270" s="71"/>
      <c r="HP270" s="71"/>
      <c r="HQ270" s="71"/>
      <c r="HR270" s="71"/>
      <c r="HS270" s="71"/>
      <c r="HT270" s="71"/>
      <c r="HU270" s="71"/>
      <c r="HV270" s="71"/>
      <c r="HW270" s="71"/>
      <c r="HX270" s="71"/>
      <c r="HY270" s="71"/>
      <c r="HZ270" s="71"/>
      <c r="IA270" s="71"/>
      <c r="IB270" s="71"/>
      <c r="IC270" s="71"/>
      <c r="ID270" s="71"/>
      <c r="IE270" s="71"/>
      <c r="IF270" s="71"/>
      <c r="IG270" s="71"/>
      <c r="IH270" s="71"/>
      <c r="II270" s="71"/>
      <c r="IJ270" s="71"/>
      <c r="IK270" s="71"/>
      <c r="IL270" s="71"/>
      <c r="IM270" s="71"/>
      <c r="IN270" s="71"/>
      <c r="IO270" s="71"/>
      <c r="IP270" s="71"/>
      <c r="IQ270" s="71"/>
      <c r="IR270" s="71"/>
      <c r="IS270" s="71"/>
      <c r="IT270" s="71"/>
      <c r="IU270" s="71"/>
      <c r="IV270" s="71"/>
    </row>
    <row r="271" spans="1:256" ht="12.75">
      <c r="A271" s="68" t="s">
        <v>1374</v>
      </c>
      <c r="B271" s="68" t="s">
        <v>1375</v>
      </c>
      <c r="C271" s="68" t="s">
        <v>1376</v>
      </c>
      <c r="D271" s="68"/>
      <c r="E271" s="68"/>
      <c r="F271" s="69">
        <v>-863886.61</v>
      </c>
      <c r="G271" s="70">
        <v>-863886.61</v>
      </c>
      <c r="H271" s="70"/>
      <c r="I271" s="70"/>
      <c r="J271" s="70">
        <v>0</v>
      </c>
      <c r="K271" s="70"/>
      <c r="L271" s="70">
        <v>863886.61</v>
      </c>
      <c r="M271" s="70"/>
      <c r="N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  <c r="GN271" s="71"/>
      <c r="GO271" s="71"/>
      <c r="GP271" s="71"/>
      <c r="GQ271" s="71"/>
      <c r="GR271" s="71"/>
      <c r="GS271" s="71"/>
      <c r="GT271" s="71"/>
      <c r="GU271" s="71"/>
      <c r="GV271" s="71"/>
      <c r="GW271" s="71"/>
      <c r="GX271" s="71"/>
      <c r="GY271" s="71"/>
      <c r="GZ271" s="71"/>
      <c r="HA271" s="71"/>
      <c r="HB271" s="71"/>
      <c r="HC271" s="71"/>
      <c r="HD271" s="71"/>
      <c r="HE271" s="71"/>
      <c r="HF271" s="71"/>
      <c r="HG271" s="71"/>
      <c r="HH271" s="71"/>
      <c r="HI271" s="71"/>
      <c r="HJ271" s="71"/>
      <c r="HK271" s="71"/>
      <c r="HL271" s="71"/>
      <c r="HM271" s="71"/>
      <c r="HN271" s="71"/>
      <c r="HO271" s="71"/>
      <c r="HP271" s="71"/>
      <c r="HQ271" s="71"/>
      <c r="HR271" s="71"/>
      <c r="HS271" s="71"/>
      <c r="HT271" s="71"/>
      <c r="HU271" s="71"/>
      <c r="HV271" s="71"/>
      <c r="HW271" s="71"/>
      <c r="HX271" s="71"/>
      <c r="HY271" s="71"/>
      <c r="HZ271" s="71"/>
      <c r="IA271" s="71"/>
      <c r="IB271" s="71"/>
      <c r="IC271" s="71"/>
      <c r="ID271" s="71"/>
      <c r="IE271" s="71"/>
      <c r="IF271" s="71"/>
      <c r="IG271" s="71"/>
      <c r="IH271" s="71"/>
      <c r="II271" s="71"/>
      <c r="IJ271" s="71"/>
      <c r="IK271" s="71"/>
      <c r="IL271" s="71"/>
      <c r="IM271" s="71"/>
      <c r="IN271" s="71"/>
      <c r="IO271" s="71"/>
      <c r="IP271" s="71"/>
      <c r="IQ271" s="71"/>
      <c r="IR271" s="71"/>
      <c r="IS271" s="71"/>
      <c r="IT271" s="71"/>
      <c r="IU271" s="71"/>
      <c r="IV271" s="71"/>
    </row>
    <row r="272" spans="1:256" ht="12.75">
      <c r="A272" s="68" t="s">
        <v>1377</v>
      </c>
      <c r="B272" s="68" t="s">
        <v>1378</v>
      </c>
      <c r="C272" s="68" t="s">
        <v>1379</v>
      </c>
      <c r="D272" s="68"/>
      <c r="E272" s="68"/>
      <c r="F272" s="69">
        <v>66.13</v>
      </c>
      <c r="G272" s="70">
        <v>65</v>
      </c>
      <c r="H272" s="70"/>
      <c r="I272" s="70"/>
      <c r="J272" s="70">
        <v>-1.13</v>
      </c>
      <c r="K272" s="70"/>
      <c r="L272" s="70">
        <v>-66.13</v>
      </c>
      <c r="M272" s="70"/>
      <c r="N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  <c r="FS272" s="71"/>
      <c r="FT272" s="71"/>
      <c r="FU272" s="71"/>
      <c r="FV272" s="71"/>
      <c r="FW272" s="71"/>
      <c r="FX272" s="71"/>
      <c r="FY272" s="71"/>
      <c r="FZ272" s="71"/>
      <c r="GA272" s="71"/>
      <c r="GB272" s="71"/>
      <c r="GC272" s="71"/>
      <c r="GD272" s="71"/>
      <c r="GE272" s="71"/>
      <c r="GF272" s="71"/>
      <c r="GG272" s="71"/>
      <c r="GH272" s="71"/>
      <c r="GI272" s="71"/>
      <c r="GJ272" s="71"/>
      <c r="GK272" s="71"/>
      <c r="GL272" s="71"/>
      <c r="GM272" s="71"/>
      <c r="GN272" s="71"/>
      <c r="GO272" s="71"/>
      <c r="GP272" s="71"/>
      <c r="GQ272" s="71"/>
      <c r="GR272" s="71"/>
      <c r="GS272" s="71"/>
      <c r="GT272" s="71"/>
      <c r="GU272" s="71"/>
      <c r="GV272" s="71"/>
      <c r="GW272" s="71"/>
      <c r="GX272" s="71"/>
      <c r="GY272" s="71"/>
      <c r="GZ272" s="71"/>
      <c r="HA272" s="71"/>
      <c r="HB272" s="71"/>
      <c r="HC272" s="71"/>
      <c r="HD272" s="71"/>
      <c r="HE272" s="71"/>
      <c r="HF272" s="71"/>
      <c r="HG272" s="71"/>
      <c r="HH272" s="71"/>
      <c r="HI272" s="71"/>
      <c r="HJ272" s="71"/>
      <c r="HK272" s="71"/>
      <c r="HL272" s="71"/>
      <c r="HM272" s="71"/>
      <c r="HN272" s="71"/>
      <c r="HO272" s="71"/>
      <c r="HP272" s="71"/>
      <c r="HQ272" s="71"/>
      <c r="HR272" s="71"/>
      <c r="HS272" s="71"/>
      <c r="HT272" s="71"/>
      <c r="HU272" s="71"/>
      <c r="HV272" s="71"/>
      <c r="HW272" s="71"/>
      <c r="HX272" s="71"/>
      <c r="HY272" s="71"/>
      <c r="HZ272" s="71"/>
      <c r="IA272" s="71"/>
      <c r="IB272" s="71"/>
      <c r="IC272" s="71"/>
      <c r="ID272" s="71"/>
      <c r="IE272" s="71"/>
      <c r="IF272" s="71"/>
      <c r="IG272" s="71"/>
      <c r="IH272" s="71"/>
      <c r="II272" s="71"/>
      <c r="IJ272" s="71"/>
      <c r="IK272" s="71"/>
      <c r="IL272" s="71"/>
      <c r="IM272" s="71"/>
      <c r="IN272" s="71"/>
      <c r="IO272" s="71"/>
      <c r="IP272" s="71"/>
      <c r="IQ272" s="71"/>
      <c r="IR272" s="71"/>
      <c r="IS272" s="71"/>
      <c r="IT272" s="71"/>
      <c r="IU272" s="71"/>
      <c r="IV272" s="71"/>
    </row>
    <row r="273" spans="1:256" ht="12.75">
      <c r="A273" s="68" t="s">
        <v>1380</v>
      </c>
      <c r="B273" s="68" t="s">
        <v>1381</v>
      </c>
      <c r="C273" s="68" t="s">
        <v>1382</v>
      </c>
      <c r="D273" s="68"/>
      <c r="E273" s="68"/>
      <c r="F273" s="69">
        <v>1.33</v>
      </c>
      <c r="G273" s="70">
        <v>0</v>
      </c>
      <c r="H273" s="70"/>
      <c r="I273" s="70"/>
      <c r="J273" s="70">
        <v>-1.33</v>
      </c>
      <c r="K273" s="70"/>
      <c r="L273" s="70">
        <v>-1.33</v>
      </c>
      <c r="M273" s="70"/>
      <c r="N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  <c r="FS273" s="71"/>
      <c r="FT273" s="71"/>
      <c r="FU273" s="71"/>
      <c r="FV273" s="71"/>
      <c r="FW273" s="71"/>
      <c r="FX273" s="71"/>
      <c r="FY273" s="71"/>
      <c r="FZ273" s="71"/>
      <c r="GA273" s="71"/>
      <c r="GB273" s="71"/>
      <c r="GC273" s="71"/>
      <c r="GD273" s="71"/>
      <c r="GE273" s="71"/>
      <c r="GF273" s="71"/>
      <c r="GG273" s="71"/>
      <c r="GH273" s="71"/>
      <c r="GI273" s="71"/>
      <c r="GJ273" s="71"/>
      <c r="GK273" s="71"/>
      <c r="GL273" s="71"/>
      <c r="GM273" s="71"/>
      <c r="GN273" s="71"/>
      <c r="GO273" s="71"/>
      <c r="GP273" s="71"/>
      <c r="GQ273" s="71"/>
      <c r="GR273" s="71"/>
      <c r="GS273" s="71"/>
      <c r="GT273" s="71"/>
      <c r="GU273" s="71"/>
      <c r="GV273" s="71"/>
      <c r="GW273" s="71"/>
      <c r="GX273" s="71"/>
      <c r="GY273" s="71"/>
      <c r="GZ273" s="71"/>
      <c r="HA273" s="71"/>
      <c r="HB273" s="71"/>
      <c r="HC273" s="71"/>
      <c r="HD273" s="71"/>
      <c r="HE273" s="71"/>
      <c r="HF273" s="71"/>
      <c r="HG273" s="71"/>
      <c r="HH273" s="71"/>
      <c r="HI273" s="71"/>
      <c r="HJ273" s="71"/>
      <c r="HK273" s="71"/>
      <c r="HL273" s="71"/>
      <c r="HM273" s="71"/>
      <c r="HN273" s="71"/>
      <c r="HO273" s="71"/>
      <c r="HP273" s="71"/>
      <c r="HQ273" s="71"/>
      <c r="HR273" s="71"/>
      <c r="HS273" s="71"/>
      <c r="HT273" s="71"/>
      <c r="HU273" s="71"/>
      <c r="HV273" s="71"/>
      <c r="HW273" s="71"/>
      <c r="HX273" s="71"/>
      <c r="HY273" s="71"/>
      <c r="HZ273" s="71"/>
      <c r="IA273" s="71"/>
      <c r="IB273" s="71"/>
      <c r="IC273" s="71"/>
      <c r="ID273" s="71"/>
      <c r="IE273" s="71"/>
      <c r="IF273" s="71"/>
      <c r="IG273" s="71"/>
      <c r="IH273" s="71"/>
      <c r="II273" s="71"/>
      <c r="IJ273" s="71"/>
      <c r="IK273" s="71"/>
      <c r="IL273" s="71"/>
      <c r="IM273" s="71"/>
      <c r="IN273" s="71"/>
      <c r="IO273" s="71"/>
      <c r="IP273" s="71"/>
      <c r="IQ273" s="71"/>
      <c r="IR273" s="71"/>
      <c r="IS273" s="71"/>
      <c r="IT273" s="71"/>
      <c r="IU273" s="71"/>
      <c r="IV273" s="71"/>
    </row>
    <row r="274" spans="1:256" ht="12.75">
      <c r="A274" s="68" t="s">
        <v>1383</v>
      </c>
      <c r="B274" s="68" t="s">
        <v>1384</v>
      </c>
      <c r="C274" s="68" t="s">
        <v>1385</v>
      </c>
      <c r="D274" s="68"/>
      <c r="E274" s="68"/>
      <c r="F274" s="69">
        <v>168808.79</v>
      </c>
      <c r="G274" s="70">
        <v>168808.79</v>
      </c>
      <c r="H274" s="70"/>
      <c r="I274" s="70"/>
      <c r="J274" s="70">
        <v>0</v>
      </c>
      <c r="K274" s="70"/>
      <c r="L274" s="70">
        <v>-168808.79</v>
      </c>
      <c r="M274" s="70"/>
      <c r="N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  <c r="FS274" s="71"/>
      <c r="FT274" s="71"/>
      <c r="FU274" s="71"/>
      <c r="FV274" s="71"/>
      <c r="FW274" s="71"/>
      <c r="FX274" s="71"/>
      <c r="FY274" s="71"/>
      <c r="FZ274" s="71"/>
      <c r="GA274" s="71"/>
      <c r="GB274" s="71"/>
      <c r="GC274" s="71"/>
      <c r="GD274" s="71"/>
      <c r="GE274" s="71"/>
      <c r="GF274" s="71"/>
      <c r="GG274" s="71"/>
      <c r="GH274" s="71"/>
      <c r="GI274" s="71"/>
      <c r="GJ274" s="71"/>
      <c r="GK274" s="71"/>
      <c r="GL274" s="71"/>
      <c r="GM274" s="71"/>
      <c r="GN274" s="71"/>
      <c r="GO274" s="71"/>
      <c r="GP274" s="71"/>
      <c r="GQ274" s="71"/>
      <c r="GR274" s="71"/>
      <c r="GS274" s="71"/>
      <c r="GT274" s="71"/>
      <c r="GU274" s="71"/>
      <c r="GV274" s="71"/>
      <c r="GW274" s="71"/>
      <c r="GX274" s="71"/>
      <c r="GY274" s="71"/>
      <c r="GZ274" s="71"/>
      <c r="HA274" s="71"/>
      <c r="HB274" s="71"/>
      <c r="HC274" s="71"/>
      <c r="HD274" s="71"/>
      <c r="HE274" s="71"/>
      <c r="HF274" s="71"/>
      <c r="HG274" s="71"/>
      <c r="HH274" s="71"/>
      <c r="HI274" s="71"/>
      <c r="HJ274" s="71"/>
      <c r="HK274" s="71"/>
      <c r="HL274" s="71"/>
      <c r="HM274" s="71"/>
      <c r="HN274" s="71"/>
      <c r="HO274" s="71"/>
      <c r="HP274" s="71"/>
      <c r="HQ274" s="71"/>
      <c r="HR274" s="71"/>
      <c r="HS274" s="71"/>
      <c r="HT274" s="71"/>
      <c r="HU274" s="71"/>
      <c r="HV274" s="71"/>
      <c r="HW274" s="71"/>
      <c r="HX274" s="71"/>
      <c r="HY274" s="71"/>
      <c r="HZ274" s="71"/>
      <c r="IA274" s="71"/>
      <c r="IB274" s="71"/>
      <c r="IC274" s="71"/>
      <c r="ID274" s="71"/>
      <c r="IE274" s="71"/>
      <c r="IF274" s="71"/>
      <c r="IG274" s="71"/>
      <c r="IH274" s="71"/>
      <c r="II274" s="71"/>
      <c r="IJ274" s="71"/>
      <c r="IK274" s="71"/>
      <c r="IL274" s="71"/>
      <c r="IM274" s="71"/>
      <c r="IN274" s="71"/>
      <c r="IO274" s="71"/>
      <c r="IP274" s="71"/>
      <c r="IQ274" s="71"/>
      <c r="IR274" s="71"/>
      <c r="IS274" s="71"/>
      <c r="IT274" s="71"/>
      <c r="IU274" s="71"/>
      <c r="IV274" s="71"/>
    </row>
    <row r="275" spans="1:256" ht="12.75">
      <c r="A275" s="68" t="s">
        <v>1386</v>
      </c>
      <c r="B275" s="68" t="s">
        <v>1387</v>
      </c>
      <c r="C275" s="68" t="s">
        <v>1388</v>
      </c>
      <c r="D275" s="68"/>
      <c r="E275" s="68"/>
      <c r="F275" s="69">
        <v>51195.86</v>
      </c>
      <c r="G275" s="70">
        <v>51195.86</v>
      </c>
      <c r="H275" s="70"/>
      <c r="I275" s="70"/>
      <c r="J275" s="70">
        <v>0</v>
      </c>
      <c r="K275" s="70"/>
      <c r="L275" s="70">
        <v>-51195.86</v>
      </c>
      <c r="M275" s="70"/>
      <c r="N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  <c r="FS275" s="71"/>
      <c r="FT275" s="71"/>
      <c r="FU275" s="71"/>
      <c r="FV275" s="71"/>
      <c r="FW275" s="71"/>
      <c r="FX275" s="71"/>
      <c r="FY275" s="71"/>
      <c r="FZ275" s="71"/>
      <c r="GA275" s="71"/>
      <c r="GB275" s="71"/>
      <c r="GC275" s="71"/>
      <c r="GD275" s="71"/>
      <c r="GE275" s="71"/>
      <c r="GF275" s="71"/>
      <c r="GG275" s="71"/>
      <c r="GH275" s="71"/>
      <c r="GI275" s="71"/>
      <c r="GJ275" s="71"/>
      <c r="GK275" s="71"/>
      <c r="GL275" s="71"/>
      <c r="GM275" s="71"/>
      <c r="GN275" s="71"/>
      <c r="GO275" s="71"/>
      <c r="GP275" s="71"/>
      <c r="GQ275" s="71"/>
      <c r="GR275" s="71"/>
      <c r="GS275" s="71"/>
      <c r="GT275" s="71"/>
      <c r="GU275" s="71"/>
      <c r="GV275" s="71"/>
      <c r="GW275" s="71"/>
      <c r="GX275" s="71"/>
      <c r="GY275" s="71"/>
      <c r="GZ275" s="71"/>
      <c r="HA275" s="71"/>
      <c r="HB275" s="71"/>
      <c r="HC275" s="71"/>
      <c r="HD275" s="71"/>
      <c r="HE275" s="71"/>
      <c r="HF275" s="71"/>
      <c r="HG275" s="71"/>
      <c r="HH275" s="71"/>
      <c r="HI275" s="71"/>
      <c r="HJ275" s="71"/>
      <c r="HK275" s="71"/>
      <c r="HL275" s="71"/>
      <c r="HM275" s="71"/>
      <c r="HN275" s="71"/>
      <c r="HO275" s="71"/>
      <c r="HP275" s="71"/>
      <c r="HQ275" s="71"/>
      <c r="HR275" s="71"/>
      <c r="HS275" s="71"/>
      <c r="HT275" s="71"/>
      <c r="HU275" s="71"/>
      <c r="HV275" s="71"/>
      <c r="HW275" s="71"/>
      <c r="HX275" s="71"/>
      <c r="HY275" s="71"/>
      <c r="HZ275" s="71"/>
      <c r="IA275" s="71"/>
      <c r="IB275" s="71"/>
      <c r="IC275" s="71"/>
      <c r="ID275" s="71"/>
      <c r="IE275" s="71"/>
      <c r="IF275" s="71"/>
      <c r="IG275" s="71"/>
      <c r="IH275" s="71"/>
      <c r="II275" s="71"/>
      <c r="IJ275" s="71"/>
      <c r="IK275" s="71"/>
      <c r="IL275" s="71"/>
      <c r="IM275" s="71"/>
      <c r="IN275" s="71"/>
      <c r="IO275" s="71"/>
      <c r="IP275" s="71"/>
      <c r="IQ275" s="71"/>
      <c r="IR275" s="71"/>
      <c r="IS275" s="71"/>
      <c r="IT275" s="71"/>
      <c r="IU275" s="71"/>
      <c r="IV275" s="71"/>
    </row>
    <row r="276" spans="1:256" ht="12.75">
      <c r="A276" s="68" t="s">
        <v>1389</v>
      </c>
      <c r="B276" s="68" t="s">
        <v>1390</v>
      </c>
      <c r="C276" s="68" t="s">
        <v>1391</v>
      </c>
      <c r="D276" s="68"/>
      <c r="E276" s="68"/>
      <c r="F276" s="69">
        <v>75653.25</v>
      </c>
      <c r="G276" s="70">
        <v>75653.25</v>
      </c>
      <c r="H276" s="70"/>
      <c r="I276" s="70"/>
      <c r="J276" s="70">
        <v>0</v>
      </c>
      <c r="K276" s="70"/>
      <c r="L276" s="70">
        <v>-75653.25</v>
      </c>
      <c r="M276" s="70"/>
      <c r="N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  <c r="FN276" s="71"/>
      <c r="FO276" s="71"/>
      <c r="FP276" s="71"/>
      <c r="FQ276" s="71"/>
      <c r="FR276" s="71"/>
      <c r="FS276" s="71"/>
      <c r="FT276" s="71"/>
      <c r="FU276" s="71"/>
      <c r="FV276" s="71"/>
      <c r="FW276" s="71"/>
      <c r="FX276" s="71"/>
      <c r="FY276" s="71"/>
      <c r="FZ276" s="71"/>
      <c r="GA276" s="71"/>
      <c r="GB276" s="71"/>
      <c r="GC276" s="71"/>
      <c r="GD276" s="71"/>
      <c r="GE276" s="71"/>
      <c r="GF276" s="71"/>
      <c r="GG276" s="71"/>
      <c r="GH276" s="71"/>
      <c r="GI276" s="71"/>
      <c r="GJ276" s="71"/>
      <c r="GK276" s="71"/>
      <c r="GL276" s="71"/>
      <c r="GM276" s="71"/>
      <c r="GN276" s="71"/>
      <c r="GO276" s="71"/>
      <c r="GP276" s="71"/>
      <c r="GQ276" s="71"/>
      <c r="GR276" s="71"/>
      <c r="GS276" s="71"/>
      <c r="GT276" s="71"/>
      <c r="GU276" s="71"/>
      <c r="GV276" s="71"/>
      <c r="GW276" s="71"/>
      <c r="GX276" s="71"/>
      <c r="GY276" s="71"/>
      <c r="GZ276" s="71"/>
      <c r="HA276" s="71"/>
      <c r="HB276" s="71"/>
      <c r="HC276" s="71"/>
      <c r="HD276" s="71"/>
      <c r="HE276" s="71"/>
      <c r="HF276" s="71"/>
      <c r="HG276" s="71"/>
      <c r="HH276" s="71"/>
      <c r="HI276" s="71"/>
      <c r="HJ276" s="71"/>
      <c r="HK276" s="71"/>
      <c r="HL276" s="71"/>
      <c r="HM276" s="71"/>
      <c r="HN276" s="71"/>
      <c r="HO276" s="71"/>
      <c r="HP276" s="71"/>
      <c r="HQ276" s="71"/>
      <c r="HR276" s="71"/>
      <c r="HS276" s="71"/>
      <c r="HT276" s="71"/>
      <c r="HU276" s="71"/>
      <c r="HV276" s="71"/>
      <c r="HW276" s="71"/>
      <c r="HX276" s="71"/>
      <c r="HY276" s="71"/>
      <c r="HZ276" s="71"/>
      <c r="IA276" s="71"/>
      <c r="IB276" s="71"/>
      <c r="IC276" s="71"/>
      <c r="ID276" s="71"/>
      <c r="IE276" s="71"/>
      <c r="IF276" s="71"/>
      <c r="IG276" s="71"/>
      <c r="IH276" s="71"/>
      <c r="II276" s="71"/>
      <c r="IJ276" s="71"/>
      <c r="IK276" s="71"/>
      <c r="IL276" s="71"/>
      <c r="IM276" s="71"/>
      <c r="IN276" s="71"/>
      <c r="IO276" s="71"/>
      <c r="IP276" s="71"/>
      <c r="IQ276" s="71"/>
      <c r="IR276" s="71"/>
      <c r="IS276" s="71"/>
      <c r="IT276" s="71"/>
      <c r="IU276" s="71"/>
      <c r="IV276" s="71"/>
    </row>
    <row r="277" spans="1:256" ht="12.75">
      <c r="A277" s="68" t="s">
        <v>1392</v>
      </c>
      <c r="B277" s="68" t="s">
        <v>1393</v>
      </c>
      <c r="C277" s="68" t="s">
        <v>1394</v>
      </c>
      <c r="D277" s="68"/>
      <c r="E277" s="68"/>
      <c r="F277" s="69">
        <v>120224.03</v>
      </c>
      <c r="G277" s="70">
        <v>0</v>
      </c>
      <c r="H277" s="70"/>
      <c r="I277" s="70"/>
      <c r="J277" s="70">
        <v>-120224.03</v>
      </c>
      <c r="K277" s="70"/>
      <c r="L277" s="70">
        <v>-120224.03</v>
      </c>
      <c r="M277" s="70"/>
      <c r="N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  <c r="FS277" s="71"/>
      <c r="FT277" s="71"/>
      <c r="FU277" s="71"/>
      <c r="FV277" s="71"/>
      <c r="FW277" s="71"/>
      <c r="FX277" s="71"/>
      <c r="FY277" s="71"/>
      <c r="FZ277" s="71"/>
      <c r="GA277" s="71"/>
      <c r="GB277" s="71"/>
      <c r="GC277" s="71"/>
      <c r="GD277" s="71"/>
      <c r="GE277" s="71"/>
      <c r="GF277" s="71"/>
      <c r="GG277" s="71"/>
      <c r="GH277" s="71"/>
      <c r="GI277" s="71"/>
      <c r="GJ277" s="71"/>
      <c r="GK277" s="71"/>
      <c r="GL277" s="71"/>
      <c r="GM277" s="71"/>
      <c r="GN277" s="71"/>
      <c r="GO277" s="71"/>
      <c r="GP277" s="71"/>
      <c r="GQ277" s="71"/>
      <c r="GR277" s="71"/>
      <c r="GS277" s="71"/>
      <c r="GT277" s="71"/>
      <c r="GU277" s="71"/>
      <c r="GV277" s="71"/>
      <c r="GW277" s="71"/>
      <c r="GX277" s="71"/>
      <c r="GY277" s="71"/>
      <c r="GZ277" s="71"/>
      <c r="HA277" s="71"/>
      <c r="HB277" s="71"/>
      <c r="HC277" s="71"/>
      <c r="HD277" s="71"/>
      <c r="HE277" s="71"/>
      <c r="HF277" s="71"/>
      <c r="HG277" s="71"/>
      <c r="HH277" s="71"/>
      <c r="HI277" s="71"/>
      <c r="HJ277" s="71"/>
      <c r="HK277" s="71"/>
      <c r="HL277" s="71"/>
      <c r="HM277" s="71"/>
      <c r="HN277" s="71"/>
      <c r="HO277" s="71"/>
      <c r="HP277" s="71"/>
      <c r="HQ277" s="71"/>
      <c r="HR277" s="71"/>
      <c r="HS277" s="71"/>
      <c r="HT277" s="71"/>
      <c r="HU277" s="71"/>
      <c r="HV277" s="71"/>
      <c r="HW277" s="71"/>
      <c r="HX277" s="71"/>
      <c r="HY277" s="71"/>
      <c r="HZ277" s="71"/>
      <c r="IA277" s="71"/>
      <c r="IB277" s="71"/>
      <c r="IC277" s="71"/>
      <c r="ID277" s="71"/>
      <c r="IE277" s="71"/>
      <c r="IF277" s="71"/>
      <c r="IG277" s="71"/>
      <c r="IH277" s="71"/>
      <c r="II277" s="71"/>
      <c r="IJ277" s="71"/>
      <c r="IK277" s="71"/>
      <c r="IL277" s="71"/>
      <c r="IM277" s="71"/>
      <c r="IN277" s="71"/>
      <c r="IO277" s="71"/>
      <c r="IP277" s="71"/>
      <c r="IQ277" s="71"/>
      <c r="IR277" s="71"/>
      <c r="IS277" s="71"/>
      <c r="IT277" s="71"/>
      <c r="IU277" s="71"/>
      <c r="IV277" s="71"/>
    </row>
    <row r="278" spans="1:256" ht="12.75">
      <c r="A278" s="98" t="s">
        <v>1395</v>
      </c>
      <c r="B278" s="99">
        <v>401</v>
      </c>
      <c r="C278" s="109" t="s">
        <v>1396</v>
      </c>
      <c r="D278" s="101"/>
      <c r="E278" s="101"/>
      <c r="F278" s="105">
        <v>42632478.63</v>
      </c>
      <c r="G278" s="106">
        <v>35906588.66</v>
      </c>
      <c r="H278" s="103"/>
      <c r="I278" s="84"/>
      <c r="J278" s="104">
        <v>-6725889.97</v>
      </c>
      <c r="K278" s="104"/>
      <c r="L278" s="104">
        <v>-42632478.63</v>
      </c>
      <c r="M278" s="84"/>
      <c r="N278" s="71"/>
      <c r="O278" s="72">
        <v>42632479</v>
      </c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  <c r="FQ278" s="71"/>
      <c r="FR278" s="71"/>
      <c r="FS278" s="71"/>
      <c r="FT278" s="71"/>
      <c r="FU278" s="71"/>
      <c r="FV278" s="71"/>
      <c r="FW278" s="71"/>
      <c r="FX278" s="71"/>
      <c r="FY278" s="71"/>
      <c r="FZ278" s="71"/>
      <c r="GA278" s="71"/>
      <c r="GB278" s="71"/>
      <c r="GC278" s="71"/>
      <c r="GD278" s="71"/>
      <c r="GE278" s="71"/>
      <c r="GF278" s="71"/>
      <c r="GG278" s="71"/>
      <c r="GH278" s="71"/>
      <c r="GI278" s="71"/>
      <c r="GJ278" s="71"/>
      <c r="GK278" s="71"/>
      <c r="GL278" s="71"/>
      <c r="GM278" s="71"/>
      <c r="GN278" s="71"/>
      <c r="GO278" s="71"/>
      <c r="GP278" s="71"/>
      <c r="GQ278" s="71"/>
      <c r="GR278" s="71"/>
      <c r="GS278" s="71"/>
      <c r="GT278" s="71"/>
      <c r="GU278" s="71"/>
      <c r="GV278" s="71"/>
      <c r="GW278" s="71"/>
      <c r="GX278" s="71"/>
      <c r="GY278" s="71"/>
      <c r="GZ278" s="71"/>
      <c r="HA278" s="71"/>
      <c r="HB278" s="71"/>
      <c r="HC278" s="71"/>
      <c r="HD278" s="71"/>
      <c r="HE278" s="71"/>
      <c r="HF278" s="71"/>
      <c r="HG278" s="71"/>
      <c r="HH278" s="71"/>
      <c r="HI278" s="71"/>
      <c r="HJ278" s="71"/>
      <c r="HK278" s="71"/>
      <c r="HL278" s="71"/>
      <c r="HM278" s="71"/>
      <c r="HN278" s="71"/>
      <c r="HO278" s="71"/>
      <c r="HP278" s="71"/>
      <c r="HQ278" s="71"/>
      <c r="HR278" s="71"/>
      <c r="HS278" s="71"/>
      <c r="HT278" s="71"/>
      <c r="HU278" s="71"/>
      <c r="HV278" s="71"/>
      <c r="HW278" s="71"/>
      <c r="HX278" s="71"/>
      <c r="HY278" s="71"/>
      <c r="HZ278" s="71"/>
      <c r="IA278" s="71"/>
      <c r="IB278" s="71"/>
      <c r="IC278" s="71"/>
      <c r="ID278" s="71"/>
      <c r="IE278" s="71"/>
      <c r="IF278" s="71"/>
      <c r="IG278" s="71"/>
      <c r="IH278" s="71"/>
      <c r="II278" s="71"/>
      <c r="IJ278" s="71"/>
      <c r="IK278" s="71"/>
      <c r="IL278" s="71"/>
      <c r="IM278" s="71"/>
      <c r="IN278" s="71"/>
      <c r="IO278" s="71"/>
      <c r="IP278" s="71"/>
      <c r="IQ278" s="71"/>
      <c r="IR278" s="71"/>
      <c r="IS278" s="71"/>
      <c r="IT278" s="71"/>
      <c r="IU278" s="71"/>
      <c r="IV278" s="71"/>
    </row>
    <row r="279" spans="1:256" ht="12.75">
      <c r="A279" s="68" t="s">
        <v>1397</v>
      </c>
      <c r="B279" s="68" t="s">
        <v>1398</v>
      </c>
      <c r="C279" s="68" t="s">
        <v>1399</v>
      </c>
      <c r="D279" s="68"/>
      <c r="E279" s="68"/>
      <c r="F279" s="69">
        <v>1316.94</v>
      </c>
      <c r="G279" s="70">
        <v>131.24</v>
      </c>
      <c r="H279" s="70"/>
      <c r="I279" s="70"/>
      <c r="J279" s="70">
        <v>-1185.7</v>
      </c>
      <c r="K279" s="70"/>
      <c r="L279" s="70">
        <v>-1316.94</v>
      </c>
      <c r="M279" s="70"/>
      <c r="N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  <c r="FS279" s="71"/>
      <c r="FT279" s="71"/>
      <c r="FU279" s="71"/>
      <c r="FV279" s="71"/>
      <c r="FW279" s="71"/>
      <c r="FX279" s="71"/>
      <c r="FY279" s="71"/>
      <c r="FZ279" s="71"/>
      <c r="GA279" s="71"/>
      <c r="GB279" s="71"/>
      <c r="GC279" s="71"/>
      <c r="GD279" s="71"/>
      <c r="GE279" s="71"/>
      <c r="GF279" s="71"/>
      <c r="GG279" s="71"/>
      <c r="GH279" s="71"/>
      <c r="GI279" s="71"/>
      <c r="GJ279" s="71"/>
      <c r="GK279" s="71"/>
      <c r="GL279" s="71"/>
      <c r="GM279" s="71"/>
      <c r="GN279" s="71"/>
      <c r="GO279" s="71"/>
      <c r="GP279" s="71"/>
      <c r="GQ279" s="71"/>
      <c r="GR279" s="71"/>
      <c r="GS279" s="71"/>
      <c r="GT279" s="71"/>
      <c r="GU279" s="71"/>
      <c r="GV279" s="71"/>
      <c r="GW279" s="71"/>
      <c r="GX279" s="71"/>
      <c r="GY279" s="71"/>
      <c r="GZ279" s="71"/>
      <c r="HA279" s="71"/>
      <c r="HB279" s="71"/>
      <c r="HC279" s="71"/>
      <c r="HD279" s="71"/>
      <c r="HE279" s="71"/>
      <c r="HF279" s="71"/>
      <c r="HG279" s="71"/>
      <c r="HH279" s="71"/>
      <c r="HI279" s="71"/>
      <c r="HJ279" s="71"/>
      <c r="HK279" s="71"/>
      <c r="HL279" s="71"/>
      <c r="HM279" s="71"/>
      <c r="HN279" s="71"/>
      <c r="HO279" s="71"/>
      <c r="HP279" s="71"/>
      <c r="HQ279" s="71"/>
      <c r="HR279" s="71"/>
      <c r="HS279" s="71"/>
      <c r="HT279" s="71"/>
      <c r="HU279" s="71"/>
      <c r="HV279" s="71"/>
      <c r="HW279" s="71"/>
      <c r="HX279" s="71"/>
      <c r="HY279" s="71"/>
      <c r="HZ279" s="71"/>
      <c r="IA279" s="71"/>
      <c r="IB279" s="71"/>
      <c r="IC279" s="71"/>
      <c r="ID279" s="71"/>
      <c r="IE279" s="71"/>
      <c r="IF279" s="71"/>
      <c r="IG279" s="71"/>
      <c r="IH279" s="71"/>
      <c r="II279" s="71"/>
      <c r="IJ279" s="71"/>
      <c r="IK279" s="71"/>
      <c r="IL279" s="71"/>
      <c r="IM279" s="71"/>
      <c r="IN279" s="71"/>
      <c r="IO279" s="71"/>
      <c r="IP279" s="71"/>
      <c r="IQ279" s="71"/>
      <c r="IR279" s="71"/>
      <c r="IS279" s="71"/>
      <c r="IT279" s="71"/>
      <c r="IU279" s="71"/>
      <c r="IV279" s="71"/>
    </row>
    <row r="280" spans="1:256" ht="12.75">
      <c r="A280" s="68" t="s">
        <v>1400</v>
      </c>
      <c r="B280" s="68" t="s">
        <v>1401</v>
      </c>
      <c r="C280" s="68" t="s">
        <v>1402</v>
      </c>
      <c r="D280" s="68"/>
      <c r="E280" s="68"/>
      <c r="F280" s="69">
        <v>2775.55</v>
      </c>
      <c r="G280" s="70">
        <v>0</v>
      </c>
      <c r="H280" s="70"/>
      <c r="I280" s="70"/>
      <c r="J280" s="70">
        <v>-2775.55</v>
      </c>
      <c r="K280" s="70"/>
      <c r="L280" s="70">
        <v>-2775.55</v>
      </c>
      <c r="M280" s="70"/>
      <c r="N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  <c r="FQ280" s="71"/>
      <c r="FR280" s="71"/>
      <c r="FS280" s="71"/>
      <c r="FT280" s="71"/>
      <c r="FU280" s="71"/>
      <c r="FV280" s="71"/>
      <c r="FW280" s="71"/>
      <c r="FX280" s="71"/>
      <c r="FY280" s="71"/>
      <c r="FZ280" s="71"/>
      <c r="GA280" s="71"/>
      <c r="GB280" s="71"/>
      <c r="GC280" s="71"/>
      <c r="GD280" s="71"/>
      <c r="GE280" s="71"/>
      <c r="GF280" s="71"/>
      <c r="GG280" s="71"/>
      <c r="GH280" s="71"/>
      <c r="GI280" s="71"/>
      <c r="GJ280" s="71"/>
      <c r="GK280" s="71"/>
      <c r="GL280" s="71"/>
      <c r="GM280" s="71"/>
      <c r="GN280" s="71"/>
      <c r="GO280" s="71"/>
      <c r="GP280" s="71"/>
      <c r="GQ280" s="71"/>
      <c r="GR280" s="71"/>
      <c r="GS280" s="71"/>
      <c r="GT280" s="71"/>
      <c r="GU280" s="71"/>
      <c r="GV280" s="71"/>
      <c r="GW280" s="71"/>
      <c r="GX280" s="71"/>
      <c r="GY280" s="71"/>
      <c r="GZ280" s="71"/>
      <c r="HA280" s="71"/>
      <c r="HB280" s="71"/>
      <c r="HC280" s="71"/>
      <c r="HD280" s="71"/>
      <c r="HE280" s="71"/>
      <c r="HF280" s="71"/>
      <c r="HG280" s="71"/>
      <c r="HH280" s="71"/>
      <c r="HI280" s="71"/>
      <c r="HJ280" s="71"/>
      <c r="HK280" s="71"/>
      <c r="HL280" s="71"/>
      <c r="HM280" s="71"/>
      <c r="HN280" s="71"/>
      <c r="HO280" s="71"/>
      <c r="HP280" s="71"/>
      <c r="HQ280" s="71"/>
      <c r="HR280" s="71"/>
      <c r="HS280" s="71"/>
      <c r="HT280" s="71"/>
      <c r="HU280" s="71"/>
      <c r="HV280" s="71"/>
      <c r="HW280" s="71"/>
      <c r="HX280" s="71"/>
      <c r="HY280" s="71"/>
      <c r="HZ280" s="71"/>
      <c r="IA280" s="71"/>
      <c r="IB280" s="71"/>
      <c r="IC280" s="71"/>
      <c r="ID280" s="71"/>
      <c r="IE280" s="71"/>
      <c r="IF280" s="71"/>
      <c r="IG280" s="71"/>
      <c r="IH280" s="71"/>
      <c r="II280" s="71"/>
      <c r="IJ280" s="71"/>
      <c r="IK280" s="71"/>
      <c r="IL280" s="71"/>
      <c r="IM280" s="71"/>
      <c r="IN280" s="71"/>
      <c r="IO280" s="71"/>
      <c r="IP280" s="71"/>
      <c r="IQ280" s="71"/>
      <c r="IR280" s="71"/>
      <c r="IS280" s="71"/>
      <c r="IT280" s="71"/>
      <c r="IU280" s="71"/>
      <c r="IV280" s="71"/>
    </row>
    <row r="281" spans="1:256" ht="12.75">
      <c r="A281" s="68" t="s">
        <v>1403</v>
      </c>
      <c r="B281" s="68" t="s">
        <v>1404</v>
      </c>
      <c r="C281" s="68" t="s">
        <v>1405</v>
      </c>
      <c r="D281" s="68"/>
      <c r="E281" s="68"/>
      <c r="F281" s="69">
        <v>2527.04</v>
      </c>
      <c r="G281" s="70">
        <v>0</v>
      </c>
      <c r="H281" s="70"/>
      <c r="I281" s="70"/>
      <c r="J281" s="70">
        <v>-2527.04</v>
      </c>
      <c r="K281" s="70"/>
      <c r="L281" s="70">
        <v>-2527.04</v>
      </c>
      <c r="M281" s="70"/>
      <c r="N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  <c r="FS281" s="71"/>
      <c r="FT281" s="71"/>
      <c r="FU281" s="71"/>
      <c r="FV281" s="71"/>
      <c r="FW281" s="71"/>
      <c r="FX281" s="71"/>
      <c r="FY281" s="71"/>
      <c r="FZ281" s="71"/>
      <c r="GA281" s="71"/>
      <c r="GB281" s="71"/>
      <c r="GC281" s="71"/>
      <c r="GD281" s="71"/>
      <c r="GE281" s="71"/>
      <c r="GF281" s="71"/>
      <c r="GG281" s="71"/>
      <c r="GH281" s="71"/>
      <c r="GI281" s="71"/>
      <c r="GJ281" s="71"/>
      <c r="GK281" s="71"/>
      <c r="GL281" s="71"/>
      <c r="GM281" s="71"/>
      <c r="GN281" s="71"/>
      <c r="GO281" s="71"/>
      <c r="GP281" s="71"/>
      <c r="GQ281" s="71"/>
      <c r="GR281" s="71"/>
      <c r="GS281" s="71"/>
      <c r="GT281" s="71"/>
      <c r="GU281" s="71"/>
      <c r="GV281" s="71"/>
      <c r="GW281" s="71"/>
      <c r="GX281" s="71"/>
      <c r="GY281" s="71"/>
      <c r="GZ281" s="71"/>
      <c r="HA281" s="71"/>
      <c r="HB281" s="71"/>
      <c r="HC281" s="71"/>
      <c r="HD281" s="71"/>
      <c r="HE281" s="71"/>
      <c r="HF281" s="71"/>
      <c r="HG281" s="71"/>
      <c r="HH281" s="71"/>
      <c r="HI281" s="71"/>
      <c r="HJ281" s="71"/>
      <c r="HK281" s="71"/>
      <c r="HL281" s="71"/>
      <c r="HM281" s="71"/>
      <c r="HN281" s="71"/>
      <c r="HO281" s="71"/>
      <c r="HP281" s="71"/>
      <c r="HQ281" s="71"/>
      <c r="HR281" s="71"/>
      <c r="HS281" s="71"/>
      <c r="HT281" s="71"/>
      <c r="HU281" s="71"/>
      <c r="HV281" s="71"/>
      <c r="HW281" s="71"/>
      <c r="HX281" s="71"/>
      <c r="HY281" s="71"/>
      <c r="HZ281" s="71"/>
      <c r="IA281" s="71"/>
      <c r="IB281" s="71"/>
      <c r="IC281" s="71"/>
      <c r="ID281" s="71"/>
      <c r="IE281" s="71"/>
      <c r="IF281" s="71"/>
      <c r="IG281" s="71"/>
      <c r="IH281" s="71"/>
      <c r="II281" s="71"/>
      <c r="IJ281" s="71"/>
      <c r="IK281" s="71"/>
      <c r="IL281" s="71"/>
      <c r="IM281" s="71"/>
      <c r="IN281" s="71"/>
      <c r="IO281" s="71"/>
      <c r="IP281" s="71"/>
      <c r="IQ281" s="71"/>
      <c r="IR281" s="71"/>
      <c r="IS281" s="71"/>
      <c r="IT281" s="71"/>
      <c r="IU281" s="71"/>
      <c r="IV281" s="71"/>
    </row>
    <row r="282" spans="1:256" ht="12.75">
      <c r="A282" s="68" t="s">
        <v>1406</v>
      </c>
      <c r="B282" s="68" t="s">
        <v>1407</v>
      </c>
      <c r="C282" s="68" t="s">
        <v>1408</v>
      </c>
      <c r="D282" s="68"/>
      <c r="E282" s="68"/>
      <c r="F282" s="69">
        <v>2022.8</v>
      </c>
      <c r="G282" s="70">
        <v>0</v>
      </c>
      <c r="H282" s="70"/>
      <c r="I282" s="70"/>
      <c r="J282" s="70">
        <v>-2022.8</v>
      </c>
      <c r="K282" s="70"/>
      <c r="L282" s="70">
        <v>-2022.8</v>
      </c>
      <c r="M282" s="70"/>
      <c r="N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  <c r="FS282" s="71"/>
      <c r="FT282" s="71"/>
      <c r="FU282" s="71"/>
      <c r="FV282" s="71"/>
      <c r="FW282" s="71"/>
      <c r="FX282" s="71"/>
      <c r="FY282" s="71"/>
      <c r="FZ282" s="71"/>
      <c r="GA282" s="71"/>
      <c r="GB282" s="71"/>
      <c r="GC282" s="71"/>
      <c r="GD282" s="71"/>
      <c r="GE282" s="71"/>
      <c r="GF282" s="71"/>
      <c r="GG282" s="71"/>
      <c r="GH282" s="71"/>
      <c r="GI282" s="71"/>
      <c r="GJ282" s="71"/>
      <c r="GK282" s="71"/>
      <c r="GL282" s="71"/>
      <c r="GM282" s="71"/>
      <c r="GN282" s="71"/>
      <c r="GO282" s="71"/>
      <c r="GP282" s="71"/>
      <c r="GQ282" s="71"/>
      <c r="GR282" s="71"/>
      <c r="GS282" s="71"/>
      <c r="GT282" s="71"/>
      <c r="GU282" s="71"/>
      <c r="GV282" s="71"/>
      <c r="GW282" s="71"/>
      <c r="GX282" s="71"/>
      <c r="GY282" s="71"/>
      <c r="GZ282" s="71"/>
      <c r="HA282" s="71"/>
      <c r="HB282" s="71"/>
      <c r="HC282" s="71"/>
      <c r="HD282" s="71"/>
      <c r="HE282" s="71"/>
      <c r="HF282" s="71"/>
      <c r="HG282" s="71"/>
      <c r="HH282" s="71"/>
      <c r="HI282" s="71"/>
      <c r="HJ282" s="71"/>
      <c r="HK282" s="71"/>
      <c r="HL282" s="71"/>
      <c r="HM282" s="71"/>
      <c r="HN282" s="71"/>
      <c r="HO282" s="71"/>
      <c r="HP282" s="71"/>
      <c r="HQ282" s="71"/>
      <c r="HR282" s="71"/>
      <c r="HS282" s="71"/>
      <c r="HT282" s="71"/>
      <c r="HU282" s="71"/>
      <c r="HV282" s="71"/>
      <c r="HW282" s="71"/>
      <c r="HX282" s="71"/>
      <c r="HY282" s="71"/>
      <c r="HZ282" s="71"/>
      <c r="IA282" s="71"/>
      <c r="IB282" s="71"/>
      <c r="IC282" s="71"/>
      <c r="ID282" s="71"/>
      <c r="IE282" s="71"/>
      <c r="IF282" s="71"/>
      <c r="IG282" s="71"/>
      <c r="IH282" s="71"/>
      <c r="II282" s="71"/>
      <c r="IJ282" s="71"/>
      <c r="IK282" s="71"/>
      <c r="IL282" s="71"/>
      <c r="IM282" s="71"/>
      <c r="IN282" s="71"/>
      <c r="IO282" s="71"/>
      <c r="IP282" s="71"/>
      <c r="IQ282" s="71"/>
      <c r="IR282" s="71"/>
      <c r="IS282" s="71"/>
      <c r="IT282" s="71"/>
      <c r="IU282" s="71"/>
      <c r="IV282" s="71"/>
    </row>
    <row r="283" spans="1:256" ht="12.75">
      <c r="A283" s="68" t="s">
        <v>1409</v>
      </c>
      <c r="B283" s="68" t="s">
        <v>1410</v>
      </c>
      <c r="C283" s="68" t="s">
        <v>1411</v>
      </c>
      <c r="D283" s="68"/>
      <c r="E283" s="68"/>
      <c r="F283" s="69">
        <v>12167.9</v>
      </c>
      <c r="G283" s="70">
        <v>0</v>
      </c>
      <c r="H283" s="70"/>
      <c r="I283" s="70"/>
      <c r="J283" s="70">
        <v>-12167.9</v>
      </c>
      <c r="K283" s="70"/>
      <c r="L283" s="70">
        <v>-12167.9</v>
      </c>
      <c r="M283" s="70"/>
      <c r="N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1"/>
      <c r="GS283" s="71"/>
      <c r="GT283" s="71"/>
      <c r="GU283" s="71"/>
      <c r="GV283" s="71"/>
      <c r="GW283" s="71"/>
      <c r="GX283" s="71"/>
      <c r="GY283" s="71"/>
      <c r="GZ283" s="71"/>
      <c r="HA283" s="71"/>
      <c r="HB283" s="71"/>
      <c r="HC283" s="71"/>
      <c r="HD283" s="71"/>
      <c r="HE283" s="71"/>
      <c r="HF283" s="71"/>
      <c r="HG283" s="71"/>
      <c r="HH283" s="71"/>
      <c r="HI283" s="71"/>
      <c r="HJ283" s="71"/>
      <c r="HK283" s="71"/>
      <c r="HL283" s="71"/>
      <c r="HM283" s="71"/>
      <c r="HN283" s="71"/>
      <c r="HO283" s="71"/>
      <c r="HP283" s="71"/>
      <c r="HQ283" s="71"/>
      <c r="HR283" s="71"/>
      <c r="HS283" s="71"/>
      <c r="HT283" s="71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  <c r="IS283" s="71"/>
      <c r="IT283" s="71"/>
      <c r="IU283" s="71"/>
      <c r="IV283" s="71"/>
    </row>
    <row r="284" spans="1:256" ht="12.75">
      <c r="A284" s="68" t="s">
        <v>1412</v>
      </c>
      <c r="B284" s="68" t="s">
        <v>1413</v>
      </c>
      <c r="C284" s="68" t="s">
        <v>1414</v>
      </c>
      <c r="D284" s="68"/>
      <c r="E284" s="68"/>
      <c r="F284" s="69">
        <v>8747.25</v>
      </c>
      <c r="G284" s="70">
        <v>8747.25</v>
      </c>
      <c r="H284" s="70"/>
      <c r="I284" s="70"/>
      <c r="J284" s="70">
        <v>0</v>
      </c>
      <c r="K284" s="70"/>
      <c r="L284" s="70">
        <v>-8747.25</v>
      </c>
      <c r="M284" s="70"/>
      <c r="N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</row>
    <row r="285" spans="1:256" ht="12.75">
      <c r="A285" s="68" t="s">
        <v>1415</v>
      </c>
      <c r="B285" s="68" t="s">
        <v>1416</v>
      </c>
      <c r="C285" s="68" t="s">
        <v>1417</v>
      </c>
      <c r="D285" s="68"/>
      <c r="E285" s="68"/>
      <c r="F285" s="69">
        <v>13182.08</v>
      </c>
      <c r="G285" s="70">
        <v>13182.08</v>
      </c>
      <c r="H285" s="70"/>
      <c r="I285" s="70"/>
      <c r="J285" s="70">
        <v>0</v>
      </c>
      <c r="K285" s="70"/>
      <c r="L285" s="70">
        <v>-13182.08</v>
      </c>
      <c r="M285" s="70"/>
      <c r="N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1"/>
      <c r="GS285" s="71"/>
      <c r="GT285" s="71"/>
      <c r="GU285" s="71"/>
      <c r="GV285" s="71"/>
      <c r="GW285" s="71"/>
      <c r="GX285" s="71"/>
      <c r="GY285" s="71"/>
      <c r="GZ285" s="71"/>
      <c r="HA285" s="71"/>
      <c r="HB285" s="71"/>
      <c r="HC285" s="71"/>
      <c r="HD285" s="71"/>
      <c r="HE285" s="71"/>
      <c r="HF285" s="71"/>
      <c r="HG285" s="71"/>
      <c r="HH285" s="71"/>
      <c r="HI285" s="71"/>
      <c r="HJ285" s="71"/>
      <c r="HK285" s="71"/>
      <c r="HL285" s="71"/>
      <c r="HM285" s="71"/>
      <c r="HN285" s="71"/>
      <c r="HO285" s="71"/>
      <c r="HP285" s="71"/>
      <c r="HQ285" s="71"/>
      <c r="HR285" s="71"/>
      <c r="HS285" s="71"/>
      <c r="HT285" s="71"/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  <c r="IS285" s="71"/>
      <c r="IT285" s="71"/>
      <c r="IU285" s="71"/>
      <c r="IV285" s="71"/>
    </row>
    <row r="286" spans="1:256" ht="12.75">
      <c r="A286" s="68" t="s">
        <v>1418</v>
      </c>
      <c r="B286" s="68" t="s">
        <v>1419</v>
      </c>
      <c r="C286" s="68" t="s">
        <v>1420</v>
      </c>
      <c r="D286" s="68"/>
      <c r="E286" s="68"/>
      <c r="F286" s="69">
        <v>466.94</v>
      </c>
      <c r="G286" s="70">
        <v>466.94</v>
      </c>
      <c r="H286" s="70"/>
      <c r="I286" s="70"/>
      <c r="J286" s="70">
        <v>0</v>
      </c>
      <c r="K286" s="70"/>
      <c r="L286" s="70">
        <v>-466.94</v>
      </c>
      <c r="M286" s="70"/>
      <c r="N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  <c r="GN286" s="71"/>
      <c r="GO286" s="71"/>
      <c r="GP286" s="71"/>
      <c r="GQ286" s="71"/>
      <c r="GR286" s="71"/>
      <c r="GS286" s="71"/>
      <c r="GT286" s="71"/>
      <c r="GU286" s="71"/>
      <c r="GV286" s="71"/>
      <c r="GW286" s="71"/>
      <c r="GX286" s="71"/>
      <c r="GY286" s="71"/>
      <c r="GZ286" s="71"/>
      <c r="HA286" s="71"/>
      <c r="HB286" s="71"/>
      <c r="HC286" s="71"/>
      <c r="HD286" s="71"/>
      <c r="HE286" s="71"/>
      <c r="HF286" s="71"/>
      <c r="HG286" s="71"/>
      <c r="HH286" s="71"/>
      <c r="HI286" s="71"/>
      <c r="HJ286" s="71"/>
      <c r="HK286" s="71"/>
      <c r="HL286" s="71"/>
      <c r="HM286" s="71"/>
      <c r="HN286" s="71"/>
      <c r="HO286" s="71"/>
      <c r="HP286" s="71"/>
      <c r="HQ286" s="71"/>
      <c r="HR286" s="71"/>
      <c r="HS286" s="71"/>
      <c r="HT286" s="71"/>
      <c r="HU286" s="71"/>
      <c r="HV286" s="71"/>
      <c r="HW286" s="71"/>
      <c r="HX286" s="71"/>
      <c r="HY286" s="71"/>
      <c r="HZ286" s="71"/>
      <c r="IA286" s="71"/>
      <c r="IB286" s="71"/>
      <c r="IC286" s="71"/>
      <c r="ID286" s="71"/>
      <c r="IE286" s="71"/>
      <c r="IF286" s="71"/>
      <c r="IG286" s="71"/>
      <c r="IH286" s="71"/>
      <c r="II286" s="71"/>
      <c r="IJ286" s="71"/>
      <c r="IK286" s="71"/>
      <c r="IL286" s="71"/>
      <c r="IM286" s="71"/>
      <c r="IN286" s="71"/>
      <c r="IO286" s="71"/>
      <c r="IP286" s="71"/>
      <c r="IQ286" s="71"/>
      <c r="IR286" s="71"/>
      <c r="IS286" s="71"/>
      <c r="IT286" s="71"/>
      <c r="IU286" s="71"/>
      <c r="IV286" s="71"/>
    </row>
    <row r="287" spans="1:256" ht="12.75">
      <c r="A287" s="68" t="s">
        <v>1421</v>
      </c>
      <c r="B287" s="68" t="s">
        <v>1422</v>
      </c>
      <c r="C287" s="68" t="s">
        <v>1423</v>
      </c>
      <c r="D287" s="68"/>
      <c r="E287" s="68"/>
      <c r="F287" s="69">
        <v>246.4</v>
      </c>
      <c r="G287" s="70">
        <v>246.4</v>
      </c>
      <c r="H287" s="70"/>
      <c r="I287" s="70"/>
      <c r="J287" s="70">
        <v>0</v>
      </c>
      <c r="K287" s="70"/>
      <c r="L287" s="70">
        <v>-246.4</v>
      </c>
      <c r="M287" s="70"/>
      <c r="N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  <c r="FQ287" s="71"/>
      <c r="FR287" s="71"/>
      <c r="FS287" s="71"/>
      <c r="FT287" s="71"/>
      <c r="FU287" s="71"/>
      <c r="FV287" s="71"/>
      <c r="FW287" s="71"/>
      <c r="FX287" s="71"/>
      <c r="FY287" s="71"/>
      <c r="FZ287" s="71"/>
      <c r="GA287" s="71"/>
      <c r="GB287" s="71"/>
      <c r="GC287" s="71"/>
      <c r="GD287" s="71"/>
      <c r="GE287" s="71"/>
      <c r="GF287" s="71"/>
      <c r="GG287" s="71"/>
      <c r="GH287" s="71"/>
      <c r="GI287" s="71"/>
      <c r="GJ287" s="71"/>
      <c r="GK287" s="71"/>
      <c r="GL287" s="71"/>
      <c r="GM287" s="71"/>
      <c r="GN287" s="71"/>
      <c r="GO287" s="71"/>
      <c r="GP287" s="71"/>
      <c r="GQ287" s="71"/>
      <c r="GR287" s="71"/>
      <c r="GS287" s="71"/>
      <c r="GT287" s="71"/>
      <c r="GU287" s="71"/>
      <c r="GV287" s="71"/>
      <c r="GW287" s="71"/>
      <c r="GX287" s="71"/>
      <c r="GY287" s="71"/>
      <c r="GZ287" s="71"/>
      <c r="HA287" s="71"/>
      <c r="HB287" s="71"/>
      <c r="HC287" s="71"/>
      <c r="HD287" s="71"/>
      <c r="HE287" s="71"/>
      <c r="HF287" s="71"/>
      <c r="HG287" s="71"/>
      <c r="HH287" s="71"/>
      <c r="HI287" s="71"/>
      <c r="HJ287" s="71"/>
      <c r="HK287" s="71"/>
      <c r="HL287" s="71"/>
      <c r="HM287" s="71"/>
      <c r="HN287" s="71"/>
      <c r="HO287" s="71"/>
      <c r="HP287" s="71"/>
      <c r="HQ287" s="71"/>
      <c r="HR287" s="71"/>
      <c r="HS287" s="71"/>
      <c r="HT287" s="71"/>
      <c r="HU287" s="71"/>
      <c r="HV287" s="71"/>
      <c r="HW287" s="71"/>
      <c r="HX287" s="71"/>
      <c r="HY287" s="71"/>
      <c r="HZ287" s="71"/>
      <c r="IA287" s="71"/>
      <c r="IB287" s="71"/>
      <c r="IC287" s="71"/>
      <c r="ID287" s="71"/>
      <c r="IE287" s="71"/>
      <c r="IF287" s="71"/>
      <c r="IG287" s="71"/>
      <c r="IH287" s="71"/>
      <c r="II287" s="71"/>
      <c r="IJ287" s="71"/>
      <c r="IK287" s="71"/>
      <c r="IL287" s="71"/>
      <c r="IM287" s="71"/>
      <c r="IN287" s="71"/>
      <c r="IO287" s="71"/>
      <c r="IP287" s="71"/>
      <c r="IQ287" s="71"/>
      <c r="IR287" s="71"/>
      <c r="IS287" s="71"/>
      <c r="IT287" s="71"/>
      <c r="IU287" s="71"/>
      <c r="IV287" s="71"/>
    </row>
    <row r="288" spans="1:256" ht="12.75">
      <c r="A288" s="68" t="s">
        <v>1424</v>
      </c>
      <c r="B288" s="68" t="s">
        <v>1425</v>
      </c>
      <c r="C288" s="68" t="s">
        <v>1426</v>
      </c>
      <c r="D288" s="68"/>
      <c r="E288" s="68"/>
      <c r="F288" s="69">
        <v>76762.05</v>
      </c>
      <c r="G288" s="70">
        <v>76762.05</v>
      </c>
      <c r="H288" s="70"/>
      <c r="I288" s="70"/>
      <c r="J288" s="70">
        <v>0</v>
      </c>
      <c r="K288" s="70"/>
      <c r="L288" s="70">
        <v>-76762.05</v>
      </c>
      <c r="M288" s="70"/>
      <c r="N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  <c r="FS288" s="71"/>
      <c r="FT288" s="71"/>
      <c r="FU288" s="71"/>
      <c r="FV288" s="71"/>
      <c r="FW288" s="71"/>
      <c r="FX288" s="71"/>
      <c r="FY288" s="71"/>
      <c r="FZ288" s="71"/>
      <c r="GA288" s="71"/>
      <c r="GB288" s="71"/>
      <c r="GC288" s="71"/>
      <c r="GD288" s="71"/>
      <c r="GE288" s="71"/>
      <c r="GF288" s="71"/>
      <c r="GG288" s="71"/>
      <c r="GH288" s="71"/>
      <c r="GI288" s="71"/>
      <c r="GJ288" s="71"/>
      <c r="GK288" s="71"/>
      <c r="GL288" s="71"/>
      <c r="GM288" s="71"/>
      <c r="GN288" s="71"/>
      <c r="GO288" s="71"/>
      <c r="GP288" s="71"/>
      <c r="GQ288" s="71"/>
      <c r="GR288" s="71"/>
      <c r="GS288" s="71"/>
      <c r="GT288" s="71"/>
      <c r="GU288" s="71"/>
      <c r="GV288" s="71"/>
      <c r="GW288" s="71"/>
      <c r="GX288" s="71"/>
      <c r="GY288" s="71"/>
      <c r="GZ288" s="71"/>
      <c r="HA288" s="71"/>
      <c r="HB288" s="71"/>
      <c r="HC288" s="71"/>
      <c r="HD288" s="71"/>
      <c r="HE288" s="71"/>
      <c r="HF288" s="71"/>
      <c r="HG288" s="71"/>
      <c r="HH288" s="71"/>
      <c r="HI288" s="71"/>
      <c r="HJ288" s="71"/>
      <c r="HK288" s="71"/>
      <c r="HL288" s="71"/>
      <c r="HM288" s="71"/>
      <c r="HN288" s="71"/>
      <c r="HO288" s="71"/>
      <c r="HP288" s="71"/>
      <c r="HQ288" s="71"/>
      <c r="HR288" s="71"/>
      <c r="HS288" s="71"/>
      <c r="HT288" s="71"/>
      <c r="HU288" s="71"/>
      <c r="HV288" s="71"/>
      <c r="HW288" s="71"/>
      <c r="HX288" s="71"/>
      <c r="HY288" s="71"/>
      <c r="HZ288" s="71"/>
      <c r="IA288" s="71"/>
      <c r="IB288" s="71"/>
      <c r="IC288" s="71"/>
      <c r="ID288" s="71"/>
      <c r="IE288" s="71"/>
      <c r="IF288" s="71"/>
      <c r="IG288" s="71"/>
      <c r="IH288" s="71"/>
      <c r="II288" s="71"/>
      <c r="IJ288" s="71"/>
      <c r="IK288" s="71"/>
      <c r="IL288" s="71"/>
      <c r="IM288" s="71"/>
      <c r="IN288" s="71"/>
      <c r="IO288" s="71"/>
      <c r="IP288" s="71"/>
      <c r="IQ288" s="71"/>
      <c r="IR288" s="71"/>
      <c r="IS288" s="71"/>
      <c r="IT288" s="71"/>
      <c r="IU288" s="71"/>
      <c r="IV288" s="71"/>
    </row>
    <row r="289" spans="1:256" ht="12.75">
      <c r="A289" s="68" t="s">
        <v>1427</v>
      </c>
      <c r="B289" s="68" t="s">
        <v>1428</v>
      </c>
      <c r="C289" s="68" t="s">
        <v>1429</v>
      </c>
      <c r="D289" s="68"/>
      <c r="E289" s="68"/>
      <c r="F289" s="69">
        <v>11080.59</v>
      </c>
      <c r="G289" s="70">
        <v>11080.59</v>
      </c>
      <c r="H289" s="70"/>
      <c r="I289" s="70"/>
      <c r="J289" s="70">
        <v>0</v>
      </c>
      <c r="K289" s="70"/>
      <c r="L289" s="70">
        <v>-11080.59</v>
      </c>
      <c r="M289" s="70"/>
      <c r="N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  <c r="GE289" s="71"/>
      <c r="GF289" s="71"/>
      <c r="GG289" s="71"/>
      <c r="GH289" s="71"/>
      <c r="GI289" s="71"/>
      <c r="GJ289" s="71"/>
      <c r="GK289" s="71"/>
      <c r="GL289" s="71"/>
      <c r="GM289" s="71"/>
      <c r="GN289" s="71"/>
      <c r="GO289" s="71"/>
      <c r="GP289" s="71"/>
      <c r="GQ289" s="71"/>
      <c r="GR289" s="71"/>
      <c r="GS289" s="71"/>
      <c r="GT289" s="71"/>
      <c r="GU289" s="71"/>
      <c r="GV289" s="71"/>
      <c r="GW289" s="71"/>
      <c r="GX289" s="71"/>
      <c r="GY289" s="71"/>
      <c r="GZ289" s="71"/>
      <c r="HA289" s="71"/>
      <c r="HB289" s="71"/>
      <c r="HC289" s="71"/>
      <c r="HD289" s="71"/>
      <c r="HE289" s="71"/>
      <c r="HF289" s="71"/>
      <c r="HG289" s="71"/>
      <c r="HH289" s="71"/>
      <c r="HI289" s="71"/>
      <c r="HJ289" s="71"/>
      <c r="HK289" s="71"/>
      <c r="HL289" s="71"/>
      <c r="HM289" s="71"/>
      <c r="HN289" s="71"/>
      <c r="HO289" s="71"/>
      <c r="HP289" s="71"/>
      <c r="HQ289" s="71"/>
      <c r="HR289" s="71"/>
      <c r="HS289" s="71"/>
      <c r="HT289" s="71"/>
      <c r="HU289" s="71"/>
      <c r="HV289" s="71"/>
      <c r="HW289" s="71"/>
      <c r="HX289" s="71"/>
      <c r="HY289" s="71"/>
      <c r="HZ289" s="71"/>
      <c r="IA289" s="71"/>
      <c r="IB289" s="71"/>
      <c r="IC289" s="71"/>
      <c r="ID289" s="71"/>
      <c r="IE289" s="71"/>
      <c r="IF289" s="71"/>
      <c r="IG289" s="71"/>
      <c r="IH289" s="71"/>
      <c r="II289" s="71"/>
      <c r="IJ289" s="71"/>
      <c r="IK289" s="71"/>
      <c r="IL289" s="71"/>
      <c r="IM289" s="71"/>
      <c r="IN289" s="71"/>
      <c r="IO289" s="71"/>
      <c r="IP289" s="71"/>
      <c r="IQ289" s="71"/>
      <c r="IR289" s="71"/>
      <c r="IS289" s="71"/>
      <c r="IT289" s="71"/>
      <c r="IU289" s="71"/>
      <c r="IV289" s="71"/>
    </row>
    <row r="290" spans="1:256" ht="12.75">
      <c r="A290" s="68" t="s">
        <v>1430</v>
      </c>
      <c r="B290" s="68" t="s">
        <v>1431</v>
      </c>
      <c r="C290" s="68" t="s">
        <v>1432</v>
      </c>
      <c r="D290" s="68"/>
      <c r="E290" s="68"/>
      <c r="F290" s="69">
        <v>142359.85</v>
      </c>
      <c r="G290" s="70">
        <v>142359.85</v>
      </c>
      <c r="H290" s="70"/>
      <c r="I290" s="70"/>
      <c r="J290" s="70">
        <v>0</v>
      </c>
      <c r="K290" s="70"/>
      <c r="L290" s="70">
        <v>-142359.85</v>
      </c>
      <c r="M290" s="70"/>
      <c r="N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  <c r="FS290" s="71"/>
      <c r="FT290" s="71"/>
      <c r="FU290" s="71"/>
      <c r="FV290" s="71"/>
      <c r="FW290" s="71"/>
      <c r="FX290" s="71"/>
      <c r="FY290" s="71"/>
      <c r="FZ290" s="71"/>
      <c r="GA290" s="71"/>
      <c r="GB290" s="71"/>
      <c r="GC290" s="71"/>
      <c r="GD290" s="71"/>
      <c r="GE290" s="71"/>
      <c r="GF290" s="71"/>
      <c r="GG290" s="71"/>
      <c r="GH290" s="71"/>
      <c r="GI290" s="71"/>
      <c r="GJ290" s="71"/>
      <c r="GK290" s="71"/>
      <c r="GL290" s="71"/>
      <c r="GM290" s="71"/>
      <c r="GN290" s="71"/>
      <c r="GO290" s="71"/>
      <c r="GP290" s="71"/>
      <c r="GQ290" s="71"/>
      <c r="GR290" s="71"/>
      <c r="GS290" s="71"/>
      <c r="GT290" s="71"/>
      <c r="GU290" s="71"/>
      <c r="GV290" s="71"/>
      <c r="GW290" s="71"/>
      <c r="GX290" s="71"/>
      <c r="GY290" s="71"/>
      <c r="GZ290" s="71"/>
      <c r="HA290" s="71"/>
      <c r="HB290" s="71"/>
      <c r="HC290" s="71"/>
      <c r="HD290" s="71"/>
      <c r="HE290" s="71"/>
      <c r="HF290" s="71"/>
      <c r="HG290" s="71"/>
      <c r="HH290" s="71"/>
      <c r="HI290" s="71"/>
      <c r="HJ290" s="71"/>
      <c r="HK290" s="71"/>
      <c r="HL290" s="71"/>
      <c r="HM290" s="71"/>
      <c r="HN290" s="71"/>
      <c r="HO290" s="71"/>
      <c r="HP290" s="71"/>
      <c r="HQ290" s="71"/>
      <c r="HR290" s="71"/>
      <c r="HS290" s="71"/>
      <c r="HT290" s="71"/>
      <c r="HU290" s="71"/>
      <c r="HV290" s="71"/>
      <c r="HW290" s="71"/>
      <c r="HX290" s="71"/>
      <c r="HY290" s="71"/>
      <c r="HZ290" s="71"/>
      <c r="IA290" s="71"/>
      <c r="IB290" s="71"/>
      <c r="IC290" s="71"/>
      <c r="ID290" s="71"/>
      <c r="IE290" s="71"/>
      <c r="IF290" s="71"/>
      <c r="IG290" s="71"/>
      <c r="IH290" s="71"/>
      <c r="II290" s="71"/>
      <c r="IJ290" s="71"/>
      <c r="IK290" s="71"/>
      <c r="IL290" s="71"/>
      <c r="IM290" s="71"/>
      <c r="IN290" s="71"/>
      <c r="IO290" s="71"/>
      <c r="IP290" s="71"/>
      <c r="IQ290" s="71"/>
      <c r="IR290" s="71"/>
      <c r="IS290" s="71"/>
      <c r="IT290" s="71"/>
      <c r="IU290" s="71"/>
      <c r="IV290" s="71"/>
    </row>
    <row r="291" spans="1:256" ht="12.75">
      <c r="A291" s="68" t="s">
        <v>1433</v>
      </c>
      <c r="B291" s="68" t="s">
        <v>1434</v>
      </c>
      <c r="C291" s="68" t="s">
        <v>1435</v>
      </c>
      <c r="D291" s="68"/>
      <c r="E291" s="68"/>
      <c r="F291" s="69">
        <v>24868.01</v>
      </c>
      <c r="G291" s="70">
        <v>24868.01</v>
      </c>
      <c r="H291" s="70"/>
      <c r="I291" s="70"/>
      <c r="J291" s="70">
        <v>0</v>
      </c>
      <c r="K291" s="70"/>
      <c r="L291" s="70">
        <v>-24868.01</v>
      </c>
      <c r="M291" s="70"/>
      <c r="N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/>
      <c r="GI291" s="71"/>
      <c r="GJ291" s="71"/>
      <c r="GK291" s="71"/>
      <c r="GL291" s="71"/>
      <c r="GM291" s="71"/>
      <c r="GN291" s="71"/>
      <c r="GO291" s="71"/>
      <c r="GP291" s="71"/>
      <c r="GQ291" s="71"/>
      <c r="GR291" s="71"/>
      <c r="GS291" s="71"/>
      <c r="GT291" s="71"/>
      <c r="GU291" s="71"/>
      <c r="GV291" s="71"/>
      <c r="GW291" s="71"/>
      <c r="GX291" s="71"/>
      <c r="GY291" s="71"/>
      <c r="GZ291" s="71"/>
      <c r="HA291" s="71"/>
      <c r="HB291" s="71"/>
      <c r="HC291" s="71"/>
      <c r="HD291" s="71"/>
      <c r="HE291" s="71"/>
      <c r="HF291" s="71"/>
      <c r="HG291" s="71"/>
      <c r="HH291" s="71"/>
      <c r="HI291" s="71"/>
      <c r="HJ291" s="71"/>
      <c r="HK291" s="71"/>
      <c r="HL291" s="71"/>
      <c r="HM291" s="71"/>
      <c r="HN291" s="71"/>
      <c r="HO291" s="71"/>
      <c r="HP291" s="71"/>
      <c r="HQ291" s="71"/>
      <c r="HR291" s="71"/>
      <c r="HS291" s="71"/>
      <c r="HT291" s="71"/>
      <c r="HU291" s="71"/>
      <c r="HV291" s="71"/>
      <c r="HW291" s="71"/>
      <c r="HX291" s="71"/>
      <c r="HY291" s="71"/>
      <c r="HZ291" s="71"/>
      <c r="IA291" s="71"/>
      <c r="IB291" s="71"/>
      <c r="IC291" s="71"/>
      <c r="ID291" s="71"/>
      <c r="IE291" s="71"/>
      <c r="IF291" s="71"/>
      <c r="IG291" s="71"/>
      <c r="IH291" s="71"/>
      <c r="II291" s="71"/>
      <c r="IJ291" s="71"/>
      <c r="IK291" s="71"/>
      <c r="IL291" s="71"/>
      <c r="IM291" s="71"/>
      <c r="IN291" s="71"/>
      <c r="IO291" s="71"/>
      <c r="IP291" s="71"/>
      <c r="IQ291" s="71"/>
      <c r="IR291" s="71"/>
      <c r="IS291" s="71"/>
      <c r="IT291" s="71"/>
      <c r="IU291" s="71"/>
      <c r="IV291" s="71"/>
    </row>
    <row r="292" spans="1:256" ht="12.75">
      <c r="A292" s="68" t="s">
        <v>1436</v>
      </c>
      <c r="B292" s="68" t="s">
        <v>1437</v>
      </c>
      <c r="C292" s="68" t="s">
        <v>1438</v>
      </c>
      <c r="D292" s="68"/>
      <c r="E292" s="68"/>
      <c r="F292" s="69">
        <v>132.87</v>
      </c>
      <c r="G292" s="70">
        <v>0</v>
      </c>
      <c r="H292" s="70"/>
      <c r="I292" s="70"/>
      <c r="J292" s="70">
        <v>-132.87</v>
      </c>
      <c r="K292" s="70"/>
      <c r="L292" s="70">
        <v>-132.87</v>
      </c>
      <c r="M292" s="70"/>
      <c r="N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  <c r="FQ292" s="71"/>
      <c r="FR292" s="71"/>
      <c r="FS292" s="71"/>
      <c r="FT292" s="71"/>
      <c r="FU292" s="71"/>
      <c r="FV292" s="71"/>
      <c r="FW292" s="71"/>
      <c r="FX292" s="71"/>
      <c r="FY292" s="71"/>
      <c r="FZ292" s="71"/>
      <c r="GA292" s="71"/>
      <c r="GB292" s="71"/>
      <c r="GC292" s="71"/>
      <c r="GD292" s="71"/>
      <c r="GE292" s="71"/>
      <c r="GF292" s="71"/>
      <c r="GG292" s="71"/>
      <c r="GH292" s="71"/>
      <c r="GI292" s="71"/>
      <c r="GJ292" s="71"/>
      <c r="GK292" s="71"/>
      <c r="GL292" s="71"/>
      <c r="GM292" s="71"/>
      <c r="GN292" s="71"/>
      <c r="GO292" s="71"/>
      <c r="GP292" s="71"/>
      <c r="GQ292" s="71"/>
      <c r="GR292" s="71"/>
      <c r="GS292" s="71"/>
      <c r="GT292" s="71"/>
      <c r="GU292" s="71"/>
      <c r="GV292" s="71"/>
      <c r="GW292" s="71"/>
      <c r="GX292" s="71"/>
      <c r="GY292" s="71"/>
      <c r="GZ292" s="71"/>
      <c r="HA292" s="71"/>
      <c r="HB292" s="71"/>
      <c r="HC292" s="71"/>
      <c r="HD292" s="71"/>
      <c r="HE292" s="71"/>
      <c r="HF292" s="71"/>
      <c r="HG292" s="71"/>
      <c r="HH292" s="71"/>
      <c r="HI292" s="71"/>
      <c r="HJ292" s="71"/>
      <c r="HK292" s="71"/>
      <c r="HL292" s="71"/>
      <c r="HM292" s="71"/>
      <c r="HN292" s="71"/>
      <c r="HO292" s="71"/>
      <c r="HP292" s="71"/>
      <c r="HQ292" s="71"/>
      <c r="HR292" s="71"/>
      <c r="HS292" s="71"/>
      <c r="HT292" s="71"/>
      <c r="HU292" s="71"/>
      <c r="HV292" s="71"/>
      <c r="HW292" s="71"/>
      <c r="HX292" s="71"/>
      <c r="HY292" s="71"/>
      <c r="HZ292" s="71"/>
      <c r="IA292" s="71"/>
      <c r="IB292" s="71"/>
      <c r="IC292" s="71"/>
      <c r="ID292" s="71"/>
      <c r="IE292" s="71"/>
      <c r="IF292" s="71"/>
      <c r="IG292" s="71"/>
      <c r="IH292" s="71"/>
      <c r="II292" s="71"/>
      <c r="IJ292" s="71"/>
      <c r="IK292" s="71"/>
      <c r="IL292" s="71"/>
      <c r="IM292" s="71"/>
      <c r="IN292" s="71"/>
      <c r="IO292" s="71"/>
      <c r="IP292" s="71"/>
      <c r="IQ292" s="71"/>
      <c r="IR292" s="71"/>
      <c r="IS292" s="71"/>
      <c r="IT292" s="71"/>
      <c r="IU292" s="71"/>
      <c r="IV292" s="71"/>
    </row>
    <row r="293" spans="1:256" ht="12.75">
      <c r="A293" s="68" t="s">
        <v>1439</v>
      </c>
      <c r="B293" s="68" t="s">
        <v>1440</v>
      </c>
      <c r="C293" s="68" t="s">
        <v>1441</v>
      </c>
      <c r="D293" s="68"/>
      <c r="E293" s="68"/>
      <c r="F293" s="69">
        <v>587.2</v>
      </c>
      <c r="G293" s="70">
        <v>587.2</v>
      </c>
      <c r="H293" s="70"/>
      <c r="I293" s="70"/>
      <c r="J293" s="70">
        <v>0</v>
      </c>
      <c r="K293" s="70"/>
      <c r="L293" s="70">
        <v>-587.2</v>
      </c>
      <c r="M293" s="70"/>
      <c r="N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  <c r="FS293" s="71"/>
      <c r="FT293" s="71"/>
      <c r="FU293" s="71"/>
      <c r="FV293" s="71"/>
      <c r="FW293" s="71"/>
      <c r="FX293" s="71"/>
      <c r="FY293" s="71"/>
      <c r="FZ293" s="71"/>
      <c r="GA293" s="71"/>
      <c r="GB293" s="71"/>
      <c r="GC293" s="71"/>
      <c r="GD293" s="71"/>
      <c r="GE293" s="71"/>
      <c r="GF293" s="71"/>
      <c r="GG293" s="71"/>
      <c r="GH293" s="71"/>
      <c r="GI293" s="71"/>
      <c r="GJ293" s="71"/>
      <c r="GK293" s="71"/>
      <c r="GL293" s="71"/>
      <c r="GM293" s="71"/>
      <c r="GN293" s="71"/>
      <c r="GO293" s="71"/>
      <c r="GP293" s="71"/>
      <c r="GQ293" s="71"/>
      <c r="GR293" s="71"/>
      <c r="GS293" s="71"/>
      <c r="GT293" s="71"/>
      <c r="GU293" s="71"/>
      <c r="GV293" s="71"/>
      <c r="GW293" s="71"/>
      <c r="GX293" s="71"/>
      <c r="GY293" s="71"/>
      <c r="GZ293" s="71"/>
      <c r="HA293" s="71"/>
      <c r="HB293" s="71"/>
      <c r="HC293" s="71"/>
      <c r="HD293" s="71"/>
      <c r="HE293" s="71"/>
      <c r="HF293" s="71"/>
      <c r="HG293" s="71"/>
      <c r="HH293" s="71"/>
      <c r="HI293" s="71"/>
      <c r="HJ293" s="71"/>
      <c r="HK293" s="71"/>
      <c r="HL293" s="71"/>
      <c r="HM293" s="71"/>
      <c r="HN293" s="71"/>
      <c r="HO293" s="71"/>
      <c r="HP293" s="71"/>
      <c r="HQ293" s="71"/>
      <c r="HR293" s="71"/>
      <c r="HS293" s="71"/>
      <c r="HT293" s="71"/>
      <c r="HU293" s="71"/>
      <c r="HV293" s="71"/>
      <c r="HW293" s="71"/>
      <c r="HX293" s="71"/>
      <c r="HY293" s="71"/>
      <c r="HZ293" s="71"/>
      <c r="IA293" s="71"/>
      <c r="IB293" s="71"/>
      <c r="IC293" s="71"/>
      <c r="ID293" s="71"/>
      <c r="IE293" s="71"/>
      <c r="IF293" s="71"/>
      <c r="IG293" s="71"/>
      <c r="IH293" s="71"/>
      <c r="II293" s="71"/>
      <c r="IJ293" s="71"/>
      <c r="IK293" s="71"/>
      <c r="IL293" s="71"/>
      <c r="IM293" s="71"/>
      <c r="IN293" s="71"/>
      <c r="IO293" s="71"/>
      <c r="IP293" s="71"/>
      <c r="IQ293" s="71"/>
      <c r="IR293" s="71"/>
      <c r="IS293" s="71"/>
      <c r="IT293" s="71"/>
      <c r="IU293" s="71"/>
      <c r="IV293" s="71"/>
    </row>
    <row r="294" spans="1:256" ht="12.75">
      <c r="A294" s="68" t="s">
        <v>1442</v>
      </c>
      <c r="B294" s="68" t="s">
        <v>1443</v>
      </c>
      <c r="C294" s="68" t="s">
        <v>1444</v>
      </c>
      <c r="D294" s="68"/>
      <c r="E294" s="68"/>
      <c r="F294" s="69">
        <v>233.99</v>
      </c>
      <c r="G294" s="70">
        <v>0</v>
      </c>
      <c r="H294" s="70"/>
      <c r="I294" s="70"/>
      <c r="J294" s="70">
        <v>-233.99</v>
      </c>
      <c r="K294" s="70"/>
      <c r="L294" s="70">
        <v>-233.99</v>
      </c>
      <c r="M294" s="70"/>
      <c r="N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  <c r="FS294" s="71"/>
      <c r="FT294" s="71"/>
      <c r="FU294" s="71"/>
      <c r="FV294" s="71"/>
      <c r="FW294" s="71"/>
      <c r="FX294" s="71"/>
      <c r="FY294" s="71"/>
      <c r="FZ294" s="71"/>
      <c r="GA294" s="71"/>
      <c r="GB294" s="71"/>
      <c r="GC294" s="71"/>
      <c r="GD294" s="71"/>
      <c r="GE294" s="71"/>
      <c r="GF294" s="71"/>
      <c r="GG294" s="71"/>
      <c r="GH294" s="71"/>
      <c r="GI294" s="71"/>
      <c r="GJ294" s="71"/>
      <c r="GK294" s="71"/>
      <c r="GL294" s="71"/>
      <c r="GM294" s="71"/>
      <c r="GN294" s="71"/>
      <c r="GO294" s="71"/>
      <c r="GP294" s="71"/>
      <c r="GQ294" s="71"/>
      <c r="GR294" s="71"/>
      <c r="GS294" s="71"/>
      <c r="GT294" s="71"/>
      <c r="GU294" s="71"/>
      <c r="GV294" s="71"/>
      <c r="GW294" s="71"/>
      <c r="GX294" s="71"/>
      <c r="GY294" s="71"/>
      <c r="GZ294" s="71"/>
      <c r="HA294" s="71"/>
      <c r="HB294" s="71"/>
      <c r="HC294" s="71"/>
      <c r="HD294" s="71"/>
      <c r="HE294" s="71"/>
      <c r="HF294" s="71"/>
      <c r="HG294" s="71"/>
      <c r="HH294" s="71"/>
      <c r="HI294" s="71"/>
      <c r="HJ294" s="71"/>
      <c r="HK294" s="71"/>
      <c r="HL294" s="71"/>
      <c r="HM294" s="71"/>
      <c r="HN294" s="71"/>
      <c r="HO294" s="71"/>
      <c r="HP294" s="71"/>
      <c r="HQ294" s="71"/>
      <c r="HR294" s="71"/>
      <c r="HS294" s="71"/>
      <c r="HT294" s="71"/>
      <c r="HU294" s="71"/>
      <c r="HV294" s="71"/>
      <c r="HW294" s="71"/>
      <c r="HX294" s="71"/>
      <c r="HY294" s="71"/>
      <c r="HZ294" s="71"/>
      <c r="IA294" s="71"/>
      <c r="IB294" s="71"/>
      <c r="IC294" s="71"/>
      <c r="ID294" s="71"/>
      <c r="IE294" s="71"/>
      <c r="IF294" s="71"/>
      <c r="IG294" s="71"/>
      <c r="IH294" s="71"/>
      <c r="II294" s="71"/>
      <c r="IJ294" s="71"/>
      <c r="IK294" s="71"/>
      <c r="IL294" s="71"/>
      <c r="IM294" s="71"/>
      <c r="IN294" s="71"/>
      <c r="IO294" s="71"/>
      <c r="IP294" s="71"/>
      <c r="IQ294" s="71"/>
      <c r="IR294" s="71"/>
      <c r="IS294" s="71"/>
      <c r="IT294" s="71"/>
      <c r="IU294" s="71"/>
      <c r="IV294" s="71"/>
    </row>
    <row r="295" spans="1:256" ht="12.75">
      <c r="A295" s="68" t="s">
        <v>1445</v>
      </c>
      <c r="B295" s="68" t="s">
        <v>1446</v>
      </c>
      <c r="C295" s="68" t="s">
        <v>1447</v>
      </c>
      <c r="D295" s="68"/>
      <c r="E295" s="68"/>
      <c r="F295" s="69">
        <v>4671.51</v>
      </c>
      <c r="G295" s="70">
        <v>4671.51</v>
      </c>
      <c r="H295" s="70"/>
      <c r="I295" s="70"/>
      <c r="J295" s="70">
        <v>0</v>
      </c>
      <c r="K295" s="70"/>
      <c r="L295" s="70">
        <v>-4671.51</v>
      </c>
      <c r="M295" s="70"/>
      <c r="N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  <c r="FS295" s="71"/>
      <c r="FT295" s="71"/>
      <c r="FU295" s="71"/>
      <c r="FV295" s="71"/>
      <c r="FW295" s="71"/>
      <c r="FX295" s="71"/>
      <c r="FY295" s="71"/>
      <c r="FZ295" s="71"/>
      <c r="GA295" s="71"/>
      <c r="GB295" s="71"/>
      <c r="GC295" s="71"/>
      <c r="GD295" s="71"/>
      <c r="GE295" s="71"/>
      <c r="GF295" s="71"/>
      <c r="GG295" s="71"/>
      <c r="GH295" s="71"/>
      <c r="GI295" s="71"/>
      <c r="GJ295" s="71"/>
      <c r="GK295" s="71"/>
      <c r="GL295" s="71"/>
      <c r="GM295" s="71"/>
      <c r="GN295" s="71"/>
      <c r="GO295" s="71"/>
      <c r="GP295" s="71"/>
      <c r="GQ295" s="71"/>
      <c r="GR295" s="71"/>
      <c r="GS295" s="71"/>
      <c r="GT295" s="71"/>
      <c r="GU295" s="71"/>
      <c r="GV295" s="71"/>
      <c r="GW295" s="71"/>
      <c r="GX295" s="71"/>
      <c r="GY295" s="71"/>
      <c r="GZ295" s="71"/>
      <c r="HA295" s="71"/>
      <c r="HB295" s="71"/>
      <c r="HC295" s="71"/>
      <c r="HD295" s="71"/>
      <c r="HE295" s="71"/>
      <c r="HF295" s="71"/>
      <c r="HG295" s="71"/>
      <c r="HH295" s="71"/>
      <c r="HI295" s="71"/>
      <c r="HJ295" s="71"/>
      <c r="HK295" s="71"/>
      <c r="HL295" s="71"/>
      <c r="HM295" s="71"/>
      <c r="HN295" s="71"/>
      <c r="HO295" s="71"/>
      <c r="HP295" s="71"/>
      <c r="HQ295" s="71"/>
      <c r="HR295" s="71"/>
      <c r="HS295" s="71"/>
      <c r="HT295" s="71"/>
      <c r="HU295" s="71"/>
      <c r="HV295" s="71"/>
      <c r="HW295" s="71"/>
      <c r="HX295" s="71"/>
      <c r="HY295" s="71"/>
      <c r="HZ295" s="71"/>
      <c r="IA295" s="71"/>
      <c r="IB295" s="71"/>
      <c r="IC295" s="71"/>
      <c r="ID295" s="71"/>
      <c r="IE295" s="71"/>
      <c r="IF295" s="71"/>
      <c r="IG295" s="71"/>
      <c r="IH295" s="71"/>
      <c r="II295" s="71"/>
      <c r="IJ295" s="71"/>
      <c r="IK295" s="71"/>
      <c r="IL295" s="71"/>
      <c r="IM295" s="71"/>
      <c r="IN295" s="71"/>
      <c r="IO295" s="71"/>
      <c r="IP295" s="71"/>
      <c r="IQ295" s="71"/>
      <c r="IR295" s="71"/>
      <c r="IS295" s="71"/>
      <c r="IT295" s="71"/>
      <c r="IU295" s="71"/>
      <c r="IV295" s="71"/>
    </row>
    <row r="296" spans="1:256" ht="12.75">
      <c r="A296" s="68" t="s">
        <v>1448</v>
      </c>
      <c r="B296" s="68" t="s">
        <v>1449</v>
      </c>
      <c r="C296" s="68" t="s">
        <v>1450</v>
      </c>
      <c r="D296" s="68"/>
      <c r="E296" s="68"/>
      <c r="F296" s="69">
        <v>8577.57</v>
      </c>
      <c r="G296" s="70">
        <v>6928.96</v>
      </c>
      <c r="H296" s="70"/>
      <c r="I296" s="70"/>
      <c r="J296" s="70">
        <v>-1648.61</v>
      </c>
      <c r="K296" s="70"/>
      <c r="L296" s="70">
        <v>-8577.57</v>
      </c>
      <c r="M296" s="70"/>
      <c r="N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  <c r="FS296" s="71"/>
      <c r="FT296" s="71"/>
      <c r="FU296" s="71"/>
      <c r="FV296" s="71"/>
      <c r="FW296" s="71"/>
      <c r="FX296" s="71"/>
      <c r="FY296" s="71"/>
      <c r="FZ296" s="71"/>
      <c r="GA296" s="71"/>
      <c r="GB296" s="71"/>
      <c r="GC296" s="71"/>
      <c r="GD296" s="71"/>
      <c r="GE296" s="71"/>
      <c r="GF296" s="71"/>
      <c r="GG296" s="71"/>
      <c r="GH296" s="71"/>
      <c r="GI296" s="71"/>
      <c r="GJ296" s="71"/>
      <c r="GK296" s="71"/>
      <c r="GL296" s="71"/>
      <c r="GM296" s="71"/>
      <c r="GN296" s="71"/>
      <c r="GO296" s="71"/>
      <c r="GP296" s="71"/>
      <c r="GQ296" s="71"/>
      <c r="GR296" s="71"/>
      <c r="GS296" s="71"/>
      <c r="GT296" s="71"/>
      <c r="GU296" s="71"/>
      <c r="GV296" s="71"/>
      <c r="GW296" s="71"/>
      <c r="GX296" s="71"/>
      <c r="GY296" s="71"/>
      <c r="GZ296" s="71"/>
      <c r="HA296" s="71"/>
      <c r="HB296" s="71"/>
      <c r="HC296" s="71"/>
      <c r="HD296" s="71"/>
      <c r="HE296" s="71"/>
      <c r="HF296" s="71"/>
      <c r="HG296" s="71"/>
      <c r="HH296" s="71"/>
      <c r="HI296" s="71"/>
      <c r="HJ296" s="71"/>
      <c r="HK296" s="71"/>
      <c r="HL296" s="71"/>
      <c r="HM296" s="71"/>
      <c r="HN296" s="71"/>
      <c r="HO296" s="71"/>
      <c r="HP296" s="71"/>
      <c r="HQ296" s="71"/>
      <c r="HR296" s="71"/>
      <c r="HS296" s="71"/>
      <c r="HT296" s="71"/>
      <c r="HU296" s="71"/>
      <c r="HV296" s="71"/>
      <c r="HW296" s="71"/>
      <c r="HX296" s="71"/>
      <c r="HY296" s="71"/>
      <c r="HZ296" s="71"/>
      <c r="IA296" s="71"/>
      <c r="IB296" s="71"/>
      <c r="IC296" s="71"/>
      <c r="ID296" s="71"/>
      <c r="IE296" s="71"/>
      <c r="IF296" s="71"/>
      <c r="IG296" s="71"/>
      <c r="IH296" s="71"/>
      <c r="II296" s="71"/>
      <c r="IJ296" s="71"/>
      <c r="IK296" s="71"/>
      <c r="IL296" s="71"/>
      <c r="IM296" s="71"/>
      <c r="IN296" s="71"/>
      <c r="IO296" s="71"/>
      <c r="IP296" s="71"/>
      <c r="IQ296" s="71"/>
      <c r="IR296" s="71"/>
      <c r="IS296" s="71"/>
      <c r="IT296" s="71"/>
      <c r="IU296" s="71"/>
      <c r="IV296" s="71"/>
    </row>
    <row r="297" spans="1:256" ht="12.75">
      <c r="A297" s="68" t="s">
        <v>1451</v>
      </c>
      <c r="B297" s="68" t="s">
        <v>1452</v>
      </c>
      <c r="C297" s="68" t="s">
        <v>1453</v>
      </c>
      <c r="D297" s="68"/>
      <c r="E297" s="68"/>
      <c r="F297" s="69">
        <v>1321.77</v>
      </c>
      <c r="G297" s="70">
        <v>0</v>
      </c>
      <c r="H297" s="70"/>
      <c r="I297" s="70"/>
      <c r="J297" s="70">
        <v>-1321.77</v>
      </c>
      <c r="K297" s="70"/>
      <c r="L297" s="70">
        <v>-1321.77</v>
      </c>
      <c r="M297" s="70"/>
      <c r="N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  <c r="FS297" s="71"/>
      <c r="FT297" s="71"/>
      <c r="FU297" s="71"/>
      <c r="FV297" s="71"/>
      <c r="FW297" s="71"/>
      <c r="FX297" s="71"/>
      <c r="FY297" s="71"/>
      <c r="FZ297" s="71"/>
      <c r="GA297" s="71"/>
      <c r="GB297" s="71"/>
      <c r="GC297" s="71"/>
      <c r="GD297" s="71"/>
      <c r="GE297" s="71"/>
      <c r="GF297" s="71"/>
      <c r="GG297" s="71"/>
      <c r="GH297" s="71"/>
      <c r="GI297" s="71"/>
      <c r="GJ297" s="71"/>
      <c r="GK297" s="71"/>
      <c r="GL297" s="71"/>
      <c r="GM297" s="71"/>
      <c r="GN297" s="71"/>
      <c r="GO297" s="71"/>
      <c r="GP297" s="71"/>
      <c r="GQ297" s="71"/>
      <c r="GR297" s="71"/>
      <c r="GS297" s="71"/>
      <c r="GT297" s="71"/>
      <c r="GU297" s="71"/>
      <c r="GV297" s="71"/>
      <c r="GW297" s="71"/>
      <c r="GX297" s="71"/>
      <c r="GY297" s="71"/>
      <c r="GZ297" s="71"/>
      <c r="HA297" s="71"/>
      <c r="HB297" s="71"/>
      <c r="HC297" s="71"/>
      <c r="HD297" s="71"/>
      <c r="HE297" s="71"/>
      <c r="HF297" s="71"/>
      <c r="HG297" s="71"/>
      <c r="HH297" s="71"/>
      <c r="HI297" s="71"/>
      <c r="HJ297" s="71"/>
      <c r="HK297" s="71"/>
      <c r="HL297" s="71"/>
      <c r="HM297" s="71"/>
      <c r="HN297" s="71"/>
      <c r="HO297" s="71"/>
      <c r="HP297" s="71"/>
      <c r="HQ297" s="71"/>
      <c r="HR297" s="71"/>
      <c r="HS297" s="71"/>
      <c r="HT297" s="71"/>
      <c r="HU297" s="71"/>
      <c r="HV297" s="71"/>
      <c r="HW297" s="71"/>
      <c r="HX297" s="71"/>
      <c r="HY297" s="71"/>
      <c r="HZ297" s="71"/>
      <c r="IA297" s="71"/>
      <c r="IB297" s="71"/>
      <c r="IC297" s="71"/>
      <c r="ID297" s="71"/>
      <c r="IE297" s="71"/>
      <c r="IF297" s="71"/>
      <c r="IG297" s="71"/>
      <c r="IH297" s="71"/>
      <c r="II297" s="71"/>
      <c r="IJ297" s="71"/>
      <c r="IK297" s="71"/>
      <c r="IL297" s="71"/>
      <c r="IM297" s="71"/>
      <c r="IN297" s="71"/>
      <c r="IO297" s="71"/>
      <c r="IP297" s="71"/>
      <c r="IQ297" s="71"/>
      <c r="IR297" s="71"/>
      <c r="IS297" s="71"/>
      <c r="IT297" s="71"/>
      <c r="IU297" s="71"/>
      <c r="IV297" s="71"/>
    </row>
    <row r="298" spans="1:256" ht="12.75">
      <c r="A298" s="68" t="s">
        <v>1454</v>
      </c>
      <c r="B298" s="68" t="s">
        <v>1455</v>
      </c>
      <c r="C298" s="68" t="s">
        <v>1456</v>
      </c>
      <c r="D298" s="68"/>
      <c r="E298" s="68"/>
      <c r="F298" s="69">
        <v>267.22</v>
      </c>
      <c r="G298" s="70">
        <v>267.22</v>
      </c>
      <c r="H298" s="70"/>
      <c r="I298" s="70"/>
      <c r="J298" s="70">
        <v>0</v>
      </c>
      <c r="K298" s="70"/>
      <c r="L298" s="70">
        <v>-267.22</v>
      </c>
      <c r="M298" s="70"/>
      <c r="N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  <c r="FS298" s="71"/>
      <c r="FT298" s="71"/>
      <c r="FU298" s="71"/>
      <c r="FV298" s="71"/>
      <c r="FW298" s="71"/>
      <c r="FX298" s="71"/>
      <c r="FY298" s="71"/>
      <c r="FZ298" s="71"/>
      <c r="GA298" s="71"/>
      <c r="GB298" s="71"/>
      <c r="GC298" s="71"/>
      <c r="GD298" s="71"/>
      <c r="GE298" s="71"/>
      <c r="GF298" s="71"/>
      <c r="GG298" s="71"/>
      <c r="GH298" s="71"/>
      <c r="GI298" s="71"/>
      <c r="GJ298" s="71"/>
      <c r="GK298" s="71"/>
      <c r="GL298" s="71"/>
      <c r="GM298" s="71"/>
      <c r="GN298" s="71"/>
      <c r="GO298" s="71"/>
      <c r="GP298" s="71"/>
      <c r="GQ298" s="71"/>
      <c r="GR298" s="71"/>
      <c r="GS298" s="71"/>
      <c r="GT298" s="71"/>
      <c r="GU298" s="71"/>
      <c r="GV298" s="71"/>
      <c r="GW298" s="71"/>
      <c r="GX298" s="71"/>
      <c r="GY298" s="71"/>
      <c r="GZ298" s="71"/>
      <c r="HA298" s="71"/>
      <c r="HB298" s="71"/>
      <c r="HC298" s="71"/>
      <c r="HD298" s="71"/>
      <c r="HE298" s="71"/>
      <c r="HF298" s="71"/>
      <c r="HG298" s="71"/>
      <c r="HH298" s="71"/>
      <c r="HI298" s="71"/>
      <c r="HJ298" s="71"/>
      <c r="HK298" s="71"/>
      <c r="HL298" s="71"/>
      <c r="HM298" s="71"/>
      <c r="HN298" s="71"/>
      <c r="HO298" s="71"/>
      <c r="HP298" s="71"/>
      <c r="HQ298" s="71"/>
      <c r="HR298" s="71"/>
      <c r="HS298" s="71"/>
      <c r="HT298" s="71"/>
      <c r="HU298" s="71"/>
      <c r="HV298" s="71"/>
      <c r="HW298" s="71"/>
      <c r="HX298" s="71"/>
      <c r="HY298" s="71"/>
      <c r="HZ298" s="71"/>
      <c r="IA298" s="71"/>
      <c r="IB298" s="71"/>
      <c r="IC298" s="71"/>
      <c r="ID298" s="71"/>
      <c r="IE298" s="71"/>
      <c r="IF298" s="71"/>
      <c r="IG298" s="71"/>
      <c r="IH298" s="71"/>
      <c r="II298" s="71"/>
      <c r="IJ298" s="71"/>
      <c r="IK298" s="71"/>
      <c r="IL298" s="71"/>
      <c r="IM298" s="71"/>
      <c r="IN298" s="71"/>
      <c r="IO298" s="71"/>
      <c r="IP298" s="71"/>
      <c r="IQ298" s="71"/>
      <c r="IR298" s="71"/>
      <c r="IS298" s="71"/>
      <c r="IT298" s="71"/>
      <c r="IU298" s="71"/>
      <c r="IV298" s="71"/>
    </row>
    <row r="299" spans="1:256" ht="12.75">
      <c r="A299" s="68" t="s">
        <v>1457</v>
      </c>
      <c r="B299" s="68" t="s">
        <v>1458</v>
      </c>
      <c r="C299" s="68" t="s">
        <v>1459</v>
      </c>
      <c r="D299" s="68"/>
      <c r="E299" s="68"/>
      <c r="F299" s="69">
        <v>-2356.57</v>
      </c>
      <c r="G299" s="70">
        <v>0</v>
      </c>
      <c r="H299" s="70"/>
      <c r="I299" s="70"/>
      <c r="J299" s="70">
        <v>2356.57</v>
      </c>
      <c r="K299" s="70"/>
      <c r="L299" s="70">
        <v>2356.57</v>
      </c>
      <c r="M299" s="70"/>
      <c r="N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  <c r="FQ299" s="71"/>
      <c r="FR299" s="71"/>
      <c r="FS299" s="71"/>
      <c r="FT299" s="71"/>
      <c r="FU299" s="71"/>
      <c r="FV299" s="71"/>
      <c r="FW299" s="71"/>
      <c r="FX299" s="71"/>
      <c r="FY299" s="71"/>
      <c r="FZ299" s="71"/>
      <c r="GA299" s="71"/>
      <c r="GB299" s="71"/>
      <c r="GC299" s="71"/>
      <c r="GD299" s="71"/>
      <c r="GE299" s="71"/>
      <c r="GF299" s="71"/>
      <c r="GG299" s="71"/>
      <c r="GH299" s="71"/>
      <c r="GI299" s="71"/>
      <c r="GJ299" s="71"/>
      <c r="GK299" s="71"/>
      <c r="GL299" s="71"/>
      <c r="GM299" s="71"/>
      <c r="GN299" s="71"/>
      <c r="GO299" s="71"/>
      <c r="GP299" s="71"/>
      <c r="GQ299" s="71"/>
      <c r="GR299" s="71"/>
      <c r="GS299" s="71"/>
      <c r="GT299" s="71"/>
      <c r="GU299" s="71"/>
      <c r="GV299" s="71"/>
      <c r="GW299" s="71"/>
      <c r="GX299" s="71"/>
      <c r="GY299" s="71"/>
      <c r="GZ299" s="71"/>
      <c r="HA299" s="71"/>
      <c r="HB299" s="71"/>
      <c r="HC299" s="71"/>
      <c r="HD299" s="71"/>
      <c r="HE299" s="71"/>
      <c r="HF299" s="71"/>
      <c r="HG299" s="71"/>
      <c r="HH299" s="71"/>
      <c r="HI299" s="71"/>
      <c r="HJ299" s="71"/>
      <c r="HK299" s="71"/>
      <c r="HL299" s="71"/>
      <c r="HM299" s="71"/>
      <c r="HN299" s="71"/>
      <c r="HO299" s="71"/>
      <c r="HP299" s="71"/>
      <c r="HQ299" s="71"/>
      <c r="HR299" s="71"/>
      <c r="HS299" s="71"/>
      <c r="HT299" s="71"/>
      <c r="HU299" s="71"/>
      <c r="HV299" s="71"/>
      <c r="HW299" s="71"/>
      <c r="HX299" s="71"/>
      <c r="HY299" s="71"/>
      <c r="HZ299" s="71"/>
      <c r="IA299" s="71"/>
      <c r="IB299" s="71"/>
      <c r="IC299" s="71"/>
      <c r="ID299" s="71"/>
      <c r="IE299" s="71"/>
      <c r="IF299" s="71"/>
      <c r="IG299" s="71"/>
      <c r="IH299" s="71"/>
      <c r="II299" s="71"/>
      <c r="IJ299" s="71"/>
      <c r="IK299" s="71"/>
      <c r="IL299" s="71"/>
      <c r="IM299" s="71"/>
      <c r="IN299" s="71"/>
      <c r="IO299" s="71"/>
      <c r="IP299" s="71"/>
      <c r="IQ299" s="71"/>
      <c r="IR299" s="71"/>
      <c r="IS299" s="71"/>
      <c r="IT299" s="71"/>
      <c r="IU299" s="71"/>
      <c r="IV299" s="71"/>
    </row>
    <row r="300" spans="1:256" ht="12.75">
      <c r="A300" s="68" t="s">
        <v>1460</v>
      </c>
      <c r="B300" s="68" t="s">
        <v>1461</v>
      </c>
      <c r="C300" s="68" t="s">
        <v>1462</v>
      </c>
      <c r="D300" s="68"/>
      <c r="E300" s="68"/>
      <c r="F300" s="69">
        <v>28.52</v>
      </c>
      <c r="G300" s="70">
        <v>0</v>
      </c>
      <c r="H300" s="70"/>
      <c r="I300" s="70"/>
      <c r="J300" s="70">
        <v>-28.52</v>
      </c>
      <c r="K300" s="70"/>
      <c r="L300" s="70">
        <v>-28.52</v>
      </c>
      <c r="M300" s="70"/>
      <c r="N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  <c r="FQ300" s="71"/>
      <c r="FR300" s="71"/>
      <c r="FS300" s="71"/>
      <c r="FT300" s="71"/>
      <c r="FU300" s="71"/>
      <c r="FV300" s="71"/>
      <c r="FW300" s="71"/>
      <c r="FX300" s="71"/>
      <c r="FY300" s="71"/>
      <c r="FZ300" s="71"/>
      <c r="GA300" s="71"/>
      <c r="GB300" s="71"/>
      <c r="GC300" s="71"/>
      <c r="GD300" s="71"/>
      <c r="GE300" s="71"/>
      <c r="GF300" s="71"/>
      <c r="GG300" s="71"/>
      <c r="GH300" s="71"/>
      <c r="GI300" s="71"/>
      <c r="GJ300" s="71"/>
      <c r="GK300" s="71"/>
      <c r="GL300" s="71"/>
      <c r="GM300" s="71"/>
      <c r="GN300" s="71"/>
      <c r="GO300" s="71"/>
      <c r="GP300" s="71"/>
      <c r="GQ300" s="71"/>
      <c r="GR300" s="71"/>
      <c r="GS300" s="71"/>
      <c r="GT300" s="71"/>
      <c r="GU300" s="71"/>
      <c r="GV300" s="71"/>
      <c r="GW300" s="71"/>
      <c r="GX300" s="71"/>
      <c r="GY300" s="71"/>
      <c r="GZ300" s="71"/>
      <c r="HA300" s="71"/>
      <c r="HB300" s="71"/>
      <c r="HC300" s="71"/>
      <c r="HD300" s="71"/>
      <c r="HE300" s="71"/>
      <c r="HF300" s="71"/>
      <c r="HG300" s="71"/>
      <c r="HH300" s="71"/>
      <c r="HI300" s="71"/>
      <c r="HJ300" s="71"/>
      <c r="HK300" s="71"/>
      <c r="HL300" s="71"/>
      <c r="HM300" s="71"/>
      <c r="HN300" s="71"/>
      <c r="HO300" s="71"/>
      <c r="HP300" s="71"/>
      <c r="HQ300" s="71"/>
      <c r="HR300" s="71"/>
      <c r="HS300" s="71"/>
      <c r="HT300" s="71"/>
      <c r="HU300" s="71"/>
      <c r="HV300" s="71"/>
      <c r="HW300" s="71"/>
      <c r="HX300" s="71"/>
      <c r="HY300" s="71"/>
      <c r="HZ300" s="71"/>
      <c r="IA300" s="71"/>
      <c r="IB300" s="71"/>
      <c r="IC300" s="71"/>
      <c r="ID300" s="71"/>
      <c r="IE300" s="71"/>
      <c r="IF300" s="71"/>
      <c r="IG300" s="71"/>
      <c r="IH300" s="71"/>
      <c r="II300" s="71"/>
      <c r="IJ300" s="71"/>
      <c r="IK300" s="71"/>
      <c r="IL300" s="71"/>
      <c r="IM300" s="71"/>
      <c r="IN300" s="71"/>
      <c r="IO300" s="71"/>
      <c r="IP300" s="71"/>
      <c r="IQ300" s="71"/>
      <c r="IR300" s="71"/>
      <c r="IS300" s="71"/>
      <c r="IT300" s="71"/>
      <c r="IU300" s="71"/>
      <c r="IV300" s="71"/>
    </row>
    <row r="301" spans="1:256" ht="12.75">
      <c r="A301" s="68" t="s">
        <v>1463</v>
      </c>
      <c r="B301" s="68" t="s">
        <v>1464</v>
      </c>
      <c r="C301" s="68" t="s">
        <v>1465</v>
      </c>
      <c r="D301" s="68"/>
      <c r="E301" s="68"/>
      <c r="F301" s="69">
        <v>14.37</v>
      </c>
      <c r="G301" s="70">
        <v>0</v>
      </c>
      <c r="H301" s="70"/>
      <c r="I301" s="70"/>
      <c r="J301" s="70">
        <v>-14.37</v>
      </c>
      <c r="K301" s="70"/>
      <c r="L301" s="70">
        <v>-14.37</v>
      </c>
      <c r="M301" s="70"/>
      <c r="N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  <c r="GN301" s="71"/>
      <c r="GO301" s="71"/>
      <c r="GP301" s="71"/>
      <c r="GQ301" s="71"/>
      <c r="GR301" s="71"/>
      <c r="GS301" s="71"/>
      <c r="GT301" s="71"/>
      <c r="GU301" s="71"/>
      <c r="GV301" s="71"/>
      <c r="GW301" s="71"/>
      <c r="GX301" s="71"/>
      <c r="GY301" s="71"/>
      <c r="GZ301" s="71"/>
      <c r="HA301" s="71"/>
      <c r="HB301" s="71"/>
      <c r="HC301" s="71"/>
      <c r="HD301" s="71"/>
      <c r="HE301" s="71"/>
      <c r="HF301" s="71"/>
      <c r="HG301" s="71"/>
      <c r="HH301" s="71"/>
      <c r="HI301" s="71"/>
      <c r="HJ301" s="71"/>
      <c r="HK301" s="71"/>
      <c r="HL301" s="71"/>
      <c r="HM301" s="71"/>
      <c r="HN301" s="71"/>
      <c r="HO301" s="71"/>
      <c r="HP301" s="71"/>
      <c r="HQ301" s="71"/>
      <c r="HR301" s="71"/>
      <c r="HS301" s="71"/>
      <c r="HT301" s="71"/>
      <c r="HU301" s="71"/>
      <c r="HV301" s="71"/>
      <c r="HW301" s="71"/>
      <c r="HX301" s="71"/>
      <c r="HY301" s="71"/>
      <c r="HZ301" s="71"/>
      <c r="IA301" s="71"/>
      <c r="IB301" s="71"/>
      <c r="IC301" s="71"/>
      <c r="ID301" s="71"/>
      <c r="IE301" s="71"/>
      <c r="IF301" s="71"/>
      <c r="IG301" s="71"/>
      <c r="IH301" s="71"/>
      <c r="II301" s="71"/>
      <c r="IJ301" s="71"/>
      <c r="IK301" s="71"/>
      <c r="IL301" s="71"/>
      <c r="IM301" s="71"/>
      <c r="IN301" s="71"/>
      <c r="IO301" s="71"/>
      <c r="IP301" s="71"/>
      <c r="IQ301" s="71"/>
      <c r="IR301" s="71"/>
      <c r="IS301" s="71"/>
      <c r="IT301" s="71"/>
      <c r="IU301" s="71"/>
      <c r="IV301" s="71"/>
    </row>
    <row r="302" spans="1:256" ht="12.75">
      <c r="A302" s="68" t="s">
        <v>1466</v>
      </c>
      <c r="B302" s="68" t="s">
        <v>1467</v>
      </c>
      <c r="C302" s="68" t="s">
        <v>1468</v>
      </c>
      <c r="D302" s="68"/>
      <c r="E302" s="68"/>
      <c r="F302" s="69">
        <v>15868.78</v>
      </c>
      <c r="G302" s="70">
        <v>15533.96</v>
      </c>
      <c r="H302" s="70"/>
      <c r="I302" s="70"/>
      <c r="J302" s="70">
        <v>-334.82</v>
      </c>
      <c r="K302" s="70"/>
      <c r="L302" s="70">
        <v>-15868.78</v>
      </c>
      <c r="M302" s="70"/>
      <c r="N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  <c r="GN302" s="71"/>
      <c r="GO302" s="71"/>
      <c r="GP302" s="71"/>
      <c r="GQ302" s="71"/>
      <c r="GR302" s="71"/>
      <c r="GS302" s="71"/>
      <c r="GT302" s="71"/>
      <c r="GU302" s="71"/>
      <c r="GV302" s="71"/>
      <c r="GW302" s="71"/>
      <c r="GX302" s="71"/>
      <c r="GY302" s="71"/>
      <c r="GZ302" s="71"/>
      <c r="HA302" s="71"/>
      <c r="HB302" s="71"/>
      <c r="HC302" s="71"/>
      <c r="HD302" s="71"/>
      <c r="HE302" s="71"/>
      <c r="HF302" s="71"/>
      <c r="HG302" s="71"/>
      <c r="HH302" s="71"/>
      <c r="HI302" s="71"/>
      <c r="HJ302" s="71"/>
      <c r="HK302" s="71"/>
      <c r="HL302" s="71"/>
      <c r="HM302" s="71"/>
      <c r="HN302" s="71"/>
      <c r="HO302" s="71"/>
      <c r="HP302" s="71"/>
      <c r="HQ302" s="71"/>
      <c r="HR302" s="71"/>
      <c r="HS302" s="71"/>
      <c r="HT302" s="71"/>
      <c r="HU302" s="71"/>
      <c r="HV302" s="71"/>
      <c r="HW302" s="71"/>
      <c r="HX302" s="71"/>
      <c r="HY302" s="71"/>
      <c r="HZ302" s="71"/>
      <c r="IA302" s="71"/>
      <c r="IB302" s="71"/>
      <c r="IC302" s="71"/>
      <c r="ID302" s="71"/>
      <c r="IE302" s="71"/>
      <c r="IF302" s="71"/>
      <c r="IG302" s="71"/>
      <c r="IH302" s="71"/>
      <c r="II302" s="71"/>
      <c r="IJ302" s="71"/>
      <c r="IK302" s="71"/>
      <c r="IL302" s="71"/>
      <c r="IM302" s="71"/>
      <c r="IN302" s="71"/>
      <c r="IO302" s="71"/>
      <c r="IP302" s="71"/>
      <c r="IQ302" s="71"/>
      <c r="IR302" s="71"/>
      <c r="IS302" s="71"/>
      <c r="IT302" s="71"/>
      <c r="IU302" s="71"/>
      <c r="IV302" s="71"/>
    </row>
    <row r="303" spans="1:256" ht="12.75">
      <c r="A303" s="68" t="s">
        <v>1469</v>
      </c>
      <c r="B303" s="68" t="s">
        <v>1470</v>
      </c>
      <c r="C303" s="68" t="s">
        <v>1471</v>
      </c>
      <c r="D303" s="68"/>
      <c r="E303" s="68"/>
      <c r="F303" s="69">
        <v>65533.75</v>
      </c>
      <c r="G303" s="70">
        <v>65533.75</v>
      </c>
      <c r="H303" s="70"/>
      <c r="I303" s="70"/>
      <c r="J303" s="70">
        <v>0</v>
      </c>
      <c r="K303" s="70"/>
      <c r="L303" s="70">
        <v>-65533.75</v>
      </c>
      <c r="M303" s="70"/>
      <c r="N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1"/>
      <c r="GS303" s="71"/>
      <c r="GT303" s="71"/>
      <c r="GU303" s="71"/>
      <c r="GV303" s="71"/>
      <c r="GW303" s="71"/>
      <c r="GX303" s="71"/>
      <c r="GY303" s="71"/>
      <c r="GZ303" s="71"/>
      <c r="HA303" s="71"/>
      <c r="HB303" s="71"/>
      <c r="HC303" s="71"/>
      <c r="HD303" s="71"/>
      <c r="HE303" s="71"/>
      <c r="HF303" s="71"/>
      <c r="HG303" s="71"/>
      <c r="HH303" s="71"/>
      <c r="HI303" s="71"/>
      <c r="HJ303" s="71"/>
      <c r="HK303" s="71"/>
      <c r="HL303" s="71"/>
      <c r="HM303" s="71"/>
      <c r="HN303" s="71"/>
      <c r="HO303" s="71"/>
      <c r="HP303" s="71"/>
      <c r="HQ303" s="71"/>
      <c r="HR303" s="71"/>
      <c r="HS303" s="71"/>
      <c r="HT303" s="71"/>
      <c r="HU303" s="71"/>
      <c r="HV303" s="71"/>
      <c r="HW303" s="71"/>
      <c r="HX303" s="71"/>
      <c r="HY303" s="71"/>
      <c r="HZ303" s="71"/>
      <c r="IA303" s="71"/>
      <c r="IB303" s="71"/>
      <c r="IC303" s="71"/>
      <c r="ID303" s="71"/>
      <c r="IE303" s="71"/>
      <c r="IF303" s="71"/>
      <c r="IG303" s="71"/>
      <c r="IH303" s="71"/>
      <c r="II303" s="71"/>
      <c r="IJ303" s="71"/>
      <c r="IK303" s="71"/>
      <c r="IL303" s="71"/>
      <c r="IM303" s="71"/>
      <c r="IN303" s="71"/>
      <c r="IO303" s="71"/>
      <c r="IP303" s="71"/>
      <c r="IQ303" s="71"/>
      <c r="IR303" s="71"/>
      <c r="IS303" s="71"/>
      <c r="IT303" s="71"/>
      <c r="IU303" s="71"/>
      <c r="IV303" s="71"/>
    </row>
    <row r="304" spans="1:256" ht="12.75">
      <c r="A304" s="68" t="s">
        <v>1472</v>
      </c>
      <c r="B304" s="68" t="s">
        <v>1473</v>
      </c>
      <c r="C304" s="68" t="s">
        <v>1474</v>
      </c>
      <c r="D304" s="68"/>
      <c r="E304" s="68"/>
      <c r="F304" s="69">
        <v>2418.95</v>
      </c>
      <c r="G304" s="70">
        <v>2418.95</v>
      </c>
      <c r="H304" s="70"/>
      <c r="I304" s="70"/>
      <c r="J304" s="70">
        <v>0</v>
      </c>
      <c r="K304" s="70"/>
      <c r="L304" s="70">
        <v>-2418.95</v>
      </c>
      <c r="M304" s="70"/>
      <c r="N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  <c r="FQ304" s="71"/>
      <c r="FR304" s="71"/>
      <c r="FS304" s="71"/>
      <c r="FT304" s="71"/>
      <c r="FU304" s="71"/>
      <c r="FV304" s="71"/>
      <c r="FW304" s="71"/>
      <c r="FX304" s="71"/>
      <c r="FY304" s="71"/>
      <c r="FZ304" s="71"/>
      <c r="GA304" s="71"/>
      <c r="GB304" s="71"/>
      <c r="GC304" s="71"/>
      <c r="GD304" s="71"/>
      <c r="GE304" s="71"/>
      <c r="GF304" s="71"/>
      <c r="GG304" s="71"/>
      <c r="GH304" s="71"/>
      <c r="GI304" s="71"/>
      <c r="GJ304" s="71"/>
      <c r="GK304" s="71"/>
      <c r="GL304" s="71"/>
      <c r="GM304" s="71"/>
      <c r="GN304" s="71"/>
      <c r="GO304" s="71"/>
      <c r="GP304" s="71"/>
      <c r="GQ304" s="71"/>
      <c r="GR304" s="71"/>
      <c r="GS304" s="71"/>
      <c r="GT304" s="71"/>
      <c r="GU304" s="71"/>
      <c r="GV304" s="71"/>
      <c r="GW304" s="71"/>
      <c r="GX304" s="71"/>
      <c r="GY304" s="71"/>
      <c r="GZ304" s="71"/>
      <c r="HA304" s="71"/>
      <c r="HB304" s="71"/>
      <c r="HC304" s="71"/>
      <c r="HD304" s="71"/>
      <c r="HE304" s="71"/>
      <c r="HF304" s="71"/>
      <c r="HG304" s="71"/>
      <c r="HH304" s="71"/>
      <c r="HI304" s="71"/>
      <c r="HJ304" s="71"/>
      <c r="HK304" s="71"/>
      <c r="HL304" s="71"/>
      <c r="HM304" s="71"/>
      <c r="HN304" s="71"/>
      <c r="HO304" s="71"/>
      <c r="HP304" s="71"/>
      <c r="HQ304" s="71"/>
      <c r="HR304" s="71"/>
      <c r="HS304" s="71"/>
      <c r="HT304" s="71"/>
      <c r="HU304" s="71"/>
      <c r="HV304" s="71"/>
      <c r="HW304" s="71"/>
      <c r="HX304" s="71"/>
      <c r="HY304" s="71"/>
      <c r="HZ304" s="71"/>
      <c r="IA304" s="71"/>
      <c r="IB304" s="71"/>
      <c r="IC304" s="71"/>
      <c r="ID304" s="71"/>
      <c r="IE304" s="71"/>
      <c r="IF304" s="71"/>
      <c r="IG304" s="71"/>
      <c r="IH304" s="71"/>
      <c r="II304" s="71"/>
      <c r="IJ304" s="71"/>
      <c r="IK304" s="71"/>
      <c r="IL304" s="71"/>
      <c r="IM304" s="71"/>
      <c r="IN304" s="71"/>
      <c r="IO304" s="71"/>
      <c r="IP304" s="71"/>
      <c r="IQ304" s="71"/>
      <c r="IR304" s="71"/>
      <c r="IS304" s="71"/>
      <c r="IT304" s="71"/>
      <c r="IU304" s="71"/>
      <c r="IV304" s="71"/>
    </row>
    <row r="305" spans="1:256" ht="12.75">
      <c r="A305" s="68" t="s">
        <v>1475</v>
      </c>
      <c r="B305" s="68" t="s">
        <v>1476</v>
      </c>
      <c r="C305" s="68" t="s">
        <v>1477</v>
      </c>
      <c r="D305" s="68"/>
      <c r="E305" s="68"/>
      <c r="F305" s="69">
        <v>91529.22</v>
      </c>
      <c r="G305" s="70">
        <v>91529.22</v>
      </c>
      <c r="H305" s="70"/>
      <c r="I305" s="70"/>
      <c r="J305" s="70">
        <v>0</v>
      </c>
      <c r="K305" s="70"/>
      <c r="L305" s="70">
        <v>-91529.22</v>
      </c>
      <c r="M305" s="70"/>
      <c r="N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  <c r="FN305" s="71"/>
      <c r="FO305" s="71"/>
      <c r="FP305" s="71"/>
      <c r="FQ305" s="71"/>
      <c r="FR305" s="71"/>
      <c r="FS305" s="71"/>
      <c r="FT305" s="71"/>
      <c r="FU305" s="71"/>
      <c r="FV305" s="71"/>
      <c r="FW305" s="71"/>
      <c r="FX305" s="71"/>
      <c r="FY305" s="71"/>
      <c r="FZ305" s="71"/>
      <c r="GA305" s="71"/>
      <c r="GB305" s="71"/>
      <c r="GC305" s="71"/>
      <c r="GD305" s="71"/>
      <c r="GE305" s="71"/>
      <c r="GF305" s="71"/>
      <c r="GG305" s="71"/>
      <c r="GH305" s="71"/>
      <c r="GI305" s="71"/>
      <c r="GJ305" s="71"/>
      <c r="GK305" s="71"/>
      <c r="GL305" s="71"/>
      <c r="GM305" s="71"/>
      <c r="GN305" s="71"/>
      <c r="GO305" s="71"/>
      <c r="GP305" s="71"/>
      <c r="GQ305" s="71"/>
      <c r="GR305" s="71"/>
      <c r="GS305" s="71"/>
      <c r="GT305" s="71"/>
      <c r="GU305" s="71"/>
      <c r="GV305" s="71"/>
      <c r="GW305" s="71"/>
      <c r="GX305" s="71"/>
      <c r="GY305" s="71"/>
      <c r="GZ305" s="71"/>
      <c r="HA305" s="71"/>
      <c r="HB305" s="71"/>
      <c r="HC305" s="71"/>
      <c r="HD305" s="71"/>
      <c r="HE305" s="71"/>
      <c r="HF305" s="71"/>
      <c r="HG305" s="71"/>
      <c r="HH305" s="71"/>
      <c r="HI305" s="71"/>
      <c r="HJ305" s="71"/>
      <c r="HK305" s="71"/>
      <c r="HL305" s="71"/>
      <c r="HM305" s="71"/>
      <c r="HN305" s="71"/>
      <c r="HO305" s="71"/>
      <c r="HP305" s="71"/>
      <c r="HQ305" s="71"/>
      <c r="HR305" s="71"/>
      <c r="HS305" s="71"/>
      <c r="HT305" s="71"/>
      <c r="HU305" s="71"/>
      <c r="HV305" s="71"/>
      <c r="HW305" s="71"/>
      <c r="HX305" s="71"/>
      <c r="HY305" s="71"/>
      <c r="HZ305" s="71"/>
      <c r="IA305" s="71"/>
      <c r="IB305" s="71"/>
      <c r="IC305" s="71"/>
      <c r="ID305" s="71"/>
      <c r="IE305" s="71"/>
      <c r="IF305" s="71"/>
      <c r="IG305" s="71"/>
      <c r="IH305" s="71"/>
      <c r="II305" s="71"/>
      <c r="IJ305" s="71"/>
      <c r="IK305" s="71"/>
      <c r="IL305" s="71"/>
      <c r="IM305" s="71"/>
      <c r="IN305" s="71"/>
      <c r="IO305" s="71"/>
      <c r="IP305" s="71"/>
      <c r="IQ305" s="71"/>
      <c r="IR305" s="71"/>
      <c r="IS305" s="71"/>
      <c r="IT305" s="71"/>
      <c r="IU305" s="71"/>
      <c r="IV305" s="71"/>
    </row>
    <row r="306" spans="1:256" ht="12.75">
      <c r="A306" s="68" t="s">
        <v>1478</v>
      </c>
      <c r="B306" s="68" t="s">
        <v>1479</v>
      </c>
      <c r="C306" s="68" t="s">
        <v>1480</v>
      </c>
      <c r="D306" s="68"/>
      <c r="E306" s="68"/>
      <c r="F306" s="69">
        <v>85162.41</v>
      </c>
      <c r="G306" s="70">
        <v>77216.97</v>
      </c>
      <c r="H306" s="70"/>
      <c r="I306" s="70"/>
      <c r="J306" s="70">
        <v>-7945.44</v>
      </c>
      <c r="K306" s="70"/>
      <c r="L306" s="70">
        <v>-85162.41</v>
      </c>
      <c r="M306" s="70"/>
      <c r="N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  <c r="FQ306" s="71"/>
      <c r="FR306" s="71"/>
      <c r="FS306" s="71"/>
      <c r="FT306" s="71"/>
      <c r="FU306" s="71"/>
      <c r="FV306" s="71"/>
      <c r="FW306" s="71"/>
      <c r="FX306" s="71"/>
      <c r="FY306" s="71"/>
      <c r="FZ306" s="71"/>
      <c r="GA306" s="71"/>
      <c r="GB306" s="71"/>
      <c r="GC306" s="71"/>
      <c r="GD306" s="71"/>
      <c r="GE306" s="71"/>
      <c r="GF306" s="71"/>
      <c r="GG306" s="71"/>
      <c r="GH306" s="71"/>
      <c r="GI306" s="71"/>
      <c r="GJ306" s="71"/>
      <c r="GK306" s="71"/>
      <c r="GL306" s="71"/>
      <c r="GM306" s="71"/>
      <c r="GN306" s="71"/>
      <c r="GO306" s="71"/>
      <c r="GP306" s="71"/>
      <c r="GQ306" s="71"/>
      <c r="GR306" s="71"/>
      <c r="GS306" s="71"/>
      <c r="GT306" s="71"/>
      <c r="GU306" s="71"/>
      <c r="GV306" s="71"/>
      <c r="GW306" s="71"/>
      <c r="GX306" s="71"/>
      <c r="GY306" s="71"/>
      <c r="GZ306" s="71"/>
      <c r="HA306" s="71"/>
      <c r="HB306" s="71"/>
      <c r="HC306" s="71"/>
      <c r="HD306" s="71"/>
      <c r="HE306" s="71"/>
      <c r="HF306" s="71"/>
      <c r="HG306" s="71"/>
      <c r="HH306" s="71"/>
      <c r="HI306" s="71"/>
      <c r="HJ306" s="71"/>
      <c r="HK306" s="71"/>
      <c r="HL306" s="71"/>
      <c r="HM306" s="71"/>
      <c r="HN306" s="71"/>
      <c r="HO306" s="71"/>
      <c r="HP306" s="71"/>
      <c r="HQ306" s="71"/>
      <c r="HR306" s="71"/>
      <c r="HS306" s="71"/>
      <c r="HT306" s="71"/>
      <c r="HU306" s="71"/>
      <c r="HV306" s="71"/>
      <c r="HW306" s="71"/>
      <c r="HX306" s="71"/>
      <c r="HY306" s="71"/>
      <c r="HZ306" s="71"/>
      <c r="IA306" s="71"/>
      <c r="IB306" s="71"/>
      <c r="IC306" s="71"/>
      <c r="ID306" s="71"/>
      <c r="IE306" s="71"/>
      <c r="IF306" s="71"/>
      <c r="IG306" s="71"/>
      <c r="IH306" s="71"/>
      <c r="II306" s="71"/>
      <c r="IJ306" s="71"/>
      <c r="IK306" s="71"/>
      <c r="IL306" s="71"/>
      <c r="IM306" s="71"/>
      <c r="IN306" s="71"/>
      <c r="IO306" s="71"/>
      <c r="IP306" s="71"/>
      <c r="IQ306" s="71"/>
      <c r="IR306" s="71"/>
      <c r="IS306" s="71"/>
      <c r="IT306" s="71"/>
      <c r="IU306" s="71"/>
      <c r="IV306" s="71"/>
    </row>
    <row r="307" spans="1:256" ht="12.75">
      <c r="A307" s="68" t="s">
        <v>1481</v>
      </c>
      <c r="B307" s="68" t="s">
        <v>1482</v>
      </c>
      <c r="C307" s="68" t="s">
        <v>1483</v>
      </c>
      <c r="D307" s="68"/>
      <c r="E307" s="68"/>
      <c r="F307" s="69">
        <v>12508.08</v>
      </c>
      <c r="G307" s="70">
        <v>10299.31</v>
      </c>
      <c r="H307" s="70"/>
      <c r="I307" s="70"/>
      <c r="J307" s="70">
        <v>-2208.77</v>
      </c>
      <c r="K307" s="70"/>
      <c r="L307" s="70">
        <v>-12508.08</v>
      </c>
      <c r="M307" s="70"/>
      <c r="N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  <c r="FQ307" s="71"/>
      <c r="FR307" s="71"/>
      <c r="FS307" s="71"/>
      <c r="FT307" s="71"/>
      <c r="FU307" s="71"/>
      <c r="FV307" s="71"/>
      <c r="FW307" s="71"/>
      <c r="FX307" s="71"/>
      <c r="FY307" s="71"/>
      <c r="FZ307" s="71"/>
      <c r="GA307" s="71"/>
      <c r="GB307" s="71"/>
      <c r="GC307" s="71"/>
      <c r="GD307" s="71"/>
      <c r="GE307" s="71"/>
      <c r="GF307" s="71"/>
      <c r="GG307" s="71"/>
      <c r="GH307" s="71"/>
      <c r="GI307" s="71"/>
      <c r="GJ307" s="71"/>
      <c r="GK307" s="71"/>
      <c r="GL307" s="71"/>
      <c r="GM307" s="71"/>
      <c r="GN307" s="71"/>
      <c r="GO307" s="71"/>
      <c r="GP307" s="71"/>
      <c r="GQ307" s="71"/>
      <c r="GR307" s="71"/>
      <c r="GS307" s="71"/>
      <c r="GT307" s="71"/>
      <c r="GU307" s="71"/>
      <c r="GV307" s="71"/>
      <c r="GW307" s="71"/>
      <c r="GX307" s="71"/>
      <c r="GY307" s="71"/>
      <c r="GZ307" s="71"/>
      <c r="HA307" s="71"/>
      <c r="HB307" s="71"/>
      <c r="HC307" s="71"/>
      <c r="HD307" s="71"/>
      <c r="HE307" s="71"/>
      <c r="HF307" s="71"/>
      <c r="HG307" s="71"/>
      <c r="HH307" s="71"/>
      <c r="HI307" s="71"/>
      <c r="HJ307" s="71"/>
      <c r="HK307" s="71"/>
      <c r="HL307" s="71"/>
      <c r="HM307" s="71"/>
      <c r="HN307" s="71"/>
      <c r="HO307" s="71"/>
      <c r="HP307" s="71"/>
      <c r="HQ307" s="71"/>
      <c r="HR307" s="71"/>
      <c r="HS307" s="71"/>
      <c r="HT307" s="71"/>
      <c r="HU307" s="71"/>
      <c r="HV307" s="71"/>
      <c r="HW307" s="71"/>
      <c r="HX307" s="71"/>
      <c r="HY307" s="71"/>
      <c r="HZ307" s="71"/>
      <c r="IA307" s="71"/>
      <c r="IB307" s="71"/>
      <c r="IC307" s="71"/>
      <c r="ID307" s="71"/>
      <c r="IE307" s="71"/>
      <c r="IF307" s="71"/>
      <c r="IG307" s="71"/>
      <c r="IH307" s="71"/>
      <c r="II307" s="71"/>
      <c r="IJ307" s="71"/>
      <c r="IK307" s="71"/>
      <c r="IL307" s="71"/>
      <c r="IM307" s="71"/>
      <c r="IN307" s="71"/>
      <c r="IO307" s="71"/>
      <c r="IP307" s="71"/>
      <c r="IQ307" s="71"/>
      <c r="IR307" s="71"/>
      <c r="IS307" s="71"/>
      <c r="IT307" s="71"/>
      <c r="IU307" s="71"/>
      <c r="IV307" s="71"/>
    </row>
    <row r="308" spans="1:256" ht="12.75">
      <c r="A308" s="68" t="s">
        <v>1484</v>
      </c>
      <c r="B308" s="68" t="s">
        <v>1485</v>
      </c>
      <c r="C308" s="68" t="s">
        <v>1486</v>
      </c>
      <c r="D308" s="68"/>
      <c r="E308" s="68"/>
      <c r="F308" s="69">
        <v>2225.99</v>
      </c>
      <c r="G308" s="70">
        <v>1163.61</v>
      </c>
      <c r="H308" s="70"/>
      <c r="I308" s="70"/>
      <c r="J308" s="70">
        <v>-1062.38</v>
      </c>
      <c r="K308" s="70"/>
      <c r="L308" s="70">
        <v>-2225.99</v>
      </c>
      <c r="M308" s="70"/>
      <c r="N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  <c r="FS308" s="71"/>
      <c r="FT308" s="71"/>
      <c r="FU308" s="71"/>
      <c r="FV308" s="71"/>
      <c r="FW308" s="71"/>
      <c r="FX308" s="71"/>
      <c r="FY308" s="71"/>
      <c r="FZ308" s="71"/>
      <c r="GA308" s="71"/>
      <c r="GB308" s="71"/>
      <c r="GC308" s="71"/>
      <c r="GD308" s="71"/>
      <c r="GE308" s="71"/>
      <c r="GF308" s="71"/>
      <c r="GG308" s="71"/>
      <c r="GH308" s="71"/>
      <c r="GI308" s="71"/>
      <c r="GJ308" s="71"/>
      <c r="GK308" s="71"/>
      <c r="GL308" s="71"/>
      <c r="GM308" s="71"/>
      <c r="GN308" s="71"/>
      <c r="GO308" s="71"/>
      <c r="GP308" s="71"/>
      <c r="GQ308" s="71"/>
      <c r="GR308" s="71"/>
      <c r="GS308" s="71"/>
      <c r="GT308" s="71"/>
      <c r="GU308" s="71"/>
      <c r="GV308" s="71"/>
      <c r="GW308" s="71"/>
      <c r="GX308" s="71"/>
      <c r="GY308" s="71"/>
      <c r="GZ308" s="71"/>
      <c r="HA308" s="71"/>
      <c r="HB308" s="71"/>
      <c r="HC308" s="71"/>
      <c r="HD308" s="71"/>
      <c r="HE308" s="71"/>
      <c r="HF308" s="71"/>
      <c r="HG308" s="71"/>
      <c r="HH308" s="71"/>
      <c r="HI308" s="71"/>
      <c r="HJ308" s="71"/>
      <c r="HK308" s="71"/>
      <c r="HL308" s="71"/>
      <c r="HM308" s="71"/>
      <c r="HN308" s="71"/>
      <c r="HO308" s="71"/>
      <c r="HP308" s="71"/>
      <c r="HQ308" s="71"/>
      <c r="HR308" s="71"/>
      <c r="HS308" s="71"/>
      <c r="HT308" s="71"/>
      <c r="HU308" s="71"/>
      <c r="HV308" s="71"/>
      <c r="HW308" s="71"/>
      <c r="HX308" s="71"/>
      <c r="HY308" s="71"/>
      <c r="HZ308" s="71"/>
      <c r="IA308" s="71"/>
      <c r="IB308" s="71"/>
      <c r="IC308" s="71"/>
      <c r="ID308" s="71"/>
      <c r="IE308" s="71"/>
      <c r="IF308" s="71"/>
      <c r="IG308" s="71"/>
      <c r="IH308" s="71"/>
      <c r="II308" s="71"/>
      <c r="IJ308" s="71"/>
      <c r="IK308" s="71"/>
      <c r="IL308" s="71"/>
      <c r="IM308" s="71"/>
      <c r="IN308" s="71"/>
      <c r="IO308" s="71"/>
      <c r="IP308" s="71"/>
      <c r="IQ308" s="71"/>
      <c r="IR308" s="71"/>
      <c r="IS308" s="71"/>
      <c r="IT308" s="71"/>
      <c r="IU308" s="71"/>
      <c r="IV308" s="71"/>
    </row>
    <row r="309" spans="1:256" ht="12.75">
      <c r="A309" s="68" t="s">
        <v>1487</v>
      </c>
      <c r="B309" s="68" t="s">
        <v>1488</v>
      </c>
      <c r="C309" s="68" t="s">
        <v>1489</v>
      </c>
      <c r="D309" s="68"/>
      <c r="E309" s="68"/>
      <c r="F309" s="69">
        <v>107.86</v>
      </c>
      <c r="G309" s="70">
        <v>107</v>
      </c>
      <c r="H309" s="70"/>
      <c r="I309" s="70"/>
      <c r="J309" s="70">
        <v>-0.86</v>
      </c>
      <c r="K309" s="70"/>
      <c r="L309" s="70">
        <v>-107.86</v>
      </c>
      <c r="M309" s="70"/>
      <c r="N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  <c r="FS309" s="71"/>
      <c r="FT309" s="71"/>
      <c r="FU309" s="71"/>
      <c r="FV309" s="71"/>
      <c r="FW309" s="71"/>
      <c r="FX309" s="71"/>
      <c r="FY309" s="71"/>
      <c r="FZ309" s="71"/>
      <c r="GA309" s="71"/>
      <c r="GB309" s="71"/>
      <c r="GC309" s="71"/>
      <c r="GD309" s="71"/>
      <c r="GE309" s="71"/>
      <c r="GF309" s="71"/>
      <c r="GG309" s="71"/>
      <c r="GH309" s="71"/>
      <c r="GI309" s="71"/>
      <c r="GJ309" s="71"/>
      <c r="GK309" s="71"/>
      <c r="GL309" s="71"/>
      <c r="GM309" s="71"/>
      <c r="GN309" s="71"/>
      <c r="GO309" s="71"/>
      <c r="GP309" s="71"/>
      <c r="GQ309" s="71"/>
      <c r="GR309" s="71"/>
      <c r="GS309" s="71"/>
      <c r="GT309" s="71"/>
      <c r="GU309" s="71"/>
      <c r="GV309" s="71"/>
      <c r="GW309" s="71"/>
      <c r="GX309" s="71"/>
      <c r="GY309" s="71"/>
      <c r="GZ309" s="71"/>
      <c r="HA309" s="71"/>
      <c r="HB309" s="71"/>
      <c r="HC309" s="71"/>
      <c r="HD309" s="71"/>
      <c r="HE309" s="71"/>
      <c r="HF309" s="71"/>
      <c r="HG309" s="71"/>
      <c r="HH309" s="71"/>
      <c r="HI309" s="71"/>
      <c r="HJ309" s="71"/>
      <c r="HK309" s="71"/>
      <c r="HL309" s="71"/>
      <c r="HM309" s="71"/>
      <c r="HN309" s="71"/>
      <c r="HO309" s="71"/>
      <c r="HP309" s="71"/>
      <c r="HQ309" s="71"/>
      <c r="HR309" s="71"/>
      <c r="HS309" s="71"/>
      <c r="HT309" s="71"/>
      <c r="HU309" s="71"/>
      <c r="HV309" s="71"/>
      <c r="HW309" s="71"/>
      <c r="HX309" s="71"/>
      <c r="HY309" s="71"/>
      <c r="HZ309" s="71"/>
      <c r="IA309" s="71"/>
      <c r="IB309" s="71"/>
      <c r="IC309" s="71"/>
      <c r="ID309" s="71"/>
      <c r="IE309" s="71"/>
      <c r="IF309" s="71"/>
      <c r="IG309" s="71"/>
      <c r="IH309" s="71"/>
      <c r="II309" s="71"/>
      <c r="IJ309" s="71"/>
      <c r="IK309" s="71"/>
      <c r="IL309" s="71"/>
      <c r="IM309" s="71"/>
      <c r="IN309" s="71"/>
      <c r="IO309" s="71"/>
      <c r="IP309" s="71"/>
      <c r="IQ309" s="71"/>
      <c r="IR309" s="71"/>
      <c r="IS309" s="71"/>
      <c r="IT309" s="71"/>
      <c r="IU309" s="71"/>
      <c r="IV309" s="71"/>
    </row>
    <row r="310" spans="1:256" ht="12.75">
      <c r="A310" s="68" t="s">
        <v>1490</v>
      </c>
      <c r="B310" s="68" t="s">
        <v>1491</v>
      </c>
      <c r="C310" s="68" t="s">
        <v>1492</v>
      </c>
      <c r="D310" s="68"/>
      <c r="E310" s="68"/>
      <c r="F310" s="69">
        <v>26397.67</v>
      </c>
      <c r="G310" s="70">
        <v>26397.67</v>
      </c>
      <c r="H310" s="70"/>
      <c r="I310" s="70"/>
      <c r="J310" s="70">
        <v>0</v>
      </c>
      <c r="K310" s="70"/>
      <c r="L310" s="70">
        <v>-26397.67</v>
      </c>
      <c r="M310" s="70"/>
      <c r="N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  <c r="FS310" s="71"/>
      <c r="FT310" s="71"/>
      <c r="FU310" s="71"/>
      <c r="FV310" s="71"/>
      <c r="FW310" s="71"/>
      <c r="FX310" s="71"/>
      <c r="FY310" s="71"/>
      <c r="FZ310" s="71"/>
      <c r="GA310" s="71"/>
      <c r="GB310" s="71"/>
      <c r="GC310" s="71"/>
      <c r="GD310" s="71"/>
      <c r="GE310" s="71"/>
      <c r="GF310" s="71"/>
      <c r="GG310" s="71"/>
      <c r="GH310" s="71"/>
      <c r="GI310" s="71"/>
      <c r="GJ310" s="71"/>
      <c r="GK310" s="71"/>
      <c r="GL310" s="71"/>
      <c r="GM310" s="71"/>
      <c r="GN310" s="71"/>
      <c r="GO310" s="71"/>
      <c r="GP310" s="71"/>
      <c r="GQ310" s="71"/>
      <c r="GR310" s="71"/>
      <c r="GS310" s="71"/>
      <c r="GT310" s="71"/>
      <c r="GU310" s="71"/>
      <c r="GV310" s="71"/>
      <c r="GW310" s="71"/>
      <c r="GX310" s="71"/>
      <c r="GY310" s="71"/>
      <c r="GZ310" s="71"/>
      <c r="HA310" s="71"/>
      <c r="HB310" s="71"/>
      <c r="HC310" s="71"/>
      <c r="HD310" s="71"/>
      <c r="HE310" s="71"/>
      <c r="HF310" s="71"/>
      <c r="HG310" s="71"/>
      <c r="HH310" s="71"/>
      <c r="HI310" s="71"/>
      <c r="HJ310" s="71"/>
      <c r="HK310" s="71"/>
      <c r="HL310" s="71"/>
      <c r="HM310" s="71"/>
      <c r="HN310" s="71"/>
      <c r="HO310" s="71"/>
      <c r="HP310" s="71"/>
      <c r="HQ310" s="71"/>
      <c r="HR310" s="71"/>
      <c r="HS310" s="71"/>
      <c r="HT310" s="71"/>
      <c r="HU310" s="71"/>
      <c r="HV310" s="71"/>
      <c r="HW310" s="71"/>
      <c r="HX310" s="71"/>
      <c r="HY310" s="71"/>
      <c r="HZ310" s="71"/>
      <c r="IA310" s="71"/>
      <c r="IB310" s="71"/>
      <c r="IC310" s="71"/>
      <c r="ID310" s="71"/>
      <c r="IE310" s="71"/>
      <c r="IF310" s="71"/>
      <c r="IG310" s="71"/>
      <c r="IH310" s="71"/>
      <c r="II310" s="71"/>
      <c r="IJ310" s="71"/>
      <c r="IK310" s="71"/>
      <c r="IL310" s="71"/>
      <c r="IM310" s="71"/>
      <c r="IN310" s="71"/>
      <c r="IO310" s="71"/>
      <c r="IP310" s="71"/>
      <c r="IQ310" s="71"/>
      <c r="IR310" s="71"/>
      <c r="IS310" s="71"/>
      <c r="IT310" s="71"/>
      <c r="IU310" s="71"/>
      <c r="IV310" s="71"/>
    </row>
    <row r="311" spans="1:256" ht="12.75">
      <c r="A311" s="68" t="s">
        <v>1493</v>
      </c>
      <c r="B311" s="68" t="s">
        <v>1494</v>
      </c>
      <c r="C311" s="68" t="s">
        <v>1495</v>
      </c>
      <c r="D311" s="68"/>
      <c r="E311" s="68"/>
      <c r="F311" s="69">
        <v>596.83</v>
      </c>
      <c r="G311" s="70">
        <v>596.83</v>
      </c>
      <c r="H311" s="70"/>
      <c r="I311" s="70"/>
      <c r="J311" s="70">
        <v>0</v>
      </c>
      <c r="K311" s="70"/>
      <c r="L311" s="70">
        <v>-596.83</v>
      </c>
      <c r="M311" s="70"/>
      <c r="N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  <c r="FS311" s="71"/>
      <c r="FT311" s="71"/>
      <c r="FU311" s="71"/>
      <c r="FV311" s="71"/>
      <c r="FW311" s="71"/>
      <c r="FX311" s="71"/>
      <c r="FY311" s="71"/>
      <c r="FZ311" s="71"/>
      <c r="GA311" s="71"/>
      <c r="GB311" s="71"/>
      <c r="GC311" s="71"/>
      <c r="GD311" s="71"/>
      <c r="GE311" s="71"/>
      <c r="GF311" s="71"/>
      <c r="GG311" s="71"/>
      <c r="GH311" s="71"/>
      <c r="GI311" s="71"/>
      <c r="GJ311" s="71"/>
      <c r="GK311" s="71"/>
      <c r="GL311" s="71"/>
      <c r="GM311" s="71"/>
      <c r="GN311" s="71"/>
      <c r="GO311" s="71"/>
      <c r="GP311" s="71"/>
      <c r="GQ311" s="71"/>
      <c r="GR311" s="71"/>
      <c r="GS311" s="71"/>
      <c r="GT311" s="71"/>
      <c r="GU311" s="71"/>
      <c r="GV311" s="71"/>
      <c r="GW311" s="71"/>
      <c r="GX311" s="71"/>
      <c r="GY311" s="71"/>
      <c r="GZ311" s="71"/>
      <c r="HA311" s="71"/>
      <c r="HB311" s="71"/>
      <c r="HC311" s="71"/>
      <c r="HD311" s="71"/>
      <c r="HE311" s="71"/>
      <c r="HF311" s="71"/>
      <c r="HG311" s="71"/>
      <c r="HH311" s="71"/>
      <c r="HI311" s="71"/>
      <c r="HJ311" s="71"/>
      <c r="HK311" s="71"/>
      <c r="HL311" s="71"/>
      <c r="HM311" s="71"/>
      <c r="HN311" s="71"/>
      <c r="HO311" s="71"/>
      <c r="HP311" s="71"/>
      <c r="HQ311" s="71"/>
      <c r="HR311" s="71"/>
      <c r="HS311" s="71"/>
      <c r="HT311" s="71"/>
      <c r="HU311" s="71"/>
      <c r="HV311" s="71"/>
      <c r="HW311" s="71"/>
      <c r="HX311" s="71"/>
      <c r="HY311" s="71"/>
      <c r="HZ311" s="71"/>
      <c r="IA311" s="71"/>
      <c r="IB311" s="71"/>
      <c r="IC311" s="71"/>
      <c r="ID311" s="71"/>
      <c r="IE311" s="71"/>
      <c r="IF311" s="71"/>
      <c r="IG311" s="71"/>
      <c r="IH311" s="71"/>
      <c r="II311" s="71"/>
      <c r="IJ311" s="71"/>
      <c r="IK311" s="71"/>
      <c r="IL311" s="71"/>
      <c r="IM311" s="71"/>
      <c r="IN311" s="71"/>
      <c r="IO311" s="71"/>
      <c r="IP311" s="71"/>
      <c r="IQ311" s="71"/>
      <c r="IR311" s="71"/>
      <c r="IS311" s="71"/>
      <c r="IT311" s="71"/>
      <c r="IU311" s="71"/>
      <c r="IV311" s="71"/>
    </row>
    <row r="312" spans="1:256" ht="12.75">
      <c r="A312" s="68" t="s">
        <v>1496</v>
      </c>
      <c r="B312" s="68" t="s">
        <v>1497</v>
      </c>
      <c r="C312" s="68" t="s">
        <v>1498</v>
      </c>
      <c r="D312" s="68"/>
      <c r="E312" s="68"/>
      <c r="F312" s="69">
        <v>14682.67</v>
      </c>
      <c r="G312" s="70">
        <v>14681.8</v>
      </c>
      <c r="H312" s="70"/>
      <c r="I312" s="70"/>
      <c r="J312" s="70">
        <v>-0.87</v>
      </c>
      <c r="K312" s="70"/>
      <c r="L312" s="70">
        <v>-14682.67</v>
      </c>
      <c r="M312" s="70"/>
      <c r="N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1"/>
      <c r="GS312" s="71"/>
      <c r="GT312" s="71"/>
      <c r="GU312" s="71"/>
      <c r="GV312" s="71"/>
      <c r="GW312" s="71"/>
      <c r="GX312" s="71"/>
      <c r="GY312" s="71"/>
      <c r="GZ312" s="71"/>
      <c r="HA312" s="71"/>
      <c r="HB312" s="71"/>
      <c r="HC312" s="71"/>
      <c r="HD312" s="71"/>
      <c r="HE312" s="71"/>
      <c r="HF312" s="71"/>
      <c r="HG312" s="71"/>
      <c r="HH312" s="71"/>
      <c r="HI312" s="71"/>
      <c r="HJ312" s="71"/>
      <c r="HK312" s="71"/>
      <c r="HL312" s="71"/>
      <c r="HM312" s="71"/>
      <c r="HN312" s="71"/>
      <c r="HO312" s="71"/>
      <c r="HP312" s="71"/>
      <c r="HQ312" s="71"/>
      <c r="HR312" s="71"/>
      <c r="HS312" s="71"/>
      <c r="HT312" s="71"/>
      <c r="HU312" s="71"/>
      <c r="HV312" s="71"/>
      <c r="HW312" s="71"/>
      <c r="HX312" s="71"/>
      <c r="HY312" s="71"/>
      <c r="HZ312" s="71"/>
      <c r="IA312" s="71"/>
      <c r="IB312" s="71"/>
      <c r="IC312" s="71"/>
      <c r="ID312" s="71"/>
      <c r="IE312" s="71"/>
      <c r="IF312" s="71"/>
      <c r="IG312" s="71"/>
      <c r="IH312" s="71"/>
      <c r="II312" s="71"/>
      <c r="IJ312" s="71"/>
      <c r="IK312" s="71"/>
      <c r="IL312" s="71"/>
      <c r="IM312" s="71"/>
      <c r="IN312" s="71"/>
      <c r="IO312" s="71"/>
      <c r="IP312" s="71"/>
      <c r="IQ312" s="71"/>
      <c r="IR312" s="71"/>
      <c r="IS312" s="71"/>
      <c r="IT312" s="71"/>
      <c r="IU312" s="71"/>
      <c r="IV312" s="71"/>
    </row>
    <row r="313" spans="1:256" ht="12.75">
      <c r="A313" s="68" t="s">
        <v>1499</v>
      </c>
      <c r="B313" s="68" t="s">
        <v>1500</v>
      </c>
      <c r="C313" s="68" t="s">
        <v>1501</v>
      </c>
      <c r="D313" s="68"/>
      <c r="E313" s="68"/>
      <c r="F313" s="69">
        <v>38257.67</v>
      </c>
      <c r="G313" s="70">
        <v>38257.67</v>
      </c>
      <c r="H313" s="70"/>
      <c r="I313" s="70"/>
      <c r="J313" s="70">
        <v>0</v>
      </c>
      <c r="K313" s="70"/>
      <c r="L313" s="70">
        <v>-38257.67</v>
      </c>
      <c r="M313" s="70"/>
      <c r="N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/>
      <c r="FW313" s="71"/>
      <c r="FX313" s="71"/>
      <c r="FY313" s="71"/>
      <c r="FZ313" s="71"/>
      <c r="GA313" s="71"/>
      <c r="GB313" s="71"/>
      <c r="GC313" s="71"/>
      <c r="GD313" s="71"/>
      <c r="GE313" s="71"/>
      <c r="GF313" s="71"/>
      <c r="GG313" s="71"/>
      <c r="GH313" s="71"/>
      <c r="GI313" s="71"/>
      <c r="GJ313" s="71"/>
      <c r="GK313" s="71"/>
      <c r="GL313" s="71"/>
      <c r="GM313" s="71"/>
      <c r="GN313" s="71"/>
      <c r="GO313" s="71"/>
      <c r="GP313" s="71"/>
      <c r="GQ313" s="71"/>
      <c r="GR313" s="71"/>
      <c r="GS313" s="71"/>
      <c r="GT313" s="71"/>
      <c r="GU313" s="71"/>
      <c r="GV313" s="71"/>
      <c r="GW313" s="71"/>
      <c r="GX313" s="71"/>
      <c r="GY313" s="71"/>
      <c r="GZ313" s="71"/>
      <c r="HA313" s="71"/>
      <c r="HB313" s="71"/>
      <c r="HC313" s="71"/>
      <c r="HD313" s="71"/>
      <c r="HE313" s="71"/>
      <c r="HF313" s="71"/>
      <c r="HG313" s="71"/>
      <c r="HH313" s="71"/>
      <c r="HI313" s="71"/>
      <c r="HJ313" s="71"/>
      <c r="HK313" s="71"/>
      <c r="HL313" s="71"/>
      <c r="HM313" s="71"/>
      <c r="HN313" s="71"/>
      <c r="HO313" s="71"/>
      <c r="HP313" s="71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  <c r="IO313" s="71"/>
      <c r="IP313" s="71"/>
      <c r="IQ313" s="71"/>
      <c r="IR313" s="71"/>
      <c r="IS313" s="71"/>
      <c r="IT313" s="71"/>
      <c r="IU313" s="71"/>
      <c r="IV313" s="71"/>
    </row>
    <row r="314" spans="1:256" ht="12.75">
      <c r="A314" s="68" t="s">
        <v>1502</v>
      </c>
      <c r="B314" s="68" t="s">
        <v>1503</v>
      </c>
      <c r="C314" s="68" t="s">
        <v>1504</v>
      </c>
      <c r="D314" s="68"/>
      <c r="E314" s="68"/>
      <c r="F314" s="69">
        <v>5142.75</v>
      </c>
      <c r="G314" s="70">
        <v>5142.75</v>
      </c>
      <c r="H314" s="70"/>
      <c r="I314" s="70"/>
      <c r="J314" s="70">
        <v>0</v>
      </c>
      <c r="K314" s="70"/>
      <c r="L314" s="70">
        <v>-5142.75</v>
      </c>
      <c r="M314" s="70"/>
      <c r="N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1"/>
      <c r="GS314" s="71"/>
      <c r="GT314" s="71"/>
      <c r="GU314" s="71"/>
      <c r="GV314" s="71"/>
      <c r="GW314" s="71"/>
      <c r="GX314" s="71"/>
      <c r="GY314" s="71"/>
      <c r="GZ314" s="71"/>
      <c r="HA314" s="71"/>
      <c r="HB314" s="71"/>
      <c r="HC314" s="71"/>
      <c r="HD314" s="71"/>
      <c r="HE314" s="71"/>
      <c r="HF314" s="71"/>
      <c r="HG314" s="71"/>
      <c r="HH314" s="71"/>
      <c r="HI314" s="71"/>
      <c r="HJ314" s="71"/>
      <c r="HK314" s="71"/>
      <c r="HL314" s="71"/>
      <c r="HM314" s="71"/>
      <c r="HN314" s="71"/>
      <c r="HO314" s="71"/>
      <c r="HP314" s="71"/>
      <c r="HQ314" s="71"/>
      <c r="HR314" s="71"/>
      <c r="HS314" s="71"/>
      <c r="HT314" s="71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  <c r="IS314" s="71"/>
      <c r="IT314" s="71"/>
      <c r="IU314" s="71"/>
      <c r="IV314" s="71"/>
    </row>
    <row r="315" spans="1:256" ht="12.75">
      <c r="A315" s="68" t="s">
        <v>1505</v>
      </c>
      <c r="B315" s="68" t="s">
        <v>1506</v>
      </c>
      <c r="C315" s="68" t="s">
        <v>1507</v>
      </c>
      <c r="D315" s="68"/>
      <c r="E315" s="68"/>
      <c r="F315" s="69">
        <v>106714.79</v>
      </c>
      <c r="G315" s="70">
        <v>84073.43</v>
      </c>
      <c r="H315" s="70"/>
      <c r="I315" s="70"/>
      <c r="J315" s="70">
        <v>-22641.36</v>
      </c>
      <c r="K315" s="70"/>
      <c r="L315" s="70">
        <v>-106714.79</v>
      </c>
      <c r="M315" s="70"/>
      <c r="N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/>
      <c r="GF315" s="71"/>
      <c r="GG315" s="71"/>
      <c r="GH315" s="71"/>
      <c r="GI315" s="71"/>
      <c r="GJ315" s="71"/>
      <c r="GK315" s="71"/>
      <c r="GL315" s="71"/>
      <c r="GM315" s="71"/>
      <c r="GN315" s="71"/>
      <c r="GO315" s="71"/>
      <c r="GP315" s="71"/>
      <c r="GQ315" s="71"/>
      <c r="GR315" s="71"/>
      <c r="GS315" s="71"/>
      <c r="GT315" s="71"/>
      <c r="GU315" s="71"/>
      <c r="GV315" s="71"/>
      <c r="GW315" s="71"/>
      <c r="GX315" s="71"/>
      <c r="GY315" s="71"/>
      <c r="GZ315" s="71"/>
      <c r="HA315" s="71"/>
      <c r="HB315" s="71"/>
      <c r="HC315" s="71"/>
      <c r="HD315" s="71"/>
      <c r="HE315" s="71"/>
      <c r="HF315" s="71"/>
      <c r="HG315" s="71"/>
      <c r="HH315" s="71"/>
      <c r="HI315" s="71"/>
      <c r="HJ315" s="71"/>
      <c r="HK315" s="71"/>
      <c r="HL315" s="71"/>
      <c r="HM315" s="71"/>
      <c r="HN315" s="71"/>
      <c r="HO315" s="71"/>
      <c r="HP315" s="71"/>
      <c r="HQ315" s="71"/>
      <c r="HR315" s="71"/>
      <c r="HS315" s="71"/>
      <c r="HT315" s="71"/>
      <c r="HU315" s="71"/>
      <c r="HV315" s="71"/>
      <c r="HW315" s="71"/>
      <c r="HX315" s="71"/>
      <c r="HY315" s="71"/>
      <c r="HZ315" s="71"/>
      <c r="IA315" s="71"/>
      <c r="IB315" s="71"/>
      <c r="IC315" s="71"/>
      <c r="ID315" s="71"/>
      <c r="IE315" s="71"/>
      <c r="IF315" s="71"/>
      <c r="IG315" s="71"/>
      <c r="IH315" s="71"/>
      <c r="II315" s="71"/>
      <c r="IJ315" s="71"/>
      <c r="IK315" s="71"/>
      <c r="IL315" s="71"/>
      <c r="IM315" s="71"/>
      <c r="IN315" s="71"/>
      <c r="IO315" s="71"/>
      <c r="IP315" s="71"/>
      <c r="IQ315" s="71"/>
      <c r="IR315" s="71"/>
      <c r="IS315" s="71"/>
      <c r="IT315" s="71"/>
      <c r="IU315" s="71"/>
      <c r="IV315" s="71"/>
    </row>
    <row r="316" spans="1:256" ht="12.75">
      <c r="A316" s="68" t="s">
        <v>1508</v>
      </c>
      <c r="B316" s="68" t="s">
        <v>1509</v>
      </c>
      <c r="C316" s="68" t="s">
        <v>1510</v>
      </c>
      <c r="D316" s="68"/>
      <c r="E316" s="68"/>
      <c r="F316" s="69">
        <v>26497</v>
      </c>
      <c r="G316" s="70">
        <v>26497</v>
      </c>
      <c r="H316" s="70"/>
      <c r="I316" s="70"/>
      <c r="J316" s="70">
        <v>0</v>
      </c>
      <c r="K316" s="70"/>
      <c r="L316" s="70">
        <v>-26497</v>
      </c>
      <c r="M316" s="70"/>
      <c r="N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  <c r="FN316" s="71"/>
      <c r="FO316" s="71"/>
      <c r="FP316" s="71"/>
      <c r="FQ316" s="71"/>
      <c r="FR316" s="71"/>
      <c r="FS316" s="71"/>
      <c r="FT316" s="71"/>
      <c r="FU316" s="71"/>
      <c r="FV316" s="71"/>
      <c r="FW316" s="71"/>
      <c r="FX316" s="71"/>
      <c r="FY316" s="71"/>
      <c r="FZ316" s="71"/>
      <c r="GA316" s="71"/>
      <c r="GB316" s="71"/>
      <c r="GC316" s="71"/>
      <c r="GD316" s="71"/>
      <c r="GE316" s="71"/>
      <c r="GF316" s="71"/>
      <c r="GG316" s="71"/>
      <c r="GH316" s="71"/>
      <c r="GI316" s="71"/>
      <c r="GJ316" s="71"/>
      <c r="GK316" s="71"/>
      <c r="GL316" s="71"/>
      <c r="GM316" s="71"/>
      <c r="GN316" s="71"/>
      <c r="GO316" s="71"/>
      <c r="GP316" s="71"/>
      <c r="GQ316" s="71"/>
      <c r="GR316" s="71"/>
      <c r="GS316" s="71"/>
      <c r="GT316" s="71"/>
      <c r="GU316" s="71"/>
      <c r="GV316" s="71"/>
      <c r="GW316" s="71"/>
      <c r="GX316" s="71"/>
      <c r="GY316" s="71"/>
      <c r="GZ316" s="71"/>
      <c r="HA316" s="71"/>
      <c r="HB316" s="71"/>
      <c r="HC316" s="71"/>
      <c r="HD316" s="71"/>
      <c r="HE316" s="71"/>
      <c r="HF316" s="71"/>
      <c r="HG316" s="71"/>
      <c r="HH316" s="71"/>
      <c r="HI316" s="71"/>
      <c r="HJ316" s="71"/>
      <c r="HK316" s="71"/>
      <c r="HL316" s="71"/>
      <c r="HM316" s="71"/>
      <c r="HN316" s="71"/>
      <c r="HO316" s="71"/>
      <c r="HP316" s="71"/>
      <c r="HQ316" s="71"/>
      <c r="HR316" s="71"/>
      <c r="HS316" s="71"/>
      <c r="HT316" s="71"/>
      <c r="HU316" s="71"/>
      <c r="HV316" s="71"/>
      <c r="HW316" s="71"/>
      <c r="HX316" s="71"/>
      <c r="HY316" s="71"/>
      <c r="HZ316" s="71"/>
      <c r="IA316" s="71"/>
      <c r="IB316" s="71"/>
      <c r="IC316" s="71"/>
      <c r="ID316" s="71"/>
      <c r="IE316" s="71"/>
      <c r="IF316" s="71"/>
      <c r="IG316" s="71"/>
      <c r="IH316" s="71"/>
      <c r="II316" s="71"/>
      <c r="IJ316" s="71"/>
      <c r="IK316" s="71"/>
      <c r="IL316" s="71"/>
      <c r="IM316" s="71"/>
      <c r="IN316" s="71"/>
      <c r="IO316" s="71"/>
      <c r="IP316" s="71"/>
      <c r="IQ316" s="71"/>
      <c r="IR316" s="71"/>
      <c r="IS316" s="71"/>
      <c r="IT316" s="71"/>
      <c r="IU316" s="71"/>
      <c r="IV316" s="71"/>
    </row>
    <row r="317" spans="1:256" ht="12.75">
      <c r="A317" s="68" t="s">
        <v>1511</v>
      </c>
      <c r="B317" s="68" t="s">
        <v>1512</v>
      </c>
      <c r="C317" s="68" t="s">
        <v>1513</v>
      </c>
      <c r="D317" s="68"/>
      <c r="E317" s="68"/>
      <c r="F317" s="69">
        <v>9106.77</v>
      </c>
      <c r="G317" s="70">
        <v>9106.77</v>
      </c>
      <c r="H317" s="70"/>
      <c r="I317" s="70"/>
      <c r="J317" s="70">
        <v>0</v>
      </c>
      <c r="K317" s="70"/>
      <c r="L317" s="70">
        <v>-9106.77</v>
      </c>
      <c r="M317" s="70"/>
      <c r="N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  <c r="GE317" s="71"/>
      <c r="GF317" s="71"/>
      <c r="GG317" s="71"/>
      <c r="GH317" s="71"/>
      <c r="GI317" s="71"/>
      <c r="GJ317" s="71"/>
      <c r="GK317" s="71"/>
      <c r="GL317" s="71"/>
      <c r="GM317" s="71"/>
      <c r="GN317" s="71"/>
      <c r="GO317" s="71"/>
      <c r="GP317" s="71"/>
      <c r="GQ317" s="71"/>
      <c r="GR317" s="71"/>
      <c r="GS317" s="71"/>
      <c r="GT317" s="71"/>
      <c r="GU317" s="71"/>
      <c r="GV317" s="71"/>
      <c r="GW317" s="71"/>
      <c r="GX317" s="71"/>
      <c r="GY317" s="71"/>
      <c r="GZ317" s="71"/>
      <c r="HA317" s="71"/>
      <c r="HB317" s="71"/>
      <c r="HC317" s="71"/>
      <c r="HD317" s="71"/>
      <c r="HE317" s="71"/>
      <c r="HF317" s="71"/>
      <c r="HG317" s="71"/>
      <c r="HH317" s="71"/>
      <c r="HI317" s="71"/>
      <c r="HJ317" s="71"/>
      <c r="HK317" s="71"/>
      <c r="HL317" s="71"/>
      <c r="HM317" s="71"/>
      <c r="HN317" s="71"/>
      <c r="HO317" s="71"/>
      <c r="HP317" s="71"/>
      <c r="HQ317" s="71"/>
      <c r="HR317" s="71"/>
      <c r="HS317" s="71"/>
      <c r="HT317" s="71"/>
      <c r="HU317" s="71"/>
      <c r="HV317" s="71"/>
      <c r="HW317" s="71"/>
      <c r="HX317" s="71"/>
      <c r="HY317" s="71"/>
      <c r="HZ317" s="71"/>
      <c r="IA317" s="71"/>
      <c r="IB317" s="71"/>
      <c r="IC317" s="71"/>
      <c r="ID317" s="71"/>
      <c r="IE317" s="71"/>
      <c r="IF317" s="71"/>
      <c r="IG317" s="71"/>
      <c r="IH317" s="71"/>
      <c r="II317" s="71"/>
      <c r="IJ317" s="71"/>
      <c r="IK317" s="71"/>
      <c r="IL317" s="71"/>
      <c r="IM317" s="71"/>
      <c r="IN317" s="71"/>
      <c r="IO317" s="71"/>
      <c r="IP317" s="71"/>
      <c r="IQ317" s="71"/>
      <c r="IR317" s="71"/>
      <c r="IS317" s="71"/>
      <c r="IT317" s="71"/>
      <c r="IU317" s="71"/>
      <c r="IV317" s="71"/>
    </row>
    <row r="318" spans="1:256" ht="12.75">
      <c r="A318" s="68" t="s">
        <v>1514</v>
      </c>
      <c r="B318" s="68" t="s">
        <v>1515</v>
      </c>
      <c r="C318" s="68" t="s">
        <v>1516</v>
      </c>
      <c r="D318" s="68"/>
      <c r="E318" s="68"/>
      <c r="F318" s="69">
        <v>89.61</v>
      </c>
      <c r="G318" s="70">
        <v>0</v>
      </c>
      <c r="H318" s="70"/>
      <c r="I318" s="70"/>
      <c r="J318" s="70">
        <v>-89.61</v>
      </c>
      <c r="K318" s="70"/>
      <c r="L318" s="70">
        <v>-89.61</v>
      </c>
      <c r="M318" s="70"/>
      <c r="N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1"/>
      <c r="ES318" s="71"/>
      <c r="ET318" s="71"/>
      <c r="EU318" s="71"/>
      <c r="EV318" s="71"/>
      <c r="EW318" s="71"/>
      <c r="EX318" s="71"/>
      <c r="EY318" s="71"/>
      <c r="EZ318" s="71"/>
      <c r="FA318" s="71"/>
      <c r="FB318" s="71"/>
      <c r="FC318" s="71"/>
      <c r="FD318" s="71"/>
      <c r="FE318" s="71"/>
      <c r="FF318" s="71"/>
      <c r="FG318" s="71"/>
      <c r="FH318" s="71"/>
      <c r="FI318" s="71"/>
      <c r="FJ318" s="71"/>
      <c r="FK318" s="71"/>
      <c r="FL318" s="71"/>
      <c r="FM318" s="71"/>
      <c r="FN318" s="71"/>
      <c r="FO318" s="71"/>
      <c r="FP318" s="71"/>
      <c r="FQ318" s="71"/>
      <c r="FR318" s="71"/>
      <c r="FS318" s="71"/>
      <c r="FT318" s="71"/>
      <c r="FU318" s="71"/>
      <c r="FV318" s="71"/>
      <c r="FW318" s="71"/>
      <c r="FX318" s="71"/>
      <c r="FY318" s="71"/>
      <c r="FZ318" s="71"/>
      <c r="GA318" s="71"/>
      <c r="GB318" s="71"/>
      <c r="GC318" s="71"/>
      <c r="GD318" s="71"/>
      <c r="GE318" s="71"/>
      <c r="GF318" s="71"/>
      <c r="GG318" s="71"/>
      <c r="GH318" s="71"/>
      <c r="GI318" s="71"/>
      <c r="GJ318" s="71"/>
      <c r="GK318" s="71"/>
      <c r="GL318" s="71"/>
      <c r="GM318" s="71"/>
      <c r="GN318" s="71"/>
      <c r="GO318" s="71"/>
      <c r="GP318" s="71"/>
      <c r="GQ318" s="71"/>
      <c r="GR318" s="71"/>
      <c r="GS318" s="71"/>
      <c r="GT318" s="71"/>
      <c r="GU318" s="71"/>
      <c r="GV318" s="71"/>
      <c r="GW318" s="71"/>
      <c r="GX318" s="71"/>
      <c r="GY318" s="71"/>
      <c r="GZ318" s="71"/>
      <c r="HA318" s="71"/>
      <c r="HB318" s="71"/>
      <c r="HC318" s="71"/>
      <c r="HD318" s="71"/>
      <c r="HE318" s="71"/>
      <c r="HF318" s="71"/>
      <c r="HG318" s="71"/>
      <c r="HH318" s="71"/>
      <c r="HI318" s="71"/>
      <c r="HJ318" s="71"/>
      <c r="HK318" s="71"/>
      <c r="HL318" s="71"/>
      <c r="HM318" s="71"/>
      <c r="HN318" s="71"/>
      <c r="HO318" s="71"/>
      <c r="HP318" s="71"/>
      <c r="HQ318" s="71"/>
      <c r="HR318" s="71"/>
      <c r="HS318" s="71"/>
      <c r="HT318" s="71"/>
      <c r="HU318" s="71"/>
      <c r="HV318" s="71"/>
      <c r="HW318" s="71"/>
      <c r="HX318" s="71"/>
      <c r="HY318" s="71"/>
      <c r="HZ318" s="71"/>
      <c r="IA318" s="71"/>
      <c r="IB318" s="71"/>
      <c r="IC318" s="71"/>
      <c r="ID318" s="71"/>
      <c r="IE318" s="71"/>
      <c r="IF318" s="71"/>
      <c r="IG318" s="71"/>
      <c r="IH318" s="71"/>
      <c r="II318" s="71"/>
      <c r="IJ318" s="71"/>
      <c r="IK318" s="71"/>
      <c r="IL318" s="71"/>
      <c r="IM318" s="71"/>
      <c r="IN318" s="71"/>
      <c r="IO318" s="71"/>
      <c r="IP318" s="71"/>
      <c r="IQ318" s="71"/>
      <c r="IR318" s="71"/>
      <c r="IS318" s="71"/>
      <c r="IT318" s="71"/>
      <c r="IU318" s="71"/>
      <c r="IV318" s="71"/>
    </row>
    <row r="319" spans="1:256" ht="12.75">
      <c r="A319" s="68" t="s">
        <v>1517</v>
      </c>
      <c r="B319" s="68" t="s">
        <v>1518</v>
      </c>
      <c r="C319" s="68" t="s">
        <v>1519</v>
      </c>
      <c r="D319" s="68"/>
      <c r="E319" s="68"/>
      <c r="F319" s="69">
        <v>9129.47</v>
      </c>
      <c r="G319" s="70">
        <v>8783.71</v>
      </c>
      <c r="H319" s="70"/>
      <c r="I319" s="70"/>
      <c r="J319" s="70">
        <v>-345.76</v>
      </c>
      <c r="K319" s="70"/>
      <c r="L319" s="70">
        <v>-9129.47</v>
      </c>
      <c r="M319" s="70"/>
      <c r="N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  <c r="GN319" s="71"/>
      <c r="GO319" s="71"/>
      <c r="GP319" s="71"/>
      <c r="GQ319" s="71"/>
      <c r="GR319" s="71"/>
      <c r="GS319" s="71"/>
      <c r="GT319" s="71"/>
      <c r="GU319" s="71"/>
      <c r="GV319" s="71"/>
      <c r="GW319" s="71"/>
      <c r="GX319" s="71"/>
      <c r="GY319" s="71"/>
      <c r="GZ319" s="71"/>
      <c r="HA319" s="71"/>
      <c r="HB319" s="71"/>
      <c r="HC319" s="71"/>
      <c r="HD319" s="71"/>
      <c r="HE319" s="71"/>
      <c r="HF319" s="71"/>
      <c r="HG319" s="71"/>
      <c r="HH319" s="71"/>
      <c r="HI319" s="71"/>
      <c r="HJ319" s="71"/>
      <c r="HK319" s="71"/>
      <c r="HL319" s="71"/>
      <c r="HM319" s="71"/>
      <c r="HN319" s="71"/>
      <c r="HO319" s="71"/>
      <c r="HP319" s="71"/>
      <c r="HQ319" s="71"/>
      <c r="HR319" s="71"/>
      <c r="HS319" s="71"/>
      <c r="HT319" s="71"/>
      <c r="HU319" s="71"/>
      <c r="HV319" s="71"/>
      <c r="HW319" s="71"/>
      <c r="HX319" s="71"/>
      <c r="HY319" s="71"/>
      <c r="HZ319" s="71"/>
      <c r="IA319" s="71"/>
      <c r="IB319" s="71"/>
      <c r="IC319" s="71"/>
      <c r="ID319" s="71"/>
      <c r="IE319" s="71"/>
      <c r="IF319" s="71"/>
      <c r="IG319" s="71"/>
      <c r="IH319" s="71"/>
      <c r="II319" s="71"/>
      <c r="IJ319" s="71"/>
      <c r="IK319" s="71"/>
      <c r="IL319" s="71"/>
      <c r="IM319" s="71"/>
      <c r="IN319" s="71"/>
      <c r="IO319" s="71"/>
      <c r="IP319" s="71"/>
      <c r="IQ319" s="71"/>
      <c r="IR319" s="71"/>
      <c r="IS319" s="71"/>
      <c r="IT319" s="71"/>
      <c r="IU319" s="71"/>
      <c r="IV319" s="71"/>
    </row>
    <row r="320" spans="1:256" ht="12.75">
      <c r="A320" s="68" t="s">
        <v>1520</v>
      </c>
      <c r="B320" s="68" t="s">
        <v>1521</v>
      </c>
      <c r="C320" s="68" t="s">
        <v>1522</v>
      </c>
      <c r="D320" s="68"/>
      <c r="E320" s="68"/>
      <c r="F320" s="69">
        <v>13403.44</v>
      </c>
      <c r="G320" s="70">
        <v>13363.53</v>
      </c>
      <c r="H320" s="70"/>
      <c r="I320" s="70"/>
      <c r="J320" s="70">
        <v>-39.91</v>
      </c>
      <c r="K320" s="70"/>
      <c r="L320" s="70">
        <v>-13403.44</v>
      </c>
      <c r="M320" s="70"/>
      <c r="N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  <c r="GN320" s="71"/>
      <c r="GO320" s="71"/>
      <c r="GP320" s="71"/>
      <c r="GQ320" s="71"/>
      <c r="GR320" s="71"/>
      <c r="GS320" s="71"/>
      <c r="GT320" s="71"/>
      <c r="GU320" s="71"/>
      <c r="GV320" s="71"/>
      <c r="GW320" s="71"/>
      <c r="GX320" s="71"/>
      <c r="GY320" s="71"/>
      <c r="GZ320" s="71"/>
      <c r="HA320" s="71"/>
      <c r="HB320" s="71"/>
      <c r="HC320" s="71"/>
      <c r="HD320" s="71"/>
      <c r="HE320" s="71"/>
      <c r="HF320" s="71"/>
      <c r="HG320" s="71"/>
      <c r="HH320" s="71"/>
      <c r="HI320" s="71"/>
      <c r="HJ320" s="71"/>
      <c r="HK320" s="71"/>
      <c r="HL320" s="71"/>
      <c r="HM320" s="71"/>
      <c r="HN320" s="71"/>
      <c r="HO320" s="71"/>
      <c r="HP320" s="71"/>
      <c r="HQ320" s="71"/>
      <c r="HR320" s="71"/>
      <c r="HS320" s="71"/>
      <c r="HT320" s="71"/>
      <c r="HU320" s="71"/>
      <c r="HV320" s="71"/>
      <c r="HW320" s="71"/>
      <c r="HX320" s="71"/>
      <c r="HY320" s="71"/>
      <c r="HZ320" s="71"/>
      <c r="IA320" s="71"/>
      <c r="IB320" s="71"/>
      <c r="IC320" s="71"/>
      <c r="ID320" s="71"/>
      <c r="IE320" s="71"/>
      <c r="IF320" s="71"/>
      <c r="IG320" s="71"/>
      <c r="IH320" s="71"/>
      <c r="II320" s="71"/>
      <c r="IJ320" s="71"/>
      <c r="IK320" s="71"/>
      <c r="IL320" s="71"/>
      <c r="IM320" s="71"/>
      <c r="IN320" s="71"/>
      <c r="IO320" s="71"/>
      <c r="IP320" s="71"/>
      <c r="IQ320" s="71"/>
      <c r="IR320" s="71"/>
      <c r="IS320" s="71"/>
      <c r="IT320" s="71"/>
      <c r="IU320" s="71"/>
      <c r="IV320" s="71"/>
    </row>
    <row r="321" spans="1:256" ht="12.75">
      <c r="A321" s="68" t="s">
        <v>1523</v>
      </c>
      <c r="B321" s="68" t="s">
        <v>1524</v>
      </c>
      <c r="C321" s="68" t="s">
        <v>1525</v>
      </c>
      <c r="D321" s="68"/>
      <c r="E321" s="68"/>
      <c r="F321" s="69">
        <v>154948.72</v>
      </c>
      <c r="G321" s="70">
        <v>152356.19</v>
      </c>
      <c r="H321" s="70"/>
      <c r="I321" s="70"/>
      <c r="J321" s="70">
        <v>-2592.53</v>
      </c>
      <c r="K321" s="70"/>
      <c r="L321" s="70">
        <v>-154948.72</v>
      </c>
      <c r="M321" s="70"/>
      <c r="N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  <c r="FS321" s="71"/>
      <c r="FT321" s="71"/>
      <c r="FU321" s="71"/>
      <c r="FV321" s="71"/>
      <c r="FW321" s="71"/>
      <c r="FX321" s="71"/>
      <c r="FY321" s="71"/>
      <c r="FZ321" s="71"/>
      <c r="GA321" s="71"/>
      <c r="GB321" s="71"/>
      <c r="GC321" s="71"/>
      <c r="GD321" s="71"/>
      <c r="GE321" s="71"/>
      <c r="GF321" s="71"/>
      <c r="GG321" s="71"/>
      <c r="GH321" s="71"/>
      <c r="GI321" s="71"/>
      <c r="GJ321" s="71"/>
      <c r="GK321" s="71"/>
      <c r="GL321" s="71"/>
      <c r="GM321" s="71"/>
      <c r="GN321" s="71"/>
      <c r="GO321" s="71"/>
      <c r="GP321" s="71"/>
      <c r="GQ321" s="71"/>
      <c r="GR321" s="71"/>
      <c r="GS321" s="71"/>
      <c r="GT321" s="71"/>
      <c r="GU321" s="71"/>
      <c r="GV321" s="71"/>
      <c r="GW321" s="71"/>
      <c r="GX321" s="71"/>
      <c r="GY321" s="71"/>
      <c r="GZ321" s="71"/>
      <c r="HA321" s="71"/>
      <c r="HB321" s="71"/>
      <c r="HC321" s="71"/>
      <c r="HD321" s="71"/>
      <c r="HE321" s="71"/>
      <c r="HF321" s="71"/>
      <c r="HG321" s="71"/>
      <c r="HH321" s="71"/>
      <c r="HI321" s="71"/>
      <c r="HJ321" s="71"/>
      <c r="HK321" s="71"/>
      <c r="HL321" s="71"/>
      <c r="HM321" s="71"/>
      <c r="HN321" s="71"/>
      <c r="HO321" s="71"/>
      <c r="HP321" s="71"/>
      <c r="HQ321" s="71"/>
      <c r="HR321" s="71"/>
      <c r="HS321" s="71"/>
      <c r="HT321" s="71"/>
      <c r="HU321" s="71"/>
      <c r="HV321" s="71"/>
      <c r="HW321" s="71"/>
      <c r="HX321" s="71"/>
      <c r="HY321" s="71"/>
      <c r="HZ321" s="71"/>
      <c r="IA321" s="71"/>
      <c r="IB321" s="71"/>
      <c r="IC321" s="71"/>
      <c r="ID321" s="71"/>
      <c r="IE321" s="71"/>
      <c r="IF321" s="71"/>
      <c r="IG321" s="71"/>
      <c r="IH321" s="71"/>
      <c r="II321" s="71"/>
      <c r="IJ321" s="71"/>
      <c r="IK321" s="71"/>
      <c r="IL321" s="71"/>
      <c r="IM321" s="71"/>
      <c r="IN321" s="71"/>
      <c r="IO321" s="71"/>
      <c r="IP321" s="71"/>
      <c r="IQ321" s="71"/>
      <c r="IR321" s="71"/>
      <c r="IS321" s="71"/>
      <c r="IT321" s="71"/>
      <c r="IU321" s="71"/>
      <c r="IV321" s="71"/>
    </row>
    <row r="322" spans="1:256" ht="12.75">
      <c r="A322" s="68" t="s">
        <v>1526</v>
      </c>
      <c r="B322" s="68" t="s">
        <v>1527</v>
      </c>
      <c r="C322" s="68" t="s">
        <v>1528</v>
      </c>
      <c r="D322" s="68"/>
      <c r="E322" s="68"/>
      <c r="F322" s="69">
        <v>-4399.42</v>
      </c>
      <c r="G322" s="70">
        <v>-4399.42</v>
      </c>
      <c r="H322" s="70"/>
      <c r="I322" s="70"/>
      <c r="J322" s="70">
        <v>0</v>
      </c>
      <c r="K322" s="70"/>
      <c r="L322" s="70">
        <v>4399.42</v>
      </c>
      <c r="M322" s="70"/>
      <c r="N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  <c r="FN322" s="71"/>
      <c r="FO322" s="71"/>
      <c r="FP322" s="71"/>
      <c r="FQ322" s="71"/>
      <c r="FR322" s="71"/>
      <c r="FS322" s="71"/>
      <c r="FT322" s="71"/>
      <c r="FU322" s="71"/>
      <c r="FV322" s="71"/>
      <c r="FW322" s="71"/>
      <c r="FX322" s="71"/>
      <c r="FY322" s="71"/>
      <c r="FZ322" s="71"/>
      <c r="GA322" s="71"/>
      <c r="GB322" s="71"/>
      <c r="GC322" s="71"/>
      <c r="GD322" s="71"/>
      <c r="GE322" s="71"/>
      <c r="GF322" s="71"/>
      <c r="GG322" s="71"/>
      <c r="GH322" s="71"/>
      <c r="GI322" s="71"/>
      <c r="GJ322" s="71"/>
      <c r="GK322" s="71"/>
      <c r="GL322" s="71"/>
      <c r="GM322" s="71"/>
      <c r="GN322" s="71"/>
      <c r="GO322" s="71"/>
      <c r="GP322" s="71"/>
      <c r="GQ322" s="71"/>
      <c r="GR322" s="71"/>
      <c r="GS322" s="71"/>
      <c r="GT322" s="71"/>
      <c r="GU322" s="71"/>
      <c r="GV322" s="71"/>
      <c r="GW322" s="71"/>
      <c r="GX322" s="71"/>
      <c r="GY322" s="71"/>
      <c r="GZ322" s="71"/>
      <c r="HA322" s="71"/>
      <c r="HB322" s="71"/>
      <c r="HC322" s="71"/>
      <c r="HD322" s="71"/>
      <c r="HE322" s="71"/>
      <c r="HF322" s="71"/>
      <c r="HG322" s="71"/>
      <c r="HH322" s="71"/>
      <c r="HI322" s="71"/>
      <c r="HJ322" s="71"/>
      <c r="HK322" s="71"/>
      <c r="HL322" s="71"/>
      <c r="HM322" s="71"/>
      <c r="HN322" s="71"/>
      <c r="HO322" s="71"/>
      <c r="HP322" s="71"/>
      <c r="HQ322" s="71"/>
      <c r="HR322" s="71"/>
      <c r="HS322" s="71"/>
      <c r="HT322" s="71"/>
      <c r="HU322" s="71"/>
      <c r="HV322" s="71"/>
      <c r="HW322" s="71"/>
      <c r="HX322" s="71"/>
      <c r="HY322" s="71"/>
      <c r="HZ322" s="71"/>
      <c r="IA322" s="71"/>
      <c r="IB322" s="71"/>
      <c r="IC322" s="71"/>
      <c r="ID322" s="71"/>
      <c r="IE322" s="71"/>
      <c r="IF322" s="71"/>
      <c r="IG322" s="71"/>
      <c r="IH322" s="71"/>
      <c r="II322" s="71"/>
      <c r="IJ322" s="71"/>
      <c r="IK322" s="71"/>
      <c r="IL322" s="71"/>
      <c r="IM322" s="71"/>
      <c r="IN322" s="71"/>
      <c r="IO322" s="71"/>
      <c r="IP322" s="71"/>
      <c r="IQ322" s="71"/>
      <c r="IR322" s="71"/>
      <c r="IS322" s="71"/>
      <c r="IT322" s="71"/>
      <c r="IU322" s="71"/>
      <c r="IV322" s="71"/>
    </row>
    <row r="323" spans="1:256" ht="12.75">
      <c r="A323" s="68" t="s">
        <v>1529</v>
      </c>
      <c r="B323" s="68" t="s">
        <v>1530</v>
      </c>
      <c r="C323" s="68" t="s">
        <v>1531</v>
      </c>
      <c r="D323" s="68"/>
      <c r="E323" s="68"/>
      <c r="F323" s="69">
        <v>78042.82</v>
      </c>
      <c r="G323" s="70">
        <v>76511.1</v>
      </c>
      <c r="H323" s="70"/>
      <c r="I323" s="70"/>
      <c r="J323" s="70">
        <v>-1531.72</v>
      </c>
      <c r="K323" s="70"/>
      <c r="L323" s="70">
        <v>-78042.82</v>
      </c>
      <c r="M323" s="70"/>
      <c r="N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71"/>
      <c r="EU323" s="71"/>
      <c r="EV323" s="71"/>
      <c r="EW323" s="71"/>
      <c r="EX323" s="71"/>
      <c r="EY323" s="71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  <c r="FN323" s="71"/>
      <c r="FO323" s="71"/>
      <c r="FP323" s="71"/>
      <c r="FQ323" s="71"/>
      <c r="FR323" s="71"/>
      <c r="FS323" s="71"/>
      <c r="FT323" s="71"/>
      <c r="FU323" s="71"/>
      <c r="FV323" s="71"/>
      <c r="FW323" s="71"/>
      <c r="FX323" s="71"/>
      <c r="FY323" s="71"/>
      <c r="FZ323" s="71"/>
      <c r="GA323" s="71"/>
      <c r="GB323" s="71"/>
      <c r="GC323" s="71"/>
      <c r="GD323" s="71"/>
      <c r="GE323" s="71"/>
      <c r="GF323" s="71"/>
      <c r="GG323" s="71"/>
      <c r="GH323" s="71"/>
      <c r="GI323" s="71"/>
      <c r="GJ323" s="71"/>
      <c r="GK323" s="71"/>
      <c r="GL323" s="71"/>
      <c r="GM323" s="71"/>
      <c r="GN323" s="71"/>
      <c r="GO323" s="71"/>
      <c r="GP323" s="71"/>
      <c r="GQ323" s="71"/>
      <c r="GR323" s="71"/>
      <c r="GS323" s="71"/>
      <c r="GT323" s="71"/>
      <c r="GU323" s="71"/>
      <c r="GV323" s="71"/>
      <c r="GW323" s="71"/>
      <c r="GX323" s="71"/>
      <c r="GY323" s="71"/>
      <c r="GZ323" s="71"/>
      <c r="HA323" s="71"/>
      <c r="HB323" s="71"/>
      <c r="HC323" s="71"/>
      <c r="HD323" s="71"/>
      <c r="HE323" s="71"/>
      <c r="HF323" s="71"/>
      <c r="HG323" s="71"/>
      <c r="HH323" s="71"/>
      <c r="HI323" s="71"/>
      <c r="HJ323" s="71"/>
      <c r="HK323" s="71"/>
      <c r="HL323" s="71"/>
      <c r="HM323" s="71"/>
      <c r="HN323" s="71"/>
      <c r="HO323" s="71"/>
      <c r="HP323" s="71"/>
      <c r="HQ323" s="71"/>
      <c r="HR323" s="71"/>
      <c r="HS323" s="71"/>
      <c r="HT323" s="71"/>
      <c r="HU323" s="71"/>
      <c r="HV323" s="71"/>
      <c r="HW323" s="71"/>
      <c r="HX323" s="71"/>
      <c r="HY323" s="71"/>
      <c r="HZ323" s="71"/>
      <c r="IA323" s="71"/>
      <c r="IB323" s="71"/>
      <c r="IC323" s="71"/>
      <c r="ID323" s="71"/>
      <c r="IE323" s="71"/>
      <c r="IF323" s="71"/>
      <c r="IG323" s="71"/>
      <c r="IH323" s="71"/>
      <c r="II323" s="71"/>
      <c r="IJ323" s="71"/>
      <c r="IK323" s="71"/>
      <c r="IL323" s="71"/>
      <c r="IM323" s="71"/>
      <c r="IN323" s="71"/>
      <c r="IO323" s="71"/>
      <c r="IP323" s="71"/>
      <c r="IQ323" s="71"/>
      <c r="IR323" s="71"/>
      <c r="IS323" s="71"/>
      <c r="IT323" s="71"/>
      <c r="IU323" s="71"/>
      <c r="IV323" s="71"/>
    </row>
    <row r="324" spans="1:256" ht="12.75">
      <c r="A324" s="68" t="s">
        <v>1532</v>
      </c>
      <c r="B324" s="68" t="s">
        <v>1533</v>
      </c>
      <c r="C324" s="68" t="s">
        <v>1534</v>
      </c>
      <c r="D324" s="68"/>
      <c r="E324" s="68"/>
      <c r="F324" s="69">
        <v>371081.53</v>
      </c>
      <c r="G324" s="70">
        <v>0</v>
      </c>
      <c r="H324" s="70"/>
      <c r="I324" s="70"/>
      <c r="J324" s="70">
        <v>-371081.53</v>
      </c>
      <c r="K324" s="70"/>
      <c r="L324" s="70">
        <v>-371081.53</v>
      </c>
      <c r="M324" s="70"/>
      <c r="N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71"/>
      <c r="EU324" s="71"/>
      <c r="EV324" s="71"/>
      <c r="EW324" s="71"/>
      <c r="EX324" s="71"/>
      <c r="EY324" s="71"/>
      <c r="EZ324" s="71"/>
      <c r="FA324" s="71"/>
      <c r="FB324" s="71"/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  <c r="FN324" s="71"/>
      <c r="FO324" s="71"/>
      <c r="FP324" s="71"/>
      <c r="FQ324" s="71"/>
      <c r="FR324" s="71"/>
      <c r="FS324" s="71"/>
      <c r="FT324" s="71"/>
      <c r="FU324" s="71"/>
      <c r="FV324" s="71"/>
      <c r="FW324" s="71"/>
      <c r="FX324" s="71"/>
      <c r="FY324" s="71"/>
      <c r="FZ324" s="71"/>
      <c r="GA324" s="71"/>
      <c r="GB324" s="71"/>
      <c r="GC324" s="71"/>
      <c r="GD324" s="71"/>
      <c r="GE324" s="71"/>
      <c r="GF324" s="71"/>
      <c r="GG324" s="71"/>
      <c r="GH324" s="71"/>
      <c r="GI324" s="71"/>
      <c r="GJ324" s="71"/>
      <c r="GK324" s="71"/>
      <c r="GL324" s="71"/>
      <c r="GM324" s="71"/>
      <c r="GN324" s="71"/>
      <c r="GO324" s="71"/>
      <c r="GP324" s="71"/>
      <c r="GQ324" s="71"/>
      <c r="GR324" s="71"/>
      <c r="GS324" s="71"/>
      <c r="GT324" s="71"/>
      <c r="GU324" s="71"/>
      <c r="GV324" s="71"/>
      <c r="GW324" s="71"/>
      <c r="GX324" s="71"/>
      <c r="GY324" s="71"/>
      <c r="GZ324" s="71"/>
      <c r="HA324" s="71"/>
      <c r="HB324" s="71"/>
      <c r="HC324" s="71"/>
      <c r="HD324" s="71"/>
      <c r="HE324" s="71"/>
      <c r="HF324" s="71"/>
      <c r="HG324" s="71"/>
      <c r="HH324" s="71"/>
      <c r="HI324" s="71"/>
      <c r="HJ324" s="71"/>
      <c r="HK324" s="71"/>
      <c r="HL324" s="71"/>
      <c r="HM324" s="71"/>
      <c r="HN324" s="71"/>
      <c r="HO324" s="71"/>
      <c r="HP324" s="71"/>
      <c r="HQ324" s="71"/>
      <c r="HR324" s="71"/>
      <c r="HS324" s="71"/>
      <c r="HT324" s="71"/>
      <c r="HU324" s="71"/>
      <c r="HV324" s="71"/>
      <c r="HW324" s="71"/>
      <c r="HX324" s="71"/>
      <c r="HY324" s="71"/>
      <c r="HZ324" s="71"/>
      <c r="IA324" s="71"/>
      <c r="IB324" s="71"/>
      <c r="IC324" s="71"/>
      <c r="ID324" s="71"/>
      <c r="IE324" s="71"/>
      <c r="IF324" s="71"/>
      <c r="IG324" s="71"/>
      <c r="IH324" s="71"/>
      <c r="II324" s="71"/>
      <c r="IJ324" s="71"/>
      <c r="IK324" s="71"/>
      <c r="IL324" s="71"/>
      <c r="IM324" s="71"/>
      <c r="IN324" s="71"/>
      <c r="IO324" s="71"/>
      <c r="IP324" s="71"/>
      <c r="IQ324" s="71"/>
      <c r="IR324" s="71"/>
      <c r="IS324" s="71"/>
      <c r="IT324" s="71"/>
      <c r="IU324" s="71"/>
      <c r="IV324" s="71"/>
    </row>
    <row r="325" spans="1:256" ht="12.75">
      <c r="A325" s="68" t="s">
        <v>1535</v>
      </c>
      <c r="B325" s="68" t="s">
        <v>1536</v>
      </c>
      <c r="C325" s="68" t="s">
        <v>1537</v>
      </c>
      <c r="D325" s="68"/>
      <c r="E325" s="68"/>
      <c r="F325" s="69">
        <v>116536.31</v>
      </c>
      <c r="G325" s="70">
        <v>16941.09</v>
      </c>
      <c r="H325" s="70"/>
      <c r="I325" s="70"/>
      <c r="J325" s="70">
        <v>-99595.22</v>
      </c>
      <c r="K325" s="70"/>
      <c r="L325" s="70">
        <v>-116536.31</v>
      </c>
      <c r="M325" s="70"/>
      <c r="N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1"/>
      <c r="ES325" s="71"/>
      <c r="ET325" s="71"/>
      <c r="EU325" s="71"/>
      <c r="EV325" s="71"/>
      <c r="EW325" s="71"/>
      <c r="EX325" s="71"/>
      <c r="EY325" s="71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  <c r="FN325" s="71"/>
      <c r="FO325" s="71"/>
      <c r="FP325" s="71"/>
      <c r="FQ325" s="71"/>
      <c r="FR325" s="71"/>
      <c r="FS325" s="71"/>
      <c r="FT325" s="71"/>
      <c r="FU325" s="71"/>
      <c r="FV325" s="71"/>
      <c r="FW325" s="71"/>
      <c r="FX325" s="71"/>
      <c r="FY325" s="71"/>
      <c r="FZ325" s="71"/>
      <c r="GA325" s="71"/>
      <c r="GB325" s="71"/>
      <c r="GC325" s="71"/>
      <c r="GD325" s="71"/>
      <c r="GE325" s="71"/>
      <c r="GF325" s="71"/>
      <c r="GG325" s="71"/>
      <c r="GH325" s="71"/>
      <c r="GI325" s="71"/>
      <c r="GJ325" s="71"/>
      <c r="GK325" s="71"/>
      <c r="GL325" s="71"/>
      <c r="GM325" s="71"/>
      <c r="GN325" s="71"/>
      <c r="GO325" s="71"/>
      <c r="GP325" s="71"/>
      <c r="GQ325" s="71"/>
      <c r="GR325" s="71"/>
      <c r="GS325" s="71"/>
      <c r="GT325" s="71"/>
      <c r="GU325" s="71"/>
      <c r="GV325" s="71"/>
      <c r="GW325" s="71"/>
      <c r="GX325" s="71"/>
      <c r="GY325" s="71"/>
      <c r="GZ325" s="71"/>
      <c r="HA325" s="71"/>
      <c r="HB325" s="71"/>
      <c r="HC325" s="71"/>
      <c r="HD325" s="71"/>
      <c r="HE325" s="71"/>
      <c r="HF325" s="71"/>
      <c r="HG325" s="71"/>
      <c r="HH325" s="71"/>
      <c r="HI325" s="71"/>
      <c r="HJ325" s="71"/>
      <c r="HK325" s="71"/>
      <c r="HL325" s="71"/>
      <c r="HM325" s="71"/>
      <c r="HN325" s="71"/>
      <c r="HO325" s="71"/>
      <c r="HP325" s="71"/>
      <c r="HQ325" s="71"/>
      <c r="HR325" s="71"/>
      <c r="HS325" s="71"/>
      <c r="HT325" s="71"/>
      <c r="HU325" s="71"/>
      <c r="HV325" s="71"/>
      <c r="HW325" s="71"/>
      <c r="HX325" s="71"/>
      <c r="HY325" s="71"/>
      <c r="HZ325" s="71"/>
      <c r="IA325" s="71"/>
      <c r="IB325" s="71"/>
      <c r="IC325" s="71"/>
      <c r="ID325" s="71"/>
      <c r="IE325" s="71"/>
      <c r="IF325" s="71"/>
      <c r="IG325" s="71"/>
      <c r="IH325" s="71"/>
      <c r="II325" s="71"/>
      <c r="IJ325" s="71"/>
      <c r="IK325" s="71"/>
      <c r="IL325" s="71"/>
      <c r="IM325" s="71"/>
      <c r="IN325" s="71"/>
      <c r="IO325" s="71"/>
      <c r="IP325" s="71"/>
      <c r="IQ325" s="71"/>
      <c r="IR325" s="71"/>
      <c r="IS325" s="71"/>
      <c r="IT325" s="71"/>
      <c r="IU325" s="71"/>
      <c r="IV325" s="71"/>
    </row>
    <row r="326" spans="1:256" ht="12.75">
      <c r="A326" s="68" t="s">
        <v>1538</v>
      </c>
      <c r="B326" s="68" t="s">
        <v>1539</v>
      </c>
      <c r="C326" s="68" t="s">
        <v>1540</v>
      </c>
      <c r="D326" s="68"/>
      <c r="E326" s="68"/>
      <c r="F326" s="69">
        <v>672.72</v>
      </c>
      <c r="G326" s="70">
        <v>672.72</v>
      </c>
      <c r="H326" s="70"/>
      <c r="I326" s="70"/>
      <c r="J326" s="70">
        <v>0</v>
      </c>
      <c r="K326" s="70"/>
      <c r="L326" s="70">
        <v>-672.72</v>
      </c>
      <c r="M326" s="70"/>
      <c r="N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1"/>
      <c r="ES326" s="71"/>
      <c r="ET326" s="71"/>
      <c r="EU326" s="71"/>
      <c r="EV326" s="71"/>
      <c r="EW326" s="71"/>
      <c r="EX326" s="71"/>
      <c r="EY326" s="71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  <c r="FN326" s="71"/>
      <c r="FO326" s="71"/>
      <c r="FP326" s="71"/>
      <c r="FQ326" s="71"/>
      <c r="FR326" s="71"/>
      <c r="FS326" s="71"/>
      <c r="FT326" s="71"/>
      <c r="FU326" s="71"/>
      <c r="FV326" s="71"/>
      <c r="FW326" s="71"/>
      <c r="FX326" s="71"/>
      <c r="FY326" s="71"/>
      <c r="FZ326" s="71"/>
      <c r="GA326" s="71"/>
      <c r="GB326" s="71"/>
      <c r="GC326" s="71"/>
      <c r="GD326" s="71"/>
      <c r="GE326" s="71"/>
      <c r="GF326" s="71"/>
      <c r="GG326" s="71"/>
      <c r="GH326" s="71"/>
      <c r="GI326" s="71"/>
      <c r="GJ326" s="71"/>
      <c r="GK326" s="71"/>
      <c r="GL326" s="71"/>
      <c r="GM326" s="71"/>
      <c r="GN326" s="71"/>
      <c r="GO326" s="71"/>
      <c r="GP326" s="71"/>
      <c r="GQ326" s="71"/>
      <c r="GR326" s="71"/>
      <c r="GS326" s="71"/>
      <c r="GT326" s="71"/>
      <c r="GU326" s="71"/>
      <c r="GV326" s="71"/>
      <c r="GW326" s="71"/>
      <c r="GX326" s="71"/>
      <c r="GY326" s="71"/>
      <c r="GZ326" s="71"/>
      <c r="HA326" s="71"/>
      <c r="HB326" s="71"/>
      <c r="HC326" s="71"/>
      <c r="HD326" s="71"/>
      <c r="HE326" s="71"/>
      <c r="HF326" s="71"/>
      <c r="HG326" s="71"/>
      <c r="HH326" s="71"/>
      <c r="HI326" s="71"/>
      <c r="HJ326" s="71"/>
      <c r="HK326" s="71"/>
      <c r="HL326" s="71"/>
      <c r="HM326" s="71"/>
      <c r="HN326" s="71"/>
      <c r="HO326" s="71"/>
      <c r="HP326" s="71"/>
      <c r="HQ326" s="71"/>
      <c r="HR326" s="71"/>
      <c r="HS326" s="71"/>
      <c r="HT326" s="71"/>
      <c r="HU326" s="71"/>
      <c r="HV326" s="71"/>
      <c r="HW326" s="71"/>
      <c r="HX326" s="71"/>
      <c r="HY326" s="71"/>
      <c r="HZ326" s="71"/>
      <c r="IA326" s="71"/>
      <c r="IB326" s="71"/>
      <c r="IC326" s="71"/>
      <c r="ID326" s="71"/>
      <c r="IE326" s="71"/>
      <c r="IF326" s="71"/>
      <c r="IG326" s="71"/>
      <c r="IH326" s="71"/>
      <c r="II326" s="71"/>
      <c r="IJ326" s="71"/>
      <c r="IK326" s="71"/>
      <c r="IL326" s="71"/>
      <c r="IM326" s="71"/>
      <c r="IN326" s="71"/>
      <c r="IO326" s="71"/>
      <c r="IP326" s="71"/>
      <c r="IQ326" s="71"/>
      <c r="IR326" s="71"/>
      <c r="IS326" s="71"/>
      <c r="IT326" s="71"/>
      <c r="IU326" s="71"/>
      <c r="IV326" s="71"/>
    </row>
    <row r="327" spans="1:256" ht="12.75">
      <c r="A327" s="68" t="s">
        <v>1541</v>
      </c>
      <c r="B327" s="68" t="s">
        <v>1542</v>
      </c>
      <c r="C327" s="68" t="s">
        <v>1543</v>
      </c>
      <c r="D327" s="68"/>
      <c r="E327" s="68"/>
      <c r="F327" s="69">
        <v>32300.47</v>
      </c>
      <c r="G327" s="70">
        <v>32006.81</v>
      </c>
      <c r="H327" s="70"/>
      <c r="I327" s="70"/>
      <c r="J327" s="70">
        <v>-293.66</v>
      </c>
      <c r="K327" s="70"/>
      <c r="L327" s="70">
        <v>-32300.47</v>
      </c>
      <c r="M327" s="70"/>
      <c r="N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  <c r="FN327" s="71"/>
      <c r="FO327" s="71"/>
      <c r="FP327" s="71"/>
      <c r="FQ327" s="71"/>
      <c r="FR327" s="71"/>
      <c r="FS327" s="71"/>
      <c r="FT327" s="71"/>
      <c r="FU327" s="71"/>
      <c r="FV327" s="71"/>
      <c r="FW327" s="71"/>
      <c r="FX327" s="71"/>
      <c r="FY327" s="71"/>
      <c r="FZ327" s="71"/>
      <c r="GA327" s="71"/>
      <c r="GB327" s="71"/>
      <c r="GC327" s="71"/>
      <c r="GD327" s="71"/>
      <c r="GE327" s="71"/>
      <c r="GF327" s="71"/>
      <c r="GG327" s="71"/>
      <c r="GH327" s="71"/>
      <c r="GI327" s="71"/>
      <c r="GJ327" s="71"/>
      <c r="GK327" s="71"/>
      <c r="GL327" s="71"/>
      <c r="GM327" s="71"/>
      <c r="GN327" s="71"/>
      <c r="GO327" s="71"/>
      <c r="GP327" s="71"/>
      <c r="GQ327" s="71"/>
      <c r="GR327" s="71"/>
      <c r="GS327" s="71"/>
      <c r="GT327" s="71"/>
      <c r="GU327" s="71"/>
      <c r="GV327" s="71"/>
      <c r="GW327" s="71"/>
      <c r="GX327" s="71"/>
      <c r="GY327" s="71"/>
      <c r="GZ327" s="71"/>
      <c r="HA327" s="71"/>
      <c r="HB327" s="71"/>
      <c r="HC327" s="71"/>
      <c r="HD327" s="71"/>
      <c r="HE327" s="71"/>
      <c r="HF327" s="71"/>
      <c r="HG327" s="71"/>
      <c r="HH327" s="71"/>
      <c r="HI327" s="71"/>
      <c r="HJ327" s="71"/>
      <c r="HK327" s="71"/>
      <c r="HL327" s="71"/>
      <c r="HM327" s="71"/>
      <c r="HN327" s="71"/>
      <c r="HO327" s="71"/>
      <c r="HP327" s="71"/>
      <c r="HQ327" s="71"/>
      <c r="HR327" s="71"/>
      <c r="HS327" s="71"/>
      <c r="HT327" s="71"/>
      <c r="HU327" s="71"/>
      <c r="HV327" s="71"/>
      <c r="HW327" s="71"/>
      <c r="HX327" s="71"/>
      <c r="HY327" s="71"/>
      <c r="HZ327" s="71"/>
      <c r="IA327" s="71"/>
      <c r="IB327" s="71"/>
      <c r="IC327" s="71"/>
      <c r="ID327" s="71"/>
      <c r="IE327" s="71"/>
      <c r="IF327" s="71"/>
      <c r="IG327" s="71"/>
      <c r="IH327" s="71"/>
      <c r="II327" s="71"/>
      <c r="IJ327" s="71"/>
      <c r="IK327" s="71"/>
      <c r="IL327" s="71"/>
      <c r="IM327" s="71"/>
      <c r="IN327" s="71"/>
      <c r="IO327" s="71"/>
      <c r="IP327" s="71"/>
      <c r="IQ327" s="71"/>
      <c r="IR327" s="71"/>
      <c r="IS327" s="71"/>
      <c r="IT327" s="71"/>
      <c r="IU327" s="71"/>
      <c r="IV327" s="71"/>
    </row>
    <row r="328" spans="1:256" ht="12.75">
      <c r="A328" s="68" t="s">
        <v>1544</v>
      </c>
      <c r="B328" s="68" t="s">
        <v>1545</v>
      </c>
      <c r="C328" s="68" t="s">
        <v>1546</v>
      </c>
      <c r="D328" s="68"/>
      <c r="E328" s="68"/>
      <c r="F328" s="69">
        <v>9729.56</v>
      </c>
      <c r="G328" s="70">
        <v>4899.49</v>
      </c>
      <c r="H328" s="70"/>
      <c r="I328" s="70"/>
      <c r="J328" s="70">
        <v>-4830.07</v>
      </c>
      <c r="K328" s="70"/>
      <c r="L328" s="70">
        <v>-9729.56</v>
      </c>
      <c r="M328" s="70"/>
      <c r="N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1"/>
      <c r="ES328" s="71"/>
      <c r="ET328" s="71"/>
      <c r="EU328" s="71"/>
      <c r="EV328" s="71"/>
      <c r="EW328" s="71"/>
      <c r="EX328" s="71"/>
      <c r="EY328" s="71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  <c r="FN328" s="71"/>
      <c r="FO328" s="71"/>
      <c r="FP328" s="71"/>
      <c r="FQ328" s="71"/>
      <c r="FR328" s="71"/>
      <c r="FS328" s="71"/>
      <c r="FT328" s="71"/>
      <c r="FU328" s="71"/>
      <c r="FV328" s="71"/>
      <c r="FW328" s="71"/>
      <c r="FX328" s="71"/>
      <c r="FY328" s="71"/>
      <c r="FZ328" s="71"/>
      <c r="GA328" s="71"/>
      <c r="GB328" s="71"/>
      <c r="GC328" s="71"/>
      <c r="GD328" s="71"/>
      <c r="GE328" s="71"/>
      <c r="GF328" s="71"/>
      <c r="GG328" s="71"/>
      <c r="GH328" s="71"/>
      <c r="GI328" s="71"/>
      <c r="GJ328" s="71"/>
      <c r="GK328" s="71"/>
      <c r="GL328" s="71"/>
      <c r="GM328" s="71"/>
      <c r="GN328" s="71"/>
      <c r="GO328" s="71"/>
      <c r="GP328" s="71"/>
      <c r="GQ328" s="71"/>
      <c r="GR328" s="71"/>
      <c r="GS328" s="71"/>
      <c r="GT328" s="71"/>
      <c r="GU328" s="71"/>
      <c r="GV328" s="71"/>
      <c r="GW328" s="71"/>
      <c r="GX328" s="71"/>
      <c r="GY328" s="71"/>
      <c r="GZ328" s="71"/>
      <c r="HA328" s="71"/>
      <c r="HB328" s="71"/>
      <c r="HC328" s="71"/>
      <c r="HD328" s="71"/>
      <c r="HE328" s="71"/>
      <c r="HF328" s="71"/>
      <c r="HG328" s="71"/>
      <c r="HH328" s="71"/>
      <c r="HI328" s="71"/>
      <c r="HJ328" s="71"/>
      <c r="HK328" s="71"/>
      <c r="HL328" s="71"/>
      <c r="HM328" s="71"/>
      <c r="HN328" s="71"/>
      <c r="HO328" s="71"/>
      <c r="HP328" s="71"/>
      <c r="HQ328" s="71"/>
      <c r="HR328" s="71"/>
      <c r="HS328" s="71"/>
      <c r="HT328" s="71"/>
      <c r="HU328" s="71"/>
      <c r="HV328" s="71"/>
      <c r="HW328" s="71"/>
      <c r="HX328" s="71"/>
      <c r="HY328" s="71"/>
      <c r="HZ328" s="71"/>
      <c r="IA328" s="71"/>
      <c r="IB328" s="71"/>
      <c r="IC328" s="71"/>
      <c r="ID328" s="71"/>
      <c r="IE328" s="71"/>
      <c r="IF328" s="71"/>
      <c r="IG328" s="71"/>
      <c r="IH328" s="71"/>
      <c r="II328" s="71"/>
      <c r="IJ328" s="71"/>
      <c r="IK328" s="71"/>
      <c r="IL328" s="71"/>
      <c r="IM328" s="71"/>
      <c r="IN328" s="71"/>
      <c r="IO328" s="71"/>
      <c r="IP328" s="71"/>
      <c r="IQ328" s="71"/>
      <c r="IR328" s="71"/>
      <c r="IS328" s="71"/>
      <c r="IT328" s="71"/>
      <c r="IU328" s="71"/>
      <c r="IV328" s="71"/>
    </row>
    <row r="329" spans="1:256" ht="12.75">
      <c r="A329" s="68" t="s">
        <v>1547</v>
      </c>
      <c r="B329" s="68" t="s">
        <v>1548</v>
      </c>
      <c r="C329" s="68" t="s">
        <v>1549</v>
      </c>
      <c r="D329" s="68"/>
      <c r="E329" s="68"/>
      <c r="F329" s="69">
        <v>861.26</v>
      </c>
      <c r="G329" s="70">
        <v>835.82</v>
      </c>
      <c r="H329" s="70"/>
      <c r="I329" s="70"/>
      <c r="J329" s="70">
        <v>-25.44</v>
      </c>
      <c r="K329" s="70"/>
      <c r="L329" s="70">
        <v>-861.26</v>
      </c>
      <c r="M329" s="70"/>
      <c r="N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  <c r="GN329" s="71"/>
      <c r="GO329" s="71"/>
      <c r="GP329" s="71"/>
      <c r="GQ329" s="71"/>
      <c r="GR329" s="71"/>
      <c r="GS329" s="71"/>
      <c r="GT329" s="71"/>
      <c r="GU329" s="71"/>
      <c r="GV329" s="71"/>
      <c r="GW329" s="71"/>
      <c r="GX329" s="71"/>
      <c r="GY329" s="71"/>
      <c r="GZ329" s="71"/>
      <c r="HA329" s="71"/>
      <c r="HB329" s="71"/>
      <c r="HC329" s="71"/>
      <c r="HD329" s="71"/>
      <c r="HE329" s="71"/>
      <c r="HF329" s="71"/>
      <c r="HG329" s="71"/>
      <c r="HH329" s="71"/>
      <c r="HI329" s="71"/>
      <c r="HJ329" s="71"/>
      <c r="HK329" s="71"/>
      <c r="HL329" s="71"/>
      <c r="HM329" s="71"/>
      <c r="HN329" s="71"/>
      <c r="HO329" s="71"/>
      <c r="HP329" s="71"/>
      <c r="HQ329" s="71"/>
      <c r="HR329" s="71"/>
      <c r="HS329" s="71"/>
      <c r="HT329" s="71"/>
      <c r="HU329" s="71"/>
      <c r="HV329" s="71"/>
      <c r="HW329" s="71"/>
      <c r="HX329" s="71"/>
      <c r="HY329" s="71"/>
      <c r="HZ329" s="71"/>
      <c r="IA329" s="71"/>
      <c r="IB329" s="71"/>
      <c r="IC329" s="71"/>
      <c r="ID329" s="71"/>
      <c r="IE329" s="71"/>
      <c r="IF329" s="71"/>
      <c r="IG329" s="71"/>
      <c r="IH329" s="71"/>
      <c r="II329" s="71"/>
      <c r="IJ329" s="71"/>
      <c r="IK329" s="71"/>
      <c r="IL329" s="71"/>
      <c r="IM329" s="71"/>
      <c r="IN329" s="71"/>
      <c r="IO329" s="71"/>
      <c r="IP329" s="71"/>
      <c r="IQ329" s="71"/>
      <c r="IR329" s="71"/>
      <c r="IS329" s="71"/>
      <c r="IT329" s="71"/>
      <c r="IU329" s="71"/>
      <c r="IV329" s="71"/>
    </row>
    <row r="330" spans="1:256" ht="12.75">
      <c r="A330" s="68" t="s">
        <v>1550</v>
      </c>
      <c r="B330" s="68" t="s">
        <v>1551</v>
      </c>
      <c r="C330" s="68" t="s">
        <v>1552</v>
      </c>
      <c r="D330" s="68"/>
      <c r="E330" s="68"/>
      <c r="F330" s="69">
        <v>1366.98</v>
      </c>
      <c r="G330" s="70">
        <v>1342.78</v>
      </c>
      <c r="H330" s="70"/>
      <c r="I330" s="70"/>
      <c r="J330" s="70">
        <v>-24.2</v>
      </c>
      <c r="K330" s="70"/>
      <c r="L330" s="70">
        <v>-1366.98</v>
      </c>
      <c r="M330" s="70"/>
      <c r="N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1"/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  <c r="FN330" s="71"/>
      <c r="FO330" s="71"/>
      <c r="FP330" s="71"/>
      <c r="FQ330" s="71"/>
      <c r="FR330" s="71"/>
      <c r="FS330" s="71"/>
      <c r="FT330" s="71"/>
      <c r="FU330" s="71"/>
      <c r="FV330" s="71"/>
      <c r="FW330" s="71"/>
      <c r="FX330" s="71"/>
      <c r="FY330" s="71"/>
      <c r="FZ330" s="71"/>
      <c r="GA330" s="71"/>
      <c r="GB330" s="71"/>
      <c r="GC330" s="71"/>
      <c r="GD330" s="71"/>
      <c r="GE330" s="71"/>
      <c r="GF330" s="71"/>
      <c r="GG330" s="71"/>
      <c r="GH330" s="71"/>
      <c r="GI330" s="71"/>
      <c r="GJ330" s="71"/>
      <c r="GK330" s="71"/>
      <c r="GL330" s="71"/>
      <c r="GM330" s="71"/>
      <c r="GN330" s="71"/>
      <c r="GO330" s="71"/>
      <c r="GP330" s="71"/>
      <c r="GQ330" s="71"/>
      <c r="GR330" s="71"/>
      <c r="GS330" s="71"/>
      <c r="GT330" s="71"/>
      <c r="GU330" s="71"/>
      <c r="GV330" s="71"/>
      <c r="GW330" s="71"/>
      <c r="GX330" s="71"/>
      <c r="GY330" s="71"/>
      <c r="GZ330" s="71"/>
      <c r="HA330" s="71"/>
      <c r="HB330" s="71"/>
      <c r="HC330" s="71"/>
      <c r="HD330" s="71"/>
      <c r="HE330" s="71"/>
      <c r="HF330" s="71"/>
      <c r="HG330" s="71"/>
      <c r="HH330" s="71"/>
      <c r="HI330" s="71"/>
      <c r="HJ330" s="71"/>
      <c r="HK330" s="71"/>
      <c r="HL330" s="71"/>
      <c r="HM330" s="71"/>
      <c r="HN330" s="71"/>
      <c r="HO330" s="71"/>
      <c r="HP330" s="71"/>
      <c r="HQ330" s="71"/>
      <c r="HR330" s="71"/>
      <c r="HS330" s="71"/>
      <c r="HT330" s="71"/>
      <c r="HU330" s="71"/>
      <c r="HV330" s="71"/>
      <c r="HW330" s="71"/>
      <c r="HX330" s="71"/>
      <c r="HY330" s="71"/>
      <c r="HZ330" s="71"/>
      <c r="IA330" s="71"/>
      <c r="IB330" s="71"/>
      <c r="IC330" s="71"/>
      <c r="ID330" s="71"/>
      <c r="IE330" s="71"/>
      <c r="IF330" s="71"/>
      <c r="IG330" s="71"/>
      <c r="IH330" s="71"/>
      <c r="II330" s="71"/>
      <c r="IJ330" s="71"/>
      <c r="IK330" s="71"/>
      <c r="IL330" s="71"/>
      <c r="IM330" s="71"/>
      <c r="IN330" s="71"/>
      <c r="IO330" s="71"/>
      <c r="IP330" s="71"/>
      <c r="IQ330" s="71"/>
      <c r="IR330" s="71"/>
      <c r="IS330" s="71"/>
      <c r="IT330" s="71"/>
      <c r="IU330" s="71"/>
      <c r="IV330" s="71"/>
    </row>
    <row r="331" spans="1:256" ht="12.75">
      <c r="A331" s="68" t="s">
        <v>1553</v>
      </c>
      <c r="B331" s="68" t="s">
        <v>1554</v>
      </c>
      <c r="C331" s="68" t="s">
        <v>1555</v>
      </c>
      <c r="D331" s="68"/>
      <c r="E331" s="68"/>
      <c r="F331" s="69">
        <v>552.23</v>
      </c>
      <c r="G331" s="70">
        <v>0</v>
      </c>
      <c r="H331" s="70"/>
      <c r="I331" s="70"/>
      <c r="J331" s="70">
        <v>-552.23</v>
      </c>
      <c r="K331" s="70"/>
      <c r="L331" s="70">
        <v>-552.23</v>
      </c>
      <c r="M331" s="70"/>
      <c r="N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1"/>
      <c r="ES331" s="71"/>
      <c r="ET331" s="71"/>
      <c r="EU331" s="71"/>
      <c r="EV331" s="71"/>
      <c r="EW331" s="71"/>
      <c r="EX331" s="71"/>
      <c r="EY331" s="71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  <c r="FN331" s="71"/>
      <c r="FO331" s="71"/>
      <c r="FP331" s="71"/>
      <c r="FQ331" s="71"/>
      <c r="FR331" s="71"/>
      <c r="FS331" s="71"/>
      <c r="FT331" s="71"/>
      <c r="FU331" s="71"/>
      <c r="FV331" s="71"/>
      <c r="FW331" s="71"/>
      <c r="FX331" s="71"/>
      <c r="FY331" s="71"/>
      <c r="FZ331" s="71"/>
      <c r="GA331" s="71"/>
      <c r="GB331" s="71"/>
      <c r="GC331" s="71"/>
      <c r="GD331" s="71"/>
      <c r="GE331" s="71"/>
      <c r="GF331" s="71"/>
      <c r="GG331" s="71"/>
      <c r="GH331" s="71"/>
      <c r="GI331" s="71"/>
      <c r="GJ331" s="71"/>
      <c r="GK331" s="71"/>
      <c r="GL331" s="71"/>
      <c r="GM331" s="71"/>
      <c r="GN331" s="71"/>
      <c r="GO331" s="71"/>
      <c r="GP331" s="71"/>
      <c r="GQ331" s="71"/>
      <c r="GR331" s="71"/>
      <c r="GS331" s="71"/>
      <c r="GT331" s="71"/>
      <c r="GU331" s="71"/>
      <c r="GV331" s="71"/>
      <c r="GW331" s="71"/>
      <c r="GX331" s="71"/>
      <c r="GY331" s="71"/>
      <c r="GZ331" s="71"/>
      <c r="HA331" s="71"/>
      <c r="HB331" s="71"/>
      <c r="HC331" s="71"/>
      <c r="HD331" s="71"/>
      <c r="HE331" s="71"/>
      <c r="HF331" s="71"/>
      <c r="HG331" s="71"/>
      <c r="HH331" s="71"/>
      <c r="HI331" s="71"/>
      <c r="HJ331" s="71"/>
      <c r="HK331" s="71"/>
      <c r="HL331" s="71"/>
      <c r="HM331" s="71"/>
      <c r="HN331" s="71"/>
      <c r="HO331" s="71"/>
      <c r="HP331" s="71"/>
      <c r="HQ331" s="71"/>
      <c r="HR331" s="71"/>
      <c r="HS331" s="71"/>
      <c r="HT331" s="71"/>
      <c r="HU331" s="71"/>
      <c r="HV331" s="71"/>
      <c r="HW331" s="71"/>
      <c r="HX331" s="71"/>
      <c r="HY331" s="71"/>
      <c r="HZ331" s="71"/>
      <c r="IA331" s="71"/>
      <c r="IB331" s="71"/>
      <c r="IC331" s="71"/>
      <c r="ID331" s="71"/>
      <c r="IE331" s="71"/>
      <c r="IF331" s="71"/>
      <c r="IG331" s="71"/>
      <c r="IH331" s="71"/>
      <c r="II331" s="71"/>
      <c r="IJ331" s="71"/>
      <c r="IK331" s="71"/>
      <c r="IL331" s="71"/>
      <c r="IM331" s="71"/>
      <c r="IN331" s="71"/>
      <c r="IO331" s="71"/>
      <c r="IP331" s="71"/>
      <c r="IQ331" s="71"/>
      <c r="IR331" s="71"/>
      <c r="IS331" s="71"/>
      <c r="IT331" s="71"/>
      <c r="IU331" s="71"/>
      <c r="IV331" s="71"/>
    </row>
    <row r="332" spans="1:256" ht="12.75">
      <c r="A332" s="68" t="s">
        <v>1556</v>
      </c>
      <c r="B332" s="68" t="s">
        <v>1557</v>
      </c>
      <c r="C332" s="68" t="s">
        <v>1558</v>
      </c>
      <c r="D332" s="68"/>
      <c r="E332" s="68"/>
      <c r="F332" s="69">
        <v>1168.32</v>
      </c>
      <c r="G332" s="70">
        <v>0</v>
      </c>
      <c r="H332" s="70"/>
      <c r="I332" s="70"/>
      <c r="J332" s="70">
        <v>-1168.32</v>
      </c>
      <c r="K332" s="70"/>
      <c r="L332" s="70">
        <v>-1168.32</v>
      </c>
      <c r="M332" s="70"/>
      <c r="N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  <c r="FN332" s="71"/>
      <c r="FO332" s="71"/>
      <c r="FP332" s="71"/>
      <c r="FQ332" s="71"/>
      <c r="FR332" s="71"/>
      <c r="FS332" s="71"/>
      <c r="FT332" s="71"/>
      <c r="FU332" s="71"/>
      <c r="FV332" s="71"/>
      <c r="FW332" s="71"/>
      <c r="FX332" s="71"/>
      <c r="FY332" s="71"/>
      <c r="FZ332" s="71"/>
      <c r="GA332" s="71"/>
      <c r="GB332" s="71"/>
      <c r="GC332" s="71"/>
      <c r="GD332" s="71"/>
      <c r="GE332" s="71"/>
      <c r="GF332" s="71"/>
      <c r="GG332" s="71"/>
      <c r="GH332" s="71"/>
      <c r="GI332" s="71"/>
      <c r="GJ332" s="71"/>
      <c r="GK332" s="71"/>
      <c r="GL332" s="71"/>
      <c r="GM332" s="71"/>
      <c r="GN332" s="71"/>
      <c r="GO332" s="71"/>
      <c r="GP332" s="71"/>
      <c r="GQ332" s="71"/>
      <c r="GR332" s="71"/>
      <c r="GS332" s="71"/>
      <c r="GT332" s="71"/>
      <c r="GU332" s="71"/>
      <c r="GV332" s="71"/>
      <c r="GW332" s="71"/>
      <c r="GX332" s="71"/>
      <c r="GY332" s="71"/>
      <c r="GZ332" s="71"/>
      <c r="HA332" s="71"/>
      <c r="HB332" s="71"/>
      <c r="HC332" s="71"/>
      <c r="HD332" s="71"/>
      <c r="HE332" s="71"/>
      <c r="HF332" s="71"/>
      <c r="HG332" s="71"/>
      <c r="HH332" s="71"/>
      <c r="HI332" s="71"/>
      <c r="HJ332" s="71"/>
      <c r="HK332" s="71"/>
      <c r="HL332" s="71"/>
      <c r="HM332" s="71"/>
      <c r="HN332" s="71"/>
      <c r="HO332" s="71"/>
      <c r="HP332" s="71"/>
      <c r="HQ332" s="71"/>
      <c r="HR332" s="71"/>
      <c r="HS332" s="71"/>
      <c r="HT332" s="71"/>
      <c r="HU332" s="71"/>
      <c r="HV332" s="71"/>
      <c r="HW332" s="71"/>
      <c r="HX332" s="71"/>
      <c r="HY332" s="71"/>
      <c r="HZ332" s="71"/>
      <c r="IA332" s="71"/>
      <c r="IB332" s="71"/>
      <c r="IC332" s="71"/>
      <c r="ID332" s="71"/>
      <c r="IE332" s="71"/>
      <c r="IF332" s="71"/>
      <c r="IG332" s="71"/>
      <c r="IH332" s="71"/>
      <c r="II332" s="71"/>
      <c r="IJ332" s="71"/>
      <c r="IK332" s="71"/>
      <c r="IL332" s="71"/>
      <c r="IM332" s="71"/>
      <c r="IN332" s="71"/>
      <c r="IO332" s="71"/>
      <c r="IP332" s="71"/>
      <c r="IQ332" s="71"/>
      <c r="IR332" s="71"/>
      <c r="IS332" s="71"/>
      <c r="IT332" s="71"/>
      <c r="IU332" s="71"/>
      <c r="IV332" s="71"/>
    </row>
    <row r="333" spans="1:256" ht="12.75">
      <c r="A333" s="98" t="s">
        <v>1559</v>
      </c>
      <c r="B333" s="99">
        <v>402</v>
      </c>
      <c r="C333" s="109" t="s">
        <v>1560</v>
      </c>
      <c r="D333" s="101"/>
      <c r="E333" s="101"/>
      <c r="F333" s="386">
        <v>1600237.06</v>
      </c>
      <c r="G333" s="110">
        <v>1062169.81</v>
      </c>
      <c r="H333" s="103"/>
      <c r="I333" s="84"/>
      <c r="J333" s="104">
        <v>-538067.25</v>
      </c>
      <c r="K333" s="104"/>
      <c r="L333" s="104">
        <v>-1600237.06</v>
      </c>
      <c r="M333" s="84"/>
      <c r="N333" s="71"/>
      <c r="O333" s="72">
        <v>1600237</v>
      </c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1"/>
      <c r="ES333" s="71"/>
      <c r="ET333" s="71"/>
      <c r="EU333" s="71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  <c r="FN333" s="71"/>
      <c r="FO333" s="71"/>
      <c r="FP333" s="71"/>
      <c r="FQ333" s="71"/>
      <c r="FR333" s="71"/>
      <c r="FS333" s="71"/>
      <c r="FT333" s="71"/>
      <c r="FU333" s="71"/>
      <c r="FV333" s="71"/>
      <c r="FW333" s="71"/>
      <c r="FX333" s="71"/>
      <c r="FY333" s="71"/>
      <c r="FZ333" s="71"/>
      <c r="GA333" s="71"/>
      <c r="GB333" s="71"/>
      <c r="GC333" s="71"/>
      <c r="GD333" s="71"/>
      <c r="GE333" s="71"/>
      <c r="GF333" s="71"/>
      <c r="GG333" s="71"/>
      <c r="GH333" s="71"/>
      <c r="GI333" s="71"/>
      <c r="GJ333" s="71"/>
      <c r="GK333" s="71"/>
      <c r="GL333" s="71"/>
      <c r="GM333" s="71"/>
      <c r="GN333" s="71"/>
      <c r="GO333" s="71"/>
      <c r="GP333" s="71"/>
      <c r="GQ333" s="71"/>
      <c r="GR333" s="71"/>
      <c r="GS333" s="71"/>
      <c r="GT333" s="71"/>
      <c r="GU333" s="71"/>
      <c r="GV333" s="71"/>
      <c r="GW333" s="71"/>
      <c r="GX333" s="71"/>
      <c r="GY333" s="71"/>
      <c r="GZ333" s="71"/>
      <c r="HA333" s="71"/>
      <c r="HB333" s="71"/>
      <c r="HC333" s="71"/>
      <c r="HD333" s="71"/>
      <c r="HE333" s="71"/>
      <c r="HF333" s="71"/>
      <c r="HG333" s="71"/>
      <c r="HH333" s="71"/>
      <c r="HI333" s="71"/>
      <c r="HJ333" s="71"/>
      <c r="HK333" s="71"/>
      <c r="HL333" s="71"/>
      <c r="HM333" s="71"/>
      <c r="HN333" s="71"/>
      <c r="HO333" s="71"/>
      <c r="HP333" s="71"/>
      <c r="HQ333" s="71"/>
      <c r="HR333" s="71"/>
      <c r="HS333" s="71"/>
      <c r="HT333" s="71"/>
      <c r="HU333" s="71"/>
      <c r="HV333" s="71"/>
      <c r="HW333" s="71"/>
      <c r="HX333" s="71"/>
      <c r="HY333" s="71"/>
      <c r="HZ333" s="71"/>
      <c r="IA333" s="71"/>
      <c r="IB333" s="71"/>
      <c r="IC333" s="71"/>
      <c r="ID333" s="71"/>
      <c r="IE333" s="71"/>
      <c r="IF333" s="71"/>
      <c r="IG333" s="71"/>
      <c r="IH333" s="71"/>
      <c r="II333" s="71"/>
      <c r="IJ333" s="71"/>
      <c r="IK333" s="71"/>
      <c r="IL333" s="71"/>
      <c r="IM333" s="71"/>
      <c r="IN333" s="71"/>
      <c r="IO333" s="71"/>
      <c r="IP333" s="71"/>
      <c r="IQ333" s="71"/>
      <c r="IR333" s="71"/>
      <c r="IS333" s="71"/>
      <c r="IT333" s="71"/>
      <c r="IU333" s="71"/>
      <c r="IV333" s="71"/>
    </row>
    <row r="334" spans="1:256" ht="12.75">
      <c r="A334" s="68" t="s">
        <v>1561</v>
      </c>
      <c r="B334" s="68" t="s">
        <v>1562</v>
      </c>
      <c r="C334" s="68" t="s">
        <v>1563</v>
      </c>
      <c r="D334" s="68"/>
      <c r="E334" s="68"/>
      <c r="F334" s="69">
        <v>14039209.23</v>
      </c>
      <c r="G334" s="70">
        <v>13539199.05</v>
      </c>
      <c r="H334" s="70"/>
      <c r="I334" s="70"/>
      <c r="J334" s="70">
        <v>-500010.18</v>
      </c>
      <c r="K334" s="70"/>
      <c r="L334" s="70">
        <v>-14039209.23</v>
      </c>
      <c r="M334" s="70"/>
      <c r="N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1"/>
      <c r="ES334" s="71"/>
      <c r="ET334" s="71"/>
      <c r="EU334" s="71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  <c r="FN334" s="71"/>
      <c r="FO334" s="71"/>
      <c r="FP334" s="71"/>
      <c r="FQ334" s="71"/>
      <c r="FR334" s="71"/>
      <c r="FS334" s="71"/>
      <c r="FT334" s="71"/>
      <c r="FU334" s="71"/>
      <c r="FV334" s="71"/>
      <c r="FW334" s="71"/>
      <c r="FX334" s="71"/>
      <c r="FY334" s="71"/>
      <c r="FZ334" s="71"/>
      <c r="GA334" s="71"/>
      <c r="GB334" s="71"/>
      <c r="GC334" s="71"/>
      <c r="GD334" s="71"/>
      <c r="GE334" s="71"/>
      <c r="GF334" s="71"/>
      <c r="GG334" s="71"/>
      <c r="GH334" s="71"/>
      <c r="GI334" s="71"/>
      <c r="GJ334" s="71"/>
      <c r="GK334" s="71"/>
      <c r="GL334" s="71"/>
      <c r="GM334" s="71"/>
      <c r="GN334" s="71"/>
      <c r="GO334" s="71"/>
      <c r="GP334" s="71"/>
      <c r="GQ334" s="71"/>
      <c r="GR334" s="71"/>
      <c r="GS334" s="71"/>
      <c r="GT334" s="71"/>
      <c r="GU334" s="71"/>
      <c r="GV334" s="71"/>
      <c r="GW334" s="71"/>
      <c r="GX334" s="71"/>
      <c r="GY334" s="71"/>
      <c r="GZ334" s="71"/>
      <c r="HA334" s="71"/>
      <c r="HB334" s="71"/>
      <c r="HC334" s="71"/>
      <c r="HD334" s="71"/>
      <c r="HE334" s="71"/>
      <c r="HF334" s="71"/>
      <c r="HG334" s="71"/>
      <c r="HH334" s="71"/>
      <c r="HI334" s="71"/>
      <c r="HJ334" s="71"/>
      <c r="HK334" s="71"/>
      <c r="HL334" s="71"/>
      <c r="HM334" s="71"/>
      <c r="HN334" s="71"/>
      <c r="HO334" s="71"/>
      <c r="HP334" s="71"/>
      <c r="HQ334" s="71"/>
      <c r="HR334" s="71"/>
      <c r="HS334" s="71"/>
      <c r="HT334" s="71"/>
      <c r="HU334" s="71"/>
      <c r="HV334" s="71"/>
      <c r="HW334" s="71"/>
      <c r="HX334" s="71"/>
      <c r="HY334" s="71"/>
      <c r="HZ334" s="71"/>
      <c r="IA334" s="71"/>
      <c r="IB334" s="71"/>
      <c r="IC334" s="71"/>
      <c r="ID334" s="71"/>
      <c r="IE334" s="71"/>
      <c r="IF334" s="71"/>
      <c r="IG334" s="71"/>
      <c r="IH334" s="71"/>
      <c r="II334" s="71"/>
      <c r="IJ334" s="71"/>
      <c r="IK334" s="71"/>
      <c r="IL334" s="71"/>
      <c r="IM334" s="71"/>
      <c r="IN334" s="71"/>
      <c r="IO334" s="71"/>
      <c r="IP334" s="71"/>
      <c r="IQ334" s="71"/>
      <c r="IR334" s="71"/>
      <c r="IS334" s="71"/>
      <c r="IT334" s="71"/>
      <c r="IU334" s="71"/>
      <c r="IV334" s="71"/>
    </row>
    <row r="335" spans="1:256" ht="12.75">
      <c r="A335" s="98" t="s">
        <v>1564</v>
      </c>
      <c r="B335" s="99">
        <v>403</v>
      </c>
      <c r="C335" s="109" t="s">
        <v>1565</v>
      </c>
      <c r="D335" s="101"/>
      <c r="E335" s="101"/>
      <c r="F335" s="105">
        <v>14039209.23</v>
      </c>
      <c r="G335" s="106">
        <v>13539199.05</v>
      </c>
      <c r="H335" s="103"/>
      <c r="I335" s="84"/>
      <c r="J335" s="104">
        <v>-500010.18</v>
      </c>
      <c r="K335" s="104"/>
      <c r="L335" s="104">
        <v>-14039209.23</v>
      </c>
      <c r="M335" s="84"/>
      <c r="N335" s="71"/>
      <c r="O335" s="72">
        <v>14039209</v>
      </c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1"/>
      <c r="ES335" s="71"/>
      <c r="ET335" s="71"/>
      <c r="EU335" s="71"/>
      <c r="EV335" s="71"/>
      <c r="EW335" s="71"/>
      <c r="EX335" s="71"/>
      <c r="EY335" s="71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  <c r="FN335" s="71"/>
      <c r="FO335" s="71"/>
      <c r="FP335" s="71"/>
      <c r="FQ335" s="71"/>
      <c r="FR335" s="71"/>
      <c r="FS335" s="71"/>
      <c r="FT335" s="71"/>
      <c r="FU335" s="71"/>
      <c r="FV335" s="71"/>
      <c r="FW335" s="71"/>
      <c r="FX335" s="71"/>
      <c r="FY335" s="71"/>
      <c r="FZ335" s="71"/>
      <c r="GA335" s="71"/>
      <c r="GB335" s="71"/>
      <c r="GC335" s="71"/>
      <c r="GD335" s="71"/>
      <c r="GE335" s="71"/>
      <c r="GF335" s="71"/>
      <c r="GG335" s="71"/>
      <c r="GH335" s="71"/>
      <c r="GI335" s="71"/>
      <c r="GJ335" s="71"/>
      <c r="GK335" s="71"/>
      <c r="GL335" s="71"/>
      <c r="GM335" s="71"/>
      <c r="GN335" s="71"/>
      <c r="GO335" s="71"/>
      <c r="GP335" s="71"/>
      <c r="GQ335" s="71"/>
      <c r="GR335" s="71"/>
      <c r="GS335" s="71"/>
      <c r="GT335" s="71"/>
      <c r="GU335" s="71"/>
      <c r="GV335" s="71"/>
      <c r="GW335" s="71"/>
      <c r="GX335" s="71"/>
      <c r="GY335" s="71"/>
      <c r="GZ335" s="71"/>
      <c r="HA335" s="71"/>
      <c r="HB335" s="71"/>
      <c r="HC335" s="71"/>
      <c r="HD335" s="71"/>
      <c r="HE335" s="71"/>
      <c r="HF335" s="71"/>
      <c r="HG335" s="71"/>
      <c r="HH335" s="71"/>
      <c r="HI335" s="71"/>
      <c r="HJ335" s="71"/>
      <c r="HK335" s="71"/>
      <c r="HL335" s="71"/>
      <c r="HM335" s="71"/>
      <c r="HN335" s="71"/>
      <c r="HO335" s="71"/>
      <c r="HP335" s="71"/>
      <c r="HQ335" s="71"/>
      <c r="HR335" s="71"/>
      <c r="HS335" s="71"/>
      <c r="HT335" s="71"/>
      <c r="HU335" s="71"/>
      <c r="HV335" s="71"/>
      <c r="HW335" s="71"/>
      <c r="HX335" s="71"/>
      <c r="HY335" s="71"/>
      <c r="HZ335" s="71"/>
      <c r="IA335" s="71"/>
      <c r="IB335" s="71"/>
      <c r="IC335" s="71"/>
      <c r="ID335" s="71"/>
      <c r="IE335" s="71"/>
      <c r="IF335" s="71"/>
      <c r="IG335" s="71"/>
      <c r="IH335" s="71"/>
      <c r="II335" s="71"/>
      <c r="IJ335" s="71"/>
      <c r="IK335" s="71"/>
      <c r="IL335" s="71"/>
      <c r="IM335" s="71"/>
      <c r="IN335" s="71"/>
      <c r="IO335" s="71"/>
      <c r="IP335" s="71"/>
      <c r="IQ335" s="71"/>
      <c r="IR335" s="71"/>
      <c r="IS335" s="71"/>
      <c r="IT335" s="71"/>
      <c r="IU335" s="71"/>
      <c r="IV335" s="71"/>
    </row>
    <row r="336" spans="1:256" ht="12.75">
      <c r="A336" s="68" t="s">
        <v>1566</v>
      </c>
      <c r="B336" s="68" t="s">
        <v>1567</v>
      </c>
      <c r="C336" s="68" t="s">
        <v>1568</v>
      </c>
      <c r="D336" s="68"/>
      <c r="E336" s="68"/>
      <c r="F336" s="69">
        <v>-56883.48</v>
      </c>
      <c r="G336" s="70">
        <v>-56883.48</v>
      </c>
      <c r="H336" s="70"/>
      <c r="I336" s="70"/>
      <c r="J336" s="70">
        <v>0</v>
      </c>
      <c r="K336" s="70"/>
      <c r="L336" s="70">
        <v>56883.48</v>
      </c>
      <c r="M336" s="70"/>
      <c r="N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1"/>
      <c r="ES336" s="71"/>
      <c r="ET336" s="71"/>
      <c r="EU336" s="71"/>
      <c r="EV336" s="71"/>
      <c r="EW336" s="71"/>
      <c r="EX336" s="71"/>
      <c r="EY336" s="71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  <c r="FN336" s="71"/>
      <c r="FO336" s="71"/>
      <c r="FP336" s="71"/>
      <c r="FQ336" s="71"/>
      <c r="FR336" s="71"/>
      <c r="FS336" s="71"/>
      <c r="FT336" s="71"/>
      <c r="FU336" s="71"/>
      <c r="FV336" s="71"/>
      <c r="FW336" s="71"/>
      <c r="FX336" s="71"/>
      <c r="FY336" s="71"/>
      <c r="FZ336" s="71"/>
      <c r="GA336" s="71"/>
      <c r="GB336" s="71"/>
      <c r="GC336" s="71"/>
      <c r="GD336" s="71"/>
      <c r="GE336" s="71"/>
      <c r="GF336" s="71"/>
      <c r="GG336" s="71"/>
      <c r="GH336" s="71"/>
      <c r="GI336" s="71"/>
      <c r="GJ336" s="71"/>
      <c r="GK336" s="71"/>
      <c r="GL336" s="71"/>
      <c r="GM336" s="71"/>
      <c r="GN336" s="71"/>
      <c r="GO336" s="71"/>
      <c r="GP336" s="71"/>
      <c r="GQ336" s="71"/>
      <c r="GR336" s="71"/>
      <c r="GS336" s="71"/>
      <c r="GT336" s="71"/>
      <c r="GU336" s="71"/>
      <c r="GV336" s="71"/>
      <c r="GW336" s="71"/>
      <c r="GX336" s="71"/>
      <c r="GY336" s="71"/>
      <c r="GZ336" s="71"/>
      <c r="HA336" s="71"/>
      <c r="HB336" s="71"/>
      <c r="HC336" s="71"/>
      <c r="HD336" s="71"/>
      <c r="HE336" s="71"/>
      <c r="HF336" s="71"/>
      <c r="HG336" s="71"/>
      <c r="HH336" s="71"/>
      <c r="HI336" s="71"/>
      <c r="HJ336" s="71"/>
      <c r="HK336" s="71"/>
      <c r="HL336" s="71"/>
      <c r="HM336" s="71"/>
      <c r="HN336" s="71"/>
      <c r="HO336" s="71"/>
      <c r="HP336" s="71"/>
      <c r="HQ336" s="71"/>
      <c r="HR336" s="71"/>
      <c r="HS336" s="71"/>
      <c r="HT336" s="71"/>
      <c r="HU336" s="71"/>
      <c r="HV336" s="71"/>
      <c r="HW336" s="71"/>
      <c r="HX336" s="71"/>
      <c r="HY336" s="71"/>
      <c r="HZ336" s="71"/>
      <c r="IA336" s="71"/>
      <c r="IB336" s="71"/>
      <c r="IC336" s="71"/>
      <c r="ID336" s="71"/>
      <c r="IE336" s="71"/>
      <c r="IF336" s="71"/>
      <c r="IG336" s="71"/>
      <c r="IH336" s="71"/>
      <c r="II336" s="71"/>
      <c r="IJ336" s="71"/>
      <c r="IK336" s="71"/>
      <c r="IL336" s="71"/>
      <c r="IM336" s="71"/>
      <c r="IN336" s="71"/>
      <c r="IO336" s="71"/>
      <c r="IP336" s="71"/>
      <c r="IQ336" s="71"/>
      <c r="IR336" s="71"/>
      <c r="IS336" s="71"/>
      <c r="IT336" s="71"/>
      <c r="IU336" s="71"/>
      <c r="IV336" s="71"/>
    </row>
    <row r="337" spans="1:256" ht="12.75">
      <c r="A337" s="98" t="s">
        <v>1569</v>
      </c>
      <c r="B337" s="99" t="s">
        <v>1570</v>
      </c>
      <c r="C337" s="109" t="s">
        <v>1571</v>
      </c>
      <c r="D337" s="101"/>
      <c r="E337" s="101"/>
      <c r="F337" s="105">
        <v>-56883.48</v>
      </c>
      <c r="G337" s="106">
        <v>-56883.48</v>
      </c>
      <c r="H337" s="103"/>
      <c r="I337" s="84"/>
      <c r="J337" s="104">
        <v>0</v>
      </c>
      <c r="K337" s="104"/>
      <c r="L337" s="104">
        <v>56883.48</v>
      </c>
      <c r="M337" s="84"/>
      <c r="N337" s="71"/>
      <c r="O337" s="72">
        <v>-56883</v>
      </c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  <c r="FN337" s="71"/>
      <c r="FO337" s="71"/>
      <c r="FP337" s="71"/>
      <c r="FQ337" s="71"/>
      <c r="FR337" s="71"/>
      <c r="FS337" s="71"/>
      <c r="FT337" s="71"/>
      <c r="FU337" s="71"/>
      <c r="FV337" s="71"/>
      <c r="FW337" s="71"/>
      <c r="FX337" s="71"/>
      <c r="FY337" s="71"/>
      <c r="FZ337" s="71"/>
      <c r="GA337" s="71"/>
      <c r="GB337" s="71"/>
      <c r="GC337" s="71"/>
      <c r="GD337" s="71"/>
      <c r="GE337" s="71"/>
      <c r="GF337" s="71"/>
      <c r="GG337" s="71"/>
      <c r="GH337" s="71"/>
      <c r="GI337" s="71"/>
      <c r="GJ337" s="71"/>
      <c r="GK337" s="71"/>
      <c r="GL337" s="71"/>
      <c r="GM337" s="71"/>
      <c r="GN337" s="71"/>
      <c r="GO337" s="71"/>
      <c r="GP337" s="71"/>
      <c r="GQ337" s="71"/>
      <c r="GR337" s="71"/>
      <c r="GS337" s="71"/>
      <c r="GT337" s="71"/>
      <c r="GU337" s="71"/>
      <c r="GV337" s="71"/>
      <c r="GW337" s="71"/>
      <c r="GX337" s="71"/>
      <c r="GY337" s="71"/>
      <c r="GZ337" s="71"/>
      <c r="HA337" s="71"/>
      <c r="HB337" s="71"/>
      <c r="HC337" s="71"/>
      <c r="HD337" s="71"/>
      <c r="HE337" s="71"/>
      <c r="HF337" s="71"/>
      <c r="HG337" s="71"/>
      <c r="HH337" s="71"/>
      <c r="HI337" s="71"/>
      <c r="HJ337" s="71"/>
      <c r="HK337" s="71"/>
      <c r="HL337" s="71"/>
      <c r="HM337" s="71"/>
      <c r="HN337" s="71"/>
      <c r="HO337" s="71"/>
      <c r="HP337" s="71"/>
      <c r="HQ337" s="71"/>
      <c r="HR337" s="71"/>
      <c r="HS337" s="71"/>
      <c r="HT337" s="71"/>
      <c r="HU337" s="71"/>
      <c r="HV337" s="71"/>
      <c r="HW337" s="71"/>
      <c r="HX337" s="71"/>
      <c r="HY337" s="71"/>
      <c r="HZ337" s="71"/>
      <c r="IA337" s="71"/>
      <c r="IB337" s="71"/>
      <c r="IC337" s="71"/>
      <c r="ID337" s="71"/>
      <c r="IE337" s="71"/>
      <c r="IF337" s="71"/>
      <c r="IG337" s="71"/>
      <c r="IH337" s="71"/>
      <c r="II337" s="71"/>
      <c r="IJ337" s="71"/>
      <c r="IK337" s="71"/>
      <c r="IL337" s="71"/>
      <c r="IM337" s="71"/>
      <c r="IN337" s="71"/>
      <c r="IO337" s="71"/>
      <c r="IP337" s="71"/>
      <c r="IQ337" s="71"/>
      <c r="IR337" s="71"/>
      <c r="IS337" s="71"/>
      <c r="IT337" s="71"/>
      <c r="IU337" s="71"/>
      <c r="IV337" s="71"/>
    </row>
    <row r="338" spans="1:256" ht="12.75">
      <c r="A338" s="68" t="s">
        <v>1572</v>
      </c>
      <c r="B338" s="68" t="s">
        <v>1573</v>
      </c>
      <c r="C338" s="68" t="s">
        <v>1574</v>
      </c>
      <c r="D338" s="68"/>
      <c r="E338" s="68"/>
      <c r="F338" s="69">
        <v>721894.56</v>
      </c>
      <c r="G338" s="70">
        <v>0</v>
      </c>
      <c r="H338" s="70"/>
      <c r="I338" s="70"/>
      <c r="J338" s="70">
        <v>-721894.56</v>
      </c>
      <c r="K338" s="70"/>
      <c r="L338" s="70">
        <v>-721894.56</v>
      </c>
      <c r="M338" s="70"/>
      <c r="N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1"/>
      <c r="ES338" s="71"/>
      <c r="ET338" s="71"/>
      <c r="EU338" s="71"/>
      <c r="EV338" s="71"/>
      <c r="EW338" s="71"/>
      <c r="EX338" s="71"/>
      <c r="EY338" s="71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  <c r="FN338" s="71"/>
      <c r="FO338" s="71"/>
      <c r="FP338" s="71"/>
      <c r="FQ338" s="71"/>
      <c r="FR338" s="71"/>
      <c r="FS338" s="71"/>
      <c r="FT338" s="71"/>
      <c r="FU338" s="71"/>
      <c r="FV338" s="71"/>
      <c r="FW338" s="71"/>
      <c r="FX338" s="71"/>
      <c r="FY338" s="71"/>
      <c r="FZ338" s="71"/>
      <c r="GA338" s="71"/>
      <c r="GB338" s="71"/>
      <c r="GC338" s="71"/>
      <c r="GD338" s="71"/>
      <c r="GE338" s="71"/>
      <c r="GF338" s="71"/>
      <c r="GG338" s="71"/>
      <c r="GH338" s="71"/>
      <c r="GI338" s="71"/>
      <c r="GJ338" s="71"/>
      <c r="GK338" s="71"/>
      <c r="GL338" s="71"/>
      <c r="GM338" s="71"/>
      <c r="GN338" s="71"/>
      <c r="GO338" s="71"/>
      <c r="GP338" s="71"/>
      <c r="GQ338" s="71"/>
      <c r="GR338" s="71"/>
      <c r="GS338" s="71"/>
      <c r="GT338" s="71"/>
      <c r="GU338" s="71"/>
      <c r="GV338" s="71"/>
      <c r="GW338" s="71"/>
      <c r="GX338" s="71"/>
      <c r="GY338" s="71"/>
      <c r="GZ338" s="71"/>
      <c r="HA338" s="71"/>
      <c r="HB338" s="71"/>
      <c r="HC338" s="71"/>
      <c r="HD338" s="71"/>
      <c r="HE338" s="71"/>
      <c r="HF338" s="71"/>
      <c r="HG338" s="71"/>
      <c r="HH338" s="71"/>
      <c r="HI338" s="71"/>
      <c r="HJ338" s="71"/>
      <c r="HK338" s="71"/>
      <c r="HL338" s="71"/>
      <c r="HM338" s="71"/>
      <c r="HN338" s="71"/>
      <c r="HO338" s="71"/>
      <c r="HP338" s="71"/>
      <c r="HQ338" s="71"/>
      <c r="HR338" s="71"/>
      <c r="HS338" s="71"/>
      <c r="HT338" s="71"/>
      <c r="HU338" s="71"/>
      <c r="HV338" s="71"/>
      <c r="HW338" s="71"/>
      <c r="HX338" s="71"/>
      <c r="HY338" s="71"/>
      <c r="HZ338" s="71"/>
      <c r="IA338" s="71"/>
      <c r="IB338" s="71"/>
      <c r="IC338" s="71"/>
      <c r="ID338" s="71"/>
      <c r="IE338" s="71"/>
      <c r="IF338" s="71"/>
      <c r="IG338" s="71"/>
      <c r="IH338" s="71"/>
      <c r="II338" s="71"/>
      <c r="IJ338" s="71"/>
      <c r="IK338" s="71"/>
      <c r="IL338" s="71"/>
      <c r="IM338" s="71"/>
      <c r="IN338" s="71"/>
      <c r="IO338" s="71"/>
      <c r="IP338" s="71"/>
      <c r="IQ338" s="71"/>
      <c r="IR338" s="71"/>
      <c r="IS338" s="71"/>
      <c r="IT338" s="71"/>
      <c r="IU338" s="71"/>
      <c r="IV338" s="71"/>
    </row>
    <row r="339" spans="1:256" ht="12.75">
      <c r="A339" s="98" t="s">
        <v>1575</v>
      </c>
      <c r="B339" s="99">
        <v>406</v>
      </c>
      <c r="C339" s="109" t="s">
        <v>1576</v>
      </c>
      <c r="D339" s="101"/>
      <c r="E339" s="101"/>
      <c r="F339" s="105">
        <v>721894.56</v>
      </c>
      <c r="G339" s="106">
        <v>0</v>
      </c>
      <c r="H339" s="103"/>
      <c r="I339" s="84"/>
      <c r="J339" s="104">
        <v>-721894.56</v>
      </c>
      <c r="K339" s="104"/>
      <c r="L339" s="104">
        <v>-721894.56</v>
      </c>
      <c r="M339" s="84"/>
      <c r="N339" s="71"/>
      <c r="O339" s="72">
        <v>721895</v>
      </c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1"/>
      <c r="ES339" s="71"/>
      <c r="ET339" s="71"/>
      <c r="EU339" s="71"/>
      <c r="EV339" s="71"/>
      <c r="EW339" s="71"/>
      <c r="EX339" s="71"/>
      <c r="EY339" s="71"/>
      <c r="EZ339" s="71"/>
      <c r="FA339" s="71"/>
      <c r="FB339" s="71"/>
      <c r="FC339" s="71"/>
      <c r="FD339" s="71"/>
      <c r="FE339" s="71"/>
      <c r="FF339" s="71"/>
      <c r="FG339" s="71"/>
      <c r="FH339" s="71"/>
      <c r="FI339" s="71"/>
      <c r="FJ339" s="71"/>
      <c r="FK339" s="71"/>
      <c r="FL339" s="71"/>
      <c r="FM339" s="71"/>
      <c r="FN339" s="71"/>
      <c r="FO339" s="71"/>
      <c r="FP339" s="71"/>
      <c r="FQ339" s="71"/>
      <c r="FR339" s="71"/>
      <c r="FS339" s="71"/>
      <c r="FT339" s="71"/>
      <c r="FU339" s="71"/>
      <c r="FV339" s="71"/>
      <c r="FW339" s="71"/>
      <c r="FX339" s="71"/>
      <c r="FY339" s="71"/>
      <c r="FZ339" s="71"/>
      <c r="GA339" s="71"/>
      <c r="GB339" s="71"/>
      <c r="GC339" s="71"/>
      <c r="GD339" s="71"/>
      <c r="GE339" s="71"/>
      <c r="GF339" s="71"/>
      <c r="GG339" s="71"/>
      <c r="GH339" s="71"/>
      <c r="GI339" s="71"/>
      <c r="GJ339" s="71"/>
      <c r="GK339" s="71"/>
      <c r="GL339" s="71"/>
      <c r="GM339" s="71"/>
      <c r="GN339" s="71"/>
      <c r="GO339" s="71"/>
      <c r="GP339" s="71"/>
      <c r="GQ339" s="71"/>
      <c r="GR339" s="71"/>
      <c r="GS339" s="71"/>
      <c r="GT339" s="71"/>
      <c r="GU339" s="71"/>
      <c r="GV339" s="71"/>
      <c r="GW339" s="71"/>
      <c r="GX339" s="71"/>
      <c r="GY339" s="71"/>
      <c r="GZ339" s="71"/>
      <c r="HA339" s="71"/>
      <c r="HB339" s="71"/>
      <c r="HC339" s="71"/>
      <c r="HD339" s="71"/>
      <c r="HE339" s="71"/>
      <c r="HF339" s="71"/>
      <c r="HG339" s="71"/>
      <c r="HH339" s="71"/>
      <c r="HI339" s="71"/>
      <c r="HJ339" s="71"/>
      <c r="HK339" s="71"/>
      <c r="HL339" s="71"/>
      <c r="HM339" s="71"/>
      <c r="HN339" s="71"/>
      <c r="HO339" s="71"/>
      <c r="HP339" s="71"/>
      <c r="HQ339" s="71"/>
      <c r="HR339" s="71"/>
      <c r="HS339" s="71"/>
      <c r="HT339" s="71"/>
      <c r="HU339" s="71"/>
      <c r="HV339" s="71"/>
      <c r="HW339" s="71"/>
      <c r="HX339" s="71"/>
      <c r="HY339" s="71"/>
      <c r="HZ339" s="71"/>
      <c r="IA339" s="71"/>
      <c r="IB339" s="71"/>
      <c r="IC339" s="71"/>
      <c r="ID339" s="71"/>
      <c r="IE339" s="71"/>
      <c r="IF339" s="71"/>
      <c r="IG339" s="71"/>
      <c r="IH339" s="71"/>
      <c r="II339" s="71"/>
      <c r="IJ339" s="71"/>
      <c r="IK339" s="71"/>
      <c r="IL339" s="71"/>
      <c r="IM339" s="71"/>
      <c r="IN339" s="71"/>
      <c r="IO339" s="71"/>
      <c r="IP339" s="71"/>
      <c r="IQ339" s="71"/>
      <c r="IR339" s="71"/>
      <c r="IS339" s="71"/>
      <c r="IT339" s="71"/>
      <c r="IU339" s="71"/>
      <c r="IV339" s="71"/>
    </row>
    <row r="340" spans="1:256" ht="12.75">
      <c r="A340" s="98" t="s">
        <v>30</v>
      </c>
      <c r="B340" s="99"/>
      <c r="C340" s="109" t="s">
        <v>1577</v>
      </c>
      <c r="D340" s="101"/>
      <c r="E340" s="101"/>
      <c r="F340" s="94"/>
      <c r="G340" s="108"/>
      <c r="H340" s="103"/>
      <c r="I340" s="84"/>
      <c r="J340" s="104"/>
      <c r="K340" s="104"/>
      <c r="L340" s="104"/>
      <c r="M340" s="84"/>
      <c r="N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  <c r="FS340" s="71"/>
      <c r="FT340" s="71"/>
      <c r="FU340" s="71"/>
      <c r="FV340" s="71"/>
      <c r="FW340" s="71"/>
      <c r="FX340" s="71"/>
      <c r="FY340" s="71"/>
      <c r="FZ340" s="71"/>
      <c r="GA340" s="71"/>
      <c r="GB340" s="71"/>
      <c r="GC340" s="71"/>
      <c r="GD340" s="71"/>
      <c r="GE340" s="71"/>
      <c r="GF340" s="71"/>
      <c r="GG340" s="71"/>
      <c r="GH340" s="71"/>
      <c r="GI340" s="71"/>
      <c r="GJ340" s="71"/>
      <c r="GK340" s="71"/>
      <c r="GL340" s="71"/>
      <c r="GM340" s="71"/>
      <c r="GN340" s="71"/>
      <c r="GO340" s="71"/>
      <c r="GP340" s="71"/>
      <c r="GQ340" s="71"/>
      <c r="GR340" s="71"/>
      <c r="GS340" s="71"/>
      <c r="GT340" s="71"/>
      <c r="GU340" s="71"/>
      <c r="GV340" s="71"/>
      <c r="GW340" s="71"/>
      <c r="GX340" s="71"/>
      <c r="GY340" s="71"/>
      <c r="GZ340" s="71"/>
      <c r="HA340" s="71"/>
      <c r="HB340" s="71"/>
      <c r="HC340" s="71"/>
      <c r="HD340" s="71"/>
      <c r="HE340" s="71"/>
      <c r="HF340" s="71"/>
      <c r="HG340" s="71"/>
      <c r="HH340" s="71"/>
      <c r="HI340" s="71"/>
      <c r="HJ340" s="71"/>
      <c r="HK340" s="71"/>
      <c r="HL340" s="71"/>
      <c r="HM340" s="71"/>
      <c r="HN340" s="71"/>
      <c r="HO340" s="71"/>
      <c r="HP340" s="71"/>
      <c r="HQ340" s="71"/>
      <c r="HR340" s="71"/>
      <c r="HS340" s="71"/>
      <c r="HT340" s="71"/>
      <c r="HU340" s="71"/>
      <c r="HV340" s="71"/>
      <c r="HW340" s="71"/>
      <c r="HX340" s="71"/>
      <c r="HY340" s="71"/>
      <c r="HZ340" s="71"/>
      <c r="IA340" s="71"/>
      <c r="IB340" s="71"/>
      <c r="IC340" s="71"/>
      <c r="ID340" s="71"/>
      <c r="IE340" s="71"/>
      <c r="IF340" s="71"/>
      <c r="IG340" s="71"/>
      <c r="IH340" s="71"/>
      <c r="II340" s="71"/>
      <c r="IJ340" s="71"/>
      <c r="IK340" s="71"/>
      <c r="IL340" s="71"/>
      <c r="IM340" s="71"/>
      <c r="IN340" s="71"/>
      <c r="IO340" s="71"/>
      <c r="IP340" s="71"/>
      <c r="IQ340" s="71"/>
      <c r="IR340" s="71"/>
      <c r="IS340" s="71"/>
      <c r="IT340" s="71"/>
      <c r="IU340" s="71"/>
      <c r="IV340" s="71"/>
    </row>
    <row r="341" spans="1:256" ht="12.75">
      <c r="A341" s="98" t="s">
        <v>30</v>
      </c>
      <c r="B341" s="111">
        <v>407.1</v>
      </c>
      <c r="C341" s="100" t="s">
        <v>1578</v>
      </c>
      <c r="D341" s="101"/>
      <c r="E341" s="101"/>
      <c r="F341" s="94"/>
      <c r="G341" s="108"/>
      <c r="H341" s="103"/>
      <c r="I341" s="84"/>
      <c r="J341" s="104"/>
      <c r="K341" s="104"/>
      <c r="L341" s="104"/>
      <c r="M341" s="84"/>
      <c r="N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1"/>
      <c r="GT341" s="71"/>
      <c r="GU341" s="71"/>
      <c r="GV341" s="71"/>
      <c r="GW341" s="71"/>
      <c r="GX341" s="71"/>
      <c r="GY341" s="71"/>
      <c r="GZ341" s="71"/>
      <c r="HA341" s="71"/>
      <c r="HB341" s="71"/>
      <c r="HC341" s="71"/>
      <c r="HD341" s="71"/>
      <c r="HE341" s="71"/>
      <c r="HF341" s="71"/>
      <c r="HG341" s="71"/>
      <c r="HH341" s="71"/>
      <c r="HI341" s="71"/>
      <c r="HJ341" s="71"/>
      <c r="HK341" s="71"/>
      <c r="HL341" s="71"/>
      <c r="HM341" s="71"/>
      <c r="HN341" s="71"/>
      <c r="HO341" s="71"/>
      <c r="HP341" s="71"/>
      <c r="HQ341" s="71"/>
      <c r="HR341" s="71"/>
      <c r="HS341" s="71"/>
      <c r="HT341" s="71"/>
      <c r="HU341" s="71"/>
      <c r="HV341" s="71"/>
      <c r="HW341" s="71"/>
      <c r="HX341" s="71"/>
      <c r="HY341" s="71"/>
      <c r="HZ341" s="71"/>
      <c r="IA341" s="71"/>
      <c r="IB341" s="71"/>
      <c r="IC341" s="71"/>
      <c r="ID341" s="71"/>
      <c r="IE341" s="71"/>
      <c r="IF341" s="71"/>
      <c r="IG341" s="71"/>
      <c r="IH341" s="71"/>
      <c r="II341" s="71"/>
      <c r="IJ341" s="71"/>
      <c r="IK341" s="71"/>
      <c r="IL341" s="71"/>
      <c r="IM341" s="71"/>
      <c r="IN341" s="71"/>
      <c r="IO341" s="71"/>
      <c r="IP341" s="71"/>
      <c r="IQ341" s="71"/>
      <c r="IR341" s="71"/>
      <c r="IS341" s="71"/>
      <c r="IT341" s="71"/>
      <c r="IU341" s="71"/>
      <c r="IV341" s="71"/>
    </row>
    <row r="342" spans="1:256" ht="12.75">
      <c r="A342" s="68" t="s">
        <v>1579</v>
      </c>
      <c r="B342" s="68" t="s">
        <v>1580</v>
      </c>
      <c r="C342" s="68" t="s">
        <v>1581</v>
      </c>
      <c r="D342" s="68"/>
      <c r="E342" s="68"/>
      <c r="F342" s="69">
        <v>231744.18</v>
      </c>
      <c r="G342" s="70">
        <v>231744.18</v>
      </c>
      <c r="H342" s="70"/>
      <c r="I342" s="70"/>
      <c r="J342" s="70"/>
      <c r="K342" s="70"/>
      <c r="L342" s="70"/>
      <c r="M342" s="70"/>
      <c r="N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/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1"/>
      <c r="GS342" s="71"/>
      <c r="GT342" s="71"/>
      <c r="GU342" s="71"/>
      <c r="GV342" s="71"/>
      <c r="GW342" s="71"/>
      <c r="GX342" s="71"/>
      <c r="GY342" s="71"/>
      <c r="GZ342" s="71"/>
      <c r="HA342" s="71"/>
      <c r="HB342" s="71"/>
      <c r="HC342" s="71"/>
      <c r="HD342" s="71"/>
      <c r="HE342" s="71"/>
      <c r="HF342" s="71"/>
      <c r="HG342" s="71"/>
      <c r="HH342" s="71"/>
      <c r="HI342" s="71"/>
      <c r="HJ342" s="71"/>
      <c r="HK342" s="71"/>
      <c r="HL342" s="71"/>
      <c r="HM342" s="71"/>
      <c r="HN342" s="71"/>
      <c r="HO342" s="71"/>
      <c r="HP342" s="71"/>
      <c r="HQ342" s="71"/>
      <c r="HR342" s="71"/>
      <c r="HS342" s="71"/>
      <c r="HT342" s="71"/>
      <c r="HU342" s="71"/>
      <c r="HV342" s="71"/>
      <c r="HW342" s="71"/>
      <c r="HX342" s="71"/>
      <c r="HY342" s="71"/>
      <c r="HZ342" s="71"/>
      <c r="IA342" s="71"/>
      <c r="IB342" s="71"/>
      <c r="IC342" s="71"/>
      <c r="ID342" s="71"/>
      <c r="IE342" s="71"/>
      <c r="IF342" s="71"/>
      <c r="IG342" s="71"/>
      <c r="IH342" s="71"/>
      <c r="II342" s="71"/>
      <c r="IJ342" s="71"/>
      <c r="IK342" s="71"/>
      <c r="IL342" s="71"/>
      <c r="IM342" s="71"/>
      <c r="IN342" s="71"/>
      <c r="IO342" s="71"/>
      <c r="IP342" s="71"/>
      <c r="IQ342" s="71"/>
      <c r="IR342" s="71"/>
      <c r="IS342" s="71"/>
      <c r="IT342" s="71"/>
      <c r="IU342" s="71"/>
      <c r="IV342" s="71"/>
    </row>
    <row r="343" spans="1:256" ht="12.75">
      <c r="A343" s="68" t="s">
        <v>1582</v>
      </c>
      <c r="B343" s="68" t="s">
        <v>1583</v>
      </c>
      <c r="C343" s="68" t="s">
        <v>1584</v>
      </c>
      <c r="D343" s="68"/>
      <c r="E343" s="68"/>
      <c r="F343" s="69">
        <v>151147.29</v>
      </c>
      <c r="G343" s="70">
        <v>151147.29</v>
      </c>
      <c r="H343" s="70"/>
      <c r="I343" s="70"/>
      <c r="J343" s="70"/>
      <c r="K343" s="70"/>
      <c r="L343" s="70"/>
      <c r="M343" s="70"/>
      <c r="N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1"/>
      <c r="GS343" s="71"/>
      <c r="GT343" s="71"/>
      <c r="GU343" s="71"/>
      <c r="GV343" s="71"/>
      <c r="GW343" s="71"/>
      <c r="GX343" s="71"/>
      <c r="GY343" s="71"/>
      <c r="GZ343" s="71"/>
      <c r="HA343" s="71"/>
      <c r="HB343" s="71"/>
      <c r="HC343" s="71"/>
      <c r="HD343" s="71"/>
      <c r="HE343" s="71"/>
      <c r="HF343" s="71"/>
      <c r="HG343" s="71"/>
      <c r="HH343" s="71"/>
      <c r="HI343" s="71"/>
      <c r="HJ343" s="71"/>
      <c r="HK343" s="71"/>
      <c r="HL343" s="71"/>
      <c r="HM343" s="71"/>
      <c r="HN343" s="71"/>
      <c r="HO343" s="71"/>
      <c r="HP343" s="71"/>
      <c r="HQ343" s="71"/>
      <c r="HR343" s="71"/>
      <c r="HS343" s="71"/>
      <c r="HT343" s="71"/>
      <c r="HU343" s="71"/>
      <c r="HV343" s="71"/>
      <c r="HW343" s="71"/>
      <c r="HX343" s="71"/>
      <c r="HY343" s="71"/>
      <c r="HZ343" s="71"/>
      <c r="IA343" s="71"/>
      <c r="IB343" s="71"/>
      <c r="IC343" s="71"/>
      <c r="ID343" s="71"/>
      <c r="IE343" s="71"/>
      <c r="IF343" s="71"/>
      <c r="IG343" s="71"/>
      <c r="IH343" s="71"/>
      <c r="II343" s="71"/>
      <c r="IJ343" s="71"/>
      <c r="IK343" s="71"/>
      <c r="IL343" s="71"/>
      <c r="IM343" s="71"/>
      <c r="IN343" s="71"/>
      <c r="IO343" s="71"/>
      <c r="IP343" s="71"/>
      <c r="IQ343" s="71"/>
      <c r="IR343" s="71"/>
      <c r="IS343" s="71"/>
      <c r="IT343" s="71"/>
      <c r="IU343" s="71"/>
      <c r="IV343" s="71"/>
    </row>
    <row r="344" spans="1:256" ht="12.75">
      <c r="A344" s="98" t="s">
        <v>1585</v>
      </c>
      <c r="B344" s="99">
        <v>407.2</v>
      </c>
      <c r="C344" s="100" t="s">
        <v>1586</v>
      </c>
      <c r="D344" s="101"/>
      <c r="E344" s="101"/>
      <c r="F344" s="94">
        <v>382891.47</v>
      </c>
      <c r="G344" s="108">
        <v>382891.47</v>
      </c>
      <c r="H344" s="103"/>
      <c r="I344" s="84"/>
      <c r="J344" s="104"/>
      <c r="K344" s="104"/>
      <c r="L344" s="104"/>
      <c r="M344" s="84"/>
      <c r="N344" s="71"/>
      <c r="O344" s="72">
        <v>382891</v>
      </c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  <c r="FS344" s="71"/>
      <c r="FT344" s="71"/>
      <c r="FU344" s="71"/>
      <c r="FV344" s="71"/>
      <c r="FW344" s="71"/>
      <c r="FX344" s="71"/>
      <c r="FY344" s="71"/>
      <c r="FZ344" s="71"/>
      <c r="GA344" s="71"/>
      <c r="GB344" s="71"/>
      <c r="GC344" s="71"/>
      <c r="GD344" s="71"/>
      <c r="GE344" s="71"/>
      <c r="GF344" s="71"/>
      <c r="GG344" s="71"/>
      <c r="GH344" s="71"/>
      <c r="GI344" s="71"/>
      <c r="GJ344" s="71"/>
      <c r="GK344" s="71"/>
      <c r="GL344" s="71"/>
      <c r="GM344" s="71"/>
      <c r="GN344" s="71"/>
      <c r="GO344" s="71"/>
      <c r="GP344" s="71"/>
      <c r="GQ344" s="71"/>
      <c r="GR344" s="71"/>
      <c r="GS344" s="71"/>
      <c r="GT344" s="71"/>
      <c r="GU344" s="71"/>
      <c r="GV344" s="71"/>
      <c r="GW344" s="71"/>
      <c r="GX344" s="71"/>
      <c r="GY344" s="71"/>
      <c r="GZ344" s="71"/>
      <c r="HA344" s="71"/>
      <c r="HB344" s="71"/>
      <c r="HC344" s="71"/>
      <c r="HD344" s="71"/>
      <c r="HE344" s="71"/>
      <c r="HF344" s="71"/>
      <c r="HG344" s="71"/>
      <c r="HH344" s="71"/>
      <c r="HI344" s="71"/>
      <c r="HJ344" s="71"/>
      <c r="HK344" s="71"/>
      <c r="HL344" s="71"/>
      <c r="HM344" s="71"/>
      <c r="HN344" s="71"/>
      <c r="HO344" s="71"/>
      <c r="HP344" s="71"/>
      <c r="HQ344" s="71"/>
      <c r="HR344" s="71"/>
      <c r="HS344" s="71"/>
      <c r="HT344" s="71"/>
      <c r="HU344" s="71"/>
      <c r="HV344" s="71"/>
      <c r="HW344" s="71"/>
      <c r="HX344" s="71"/>
      <c r="HY344" s="71"/>
      <c r="HZ344" s="71"/>
      <c r="IA344" s="71"/>
      <c r="IB344" s="71"/>
      <c r="IC344" s="71"/>
      <c r="ID344" s="71"/>
      <c r="IE344" s="71"/>
      <c r="IF344" s="71"/>
      <c r="IG344" s="71"/>
      <c r="IH344" s="71"/>
      <c r="II344" s="71"/>
      <c r="IJ344" s="71"/>
      <c r="IK344" s="71"/>
      <c r="IL344" s="71"/>
      <c r="IM344" s="71"/>
      <c r="IN344" s="71"/>
      <c r="IO344" s="71"/>
      <c r="IP344" s="71"/>
      <c r="IQ344" s="71"/>
      <c r="IR344" s="71"/>
      <c r="IS344" s="71"/>
      <c r="IT344" s="71"/>
      <c r="IU344" s="71"/>
      <c r="IV344" s="71"/>
    </row>
    <row r="345" spans="1:256" ht="12.75">
      <c r="A345" s="68" t="s">
        <v>1587</v>
      </c>
      <c r="B345" s="68" t="s">
        <v>1588</v>
      </c>
      <c r="C345" s="68" t="s">
        <v>1589</v>
      </c>
      <c r="D345" s="68"/>
      <c r="E345" s="68"/>
      <c r="F345" s="69">
        <v>1306754.46</v>
      </c>
      <c r="G345" s="70">
        <v>1306754.46</v>
      </c>
      <c r="H345" s="70"/>
      <c r="I345" s="70"/>
      <c r="J345" s="70"/>
      <c r="K345" s="70"/>
      <c r="L345" s="70"/>
      <c r="M345" s="70"/>
      <c r="N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1"/>
      <c r="ES345" s="71"/>
      <c r="ET345" s="71"/>
      <c r="EU345" s="71"/>
      <c r="EV345" s="71"/>
      <c r="EW345" s="71"/>
      <c r="EX345" s="71"/>
      <c r="EY345" s="71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  <c r="FK345" s="71"/>
      <c r="FL345" s="71"/>
      <c r="FM345" s="71"/>
      <c r="FN345" s="71"/>
      <c r="FO345" s="71"/>
      <c r="FP345" s="71"/>
      <c r="FQ345" s="71"/>
      <c r="FR345" s="71"/>
      <c r="FS345" s="71"/>
      <c r="FT345" s="71"/>
      <c r="FU345" s="71"/>
      <c r="FV345" s="71"/>
      <c r="FW345" s="71"/>
      <c r="FX345" s="71"/>
      <c r="FY345" s="71"/>
      <c r="FZ345" s="71"/>
      <c r="GA345" s="71"/>
      <c r="GB345" s="71"/>
      <c r="GC345" s="71"/>
      <c r="GD345" s="71"/>
      <c r="GE345" s="71"/>
      <c r="GF345" s="71"/>
      <c r="GG345" s="71"/>
      <c r="GH345" s="71"/>
      <c r="GI345" s="71"/>
      <c r="GJ345" s="71"/>
      <c r="GK345" s="71"/>
      <c r="GL345" s="71"/>
      <c r="GM345" s="71"/>
      <c r="GN345" s="71"/>
      <c r="GO345" s="71"/>
      <c r="GP345" s="71"/>
      <c r="GQ345" s="71"/>
      <c r="GR345" s="71"/>
      <c r="GS345" s="71"/>
      <c r="GT345" s="71"/>
      <c r="GU345" s="71"/>
      <c r="GV345" s="71"/>
      <c r="GW345" s="71"/>
      <c r="GX345" s="71"/>
      <c r="GY345" s="71"/>
      <c r="GZ345" s="71"/>
      <c r="HA345" s="71"/>
      <c r="HB345" s="71"/>
      <c r="HC345" s="71"/>
      <c r="HD345" s="71"/>
      <c r="HE345" s="71"/>
      <c r="HF345" s="71"/>
      <c r="HG345" s="71"/>
      <c r="HH345" s="71"/>
      <c r="HI345" s="71"/>
      <c r="HJ345" s="71"/>
      <c r="HK345" s="71"/>
      <c r="HL345" s="71"/>
      <c r="HM345" s="71"/>
      <c r="HN345" s="71"/>
      <c r="HO345" s="71"/>
      <c r="HP345" s="71"/>
      <c r="HQ345" s="71"/>
      <c r="HR345" s="71"/>
      <c r="HS345" s="71"/>
      <c r="HT345" s="71"/>
      <c r="HU345" s="71"/>
      <c r="HV345" s="71"/>
      <c r="HW345" s="71"/>
      <c r="HX345" s="71"/>
      <c r="HY345" s="71"/>
      <c r="HZ345" s="71"/>
      <c r="IA345" s="71"/>
      <c r="IB345" s="71"/>
      <c r="IC345" s="71"/>
      <c r="ID345" s="71"/>
      <c r="IE345" s="71"/>
      <c r="IF345" s="71"/>
      <c r="IG345" s="71"/>
      <c r="IH345" s="71"/>
      <c r="II345" s="71"/>
      <c r="IJ345" s="71"/>
      <c r="IK345" s="71"/>
      <c r="IL345" s="71"/>
      <c r="IM345" s="71"/>
      <c r="IN345" s="71"/>
      <c r="IO345" s="71"/>
      <c r="IP345" s="71"/>
      <c r="IQ345" s="71"/>
      <c r="IR345" s="71"/>
      <c r="IS345" s="71"/>
      <c r="IT345" s="71"/>
      <c r="IU345" s="71"/>
      <c r="IV345" s="71"/>
    </row>
    <row r="346" spans="1:256" ht="12.75">
      <c r="A346" s="98" t="s">
        <v>1590</v>
      </c>
      <c r="B346" s="99">
        <v>407.3</v>
      </c>
      <c r="C346" s="109" t="s">
        <v>1591</v>
      </c>
      <c r="D346" s="101"/>
      <c r="E346" s="101"/>
      <c r="F346" s="94">
        <v>1306754.46</v>
      </c>
      <c r="G346" s="108">
        <v>1306754.46</v>
      </c>
      <c r="H346" s="103"/>
      <c r="I346" s="84"/>
      <c r="J346" s="104"/>
      <c r="K346" s="104"/>
      <c r="L346" s="104"/>
      <c r="M346" s="84"/>
      <c r="N346" s="71"/>
      <c r="O346" s="72">
        <v>1306754</v>
      </c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  <c r="EO346" s="71"/>
      <c r="EP346" s="71"/>
      <c r="EQ346" s="71"/>
      <c r="ER346" s="71"/>
      <c r="ES346" s="71"/>
      <c r="ET346" s="71"/>
      <c r="EU346" s="71"/>
      <c r="EV346" s="71"/>
      <c r="EW346" s="71"/>
      <c r="EX346" s="71"/>
      <c r="EY346" s="71"/>
      <c r="EZ346" s="71"/>
      <c r="FA346" s="71"/>
      <c r="FB346" s="71"/>
      <c r="FC346" s="71"/>
      <c r="FD346" s="71"/>
      <c r="FE346" s="71"/>
      <c r="FF346" s="71"/>
      <c r="FG346" s="71"/>
      <c r="FH346" s="71"/>
      <c r="FI346" s="71"/>
      <c r="FJ346" s="71"/>
      <c r="FK346" s="71"/>
      <c r="FL346" s="71"/>
      <c r="FM346" s="71"/>
      <c r="FN346" s="71"/>
      <c r="FO346" s="71"/>
      <c r="FP346" s="71"/>
      <c r="FQ346" s="71"/>
      <c r="FR346" s="71"/>
      <c r="FS346" s="71"/>
      <c r="FT346" s="71"/>
      <c r="FU346" s="71"/>
      <c r="FV346" s="71"/>
      <c r="FW346" s="71"/>
      <c r="FX346" s="71"/>
      <c r="FY346" s="71"/>
      <c r="FZ346" s="71"/>
      <c r="GA346" s="71"/>
      <c r="GB346" s="71"/>
      <c r="GC346" s="71"/>
      <c r="GD346" s="71"/>
      <c r="GE346" s="71"/>
      <c r="GF346" s="71"/>
      <c r="GG346" s="71"/>
      <c r="GH346" s="71"/>
      <c r="GI346" s="71"/>
      <c r="GJ346" s="71"/>
      <c r="GK346" s="71"/>
      <c r="GL346" s="71"/>
      <c r="GM346" s="71"/>
      <c r="GN346" s="71"/>
      <c r="GO346" s="71"/>
      <c r="GP346" s="71"/>
      <c r="GQ346" s="71"/>
      <c r="GR346" s="71"/>
      <c r="GS346" s="71"/>
      <c r="GT346" s="71"/>
      <c r="GU346" s="71"/>
      <c r="GV346" s="71"/>
      <c r="GW346" s="71"/>
      <c r="GX346" s="71"/>
      <c r="GY346" s="71"/>
      <c r="GZ346" s="71"/>
      <c r="HA346" s="71"/>
      <c r="HB346" s="71"/>
      <c r="HC346" s="71"/>
      <c r="HD346" s="71"/>
      <c r="HE346" s="71"/>
      <c r="HF346" s="71"/>
      <c r="HG346" s="71"/>
      <c r="HH346" s="71"/>
      <c r="HI346" s="71"/>
      <c r="HJ346" s="71"/>
      <c r="HK346" s="71"/>
      <c r="HL346" s="71"/>
      <c r="HM346" s="71"/>
      <c r="HN346" s="71"/>
      <c r="HO346" s="71"/>
      <c r="HP346" s="71"/>
      <c r="HQ346" s="71"/>
      <c r="HR346" s="71"/>
      <c r="HS346" s="71"/>
      <c r="HT346" s="71"/>
      <c r="HU346" s="71"/>
      <c r="HV346" s="71"/>
      <c r="HW346" s="71"/>
      <c r="HX346" s="71"/>
      <c r="HY346" s="71"/>
      <c r="HZ346" s="71"/>
      <c r="IA346" s="71"/>
      <c r="IB346" s="71"/>
      <c r="IC346" s="71"/>
      <c r="ID346" s="71"/>
      <c r="IE346" s="71"/>
      <c r="IF346" s="71"/>
      <c r="IG346" s="71"/>
      <c r="IH346" s="71"/>
      <c r="II346" s="71"/>
      <c r="IJ346" s="71"/>
      <c r="IK346" s="71"/>
      <c r="IL346" s="71"/>
      <c r="IM346" s="71"/>
      <c r="IN346" s="71"/>
      <c r="IO346" s="71"/>
      <c r="IP346" s="71"/>
      <c r="IQ346" s="71"/>
      <c r="IR346" s="71"/>
      <c r="IS346" s="71"/>
      <c r="IT346" s="71"/>
      <c r="IU346" s="71"/>
      <c r="IV346" s="71"/>
    </row>
    <row r="347" spans="1:256" ht="12.75">
      <c r="A347" s="98" t="s">
        <v>30</v>
      </c>
      <c r="B347" s="99">
        <v>407.4</v>
      </c>
      <c r="C347" s="109" t="s">
        <v>1592</v>
      </c>
      <c r="D347" s="101"/>
      <c r="E347" s="101"/>
      <c r="F347" s="94"/>
      <c r="G347" s="108"/>
      <c r="H347" s="103"/>
      <c r="I347" s="84"/>
      <c r="J347" s="104"/>
      <c r="K347" s="104"/>
      <c r="L347" s="104"/>
      <c r="M347" s="84"/>
      <c r="N347" s="383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12.75">
      <c r="A348" s="68" t="s">
        <v>1593</v>
      </c>
      <c r="B348" s="68" t="s">
        <v>1594</v>
      </c>
      <c r="C348" s="68" t="s">
        <v>1595</v>
      </c>
      <c r="D348" s="68"/>
      <c r="E348" s="68"/>
      <c r="F348" s="69">
        <v>836257.04</v>
      </c>
      <c r="G348" s="70">
        <v>575797.65</v>
      </c>
      <c r="H348" s="70"/>
      <c r="I348" s="70"/>
      <c r="J348" s="70">
        <v>-260459.39</v>
      </c>
      <c r="K348" s="70"/>
      <c r="L348" s="70">
        <v>-836257.04</v>
      </c>
      <c r="M348" s="70"/>
      <c r="N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  <c r="EO348" s="71"/>
      <c r="EP348" s="71"/>
      <c r="EQ348" s="71"/>
      <c r="ER348" s="71"/>
      <c r="ES348" s="71"/>
      <c r="ET348" s="71"/>
      <c r="EU348" s="71"/>
      <c r="EV348" s="71"/>
      <c r="EW348" s="71"/>
      <c r="EX348" s="71"/>
      <c r="EY348" s="71"/>
      <c r="EZ348" s="71"/>
      <c r="FA348" s="71"/>
      <c r="FB348" s="71"/>
      <c r="FC348" s="71"/>
      <c r="FD348" s="71"/>
      <c r="FE348" s="71"/>
      <c r="FF348" s="71"/>
      <c r="FG348" s="71"/>
      <c r="FH348" s="71"/>
      <c r="FI348" s="71"/>
      <c r="FJ348" s="71"/>
      <c r="FK348" s="71"/>
      <c r="FL348" s="71"/>
      <c r="FM348" s="71"/>
      <c r="FN348" s="71"/>
      <c r="FO348" s="71"/>
      <c r="FP348" s="71"/>
      <c r="FQ348" s="71"/>
      <c r="FR348" s="71"/>
      <c r="FS348" s="71"/>
      <c r="FT348" s="71"/>
      <c r="FU348" s="71"/>
      <c r="FV348" s="71"/>
      <c r="FW348" s="71"/>
      <c r="FX348" s="71"/>
      <c r="FY348" s="71"/>
      <c r="FZ348" s="71"/>
      <c r="GA348" s="71"/>
      <c r="GB348" s="71"/>
      <c r="GC348" s="71"/>
      <c r="GD348" s="71"/>
      <c r="GE348" s="71"/>
      <c r="GF348" s="71"/>
      <c r="GG348" s="71"/>
      <c r="GH348" s="71"/>
      <c r="GI348" s="71"/>
      <c r="GJ348" s="71"/>
      <c r="GK348" s="71"/>
      <c r="GL348" s="71"/>
      <c r="GM348" s="71"/>
      <c r="GN348" s="71"/>
      <c r="GO348" s="71"/>
      <c r="GP348" s="71"/>
      <c r="GQ348" s="71"/>
      <c r="GR348" s="71"/>
      <c r="GS348" s="71"/>
      <c r="GT348" s="71"/>
      <c r="GU348" s="71"/>
      <c r="GV348" s="71"/>
      <c r="GW348" s="71"/>
      <c r="GX348" s="71"/>
      <c r="GY348" s="71"/>
      <c r="GZ348" s="71"/>
      <c r="HA348" s="71"/>
      <c r="HB348" s="71"/>
      <c r="HC348" s="71"/>
      <c r="HD348" s="71"/>
      <c r="HE348" s="71"/>
      <c r="HF348" s="71"/>
      <c r="HG348" s="71"/>
      <c r="HH348" s="71"/>
      <c r="HI348" s="71"/>
      <c r="HJ348" s="71"/>
      <c r="HK348" s="71"/>
      <c r="HL348" s="71"/>
      <c r="HM348" s="71"/>
      <c r="HN348" s="71"/>
      <c r="HO348" s="71"/>
      <c r="HP348" s="71"/>
      <c r="HQ348" s="71"/>
      <c r="HR348" s="71"/>
      <c r="HS348" s="71"/>
      <c r="HT348" s="71"/>
      <c r="HU348" s="71"/>
      <c r="HV348" s="71"/>
      <c r="HW348" s="71"/>
      <c r="HX348" s="71"/>
      <c r="HY348" s="71"/>
      <c r="HZ348" s="71"/>
      <c r="IA348" s="71"/>
      <c r="IB348" s="71"/>
      <c r="IC348" s="71"/>
      <c r="ID348" s="71"/>
      <c r="IE348" s="71"/>
      <c r="IF348" s="71"/>
      <c r="IG348" s="71"/>
      <c r="IH348" s="71"/>
      <c r="II348" s="71"/>
      <c r="IJ348" s="71"/>
      <c r="IK348" s="71"/>
      <c r="IL348" s="71"/>
      <c r="IM348" s="71"/>
      <c r="IN348" s="71"/>
      <c r="IO348" s="71"/>
      <c r="IP348" s="71"/>
      <c r="IQ348" s="71"/>
      <c r="IR348" s="71"/>
      <c r="IS348" s="71"/>
      <c r="IT348" s="71"/>
      <c r="IU348" s="71"/>
      <c r="IV348" s="71"/>
    </row>
    <row r="349" spans="1:256" ht="12.75">
      <c r="A349" s="68" t="s">
        <v>1596</v>
      </c>
      <c r="B349" s="68" t="s">
        <v>1597</v>
      </c>
      <c r="C349" s="68" t="s">
        <v>1598</v>
      </c>
      <c r="D349" s="68"/>
      <c r="E349" s="68"/>
      <c r="F349" s="69">
        <v>1769579.13</v>
      </c>
      <c r="G349" s="70">
        <v>1762509.85</v>
      </c>
      <c r="H349" s="70"/>
      <c r="I349" s="70"/>
      <c r="J349" s="70">
        <v>-7069.28</v>
      </c>
      <c r="K349" s="70"/>
      <c r="L349" s="70">
        <v>-1769579.13</v>
      </c>
      <c r="M349" s="70"/>
      <c r="N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  <c r="EO349" s="71"/>
      <c r="EP349" s="71"/>
      <c r="EQ349" s="71"/>
      <c r="ER349" s="71"/>
      <c r="ES349" s="71"/>
      <c r="ET349" s="71"/>
      <c r="EU349" s="71"/>
      <c r="EV349" s="71"/>
      <c r="EW349" s="71"/>
      <c r="EX349" s="71"/>
      <c r="EY349" s="71"/>
      <c r="EZ349" s="71"/>
      <c r="FA349" s="71"/>
      <c r="FB349" s="71"/>
      <c r="FC349" s="71"/>
      <c r="FD349" s="71"/>
      <c r="FE349" s="71"/>
      <c r="FF349" s="71"/>
      <c r="FG349" s="71"/>
      <c r="FH349" s="71"/>
      <c r="FI349" s="71"/>
      <c r="FJ349" s="71"/>
      <c r="FK349" s="71"/>
      <c r="FL349" s="71"/>
      <c r="FM349" s="71"/>
      <c r="FN349" s="71"/>
      <c r="FO349" s="71"/>
      <c r="FP349" s="71"/>
      <c r="FQ349" s="71"/>
      <c r="FR349" s="71"/>
      <c r="FS349" s="71"/>
      <c r="FT349" s="71"/>
      <c r="FU349" s="71"/>
      <c r="FV349" s="71"/>
      <c r="FW349" s="71"/>
      <c r="FX349" s="71"/>
      <c r="FY349" s="71"/>
      <c r="FZ349" s="71"/>
      <c r="GA349" s="71"/>
      <c r="GB349" s="71"/>
      <c r="GC349" s="71"/>
      <c r="GD349" s="71"/>
      <c r="GE349" s="71"/>
      <c r="GF349" s="71"/>
      <c r="GG349" s="71"/>
      <c r="GH349" s="71"/>
      <c r="GI349" s="71"/>
      <c r="GJ349" s="71"/>
      <c r="GK349" s="71"/>
      <c r="GL349" s="71"/>
      <c r="GM349" s="71"/>
      <c r="GN349" s="71"/>
      <c r="GO349" s="71"/>
      <c r="GP349" s="71"/>
      <c r="GQ349" s="71"/>
      <c r="GR349" s="71"/>
      <c r="GS349" s="71"/>
      <c r="GT349" s="71"/>
      <c r="GU349" s="71"/>
      <c r="GV349" s="71"/>
      <c r="GW349" s="71"/>
      <c r="GX349" s="71"/>
      <c r="GY349" s="71"/>
      <c r="GZ349" s="71"/>
      <c r="HA349" s="71"/>
      <c r="HB349" s="71"/>
      <c r="HC349" s="71"/>
      <c r="HD349" s="71"/>
      <c r="HE349" s="71"/>
      <c r="HF349" s="71"/>
      <c r="HG349" s="71"/>
      <c r="HH349" s="71"/>
      <c r="HI349" s="71"/>
      <c r="HJ349" s="71"/>
      <c r="HK349" s="71"/>
      <c r="HL349" s="71"/>
      <c r="HM349" s="71"/>
      <c r="HN349" s="71"/>
      <c r="HO349" s="71"/>
      <c r="HP349" s="71"/>
      <c r="HQ349" s="71"/>
      <c r="HR349" s="71"/>
      <c r="HS349" s="71"/>
      <c r="HT349" s="71"/>
      <c r="HU349" s="71"/>
      <c r="HV349" s="71"/>
      <c r="HW349" s="71"/>
      <c r="HX349" s="71"/>
      <c r="HY349" s="71"/>
      <c r="HZ349" s="71"/>
      <c r="IA349" s="71"/>
      <c r="IB349" s="71"/>
      <c r="IC349" s="71"/>
      <c r="ID349" s="71"/>
      <c r="IE349" s="71"/>
      <c r="IF349" s="71"/>
      <c r="IG349" s="71"/>
      <c r="IH349" s="71"/>
      <c r="II349" s="71"/>
      <c r="IJ349" s="71"/>
      <c r="IK349" s="71"/>
      <c r="IL349" s="71"/>
      <c r="IM349" s="71"/>
      <c r="IN349" s="71"/>
      <c r="IO349" s="71"/>
      <c r="IP349" s="71"/>
      <c r="IQ349" s="71"/>
      <c r="IR349" s="71"/>
      <c r="IS349" s="71"/>
      <c r="IT349" s="71"/>
      <c r="IU349" s="71"/>
      <c r="IV349" s="71"/>
    </row>
    <row r="350" spans="1:256" ht="12.75">
      <c r="A350" s="68" t="s">
        <v>1599</v>
      </c>
      <c r="B350" s="68" t="s">
        <v>1600</v>
      </c>
      <c r="C350" s="68" t="s">
        <v>1601</v>
      </c>
      <c r="D350" s="68"/>
      <c r="E350" s="68"/>
      <c r="F350" s="69">
        <v>-183467.63</v>
      </c>
      <c r="G350" s="70">
        <v>-134878.09</v>
      </c>
      <c r="H350" s="70"/>
      <c r="I350" s="70"/>
      <c r="J350" s="70">
        <v>48589.54</v>
      </c>
      <c r="K350" s="70"/>
      <c r="L350" s="70">
        <v>183467.63</v>
      </c>
      <c r="M350" s="70"/>
      <c r="N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1"/>
      <c r="ES350" s="71"/>
      <c r="ET350" s="71"/>
      <c r="EU350" s="71"/>
      <c r="EV350" s="71"/>
      <c r="EW350" s="71"/>
      <c r="EX350" s="71"/>
      <c r="EY350" s="71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  <c r="FN350" s="71"/>
      <c r="FO350" s="71"/>
      <c r="FP350" s="71"/>
      <c r="FQ350" s="71"/>
      <c r="FR350" s="71"/>
      <c r="FS350" s="71"/>
      <c r="FT350" s="71"/>
      <c r="FU350" s="71"/>
      <c r="FV350" s="71"/>
      <c r="FW350" s="71"/>
      <c r="FX350" s="71"/>
      <c r="FY350" s="71"/>
      <c r="FZ350" s="71"/>
      <c r="GA350" s="71"/>
      <c r="GB350" s="71"/>
      <c r="GC350" s="71"/>
      <c r="GD350" s="71"/>
      <c r="GE350" s="71"/>
      <c r="GF350" s="71"/>
      <c r="GG350" s="71"/>
      <c r="GH350" s="71"/>
      <c r="GI350" s="71"/>
      <c r="GJ350" s="71"/>
      <c r="GK350" s="71"/>
      <c r="GL350" s="71"/>
      <c r="GM350" s="71"/>
      <c r="GN350" s="71"/>
      <c r="GO350" s="71"/>
      <c r="GP350" s="71"/>
      <c r="GQ350" s="71"/>
      <c r="GR350" s="71"/>
      <c r="GS350" s="71"/>
      <c r="GT350" s="71"/>
      <c r="GU350" s="71"/>
      <c r="GV350" s="71"/>
      <c r="GW350" s="71"/>
      <c r="GX350" s="71"/>
      <c r="GY350" s="71"/>
      <c r="GZ350" s="71"/>
      <c r="HA350" s="71"/>
      <c r="HB350" s="71"/>
      <c r="HC350" s="71"/>
      <c r="HD350" s="71"/>
      <c r="HE350" s="71"/>
      <c r="HF350" s="71"/>
      <c r="HG350" s="71"/>
      <c r="HH350" s="71"/>
      <c r="HI350" s="71"/>
      <c r="HJ350" s="71"/>
      <c r="HK350" s="71"/>
      <c r="HL350" s="71"/>
      <c r="HM350" s="71"/>
      <c r="HN350" s="71"/>
      <c r="HO350" s="71"/>
      <c r="HP350" s="71"/>
      <c r="HQ350" s="71"/>
      <c r="HR350" s="71"/>
      <c r="HS350" s="71"/>
      <c r="HT350" s="71"/>
      <c r="HU350" s="71"/>
      <c r="HV350" s="71"/>
      <c r="HW350" s="71"/>
      <c r="HX350" s="71"/>
      <c r="HY350" s="71"/>
      <c r="HZ350" s="71"/>
      <c r="IA350" s="71"/>
      <c r="IB350" s="71"/>
      <c r="IC350" s="71"/>
      <c r="ID350" s="71"/>
      <c r="IE350" s="71"/>
      <c r="IF350" s="71"/>
      <c r="IG350" s="71"/>
      <c r="IH350" s="71"/>
      <c r="II350" s="71"/>
      <c r="IJ350" s="71"/>
      <c r="IK350" s="71"/>
      <c r="IL350" s="71"/>
      <c r="IM350" s="71"/>
      <c r="IN350" s="71"/>
      <c r="IO350" s="71"/>
      <c r="IP350" s="71"/>
      <c r="IQ350" s="71"/>
      <c r="IR350" s="71"/>
      <c r="IS350" s="71"/>
      <c r="IT350" s="71"/>
      <c r="IU350" s="71"/>
      <c r="IV350" s="71"/>
    </row>
    <row r="351" spans="1:256" ht="12.75">
      <c r="A351" s="68" t="s">
        <v>1602</v>
      </c>
      <c r="B351" s="68" t="s">
        <v>1603</v>
      </c>
      <c r="C351" s="68" t="s">
        <v>1604</v>
      </c>
      <c r="D351" s="68"/>
      <c r="E351" s="68"/>
      <c r="F351" s="69">
        <v>33.73</v>
      </c>
      <c r="G351" s="70">
        <v>0</v>
      </c>
      <c r="H351" s="70"/>
      <c r="I351" s="70"/>
      <c r="J351" s="70">
        <v>-33.73</v>
      </c>
      <c r="K351" s="70"/>
      <c r="L351" s="70">
        <v>-33.73</v>
      </c>
      <c r="M351" s="70"/>
      <c r="N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1"/>
      <c r="ES351" s="71"/>
      <c r="ET351" s="71"/>
      <c r="EU351" s="71"/>
      <c r="EV351" s="71"/>
      <c r="EW351" s="71"/>
      <c r="EX351" s="71"/>
      <c r="EY351" s="71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  <c r="FN351" s="71"/>
      <c r="FO351" s="71"/>
      <c r="FP351" s="71"/>
      <c r="FQ351" s="71"/>
      <c r="FR351" s="71"/>
      <c r="FS351" s="71"/>
      <c r="FT351" s="71"/>
      <c r="FU351" s="71"/>
      <c r="FV351" s="71"/>
      <c r="FW351" s="71"/>
      <c r="FX351" s="71"/>
      <c r="FY351" s="71"/>
      <c r="FZ351" s="71"/>
      <c r="GA351" s="71"/>
      <c r="GB351" s="71"/>
      <c r="GC351" s="71"/>
      <c r="GD351" s="71"/>
      <c r="GE351" s="71"/>
      <c r="GF351" s="71"/>
      <c r="GG351" s="71"/>
      <c r="GH351" s="71"/>
      <c r="GI351" s="71"/>
      <c r="GJ351" s="71"/>
      <c r="GK351" s="71"/>
      <c r="GL351" s="71"/>
      <c r="GM351" s="71"/>
      <c r="GN351" s="71"/>
      <c r="GO351" s="71"/>
      <c r="GP351" s="71"/>
      <c r="GQ351" s="71"/>
      <c r="GR351" s="71"/>
      <c r="GS351" s="71"/>
      <c r="GT351" s="71"/>
      <c r="GU351" s="71"/>
      <c r="GV351" s="71"/>
      <c r="GW351" s="71"/>
      <c r="GX351" s="71"/>
      <c r="GY351" s="71"/>
      <c r="GZ351" s="71"/>
      <c r="HA351" s="71"/>
      <c r="HB351" s="71"/>
      <c r="HC351" s="71"/>
      <c r="HD351" s="71"/>
      <c r="HE351" s="71"/>
      <c r="HF351" s="71"/>
      <c r="HG351" s="71"/>
      <c r="HH351" s="71"/>
      <c r="HI351" s="71"/>
      <c r="HJ351" s="71"/>
      <c r="HK351" s="71"/>
      <c r="HL351" s="71"/>
      <c r="HM351" s="71"/>
      <c r="HN351" s="71"/>
      <c r="HO351" s="71"/>
      <c r="HP351" s="71"/>
      <c r="HQ351" s="71"/>
      <c r="HR351" s="71"/>
      <c r="HS351" s="71"/>
      <c r="HT351" s="71"/>
      <c r="HU351" s="71"/>
      <c r="HV351" s="71"/>
      <c r="HW351" s="71"/>
      <c r="HX351" s="71"/>
      <c r="HY351" s="71"/>
      <c r="HZ351" s="71"/>
      <c r="IA351" s="71"/>
      <c r="IB351" s="71"/>
      <c r="IC351" s="71"/>
      <c r="ID351" s="71"/>
      <c r="IE351" s="71"/>
      <c r="IF351" s="71"/>
      <c r="IG351" s="71"/>
      <c r="IH351" s="71"/>
      <c r="II351" s="71"/>
      <c r="IJ351" s="71"/>
      <c r="IK351" s="71"/>
      <c r="IL351" s="71"/>
      <c r="IM351" s="71"/>
      <c r="IN351" s="71"/>
      <c r="IO351" s="71"/>
      <c r="IP351" s="71"/>
      <c r="IQ351" s="71"/>
      <c r="IR351" s="71"/>
      <c r="IS351" s="71"/>
      <c r="IT351" s="71"/>
      <c r="IU351" s="71"/>
      <c r="IV351" s="71"/>
    </row>
    <row r="352" spans="1:256" ht="12.75">
      <c r="A352" s="68" t="s">
        <v>1605</v>
      </c>
      <c r="B352" s="68" t="s">
        <v>1606</v>
      </c>
      <c r="C352" s="68" t="s">
        <v>1607</v>
      </c>
      <c r="D352" s="68"/>
      <c r="E352" s="68"/>
      <c r="F352" s="69">
        <v>2595366.9</v>
      </c>
      <c r="G352" s="70">
        <v>2595366.9</v>
      </c>
      <c r="H352" s="70"/>
      <c r="I352" s="70"/>
      <c r="J352" s="70">
        <v>0</v>
      </c>
      <c r="K352" s="70"/>
      <c r="L352" s="70">
        <v>-2595366.9</v>
      </c>
      <c r="M352" s="70"/>
      <c r="N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  <c r="EO352" s="71"/>
      <c r="EP352" s="71"/>
      <c r="EQ352" s="71"/>
      <c r="ER352" s="71"/>
      <c r="ES352" s="71"/>
      <c r="ET352" s="71"/>
      <c r="EU352" s="71"/>
      <c r="EV352" s="71"/>
      <c r="EW352" s="71"/>
      <c r="EX352" s="71"/>
      <c r="EY352" s="71"/>
      <c r="EZ352" s="71"/>
      <c r="FA352" s="71"/>
      <c r="FB352" s="71"/>
      <c r="FC352" s="71"/>
      <c r="FD352" s="71"/>
      <c r="FE352" s="71"/>
      <c r="FF352" s="71"/>
      <c r="FG352" s="71"/>
      <c r="FH352" s="71"/>
      <c r="FI352" s="71"/>
      <c r="FJ352" s="71"/>
      <c r="FK352" s="71"/>
      <c r="FL352" s="71"/>
      <c r="FM352" s="71"/>
      <c r="FN352" s="71"/>
      <c r="FO352" s="71"/>
      <c r="FP352" s="71"/>
      <c r="FQ352" s="71"/>
      <c r="FR352" s="71"/>
      <c r="FS352" s="71"/>
      <c r="FT352" s="71"/>
      <c r="FU352" s="71"/>
      <c r="FV352" s="71"/>
      <c r="FW352" s="71"/>
      <c r="FX352" s="71"/>
      <c r="FY352" s="71"/>
      <c r="FZ352" s="71"/>
      <c r="GA352" s="71"/>
      <c r="GB352" s="71"/>
      <c r="GC352" s="71"/>
      <c r="GD352" s="71"/>
      <c r="GE352" s="71"/>
      <c r="GF352" s="71"/>
      <c r="GG352" s="71"/>
      <c r="GH352" s="71"/>
      <c r="GI352" s="71"/>
      <c r="GJ352" s="71"/>
      <c r="GK352" s="71"/>
      <c r="GL352" s="71"/>
      <c r="GM352" s="71"/>
      <c r="GN352" s="71"/>
      <c r="GO352" s="71"/>
      <c r="GP352" s="71"/>
      <c r="GQ352" s="71"/>
      <c r="GR352" s="71"/>
      <c r="GS352" s="71"/>
      <c r="GT352" s="71"/>
      <c r="GU352" s="71"/>
      <c r="GV352" s="71"/>
      <c r="GW352" s="71"/>
      <c r="GX352" s="71"/>
      <c r="GY352" s="71"/>
      <c r="GZ352" s="71"/>
      <c r="HA352" s="71"/>
      <c r="HB352" s="71"/>
      <c r="HC352" s="71"/>
      <c r="HD352" s="71"/>
      <c r="HE352" s="71"/>
      <c r="HF352" s="71"/>
      <c r="HG352" s="71"/>
      <c r="HH352" s="71"/>
      <c r="HI352" s="71"/>
      <c r="HJ352" s="71"/>
      <c r="HK352" s="71"/>
      <c r="HL352" s="71"/>
      <c r="HM352" s="71"/>
      <c r="HN352" s="71"/>
      <c r="HO352" s="71"/>
      <c r="HP352" s="71"/>
      <c r="HQ352" s="71"/>
      <c r="HR352" s="71"/>
      <c r="HS352" s="71"/>
      <c r="HT352" s="71"/>
      <c r="HU352" s="71"/>
      <c r="HV352" s="71"/>
      <c r="HW352" s="71"/>
      <c r="HX352" s="71"/>
      <c r="HY352" s="71"/>
      <c r="HZ352" s="71"/>
      <c r="IA352" s="71"/>
      <c r="IB352" s="71"/>
      <c r="IC352" s="71"/>
      <c r="ID352" s="71"/>
      <c r="IE352" s="71"/>
      <c r="IF352" s="71"/>
      <c r="IG352" s="71"/>
      <c r="IH352" s="71"/>
      <c r="II352" s="71"/>
      <c r="IJ352" s="71"/>
      <c r="IK352" s="71"/>
      <c r="IL352" s="71"/>
      <c r="IM352" s="71"/>
      <c r="IN352" s="71"/>
      <c r="IO352" s="71"/>
      <c r="IP352" s="71"/>
      <c r="IQ352" s="71"/>
      <c r="IR352" s="71"/>
      <c r="IS352" s="71"/>
      <c r="IT352" s="71"/>
      <c r="IU352" s="71"/>
      <c r="IV352" s="71"/>
    </row>
    <row r="353" spans="1:256" ht="12.75">
      <c r="A353" s="68" t="s">
        <v>1608</v>
      </c>
      <c r="B353" s="68" t="s">
        <v>1609</v>
      </c>
      <c r="C353" s="68" t="s">
        <v>1610</v>
      </c>
      <c r="D353" s="68"/>
      <c r="E353" s="68"/>
      <c r="F353" s="69">
        <v>1920388.42</v>
      </c>
      <c r="G353" s="70">
        <v>1920388.42</v>
      </c>
      <c r="H353" s="70"/>
      <c r="I353" s="70"/>
      <c r="J353" s="70">
        <v>0</v>
      </c>
      <c r="K353" s="70"/>
      <c r="L353" s="70">
        <v>-1920388.42</v>
      </c>
      <c r="M353" s="70"/>
      <c r="N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  <c r="EO353" s="71"/>
      <c r="EP353" s="71"/>
      <c r="EQ353" s="71"/>
      <c r="ER353" s="71"/>
      <c r="ES353" s="71"/>
      <c r="ET353" s="71"/>
      <c r="EU353" s="71"/>
      <c r="EV353" s="71"/>
      <c r="EW353" s="71"/>
      <c r="EX353" s="71"/>
      <c r="EY353" s="71"/>
      <c r="EZ353" s="71"/>
      <c r="FA353" s="71"/>
      <c r="FB353" s="71"/>
      <c r="FC353" s="71"/>
      <c r="FD353" s="71"/>
      <c r="FE353" s="71"/>
      <c r="FF353" s="71"/>
      <c r="FG353" s="71"/>
      <c r="FH353" s="71"/>
      <c r="FI353" s="71"/>
      <c r="FJ353" s="71"/>
      <c r="FK353" s="71"/>
      <c r="FL353" s="71"/>
      <c r="FM353" s="71"/>
      <c r="FN353" s="71"/>
      <c r="FO353" s="71"/>
      <c r="FP353" s="71"/>
      <c r="FQ353" s="71"/>
      <c r="FR353" s="71"/>
      <c r="FS353" s="71"/>
      <c r="FT353" s="71"/>
      <c r="FU353" s="71"/>
      <c r="FV353" s="71"/>
      <c r="FW353" s="71"/>
      <c r="FX353" s="71"/>
      <c r="FY353" s="71"/>
      <c r="FZ353" s="71"/>
      <c r="GA353" s="71"/>
      <c r="GB353" s="71"/>
      <c r="GC353" s="71"/>
      <c r="GD353" s="71"/>
      <c r="GE353" s="71"/>
      <c r="GF353" s="71"/>
      <c r="GG353" s="71"/>
      <c r="GH353" s="71"/>
      <c r="GI353" s="71"/>
      <c r="GJ353" s="71"/>
      <c r="GK353" s="71"/>
      <c r="GL353" s="71"/>
      <c r="GM353" s="71"/>
      <c r="GN353" s="71"/>
      <c r="GO353" s="71"/>
      <c r="GP353" s="71"/>
      <c r="GQ353" s="71"/>
      <c r="GR353" s="71"/>
      <c r="GS353" s="71"/>
      <c r="GT353" s="71"/>
      <c r="GU353" s="71"/>
      <c r="GV353" s="71"/>
      <c r="GW353" s="71"/>
      <c r="GX353" s="71"/>
      <c r="GY353" s="71"/>
      <c r="GZ353" s="71"/>
      <c r="HA353" s="71"/>
      <c r="HB353" s="71"/>
      <c r="HC353" s="71"/>
      <c r="HD353" s="71"/>
      <c r="HE353" s="71"/>
      <c r="HF353" s="71"/>
      <c r="HG353" s="71"/>
      <c r="HH353" s="71"/>
      <c r="HI353" s="71"/>
      <c r="HJ353" s="71"/>
      <c r="HK353" s="71"/>
      <c r="HL353" s="71"/>
      <c r="HM353" s="71"/>
      <c r="HN353" s="71"/>
      <c r="HO353" s="71"/>
      <c r="HP353" s="71"/>
      <c r="HQ353" s="71"/>
      <c r="HR353" s="71"/>
      <c r="HS353" s="71"/>
      <c r="HT353" s="71"/>
      <c r="HU353" s="71"/>
      <c r="HV353" s="71"/>
      <c r="HW353" s="71"/>
      <c r="HX353" s="71"/>
      <c r="HY353" s="71"/>
      <c r="HZ353" s="71"/>
      <c r="IA353" s="71"/>
      <c r="IB353" s="71"/>
      <c r="IC353" s="71"/>
      <c r="ID353" s="71"/>
      <c r="IE353" s="71"/>
      <c r="IF353" s="71"/>
      <c r="IG353" s="71"/>
      <c r="IH353" s="71"/>
      <c r="II353" s="71"/>
      <c r="IJ353" s="71"/>
      <c r="IK353" s="71"/>
      <c r="IL353" s="71"/>
      <c r="IM353" s="71"/>
      <c r="IN353" s="71"/>
      <c r="IO353" s="71"/>
      <c r="IP353" s="71"/>
      <c r="IQ353" s="71"/>
      <c r="IR353" s="71"/>
      <c r="IS353" s="71"/>
      <c r="IT353" s="71"/>
      <c r="IU353" s="71"/>
      <c r="IV353" s="71"/>
    </row>
    <row r="354" spans="1:256" ht="12.75">
      <c r="A354" s="68" t="s">
        <v>1611</v>
      </c>
      <c r="B354" s="68" t="s">
        <v>1612</v>
      </c>
      <c r="C354" s="68" t="s">
        <v>1613</v>
      </c>
      <c r="D354" s="68"/>
      <c r="E354" s="68"/>
      <c r="F354" s="69">
        <v>1.97</v>
      </c>
      <c r="G354" s="70">
        <v>0</v>
      </c>
      <c r="H354" s="70"/>
      <c r="I354" s="70"/>
      <c r="J354" s="70">
        <v>-1.97</v>
      </c>
      <c r="K354" s="70"/>
      <c r="L354" s="70">
        <v>-1.97</v>
      </c>
      <c r="M354" s="70"/>
      <c r="N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  <c r="EO354" s="71"/>
      <c r="EP354" s="71"/>
      <c r="EQ354" s="71"/>
      <c r="ER354" s="71"/>
      <c r="ES354" s="71"/>
      <c r="ET354" s="71"/>
      <c r="EU354" s="71"/>
      <c r="EV354" s="71"/>
      <c r="EW354" s="71"/>
      <c r="EX354" s="71"/>
      <c r="EY354" s="71"/>
      <c r="EZ354" s="71"/>
      <c r="FA354" s="71"/>
      <c r="FB354" s="71"/>
      <c r="FC354" s="71"/>
      <c r="FD354" s="71"/>
      <c r="FE354" s="71"/>
      <c r="FF354" s="71"/>
      <c r="FG354" s="71"/>
      <c r="FH354" s="71"/>
      <c r="FI354" s="71"/>
      <c r="FJ354" s="71"/>
      <c r="FK354" s="71"/>
      <c r="FL354" s="71"/>
      <c r="FM354" s="71"/>
      <c r="FN354" s="71"/>
      <c r="FO354" s="71"/>
      <c r="FP354" s="71"/>
      <c r="FQ354" s="71"/>
      <c r="FR354" s="71"/>
      <c r="FS354" s="71"/>
      <c r="FT354" s="71"/>
      <c r="FU354" s="71"/>
      <c r="FV354" s="71"/>
      <c r="FW354" s="71"/>
      <c r="FX354" s="71"/>
      <c r="FY354" s="71"/>
      <c r="FZ354" s="71"/>
      <c r="GA354" s="71"/>
      <c r="GB354" s="71"/>
      <c r="GC354" s="71"/>
      <c r="GD354" s="71"/>
      <c r="GE354" s="71"/>
      <c r="GF354" s="71"/>
      <c r="GG354" s="71"/>
      <c r="GH354" s="71"/>
      <c r="GI354" s="71"/>
      <c r="GJ354" s="71"/>
      <c r="GK354" s="71"/>
      <c r="GL354" s="71"/>
      <c r="GM354" s="71"/>
      <c r="GN354" s="71"/>
      <c r="GO354" s="71"/>
      <c r="GP354" s="71"/>
      <c r="GQ354" s="71"/>
      <c r="GR354" s="71"/>
      <c r="GS354" s="71"/>
      <c r="GT354" s="71"/>
      <c r="GU354" s="71"/>
      <c r="GV354" s="71"/>
      <c r="GW354" s="71"/>
      <c r="GX354" s="71"/>
      <c r="GY354" s="71"/>
      <c r="GZ354" s="71"/>
      <c r="HA354" s="71"/>
      <c r="HB354" s="71"/>
      <c r="HC354" s="71"/>
      <c r="HD354" s="71"/>
      <c r="HE354" s="71"/>
      <c r="HF354" s="71"/>
      <c r="HG354" s="71"/>
      <c r="HH354" s="71"/>
      <c r="HI354" s="71"/>
      <c r="HJ354" s="71"/>
      <c r="HK354" s="71"/>
      <c r="HL354" s="71"/>
      <c r="HM354" s="71"/>
      <c r="HN354" s="71"/>
      <c r="HO354" s="71"/>
      <c r="HP354" s="71"/>
      <c r="HQ354" s="71"/>
      <c r="HR354" s="71"/>
      <c r="HS354" s="71"/>
      <c r="HT354" s="71"/>
      <c r="HU354" s="71"/>
      <c r="HV354" s="71"/>
      <c r="HW354" s="71"/>
      <c r="HX354" s="71"/>
      <c r="HY354" s="71"/>
      <c r="HZ354" s="71"/>
      <c r="IA354" s="71"/>
      <c r="IB354" s="71"/>
      <c r="IC354" s="71"/>
      <c r="ID354" s="71"/>
      <c r="IE354" s="71"/>
      <c r="IF354" s="71"/>
      <c r="IG354" s="71"/>
      <c r="IH354" s="71"/>
      <c r="II354" s="71"/>
      <c r="IJ354" s="71"/>
      <c r="IK354" s="71"/>
      <c r="IL354" s="71"/>
      <c r="IM354" s="71"/>
      <c r="IN354" s="71"/>
      <c r="IO354" s="71"/>
      <c r="IP354" s="71"/>
      <c r="IQ354" s="71"/>
      <c r="IR354" s="71"/>
      <c r="IS354" s="71"/>
      <c r="IT354" s="71"/>
      <c r="IU354" s="71"/>
      <c r="IV354" s="71"/>
    </row>
    <row r="355" spans="1:256" ht="12.75">
      <c r="A355" s="68" t="s">
        <v>1614</v>
      </c>
      <c r="B355" s="68" t="s">
        <v>1615</v>
      </c>
      <c r="C355" s="68" t="s">
        <v>1616</v>
      </c>
      <c r="D355" s="68"/>
      <c r="E355" s="68"/>
      <c r="F355" s="69">
        <v>405789.86</v>
      </c>
      <c r="G355" s="70">
        <v>405789.86</v>
      </c>
      <c r="H355" s="70"/>
      <c r="I355" s="70"/>
      <c r="J355" s="70">
        <v>0</v>
      </c>
      <c r="K355" s="70"/>
      <c r="L355" s="70">
        <v>-405789.86</v>
      </c>
      <c r="M355" s="70"/>
      <c r="N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  <c r="EO355" s="71"/>
      <c r="EP355" s="71"/>
      <c r="EQ355" s="71"/>
      <c r="ER355" s="71"/>
      <c r="ES355" s="71"/>
      <c r="ET355" s="71"/>
      <c r="EU355" s="71"/>
      <c r="EV355" s="71"/>
      <c r="EW355" s="71"/>
      <c r="EX355" s="71"/>
      <c r="EY355" s="71"/>
      <c r="EZ355" s="71"/>
      <c r="FA355" s="71"/>
      <c r="FB355" s="71"/>
      <c r="FC355" s="71"/>
      <c r="FD355" s="71"/>
      <c r="FE355" s="71"/>
      <c r="FF355" s="71"/>
      <c r="FG355" s="71"/>
      <c r="FH355" s="71"/>
      <c r="FI355" s="71"/>
      <c r="FJ355" s="71"/>
      <c r="FK355" s="71"/>
      <c r="FL355" s="71"/>
      <c r="FM355" s="71"/>
      <c r="FN355" s="71"/>
      <c r="FO355" s="71"/>
      <c r="FP355" s="71"/>
      <c r="FQ355" s="71"/>
      <c r="FR355" s="71"/>
      <c r="FS355" s="71"/>
      <c r="FT355" s="71"/>
      <c r="FU355" s="71"/>
      <c r="FV355" s="71"/>
      <c r="FW355" s="71"/>
      <c r="FX355" s="71"/>
      <c r="FY355" s="71"/>
      <c r="FZ355" s="71"/>
      <c r="GA355" s="71"/>
      <c r="GB355" s="71"/>
      <c r="GC355" s="71"/>
      <c r="GD355" s="71"/>
      <c r="GE355" s="71"/>
      <c r="GF355" s="71"/>
      <c r="GG355" s="71"/>
      <c r="GH355" s="71"/>
      <c r="GI355" s="71"/>
      <c r="GJ355" s="71"/>
      <c r="GK355" s="71"/>
      <c r="GL355" s="71"/>
      <c r="GM355" s="71"/>
      <c r="GN355" s="71"/>
      <c r="GO355" s="71"/>
      <c r="GP355" s="71"/>
      <c r="GQ355" s="71"/>
      <c r="GR355" s="71"/>
      <c r="GS355" s="71"/>
      <c r="GT355" s="71"/>
      <c r="GU355" s="71"/>
      <c r="GV355" s="71"/>
      <c r="GW355" s="71"/>
      <c r="GX355" s="71"/>
      <c r="GY355" s="71"/>
      <c r="GZ355" s="71"/>
      <c r="HA355" s="71"/>
      <c r="HB355" s="71"/>
      <c r="HC355" s="71"/>
      <c r="HD355" s="71"/>
      <c r="HE355" s="71"/>
      <c r="HF355" s="71"/>
      <c r="HG355" s="71"/>
      <c r="HH355" s="71"/>
      <c r="HI355" s="71"/>
      <c r="HJ355" s="71"/>
      <c r="HK355" s="71"/>
      <c r="HL355" s="71"/>
      <c r="HM355" s="71"/>
      <c r="HN355" s="71"/>
      <c r="HO355" s="71"/>
      <c r="HP355" s="71"/>
      <c r="HQ355" s="71"/>
      <c r="HR355" s="71"/>
      <c r="HS355" s="71"/>
      <c r="HT355" s="71"/>
      <c r="HU355" s="71"/>
      <c r="HV355" s="71"/>
      <c r="HW355" s="71"/>
      <c r="HX355" s="71"/>
      <c r="HY355" s="71"/>
      <c r="HZ355" s="71"/>
      <c r="IA355" s="71"/>
      <c r="IB355" s="71"/>
      <c r="IC355" s="71"/>
      <c r="ID355" s="71"/>
      <c r="IE355" s="71"/>
      <c r="IF355" s="71"/>
      <c r="IG355" s="71"/>
      <c r="IH355" s="71"/>
      <c r="II355" s="71"/>
      <c r="IJ355" s="71"/>
      <c r="IK355" s="71"/>
      <c r="IL355" s="71"/>
      <c r="IM355" s="71"/>
      <c r="IN355" s="71"/>
      <c r="IO355" s="71"/>
      <c r="IP355" s="71"/>
      <c r="IQ355" s="71"/>
      <c r="IR355" s="71"/>
      <c r="IS355" s="71"/>
      <c r="IT355" s="71"/>
      <c r="IU355" s="71"/>
      <c r="IV355" s="71"/>
    </row>
    <row r="356" spans="1:256" ht="12.75">
      <c r="A356" s="68" t="s">
        <v>1617</v>
      </c>
      <c r="B356" s="68" t="s">
        <v>1618</v>
      </c>
      <c r="C356" s="68" t="s">
        <v>1619</v>
      </c>
      <c r="D356" s="68"/>
      <c r="E356" s="68"/>
      <c r="F356" s="69">
        <v>25261.48</v>
      </c>
      <c r="G356" s="70">
        <v>2608.86</v>
      </c>
      <c r="H356" s="70"/>
      <c r="I356" s="70"/>
      <c r="J356" s="70">
        <v>-22652.62</v>
      </c>
      <c r="K356" s="70"/>
      <c r="L356" s="70">
        <v>-25261.48</v>
      </c>
      <c r="M356" s="70"/>
      <c r="N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  <c r="EO356" s="71"/>
      <c r="EP356" s="71"/>
      <c r="EQ356" s="71"/>
      <c r="ER356" s="71"/>
      <c r="ES356" s="71"/>
      <c r="ET356" s="71"/>
      <c r="EU356" s="71"/>
      <c r="EV356" s="71"/>
      <c r="EW356" s="71"/>
      <c r="EX356" s="71"/>
      <c r="EY356" s="71"/>
      <c r="EZ356" s="71"/>
      <c r="FA356" s="71"/>
      <c r="FB356" s="71"/>
      <c r="FC356" s="71"/>
      <c r="FD356" s="71"/>
      <c r="FE356" s="71"/>
      <c r="FF356" s="71"/>
      <c r="FG356" s="71"/>
      <c r="FH356" s="71"/>
      <c r="FI356" s="71"/>
      <c r="FJ356" s="71"/>
      <c r="FK356" s="71"/>
      <c r="FL356" s="71"/>
      <c r="FM356" s="71"/>
      <c r="FN356" s="71"/>
      <c r="FO356" s="71"/>
      <c r="FP356" s="71"/>
      <c r="FQ356" s="71"/>
      <c r="FR356" s="71"/>
      <c r="FS356" s="71"/>
      <c r="FT356" s="71"/>
      <c r="FU356" s="71"/>
      <c r="FV356" s="71"/>
      <c r="FW356" s="71"/>
      <c r="FX356" s="71"/>
      <c r="FY356" s="71"/>
      <c r="FZ356" s="71"/>
      <c r="GA356" s="71"/>
      <c r="GB356" s="71"/>
      <c r="GC356" s="71"/>
      <c r="GD356" s="71"/>
      <c r="GE356" s="71"/>
      <c r="GF356" s="71"/>
      <c r="GG356" s="71"/>
      <c r="GH356" s="71"/>
      <c r="GI356" s="71"/>
      <c r="GJ356" s="71"/>
      <c r="GK356" s="71"/>
      <c r="GL356" s="71"/>
      <c r="GM356" s="71"/>
      <c r="GN356" s="71"/>
      <c r="GO356" s="71"/>
      <c r="GP356" s="71"/>
      <c r="GQ356" s="71"/>
      <c r="GR356" s="71"/>
      <c r="GS356" s="71"/>
      <c r="GT356" s="71"/>
      <c r="GU356" s="71"/>
      <c r="GV356" s="71"/>
      <c r="GW356" s="71"/>
      <c r="GX356" s="71"/>
      <c r="GY356" s="71"/>
      <c r="GZ356" s="71"/>
      <c r="HA356" s="71"/>
      <c r="HB356" s="71"/>
      <c r="HC356" s="71"/>
      <c r="HD356" s="71"/>
      <c r="HE356" s="71"/>
      <c r="HF356" s="71"/>
      <c r="HG356" s="71"/>
      <c r="HH356" s="71"/>
      <c r="HI356" s="71"/>
      <c r="HJ356" s="71"/>
      <c r="HK356" s="71"/>
      <c r="HL356" s="71"/>
      <c r="HM356" s="71"/>
      <c r="HN356" s="71"/>
      <c r="HO356" s="71"/>
      <c r="HP356" s="71"/>
      <c r="HQ356" s="71"/>
      <c r="HR356" s="71"/>
      <c r="HS356" s="71"/>
      <c r="HT356" s="71"/>
      <c r="HU356" s="71"/>
      <c r="HV356" s="71"/>
      <c r="HW356" s="71"/>
      <c r="HX356" s="71"/>
      <c r="HY356" s="71"/>
      <c r="HZ356" s="71"/>
      <c r="IA356" s="71"/>
      <c r="IB356" s="71"/>
      <c r="IC356" s="71"/>
      <c r="ID356" s="71"/>
      <c r="IE356" s="71"/>
      <c r="IF356" s="71"/>
      <c r="IG356" s="71"/>
      <c r="IH356" s="71"/>
      <c r="II356" s="71"/>
      <c r="IJ356" s="71"/>
      <c r="IK356" s="71"/>
      <c r="IL356" s="71"/>
      <c r="IM356" s="71"/>
      <c r="IN356" s="71"/>
      <c r="IO356" s="71"/>
      <c r="IP356" s="71"/>
      <c r="IQ356" s="71"/>
      <c r="IR356" s="71"/>
      <c r="IS356" s="71"/>
      <c r="IT356" s="71"/>
      <c r="IU356" s="71"/>
      <c r="IV356" s="71"/>
    </row>
    <row r="357" spans="1:256" ht="12.75">
      <c r="A357" s="98" t="s">
        <v>1620</v>
      </c>
      <c r="B357" s="99">
        <v>408.1</v>
      </c>
      <c r="C357" s="109" t="s">
        <v>1621</v>
      </c>
      <c r="D357" s="101"/>
      <c r="E357" s="101"/>
      <c r="F357" s="105">
        <v>7369210.9</v>
      </c>
      <c r="G357" s="106">
        <v>7127583.45</v>
      </c>
      <c r="H357" s="103"/>
      <c r="I357" s="84"/>
      <c r="J357" s="104">
        <v>-241627.45</v>
      </c>
      <c r="K357" s="104"/>
      <c r="L357" s="104">
        <v>-7369210.9</v>
      </c>
      <c r="M357" s="84"/>
      <c r="N357" s="71"/>
      <c r="O357" s="72">
        <v>7369211</v>
      </c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  <c r="EO357" s="71"/>
      <c r="EP357" s="71"/>
      <c r="EQ357" s="71"/>
      <c r="ER357" s="71"/>
      <c r="ES357" s="71"/>
      <c r="ET357" s="71"/>
      <c r="EU357" s="71"/>
      <c r="EV357" s="71"/>
      <c r="EW357" s="71"/>
      <c r="EX357" s="71"/>
      <c r="EY357" s="71"/>
      <c r="EZ357" s="71"/>
      <c r="FA357" s="71"/>
      <c r="FB357" s="71"/>
      <c r="FC357" s="71"/>
      <c r="FD357" s="71"/>
      <c r="FE357" s="71"/>
      <c r="FF357" s="71"/>
      <c r="FG357" s="71"/>
      <c r="FH357" s="71"/>
      <c r="FI357" s="71"/>
      <c r="FJ357" s="71"/>
      <c r="FK357" s="71"/>
      <c r="FL357" s="71"/>
      <c r="FM357" s="71"/>
      <c r="FN357" s="71"/>
      <c r="FO357" s="71"/>
      <c r="FP357" s="71"/>
      <c r="FQ357" s="71"/>
      <c r="FR357" s="71"/>
      <c r="FS357" s="71"/>
      <c r="FT357" s="71"/>
      <c r="FU357" s="71"/>
      <c r="FV357" s="71"/>
      <c r="FW357" s="71"/>
      <c r="FX357" s="71"/>
      <c r="FY357" s="71"/>
      <c r="FZ357" s="71"/>
      <c r="GA357" s="71"/>
      <c r="GB357" s="71"/>
      <c r="GC357" s="71"/>
      <c r="GD357" s="71"/>
      <c r="GE357" s="71"/>
      <c r="GF357" s="71"/>
      <c r="GG357" s="71"/>
      <c r="GH357" s="71"/>
      <c r="GI357" s="71"/>
      <c r="GJ357" s="71"/>
      <c r="GK357" s="71"/>
      <c r="GL357" s="71"/>
      <c r="GM357" s="71"/>
      <c r="GN357" s="71"/>
      <c r="GO357" s="71"/>
      <c r="GP357" s="71"/>
      <c r="GQ357" s="71"/>
      <c r="GR357" s="71"/>
      <c r="GS357" s="71"/>
      <c r="GT357" s="71"/>
      <c r="GU357" s="71"/>
      <c r="GV357" s="71"/>
      <c r="GW357" s="71"/>
      <c r="GX357" s="71"/>
      <c r="GY357" s="71"/>
      <c r="GZ357" s="71"/>
      <c r="HA357" s="71"/>
      <c r="HB357" s="71"/>
      <c r="HC357" s="71"/>
      <c r="HD357" s="71"/>
      <c r="HE357" s="71"/>
      <c r="HF357" s="71"/>
      <c r="HG357" s="71"/>
      <c r="HH357" s="71"/>
      <c r="HI357" s="71"/>
      <c r="HJ357" s="71"/>
      <c r="HK357" s="71"/>
      <c r="HL357" s="71"/>
      <c r="HM357" s="71"/>
      <c r="HN357" s="71"/>
      <c r="HO357" s="71"/>
      <c r="HP357" s="71"/>
      <c r="HQ357" s="71"/>
      <c r="HR357" s="71"/>
      <c r="HS357" s="71"/>
      <c r="HT357" s="71"/>
      <c r="HU357" s="71"/>
      <c r="HV357" s="71"/>
      <c r="HW357" s="71"/>
      <c r="HX357" s="71"/>
      <c r="HY357" s="71"/>
      <c r="HZ357" s="71"/>
      <c r="IA357" s="71"/>
      <c r="IB357" s="71"/>
      <c r="IC357" s="71"/>
      <c r="ID357" s="71"/>
      <c r="IE357" s="71"/>
      <c r="IF357" s="71"/>
      <c r="IG357" s="71"/>
      <c r="IH357" s="71"/>
      <c r="II357" s="71"/>
      <c r="IJ357" s="71"/>
      <c r="IK357" s="71"/>
      <c r="IL357" s="71"/>
      <c r="IM357" s="71"/>
      <c r="IN357" s="71"/>
      <c r="IO357" s="71"/>
      <c r="IP357" s="71"/>
      <c r="IQ357" s="71"/>
      <c r="IR357" s="71"/>
      <c r="IS357" s="71"/>
      <c r="IT357" s="71"/>
      <c r="IU357" s="71"/>
      <c r="IV357" s="71"/>
    </row>
    <row r="358" spans="1:256" ht="12.75">
      <c r="A358" s="68" t="s">
        <v>1622</v>
      </c>
      <c r="B358" s="68" t="s">
        <v>1623</v>
      </c>
      <c r="C358" s="68" t="s">
        <v>1624</v>
      </c>
      <c r="D358" s="68"/>
      <c r="E358" s="68"/>
      <c r="F358" s="69">
        <v>-548826.64</v>
      </c>
      <c r="G358" s="70">
        <v>-310060</v>
      </c>
      <c r="H358" s="70"/>
      <c r="I358" s="70"/>
      <c r="J358" s="70">
        <v>238766.64</v>
      </c>
      <c r="K358" s="70"/>
      <c r="L358" s="70">
        <v>548826.64</v>
      </c>
      <c r="M358" s="70"/>
      <c r="N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  <c r="EO358" s="71"/>
      <c r="EP358" s="71"/>
      <c r="EQ358" s="71"/>
      <c r="ER358" s="71"/>
      <c r="ES358" s="71"/>
      <c r="ET358" s="71"/>
      <c r="EU358" s="71"/>
      <c r="EV358" s="71"/>
      <c r="EW358" s="71"/>
      <c r="EX358" s="71"/>
      <c r="EY358" s="71"/>
      <c r="EZ358" s="71"/>
      <c r="FA358" s="71"/>
      <c r="FB358" s="71"/>
      <c r="FC358" s="71"/>
      <c r="FD358" s="71"/>
      <c r="FE358" s="71"/>
      <c r="FF358" s="71"/>
      <c r="FG358" s="71"/>
      <c r="FH358" s="71"/>
      <c r="FI358" s="71"/>
      <c r="FJ358" s="71"/>
      <c r="FK358" s="71"/>
      <c r="FL358" s="71"/>
      <c r="FM358" s="71"/>
      <c r="FN358" s="71"/>
      <c r="FO358" s="71"/>
      <c r="FP358" s="71"/>
      <c r="FQ358" s="71"/>
      <c r="FR358" s="71"/>
      <c r="FS358" s="71"/>
      <c r="FT358" s="71"/>
      <c r="FU358" s="71"/>
      <c r="FV358" s="71"/>
      <c r="FW358" s="71"/>
      <c r="FX358" s="71"/>
      <c r="FY358" s="71"/>
      <c r="FZ358" s="71"/>
      <c r="GA358" s="71"/>
      <c r="GB358" s="71"/>
      <c r="GC358" s="71"/>
      <c r="GD358" s="71"/>
      <c r="GE358" s="71"/>
      <c r="GF358" s="71"/>
      <c r="GG358" s="71"/>
      <c r="GH358" s="71"/>
      <c r="GI358" s="71"/>
      <c r="GJ358" s="71"/>
      <c r="GK358" s="71"/>
      <c r="GL358" s="71"/>
      <c r="GM358" s="71"/>
      <c r="GN358" s="71"/>
      <c r="GO358" s="71"/>
      <c r="GP358" s="71"/>
      <c r="GQ358" s="71"/>
      <c r="GR358" s="71"/>
      <c r="GS358" s="71"/>
      <c r="GT358" s="71"/>
      <c r="GU358" s="71"/>
      <c r="GV358" s="71"/>
      <c r="GW358" s="71"/>
      <c r="GX358" s="71"/>
      <c r="GY358" s="71"/>
      <c r="GZ358" s="71"/>
      <c r="HA358" s="71"/>
      <c r="HB358" s="71"/>
      <c r="HC358" s="71"/>
      <c r="HD358" s="71"/>
      <c r="HE358" s="71"/>
      <c r="HF358" s="71"/>
      <c r="HG358" s="71"/>
      <c r="HH358" s="71"/>
      <c r="HI358" s="71"/>
      <c r="HJ358" s="71"/>
      <c r="HK358" s="71"/>
      <c r="HL358" s="71"/>
      <c r="HM358" s="71"/>
      <c r="HN358" s="71"/>
      <c r="HO358" s="71"/>
      <c r="HP358" s="71"/>
      <c r="HQ358" s="71"/>
      <c r="HR358" s="71"/>
      <c r="HS358" s="71"/>
      <c r="HT358" s="71"/>
      <c r="HU358" s="71"/>
      <c r="HV358" s="71"/>
      <c r="HW358" s="71"/>
      <c r="HX358" s="71"/>
      <c r="HY358" s="71"/>
      <c r="HZ358" s="71"/>
      <c r="IA358" s="71"/>
      <c r="IB358" s="71"/>
      <c r="IC358" s="71"/>
      <c r="ID358" s="71"/>
      <c r="IE358" s="71"/>
      <c r="IF358" s="71"/>
      <c r="IG358" s="71"/>
      <c r="IH358" s="71"/>
      <c r="II358" s="71"/>
      <c r="IJ358" s="71"/>
      <c r="IK358" s="71"/>
      <c r="IL358" s="71"/>
      <c r="IM358" s="71"/>
      <c r="IN358" s="71"/>
      <c r="IO358" s="71"/>
      <c r="IP358" s="71"/>
      <c r="IQ358" s="71"/>
      <c r="IR358" s="71"/>
      <c r="IS358" s="71"/>
      <c r="IT358" s="71"/>
      <c r="IU358" s="71"/>
      <c r="IV358" s="71"/>
    </row>
    <row r="359" spans="1:256" ht="12.75">
      <c r="A359" s="98" t="s">
        <v>1625</v>
      </c>
      <c r="B359" s="112">
        <v>409.1</v>
      </c>
      <c r="C359" s="113" t="s">
        <v>1626</v>
      </c>
      <c r="D359" s="114"/>
      <c r="E359" s="114"/>
      <c r="F359" s="115">
        <v>-548826.64</v>
      </c>
      <c r="G359" s="116">
        <v>-310060</v>
      </c>
      <c r="H359" s="117"/>
      <c r="I359" s="84"/>
      <c r="J359" s="104">
        <v>238766.64</v>
      </c>
      <c r="K359" s="118"/>
      <c r="L359" s="104">
        <v>548826.64</v>
      </c>
      <c r="M359" s="119"/>
      <c r="N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  <c r="EO359" s="71"/>
      <c r="EP359" s="71"/>
      <c r="EQ359" s="71"/>
      <c r="ER359" s="71"/>
      <c r="ES359" s="71"/>
      <c r="ET359" s="71"/>
      <c r="EU359" s="71"/>
      <c r="EV359" s="71"/>
      <c r="EW359" s="71"/>
      <c r="EX359" s="71"/>
      <c r="EY359" s="71"/>
      <c r="EZ359" s="71"/>
      <c r="FA359" s="71"/>
      <c r="FB359" s="71"/>
      <c r="FC359" s="71"/>
      <c r="FD359" s="71"/>
      <c r="FE359" s="71"/>
      <c r="FF359" s="71"/>
      <c r="FG359" s="71"/>
      <c r="FH359" s="71"/>
      <c r="FI359" s="71"/>
      <c r="FJ359" s="71"/>
      <c r="FK359" s="71"/>
      <c r="FL359" s="71"/>
      <c r="FM359" s="71"/>
      <c r="FN359" s="71"/>
      <c r="FO359" s="71"/>
      <c r="FP359" s="71"/>
      <c r="FQ359" s="71"/>
      <c r="FR359" s="71"/>
      <c r="FS359" s="71"/>
      <c r="FT359" s="71"/>
      <c r="FU359" s="71"/>
      <c r="FV359" s="71"/>
      <c r="FW359" s="71"/>
      <c r="FX359" s="71"/>
      <c r="FY359" s="71"/>
      <c r="FZ359" s="71"/>
      <c r="GA359" s="71"/>
      <c r="GB359" s="71"/>
      <c r="GC359" s="71"/>
      <c r="GD359" s="71"/>
      <c r="GE359" s="71"/>
      <c r="GF359" s="71"/>
      <c r="GG359" s="71"/>
      <c r="GH359" s="71"/>
      <c r="GI359" s="71"/>
      <c r="GJ359" s="71"/>
      <c r="GK359" s="71"/>
      <c r="GL359" s="71"/>
      <c r="GM359" s="71"/>
      <c r="GN359" s="71"/>
      <c r="GO359" s="71"/>
      <c r="GP359" s="71"/>
      <c r="GQ359" s="71"/>
      <c r="GR359" s="71"/>
      <c r="GS359" s="71"/>
      <c r="GT359" s="71"/>
      <c r="GU359" s="71"/>
      <c r="GV359" s="71"/>
      <c r="GW359" s="71"/>
      <c r="GX359" s="71"/>
      <c r="GY359" s="71"/>
      <c r="GZ359" s="71"/>
      <c r="HA359" s="71"/>
      <c r="HB359" s="71"/>
      <c r="HC359" s="71"/>
      <c r="HD359" s="71"/>
      <c r="HE359" s="71"/>
      <c r="HF359" s="71"/>
      <c r="HG359" s="71"/>
      <c r="HH359" s="71"/>
      <c r="HI359" s="71"/>
      <c r="HJ359" s="71"/>
      <c r="HK359" s="71"/>
      <c r="HL359" s="71"/>
      <c r="HM359" s="71"/>
      <c r="HN359" s="71"/>
      <c r="HO359" s="71"/>
      <c r="HP359" s="71"/>
      <c r="HQ359" s="71"/>
      <c r="HR359" s="71"/>
      <c r="HS359" s="71"/>
      <c r="HT359" s="71"/>
      <c r="HU359" s="71"/>
      <c r="HV359" s="71"/>
      <c r="HW359" s="71"/>
      <c r="HX359" s="71"/>
      <c r="HY359" s="71"/>
      <c r="HZ359" s="71"/>
      <c r="IA359" s="71"/>
      <c r="IB359" s="71"/>
      <c r="IC359" s="71"/>
      <c r="ID359" s="71"/>
      <c r="IE359" s="71"/>
      <c r="IF359" s="71"/>
      <c r="IG359" s="71"/>
      <c r="IH359" s="71"/>
      <c r="II359" s="71"/>
      <c r="IJ359" s="71"/>
      <c r="IK359" s="71"/>
      <c r="IL359" s="71"/>
      <c r="IM359" s="71"/>
      <c r="IN359" s="71"/>
      <c r="IO359" s="71"/>
      <c r="IP359" s="71"/>
      <c r="IQ359" s="71"/>
      <c r="IR359" s="71"/>
      <c r="IS359" s="71"/>
      <c r="IT359" s="71"/>
      <c r="IU359" s="71"/>
      <c r="IV359" s="71"/>
    </row>
    <row r="360" spans="1:256" ht="12.75">
      <c r="A360" s="98"/>
      <c r="B360" s="112">
        <v>409.2</v>
      </c>
      <c r="C360" s="119"/>
      <c r="D360" s="120" t="s">
        <v>1627</v>
      </c>
      <c r="E360" s="120"/>
      <c r="F360" s="121"/>
      <c r="G360" s="122"/>
      <c r="H360" s="117"/>
      <c r="I360" s="84"/>
      <c r="J360" s="118"/>
      <c r="K360" s="118"/>
      <c r="L360" s="118"/>
      <c r="M360" s="119"/>
      <c r="N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  <c r="EO360" s="71"/>
      <c r="EP360" s="71"/>
      <c r="EQ360" s="71"/>
      <c r="ER360" s="71"/>
      <c r="ES360" s="71"/>
      <c r="ET360" s="71"/>
      <c r="EU360" s="71"/>
      <c r="EV360" s="71"/>
      <c r="EW360" s="71"/>
      <c r="EX360" s="71"/>
      <c r="EY360" s="71"/>
      <c r="EZ360" s="71"/>
      <c r="FA360" s="71"/>
      <c r="FB360" s="71"/>
      <c r="FC360" s="71"/>
      <c r="FD360" s="71"/>
      <c r="FE360" s="71"/>
      <c r="FF360" s="71"/>
      <c r="FG360" s="71"/>
      <c r="FH360" s="71"/>
      <c r="FI360" s="71"/>
      <c r="FJ360" s="71"/>
      <c r="FK360" s="71"/>
      <c r="FL360" s="71"/>
      <c r="FM360" s="71"/>
      <c r="FN360" s="71"/>
      <c r="FO360" s="71"/>
      <c r="FP360" s="71"/>
      <c r="FQ360" s="71"/>
      <c r="FR360" s="71"/>
      <c r="FS360" s="71"/>
      <c r="FT360" s="71"/>
      <c r="FU360" s="71"/>
      <c r="FV360" s="71"/>
      <c r="FW360" s="71"/>
      <c r="FX360" s="71"/>
      <c r="FY360" s="71"/>
      <c r="FZ360" s="71"/>
      <c r="GA360" s="71"/>
      <c r="GB360" s="71"/>
      <c r="GC360" s="71"/>
      <c r="GD360" s="71"/>
      <c r="GE360" s="71"/>
      <c r="GF360" s="71"/>
      <c r="GG360" s="71"/>
      <c r="GH360" s="71"/>
      <c r="GI360" s="71"/>
      <c r="GJ360" s="71"/>
      <c r="GK360" s="71"/>
      <c r="GL360" s="71"/>
      <c r="GM360" s="71"/>
      <c r="GN360" s="71"/>
      <c r="GO360" s="71"/>
      <c r="GP360" s="71"/>
      <c r="GQ360" s="71"/>
      <c r="GR360" s="71"/>
      <c r="GS360" s="71"/>
      <c r="GT360" s="71"/>
      <c r="GU360" s="71"/>
      <c r="GV360" s="71"/>
      <c r="GW360" s="71"/>
      <c r="GX360" s="71"/>
      <c r="GY360" s="71"/>
      <c r="GZ360" s="71"/>
      <c r="HA360" s="71"/>
      <c r="HB360" s="71"/>
      <c r="HC360" s="71"/>
      <c r="HD360" s="71"/>
      <c r="HE360" s="71"/>
      <c r="HF360" s="71"/>
      <c r="HG360" s="71"/>
      <c r="HH360" s="71"/>
      <c r="HI360" s="71"/>
      <c r="HJ360" s="71"/>
      <c r="HK360" s="71"/>
      <c r="HL360" s="71"/>
      <c r="HM360" s="71"/>
      <c r="HN360" s="71"/>
      <c r="HO360" s="71"/>
      <c r="HP360" s="71"/>
      <c r="HQ360" s="71"/>
      <c r="HR360" s="71"/>
      <c r="HS360" s="71"/>
      <c r="HT360" s="71"/>
      <c r="HU360" s="71"/>
      <c r="HV360" s="71"/>
      <c r="HW360" s="71"/>
      <c r="HX360" s="71"/>
      <c r="HY360" s="71"/>
      <c r="HZ360" s="71"/>
      <c r="IA360" s="71"/>
      <c r="IB360" s="71"/>
      <c r="IC360" s="71"/>
      <c r="ID360" s="71"/>
      <c r="IE360" s="71"/>
      <c r="IF360" s="71"/>
      <c r="IG360" s="71"/>
      <c r="IH360" s="71"/>
      <c r="II360" s="71"/>
      <c r="IJ360" s="71"/>
      <c r="IK360" s="71"/>
      <c r="IL360" s="71"/>
      <c r="IM360" s="71"/>
      <c r="IN360" s="71"/>
      <c r="IO360" s="71"/>
      <c r="IP360" s="71"/>
      <c r="IQ360" s="71"/>
      <c r="IR360" s="71"/>
      <c r="IS360" s="71"/>
      <c r="IT360" s="71"/>
      <c r="IU360" s="71"/>
      <c r="IV360" s="71"/>
    </row>
    <row r="361" spans="1:256" ht="12.75">
      <c r="A361" s="98"/>
      <c r="B361" s="99">
        <v>409.1</v>
      </c>
      <c r="C361" s="109" t="s">
        <v>1626</v>
      </c>
      <c r="D361" s="101"/>
      <c r="E361" s="101"/>
      <c r="F361" s="105">
        <v>-548826.64</v>
      </c>
      <c r="G361" s="106">
        <v>-310060</v>
      </c>
      <c r="H361" s="103"/>
      <c r="I361" s="84"/>
      <c r="J361" s="104"/>
      <c r="K361" s="104"/>
      <c r="L361" s="104"/>
      <c r="M361" s="84"/>
      <c r="N361" s="71"/>
      <c r="O361" s="72">
        <v>0</v>
      </c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1"/>
      <c r="ES361" s="71"/>
      <c r="ET361" s="71"/>
      <c r="EU361" s="71"/>
      <c r="EV361" s="71"/>
      <c r="EW361" s="71"/>
      <c r="EX361" s="71"/>
      <c r="EY361" s="71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  <c r="FN361" s="71"/>
      <c r="FO361" s="71"/>
      <c r="FP361" s="71"/>
      <c r="FQ361" s="71"/>
      <c r="FR361" s="71"/>
      <c r="FS361" s="71"/>
      <c r="FT361" s="71"/>
      <c r="FU361" s="71"/>
      <c r="FV361" s="71"/>
      <c r="FW361" s="71"/>
      <c r="FX361" s="71"/>
      <c r="FY361" s="71"/>
      <c r="FZ361" s="71"/>
      <c r="GA361" s="71"/>
      <c r="GB361" s="71"/>
      <c r="GC361" s="71"/>
      <c r="GD361" s="71"/>
      <c r="GE361" s="71"/>
      <c r="GF361" s="71"/>
      <c r="GG361" s="71"/>
      <c r="GH361" s="71"/>
      <c r="GI361" s="71"/>
      <c r="GJ361" s="71"/>
      <c r="GK361" s="71"/>
      <c r="GL361" s="71"/>
      <c r="GM361" s="71"/>
      <c r="GN361" s="71"/>
      <c r="GO361" s="71"/>
      <c r="GP361" s="71"/>
      <c r="GQ361" s="71"/>
      <c r="GR361" s="71"/>
      <c r="GS361" s="71"/>
      <c r="GT361" s="71"/>
      <c r="GU361" s="71"/>
      <c r="GV361" s="71"/>
      <c r="GW361" s="71"/>
      <c r="GX361" s="71"/>
      <c r="GY361" s="71"/>
      <c r="GZ361" s="71"/>
      <c r="HA361" s="71"/>
      <c r="HB361" s="71"/>
      <c r="HC361" s="71"/>
      <c r="HD361" s="71"/>
      <c r="HE361" s="71"/>
      <c r="HF361" s="71"/>
      <c r="HG361" s="71"/>
      <c r="HH361" s="71"/>
      <c r="HI361" s="71"/>
      <c r="HJ361" s="71"/>
      <c r="HK361" s="71"/>
      <c r="HL361" s="71"/>
      <c r="HM361" s="71"/>
      <c r="HN361" s="71"/>
      <c r="HO361" s="71"/>
      <c r="HP361" s="71"/>
      <c r="HQ361" s="71"/>
      <c r="HR361" s="71"/>
      <c r="HS361" s="71"/>
      <c r="HT361" s="71"/>
      <c r="HU361" s="71"/>
      <c r="HV361" s="71"/>
      <c r="HW361" s="71"/>
      <c r="HX361" s="71"/>
      <c r="HY361" s="71"/>
      <c r="HZ361" s="71"/>
      <c r="IA361" s="71"/>
      <c r="IB361" s="71"/>
      <c r="IC361" s="71"/>
      <c r="ID361" s="71"/>
      <c r="IE361" s="71"/>
      <c r="IF361" s="71"/>
      <c r="IG361" s="71"/>
      <c r="IH361" s="71"/>
      <c r="II361" s="71"/>
      <c r="IJ361" s="71"/>
      <c r="IK361" s="71"/>
      <c r="IL361" s="71"/>
      <c r="IM361" s="71"/>
      <c r="IN361" s="71"/>
      <c r="IO361" s="71"/>
      <c r="IP361" s="71"/>
      <c r="IQ361" s="71"/>
      <c r="IR361" s="71"/>
      <c r="IS361" s="71"/>
      <c r="IT361" s="71"/>
      <c r="IU361" s="71"/>
      <c r="IV361" s="71"/>
    </row>
    <row r="362" spans="1:256" ht="12.75">
      <c r="A362" s="68" t="s">
        <v>1628</v>
      </c>
      <c r="B362" s="68" t="s">
        <v>1629</v>
      </c>
      <c r="C362" s="68" t="s">
        <v>1630</v>
      </c>
      <c r="D362" s="68"/>
      <c r="E362" s="68"/>
      <c r="F362" s="69">
        <v>401716.84</v>
      </c>
      <c r="G362" s="70">
        <v>441421</v>
      </c>
      <c r="H362" s="70"/>
      <c r="I362" s="70"/>
      <c r="J362" s="70">
        <v>39704.16</v>
      </c>
      <c r="K362" s="70"/>
      <c r="L362" s="70">
        <v>-401716.84</v>
      </c>
      <c r="M362" s="70"/>
      <c r="N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1"/>
      <c r="ES362" s="71"/>
      <c r="ET362" s="71"/>
      <c r="EU362" s="71"/>
      <c r="EV362" s="71"/>
      <c r="EW362" s="71"/>
      <c r="EX362" s="71"/>
      <c r="EY362" s="71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1"/>
      <c r="FM362" s="71"/>
      <c r="FN362" s="71"/>
      <c r="FO362" s="71"/>
      <c r="FP362" s="71"/>
      <c r="FQ362" s="71"/>
      <c r="FR362" s="71"/>
      <c r="FS362" s="71"/>
      <c r="FT362" s="71"/>
      <c r="FU362" s="71"/>
      <c r="FV362" s="71"/>
      <c r="FW362" s="71"/>
      <c r="FX362" s="71"/>
      <c r="FY362" s="71"/>
      <c r="FZ362" s="71"/>
      <c r="GA362" s="71"/>
      <c r="GB362" s="71"/>
      <c r="GC362" s="71"/>
      <c r="GD362" s="71"/>
      <c r="GE362" s="71"/>
      <c r="GF362" s="71"/>
      <c r="GG362" s="71"/>
      <c r="GH362" s="71"/>
      <c r="GI362" s="71"/>
      <c r="GJ362" s="71"/>
      <c r="GK362" s="71"/>
      <c r="GL362" s="71"/>
      <c r="GM362" s="71"/>
      <c r="GN362" s="71"/>
      <c r="GO362" s="71"/>
      <c r="GP362" s="71"/>
      <c r="GQ362" s="71"/>
      <c r="GR362" s="71"/>
      <c r="GS362" s="71"/>
      <c r="GT362" s="71"/>
      <c r="GU362" s="71"/>
      <c r="GV362" s="71"/>
      <c r="GW362" s="71"/>
      <c r="GX362" s="71"/>
      <c r="GY362" s="71"/>
      <c r="GZ362" s="71"/>
      <c r="HA362" s="71"/>
      <c r="HB362" s="71"/>
      <c r="HC362" s="71"/>
      <c r="HD362" s="71"/>
      <c r="HE362" s="71"/>
      <c r="HF362" s="71"/>
      <c r="HG362" s="71"/>
      <c r="HH362" s="71"/>
      <c r="HI362" s="71"/>
      <c r="HJ362" s="71"/>
      <c r="HK362" s="71"/>
      <c r="HL362" s="71"/>
      <c r="HM362" s="71"/>
      <c r="HN362" s="71"/>
      <c r="HO362" s="71"/>
      <c r="HP362" s="71"/>
      <c r="HQ362" s="71"/>
      <c r="HR362" s="71"/>
      <c r="HS362" s="71"/>
      <c r="HT362" s="71"/>
      <c r="HU362" s="71"/>
      <c r="HV362" s="71"/>
      <c r="HW362" s="71"/>
      <c r="HX362" s="71"/>
      <c r="HY362" s="71"/>
      <c r="HZ362" s="71"/>
      <c r="IA362" s="71"/>
      <c r="IB362" s="71"/>
      <c r="IC362" s="71"/>
      <c r="ID362" s="71"/>
      <c r="IE362" s="71"/>
      <c r="IF362" s="71"/>
      <c r="IG362" s="71"/>
      <c r="IH362" s="71"/>
      <c r="II362" s="71"/>
      <c r="IJ362" s="71"/>
      <c r="IK362" s="71"/>
      <c r="IL362" s="71"/>
      <c r="IM362" s="71"/>
      <c r="IN362" s="71"/>
      <c r="IO362" s="71"/>
      <c r="IP362" s="71"/>
      <c r="IQ362" s="71"/>
      <c r="IR362" s="71"/>
      <c r="IS362" s="71"/>
      <c r="IT362" s="71"/>
      <c r="IU362" s="71"/>
      <c r="IV362" s="71"/>
    </row>
    <row r="363" spans="1:256" ht="12.75">
      <c r="A363" s="98" t="s">
        <v>1631</v>
      </c>
      <c r="B363" s="112">
        <v>409.1</v>
      </c>
      <c r="C363" s="123" t="s">
        <v>1632</v>
      </c>
      <c r="D363" s="114"/>
      <c r="E363" s="114"/>
      <c r="F363" s="115">
        <v>401716.84</v>
      </c>
      <c r="G363" s="116">
        <v>441421</v>
      </c>
      <c r="H363" s="117"/>
      <c r="I363" s="84"/>
      <c r="J363" s="104">
        <v>39704.16</v>
      </c>
      <c r="K363" s="118"/>
      <c r="L363" s="104">
        <v>-401716.84</v>
      </c>
      <c r="M363" s="119"/>
      <c r="N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  <c r="EO363" s="71"/>
      <c r="EP363" s="71"/>
      <c r="EQ363" s="71"/>
      <c r="ER363" s="71"/>
      <c r="ES363" s="71"/>
      <c r="ET363" s="71"/>
      <c r="EU363" s="71"/>
      <c r="EV363" s="71"/>
      <c r="EW363" s="71"/>
      <c r="EX363" s="71"/>
      <c r="EY363" s="71"/>
      <c r="EZ363" s="71"/>
      <c r="FA363" s="71"/>
      <c r="FB363" s="71"/>
      <c r="FC363" s="71"/>
      <c r="FD363" s="71"/>
      <c r="FE363" s="71"/>
      <c r="FF363" s="71"/>
      <c r="FG363" s="71"/>
      <c r="FH363" s="71"/>
      <c r="FI363" s="71"/>
      <c r="FJ363" s="71"/>
      <c r="FK363" s="71"/>
      <c r="FL363" s="71"/>
      <c r="FM363" s="71"/>
      <c r="FN363" s="71"/>
      <c r="FO363" s="71"/>
      <c r="FP363" s="71"/>
      <c r="FQ363" s="71"/>
      <c r="FR363" s="71"/>
      <c r="FS363" s="71"/>
      <c r="FT363" s="71"/>
      <c r="FU363" s="71"/>
      <c r="FV363" s="71"/>
      <c r="FW363" s="71"/>
      <c r="FX363" s="71"/>
      <c r="FY363" s="71"/>
      <c r="FZ363" s="71"/>
      <c r="GA363" s="71"/>
      <c r="GB363" s="71"/>
      <c r="GC363" s="71"/>
      <c r="GD363" s="71"/>
      <c r="GE363" s="71"/>
      <c r="GF363" s="71"/>
      <c r="GG363" s="71"/>
      <c r="GH363" s="71"/>
      <c r="GI363" s="71"/>
      <c r="GJ363" s="71"/>
      <c r="GK363" s="71"/>
      <c r="GL363" s="71"/>
      <c r="GM363" s="71"/>
      <c r="GN363" s="71"/>
      <c r="GO363" s="71"/>
      <c r="GP363" s="71"/>
      <c r="GQ363" s="71"/>
      <c r="GR363" s="71"/>
      <c r="GS363" s="71"/>
      <c r="GT363" s="71"/>
      <c r="GU363" s="71"/>
      <c r="GV363" s="71"/>
      <c r="GW363" s="71"/>
      <c r="GX363" s="71"/>
      <c r="GY363" s="71"/>
      <c r="GZ363" s="71"/>
      <c r="HA363" s="71"/>
      <c r="HB363" s="71"/>
      <c r="HC363" s="71"/>
      <c r="HD363" s="71"/>
      <c r="HE363" s="71"/>
      <c r="HF363" s="71"/>
      <c r="HG363" s="71"/>
      <c r="HH363" s="71"/>
      <c r="HI363" s="71"/>
      <c r="HJ363" s="71"/>
      <c r="HK363" s="71"/>
      <c r="HL363" s="71"/>
      <c r="HM363" s="71"/>
      <c r="HN363" s="71"/>
      <c r="HO363" s="71"/>
      <c r="HP363" s="71"/>
      <c r="HQ363" s="71"/>
      <c r="HR363" s="71"/>
      <c r="HS363" s="71"/>
      <c r="HT363" s="71"/>
      <c r="HU363" s="71"/>
      <c r="HV363" s="71"/>
      <c r="HW363" s="71"/>
      <c r="HX363" s="71"/>
      <c r="HY363" s="71"/>
      <c r="HZ363" s="71"/>
      <c r="IA363" s="71"/>
      <c r="IB363" s="71"/>
      <c r="IC363" s="71"/>
      <c r="ID363" s="71"/>
      <c r="IE363" s="71"/>
      <c r="IF363" s="71"/>
      <c r="IG363" s="71"/>
      <c r="IH363" s="71"/>
      <c r="II363" s="71"/>
      <c r="IJ363" s="71"/>
      <c r="IK363" s="71"/>
      <c r="IL363" s="71"/>
      <c r="IM363" s="71"/>
      <c r="IN363" s="71"/>
      <c r="IO363" s="71"/>
      <c r="IP363" s="71"/>
      <c r="IQ363" s="71"/>
      <c r="IR363" s="71"/>
      <c r="IS363" s="71"/>
      <c r="IT363" s="71"/>
      <c r="IU363" s="71"/>
      <c r="IV363" s="71"/>
    </row>
    <row r="364" spans="1:256" ht="12.75">
      <c r="A364" s="98"/>
      <c r="B364" s="112">
        <v>409.2</v>
      </c>
      <c r="C364" s="119"/>
      <c r="D364" s="120" t="s">
        <v>1633</v>
      </c>
      <c r="E364" s="120"/>
      <c r="F364" s="121"/>
      <c r="G364" s="122"/>
      <c r="H364" s="117"/>
      <c r="I364" s="84"/>
      <c r="J364" s="118"/>
      <c r="K364" s="118"/>
      <c r="L364" s="118"/>
      <c r="M364" s="119"/>
      <c r="N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  <c r="EO364" s="71"/>
      <c r="EP364" s="71"/>
      <c r="EQ364" s="71"/>
      <c r="ER364" s="71"/>
      <c r="ES364" s="71"/>
      <c r="ET364" s="71"/>
      <c r="EU364" s="71"/>
      <c r="EV364" s="71"/>
      <c r="EW364" s="71"/>
      <c r="EX364" s="71"/>
      <c r="EY364" s="71"/>
      <c r="EZ364" s="71"/>
      <c r="FA364" s="71"/>
      <c r="FB364" s="71"/>
      <c r="FC364" s="71"/>
      <c r="FD364" s="71"/>
      <c r="FE364" s="71"/>
      <c r="FF364" s="71"/>
      <c r="FG364" s="71"/>
      <c r="FH364" s="71"/>
      <c r="FI364" s="71"/>
      <c r="FJ364" s="71"/>
      <c r="FK364" s="71"/>
      <c r="FL364" s="71"/>
      <c r="FM364" s="71"/>
      <c r="FN364" s="71"/>
      <c r="FO364" s="71"/>
      <c r="FP364" s="71"/>
      <c r="FQ364" s="71"/>
      <c r="FR364" s="71"/>
      <c r="FS364" s="71"/>
      <c r="FT364" s="71"/>
      <c r="FU364" s="71"/>
      <c r="FV364" s="71"/>
      <c r="FW364" s="71"/>
      <c r="FX364" s="71"/>
      <c r="FY364" s="71"/>
      <c r="FZ364" s="71"/>
      <c r="GA364" s="71"/>
      <c r="GB364" s="71"/>
      <c r="GC364" s="71"/>
      <c r="GD364" s="71"/>
      <c r="GE364" s="71"/>
      <c r="GF364" s="71"/>
      <c r="GG364" s="71"/>
      <c r="GH364" s="71"/>
      <c r="GI364" s="71"/>
      <c r="GJ364" s="71"/>
      <c r="GK364" s="71"/>
      <c r="GL364" s="71"/>
      <c r="GM364" s="71"/>
      <c r="GN364" s="71"/>
      <c r="GO364" s="71"/>
      <c r="GP364" s="71"/>
      <c r="GQ364" s="71"/>
      <c r="GR364" s="71"/>
      <c r="GS364" s="71"/>
      <c r="GT364" s="71"/>
      <c r="GU364" s="71"/>
      <c r="GV364" s="71"/>
      <c r="GW364" s="71"/>
      <c r="GX364" s="71"/>
      <c r="GY364" s="71"/>
      <c r="GZ364" s="71"/>
      <c r="HA364" s="71"/>
      <c r="HB364" s="71"/>
      <c r="HC364" s="71"/>
      <c r="HD364" s="71"/>
      <c r="HE364" s="71"/>
      <c r="HF364" s="71"/>
      <c r="HG364" s="71"/>
      <c r="HH364" s="71"/>
      <c r="HI364" s="71"/>
      <c r="HJ364" s="71"/>
      <c r="HK364" s="71"/>
      <c r="HL364" s="71"/>
      <c r="HM364" s="71"/>
      <c r="HN364" s="71"/>
      <c r="HO364" s="71"/>
      <c r="HP364" s="71"/>
      <c r="HQ364" s="71"/>
      <c r="HR364" s="71"/>
      <c r="HS364" s="71"/>
      <c r="HT364" s="71"/>
      <c r="HU364" s="71"/>
      <c r="HV364" s="71"/>
      <c r="HW364" s="71"/>
      <c r="HX364" s="71"/>
      <c r="HY364" s="71"/>
      <c r="HZ364" s="71"/>
      <c r="IA364" s="71"/>
      <c r="IB364" s="71"/>
      <c r="IC364" s="71"/>
      <c r="ID364" s="71"/>
      <c r="IE364" s="71"/>
      <c r="IF364" s="71"/>
      <c r="IG364" s="71"/>
      <c r="IH364" s="71"/>
      <c r="II364" s="71"/>
      <c r="IJ364" s="71"/>
      <c r="IK364" s="71"/>
      <c r="IL364" s="71"/>
      <c r="IM364" s="71"/>
      <c r="IN364" s="71"/>
      <c r="IO364" s="71"/>
      <c r="IP364" s="71"/>
      <c r="IQ364" s="71"/>
      <c r="IR364" s="71"/>
      <c r="IS364" s="71"/>
      <c r="IT364" s="71"/>
      <c r="IU364" s="71"/>
      <c r="IV364" s="71"/>
    </row>
    <row r="365" spans="1:256" ht="12.75">
      <c r="A365" s="98"/>
      <c r="B365" s="99">
        <v>409.1</v>
      </c>
      <c r="C365" s="100" t="s">
        <v>1632</v>
      </c>
      <c r="D365" s="101"/>
      <c r="E365" s="101"/>
      <c r="F365" s="105">
        <v>401716.84</v>
      </c>
      <c r="G365" s="106">
        <v>441421</v>
      </c>
      <c r="H365" s="103"/>
      <c r="I365" s="84"/>
      <c r="J365" s="104"/>
      <c r="K365" s="104"/>
      <c r="L365" s="104"/>
      <c r="M365" s="84"/>
      <c r="N365" s="71"/>
      <c r="O365" s="72">
        <v>401717</v>
      </c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  <c r="EO365" s="71"/>
      <c r="EP365" s="71"/>
      <c r="EQ365" s="71"/>
      <c r="ER365" s="71"/>
      <c r="ES365" s="71"/>
      <c r="ET365" s="71"/>
      <c r="EU365" s="71"/>
      <c r="EV365" s="71"/>
      <c r="EW365" s="71"/>
      <c r="EX365" s="71"/>
      <c r="EY365" s="71"/>
      <c r="EZ365" s="71"/>
      <c r="FA365" s="71"/>
      <c r="FB365" s="71"/>
      <c r="FC365" s="71"/>
      <c r="FD365" s="71"/>
      <c r="FE365" s="71"/>
      <c r="FF365" s="71"/>
      <c r="FG365" s="71"/>
      <c r="FH365" s="71"/>
      <c r="FI365" s="71"/>
      <c r="FJ365" s="71"/>
      <c r="FK365" s="71"/>
      <c r="FL365" s="71"/>
      <c r="FM365" s="71"/>
      <c r="FN365" s="71"/>
      <c r="FO365" s="71"/>
      <c r="FP365" s="71"/>
      <c r="FQ365" s="71"/>
      <c r="FR365" s="71"/>
      <c r="FS365" s="71"/>
      <c r="FT365" s="71"/>
      <c r="FU365" s="71"/>
      <c r="FV365" s="71"/>
      <c r="FW365" s="71"/>
      <c r="FX365" s="71"/>
      <c r="FY365" s="71"/>
      <c r="FZ365" s="71"/>
      <c r="GA365" s="71"/>
      <c r="GB365" s="71"/>
      <c r="GC365" s="71"/>
      <c r="GD365" s="71"/>
      <c r="GE365" s="71"/>
      <c r="GF365" s="71"/>
      <c r="GG365" s="71"/>
      <c r="GH365" s="71"/>
      <c r="GI365" s="71"/>
      <c r="GJ365" s="71"/>
      <c r="GK365" s="71"/>
      <c r="GL365" s="71"/>
      <c r="GM365" s="71"/>
      <c r="GN365" s="71"/>
      <c r="GO365" s="71"/>
      <c r="GP365" s="71"/>
      <c r="GQ365" s="71"/>
      <c r="GR365" s="71"/>
      <c r="GS365" s="71"/>
      <c r="GT365" s="71"/>
      <c r="GU365" s="71"/>
      <c r="GV365" s="71"/>
      <c r="GW365" s="71"/>
      <c r="GX365" s="71"/>
      <c r="GY365" s="71"/>
      <c r="GZ365" s="71"/>
      <c r="HA365" s="71"/>
      <c r="HB365" s="71"/>
      <c r="HC365" s="71"/>
      <c r="HD365" s="71"/>
      <c r="HE365" s="71"/>
      <c r="HF365" s="71"/>
      <c r="HG365" s="71"/>
      <c r="HH365" s="71"/>
      <c r="HI365" s="71"/>
      <c r="HJ365" s="71"/>
      <c r="HK365" s="71"/>
      <c r="HL365" s="71"/>
      <c r="HM365" s="71"/>
      <c r="HN365" s="71"/>
      <c r="HO365" s="71"/>
      <c r="HP365" s="71"/>
      <c r="HQ365" s="71"/>
      <c r="HR365" s="71"/>
      <c r="HS365" s="71"/>
      <c r="HT365" s="71"/>
      <c r="HU365" s="71"/>
      <c r="HV365" s="71"/>
      <c r="HW365" s="71"/>
      <c r="HX365" s="71"/>
      <c r="HY365" s="71"/>
      <c r="HZ365" s="71"/>
      <c r="IA365" s="71"/>
      <c r="IB365" s="71"/>
      <c r="IC365" s="71"/>
      <c r="ID365" s="71"/>
      <c r="IE365" s="71"/>
      <c r="IF365" s="71"/>
      <c r="IG365" s="71"/>
      <c r="IH365" s="71"/>
      <c r="II365" s="71"/>
      <c r="IJ365" s="71"/>
      <c r="IK365" s="71"/>
      <c r="IL365" s="71"/>
      <c r="IM365" s="71"/>
      <c r="IN365" s="71"/>
      <c r="IO365" s="71"/>
      <c r="IP365" s="71"/>
      <c r="IQ365" s="71"/>
      <c r="IR365" s="71"/>
      <c r="IS365" s="71"/>
      <c r="IT365" s="71"/>
      <c r="IU365" s="71"/>
      <c r="IV365" s="71"/>
    </row>
    <row r="366" spans="1:256" ht="12.75">
      <c r="A366" s="68" t="s">
        <v>1634</v>
      </c>
      <c r="B366" s="68" t="s">
        <v>1635</v>
      </c>
      <c r="C366" s="68" t="s">
        <v>1636</v>
      </c>
      <c r="D366" s="68"/>
      <c r="E366" s="68"/>
      <c r="F366" s="69">
        <v>4195593.55</v>
      </c>
      <c r="G366" s="70">
        <v>4195593.55</v>
      </c>
      <c r="H366" s="70"/>
      <c r="I366" s="70"/>
      <c r="J366" s="70">
        <v>0</v>
      </c>
      <c r="K366" s="70"/>
      <c r="L366" s="70">
        <v>-4195593.55</v>
      </c>
      <c r="M366" s="70"/>
      <c r="N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  <c r="EO366" s="71"/>
      <c r="EP366" s="71"/>
      <c r="EQ366" s="71"/>
      <c r="ER366" s="71"/>
      <c r="ES366" s="71"/>
      <c r="ET366" s="71"/>
      <c r="EU366" s="71"/>
      <c r="EV366" s="71"/>
      <c r="EW366" s="71"/>
      <c r="EX366" s="71"/>
      <c r="EY366" s="71"/>
      <c r="EZ366" s="71"/>
      <c r="FA366" s="71"/>
      <c r="FB366" s="71"/>
      <c r="FC366" s="71"/>
      <c r="FD366" s="71"/>
      <c r="FE366" s="71"/>
      <c r="FF366" s="71"/>
      <c r="FG366" s="71"/>
      <c r="FH366" s="71"/>
      <c r="FI366" s="71"/>
      <c r="FJ366" s="71"/>
      <c r="FK366" s="71"/>
      <c r="FL366" s="71"/>
      <c r="FM366" s="71"/>
      <c r="FN366" s="71"/>
      <c r="FO366" s="71"/>
      <c r="FP366" s="71"/>
      <c r="FQ366" s="71"/>
      <c r="FR366" s="71"/>
      <c r="FS366" s="71"/>
      <c r="FT366" s="71"/>
      <c r="FU366" s="71"/>
      <c r="FV366" s="71"/>
      <c r="FW366" s="71"/>
      <c r="FX366" s="71"/>
      <c r="FY366" s="71"/>
      <c r="FZ366" s="71"/>
      <c r="GA366" s="71"/>
      <c r="GB366" s="71"/>
      <c r="GC366" s="71"/>
      <c r="GD366" s="71"/>
      <c r="GE366" s="71"/>
      <c r="GF366" s="71"/>
      <c r="GG366" s="71"/>
      <c r="GH366" s="71"/>
      <c r="GI366" s="71"/>
      <c r="GJ366" s="71"/>
      <c r="GK366" s="71"/>
      <c r="GL366" s="71"/>
      <c r="GM366" s="71"/>
      <c r="GN366" s="71"/>
      <c r="GO366" s="71"/>
      <c r="GP366" s="71"/>
      <c r="GQ366" s="71"/>
      <c r="GR366" s="71"/>
      <c r="GS366" s="71"/>
      <c r="GT366" s="71"/>
      <c r="GU366" s="71"/>
      <c r="GV366" s="71"/>
      <c r="GW366" s="71"/>
      <c r="GX366" s="71"/>
      <c r="GY366" s="71"/>
      <c r="GZ366" s="71"/>
      <c r="HA366" s="71"/>
      <c r="HB366" s="71"/>
      <c r="HC366" s="71"/>
      <c r="HD366" s="71"/>
      <c r="HE366" s="71"/>
      <c r="HF366" s="71"/>
      <c r="HG366" s="71"/>
      <c r="HH366" s="71"/>
      <c r="HI366" s="71"/>
      <c r="HJ366" s="71"/>
      <c r="HK366" s="71"/>
      <c r="HL366" s="71"/>
      <c r="HM366" s="71"/>
      <c r="HN366" s="71"/>
      <c r="HO366" s="71"/>
      <c r="HP366" s="71"/>
      <c r="HQ366" s="71"/>
      <c r="HR366" s="71"/>
      <c r="HS366" s="71"/>
      <c r="HT366" s="71"/>
      <c r="HU366" s="71"/>
      <c r="HV366" s="71"/>
      <c r="HW366" s="71"/>
      <c r="HX366" s="71"/>
      <c r="HY366" s="71"/>
      <c r="HZ366" s="71"/>
      <c r="IA366" s="71"/>
      <c r="IB366" s="71"/>
      <c r="IC366" s="71"/>
      <c r="ID366" s="71"/>
      <c r="IE366" s="71"/>
      <c r="IF366" s="71"/>
      <c r="IG366" s="71"/>
      <c r="IH366" s="71"/>
      <c r="II366" s="71"/>
      <c r="IJ366" s="71"/>
      <c r="IK366" s="71"/>
      <c r="IL366" s="71"/>
      <c r="IM366" s="71"/>
      <c r="IN366" s="71"/>
      <c r="IO366" s="71"/>
      <c r="IP366" s="71"/>
      <c r="IQ366" s="71"/>
      <c r="IR366" s="71"/>
      <c r="IS366" s="71"/>
      <c r="IT366" s="71"/>
      <c r="IU366" s="71"/>
      <c r="IV366" s="71"/>
    </row>
    <row r="367" spans="1:256" ht="12.75">
      <c r="A367" s="68" t="s">
        <v>1637</v>
      </c>
      <c r="B367" s="68" t="s">
        <v>1638</v>
      </c>
      <c r="C367" s="68" t="s">
        <v>1639</v>
      </c>
      <c r="D367" s="68"/>
      <c r="E367" s="68"/>
      <c r="F367" s="69">
        <v>163031.76</v>
      </c>
      <c r="G367" s="70">
        <v>215805</v>
      </c>
      <c r="H367" s="70"/>
      <c r="I367" s="70"/>
      <c r="J367" s="70">
        <v>52773.24</v>
      </c>
      <c r="K367" s="70"/>
      <c r="L367" s="70">
        <v>-163031.76</v>
      </c>
      <c r="M367" s="70"/>
      <c r="N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1"/>
      <c r="FM367" s="71"/>
      <c r="FN367" s="71"/>
      <c r="FO367" s="71"/>
      <c r="FP367" s="71"/>
      <c r="FQ367" s="71"/>
      <c r="FR367" s="71"/>
      <c r="FS367" s="71"/>
      <c r="FT367" s="71"/>
      <c r="FU367" s="71"/>
      <c r="FV367" s="71"/>
      <c r="FW367" s="71"/>
      <c r="FX367" s="71"/>
      <c r="FY367" s="71"/>
      <c r="FZ367" s="71"/>
      <c r="GA367" s="71"/>
      <c r="GB367" s="71"/>
      <c r="GC367" s="71"/>
      <c r="GD367" s="71"/>
      <c r="GE367" s="71"/>
      <c r="GF367" s="71"/>
      <c r="GG367" s="71"/>
      <c r="GH367" s="71"/>
      <c r="GI367" s="71"/>
      <c r="GJ367" s="71"/>
      <c r="GK367" s="71"/>
      <c r="GL367" s="71"/>
      <c r="GM367" s="71"/>
      <c r="GN367" s="71"/>
      <c r="GO367" s="71"/>
      <c r="GP367" s="71"/>
      <c r="GQ367" s="71"/>
      <c r="GR367" s="71"/>
      <c r="GS367" s="71"/>
      <c r="GT367" s="71"/>
      <c r="GU367" s="71"/>
      <c r="GV367" s="71"/>
      <c r="GW367" s="71"/>
      <c r="GX367" s="71"/>
      <c r="GY367" s="71"/>
      <c r="GZ367" s="71"/>
      <c r="HA367" s="71"/>
      <c r="HB367" s="71"/>
      <c r="HC367" s="71"/>
      <c r="HD367" s="71"/>
      <c r="HE367" s="71"/>
      <c r="HF367" s="71"/>
      <c r="HG367" s="71"/>
      <c r="HH367" s="71"/>
      <c r="HI367" s="71"/>
      <c r="HJ367" s="71"/>
      <c r="HK367" s="71"/>
      <c r="HL367" s="71"/>
      <c r="HM367" s="71"/>
      <c r="HN367" s="71"/>
      <c r="HO367" s="71"/>
      <c r="HP367" s="71"/>
      <c r="HQ367" s="71"/>
      <c r="HR367" s="71"/>
      <c r="HS367" s="71"/>
      <c r="HT367" s="71"/>
      <c r="HU367" s="71"/>
      <c r="HV367" s="71"/>
      <c r="HW367" s="71"/>
      <c r="HX367" s="71"/>
      <c r="HY367" s="71"/>
      <c r="HZ367" s="71"/>
      <c r="IA367" s="71"/>
      <c r="IB367" s="71"/>
      <c r="IC367" s="71"/>
      <c r="ID367" s="71"/>
      <c r="IE367" s="71"/>
      <c r="IF367" s="71"/>
      <c r="IG367" s="71"/>
      <c r="IH367" s="71"/>
      <c r="II367" s="71"/>
      <c r="IJ367" s="71"/>
      <c r="IK367" s="71"/>
      <c r="IL367" s="71"/>
      <c r="IM367" s="71"/>
      <c r="IN367" s="71"/>
      <c r="IO367" s="71"/>
      <c r="IP367" s="71"/>
      <c r="IQ367" s="71"/>
      <c r="IR367" s="71"/>
      <c r="IS367" s="71"/>
      <c r="IT367" s="71"/>
      <c r="IU367" s="71"/>
      <c r="IV367" s="71"/>
    </row>
    <row r="368" spans="1:256" ht="12.75">
      <c r="A368" s="68" t="s">
        <v>1640</v>
      </c>
      <c r="B368" s="68" t="s">
        <v>1641</v>
      </c>
      <c r="C368" s="68" t="s">
        <v>1642</v>
      </c>
      <c r="D368" s="68"/>
      <c r="E368" s="68"/>
      <c r="F368" s="69">
        <v>187523</v>
      </c>
      <c r="G368" s="70">
        <v>187523</v>
      </c>
      <c r="H368" s="70"/>
      <c r="I368" s="70"/>
      <c r="J368" s="70">
        <v>0</v>
      </c>
      <c r="K368" s="70"/>
      <c r="L368" s="70">
        <v>-187523</v>
      </c>
      <c r="M368" s="70"/>
      <c r="N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  <c r="EO368" s="71"/>
      <c r="EP368" s="71"/>
      <c r="EQ368" s="71"/>
      <c r="ER368" s="71"/>
      <c r="ES368" s="71"/>
      <c r="ET368" s="71"/>
      <c r="EU368" s="71"/>
      <c r="EV368" s="71"/>
      <c r="EW368" s="71"/>
      <c r="EX368" s="71"/>
      <c r="EY368" s="71"/>
      <c r="EZ368" s="71"/>
      <c r="FA368" s="71"/>
      <c r="FB368" s="71"/>
      <c r="FC368" s="71"/>
      <c r="FD368" s="71"/>
      <c r="FE368" s="71"/>
      <c r="FF368" s="71"/>
      <c r="FG368" s="71"/>
      <c r="FH368" s="71"/>
      <c r="FI368" s="71"/>
      <c r="FJ368" s="71"/>
      <c r="FK368" s="71"/>
      <c r="FL368" s="71"/>
      <c r="FM368" s="71"/>
      <c r="FN368" s="71"/>
      <c r="FO368" s="71"/>
      <c r="FP368" s="71"/>
      <c r="FQ368" s="71"/>
      <c r="FR368" s="71"/>
      <c r="FS368" s="71"/>
      <c r="FT368" s="71"/>
      <c r="FU368" s="71"/>
      <c r="FV368" s="71"/>
      <c r="FW368" s="71"/>
      <c r="FX368" s="71"/>
      <c r="FY368" s="71"/>
      <c r="FZ368" s="71"/>
      <c r="GA368" s="71"/>
      <c r="GB368" s="71"/>
      <c r="GC368" s="71"/>
      <c r="GD368" s="71"/>
      <c r="GE368" s="71"/>
      <c r="GF368" s="71"/>
      <c r="GG368" s="71"/>
      <c r="GH368" s="71"/>
      <c r="GI368" s="71"/>
      <c r="GJ368" s="71"/>
      <c r="GK368" s="71"/>
      <c r="GL368" s="71"/>
      <c r="GM368" s="71"/>
      <c r="GN368" s="71"/>
      <c r="GO368" s="71"/>
      <c r="GP368" s="71"/>
      <c r="GQ368" s="71"/>
      <c r="GR368" s="71"/>
      <c r="GS368" s="71"/>
      <c r="GT368" s="71"/>
      <c r="GU368" s="71"/>
      <c r="GV368" s="71"/>
      <c r="GW368" s="71"/>
      <c r="GX368" s="71"/>
      <c r="GY368" s="71"/>
      <c r="GZ368" s="71"/>
      <c r="HA368" s="71"/>
      <c r="HB368" s="71"/>
      <c r="HC368" s="71"/>
      <c r="HD368" s="71"/>
      <c r="HE368" s="71"/>
      <c r="HF368" s="71"/>
      <c r="HG368" s="71"/>
      <c r="HH368" s="71"/>
      <c r="HI368" s="71"/>
      <c r="HJ368" s="71"/>
      <c r="HK368" s="71"/>
      <c r="HL368" s="71"/>
      <c r="HM368" s="71"/>
      <c r="HN368" s="71"/>
      <c r="HO368" s="71"/>
      <c r="HP368" s="71"/>
      <c r="HQ368" s="71"/>
      <c r="HR368" s="71"/>
      <c r="HS368" s="71"/>
      <c r="HT368" s="71"/>
      <c r="HU368" s="71"/>
      <c r="HV368" s="71"/>
      <c r="HW368" s="71"/>
      <c r="HX368" s="71"/>
      <c r="HY368" s="71"/>
      <c r="HZ368" s="71"/>
      <c r="IA368" s="71"/>
      <c r="IB368" s="71"/>
      <c r="IC368" s="71"/>
      <c r="ID368" s="71"/>
      <c r="IE368" s="71"/>
      <c r="IF368" s="71"/>
      <c r="IG368" s="71"/>
      <c r="IH368" s="71"/>
      <c r="II368" s="71"/>
      <c r="IJ368" s="71"/>
      <c r="IK368" s="71"/>
      <c r="IL368" s="71"/>
      <c r="IM368" s="71"/>
      <c r="IN368" s="71"/>
      <c r="IO368" s="71"/>
      <c r="IP368" s="71"/>
      <c r="IQ368" s="71"/>
      <c r="IR368" s="71"/>
      <c r="IS368" s="71"/>
      <c r="IT368" s="71"/>
      <c r="IU368" s="71"/>
      <c r="IV368" s="71"/>
    </row>
    <row r="369" spans="1:256" ht="12.75">
      <c r="A369" s="68" t="s">
        <v>1643</v>
      </c>
      <c r="B369" s="68" t="s">
        <v>1644</v>
      </c>
      <c r="C369" s="68" t="s">
        <v>1645</v>
      </c>
      <c r="D369" s="68"/>
      <c r="E369" s="68"/>
      <c r="F369" s="69">
        <v>-129707.72</v>
      </c>
      <c r="G369" s="70">
        <v>-120674</v>
      </c>
      <c r="H369" s="70"/>
      <c r="I369" s="70"/>
      <c r="J369" s="70">
        <v>9033.72</v>
      </c>
      <c r="K369" s="70"/>
      <c r="L369" s="70">
        <v>129707.72</v>
      </c>
      <c r="M369" s="70"/>
      <c r="N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  <c r="EO369" s="71"/>
      <c r="EP369" s="71"/>
      <c r="EQ369" s="71"/>
      <c r="ER369" s="71"/>
      <c r="ES369" s="71"/>
      <c r="ET369" s="71"/>
      <c r="EU369" s="71"/>
      <c r="EV369" s="71"/>
      <c r="EW369" s="71"/>
      <c r="EX369" s="71"/>
      <c r="EY369" s="71"/>
      <c r="EZ369" s="71"/>
      <c r="FA369" s="71"/>
      <c r="FB369" s="71"/>
      <c r="FC369" s="71"/>
      <c r="FD369" s="71"/>
      <c r="FE369" s="71"/>
      <c r="FF369" s="71"/>
      <c r="FG369" s="71"/>
      <c r="FH369" s="71"/>
      <c r="FI369" s="71"/>
      <c r="FJ369" s="71"/>
      <c r="FK369" s="71"/>
      <c r="FL369" s="71"/>
      <c r="FM369" s="71"/>
      <c r="FN369" s="71"/>
      <c r="FO369" s="71"/>
      <c r="FP369" s="71"/>
      <c r="FQ369" s="71"/>
      <c r="FR369" s="71"/>
      <c r="FS369" s="71"/>
      <c r="FT369" s="71"/>
      <c r="FU369" s="71"/>
      <c r="FV369" s="71"/>
      <c r="FW369" s="71"/>
      <c r="FX369" s="71"/>
      <c r="FY369" s="71"/>
      <c r="FZ369" s="71"/>
      <c r="GA369" s="71"/>
      <c r="GB369" s="71"/>
      <c r="GC369" s="71"/>
      <c r="GD369" s="71"/>
      <c r="GE369" s="71"/>
      <c r="GF369" s="71"/>
      <c r="GG369" s="71"/>
      <c r="GH369" s="71"/>
      <c r="GI369" s="71"/>
      <c r="GJ369" s="71"/>
      <c r="GK369" s="71"/>
      <c r="GL369" s="71"/>
      <c r="GM369" s="71"/>
      <c r="GN369" s="71"/>
      <c r="GO369" s="71"/>
      <c r="GP369" s="71"/>
      <c r="GQ369" s="71"/>
      <c r="GR369" s="71"/>
      <c r="GS369" s="71"/>
      <c r="GT369" s="71"/>
      <c r="GU369" s="71"/>
      <c r="GV369" s="71"/>
      <c r="GW369" s="71"/>
      <c r="GX369" s="71"/>
      <c r="GY369" s="71"/>
      <c r="GZ369" s="71"/>
      <c r="HA369" s="71"/>
      <c r="HB369" s="71"/>
      <c r="HC369" s="71"/>
      <c r="HD369" s="71"/>
      <c r="HE369" s="71"/>
      <c r="HF369" s="71"/>
      <c r="HG369" s="71"/>
      <c r="HH369" s="71"/>
      <c r="HI369" s="71"/>
      <c r="HJ369" s="71"/>
      <c r="HK369" s="71"/>
      <c r="HL369" s="71"/>
      <c r="HM369" s="71"/>
      <c r="HN369" s="71"/>
      <c r="HO369" s="71"/>
      <c r="HP369" s="71"/>
      <c r="HQ369" s="71"/>
      <c r="HR369" s="71"/>
      <c r="HS369" s="71"/>
      <c r="HT369" s="71"/>
      <c r="HU369" s="71"/>
      <c r="HV369" s="71"/>
      <c r="HW369" s="71"/>
      <c r="HX369" s="71"/>
      <c r="HY369" s="71"/>
      <c r="HZ369" s="71"/>
      <c r="IA369" s="71"/>
      <c r="IB369" s="71"/>
      <c r="IC369" s="71"/>
      <c r="ID369" s="71"/>
      <c r="IE369" s="71"/>
      <c r="IF369" s="71"/>
      <c r="IG369" s="71"/>
      <c r="IH369" s="71"/>
      <c r="II369" s="71"/>
      <c r="IJ369" s="71"/>
      <c r="IK369" s="71"/>
      <c r="IL369" s="71"/>
      <c r="IM369" s="71"/>
      <c r="IN369" s="71"/>
      <c r="IO369" s="71"/>
      <c r="IP369" s="71"/>
      <c r="IQ369" s="71"/>
      <c r="IR369" s="71"/>
      <c r="IS369" s="71"/>
      <c r="IT369" s="71"/>
      <c r="IU369" s="71"/>
      <c r="IV369" s="71"/>
    </row>
    <row r="370" spans="1:256" ht="12.75">
      <c r="A370" s="98" t="s">
        <v>1646</v>
      </c>
      <c r="B370" s="99">
        <v>410.1</v>
      </c>
      <c r="C370" s="109" t="s">
        <v>1647</v>
      </c>
      <c r="D370" s="101"/>
      <c r="E370" s="101"/>
      <c r="F370" s="105">
        <v>4416440.59</v>
      </c>
      <c r="G370" s="106">
        <v>4478247.55</v>
      </c>
      <c r="H370" s="103"/>
      <c r="I370" s="84"/>
      <c r="J370" s="104">
        <v>61806.96</v>
      </c>
      <c r="K370" s="104"/>
      <c r="L370" s="104">
        <v>-4416440.59</v>
      </c>
      <c r="M370" s="84"/>
      <c r="N370" s="71"/>
      <c r="O370" s="72">
        <v>3926832</v>
      </c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1"/>
      <c r="GT370" s="71"/>
      <c r="GU370" s="71"/>
      <c r="GV370" s="71"/>
      <c r="GW370" s="71"/>
      <c r="GX370" s="71"/>
      <c r="GY370" s="71"/>
      <c r="GZ370" s="71"/>
      <c r="HA370" s="71"/>
      <c r="HB370" s="71"/>
      <c r="HC370" s="71"/>
      <c r="HD370" s="71"/>
      <c r="HE370" s="71"/>
      <c r="HF370" s="71"/>
      <c r="HG370" s="71"/>
      <c r="HH370" s="71"/>
      <c r="HI370" s="71"/>
      <c r="HJ370" s="71"/>
      <c r="HK370" s="71"/>
      <c r="HL370" s="71"/>
      <c r="HM370" s="71"/>
      <c r="HN370" s="71"/>
      <c r="HO370" s="71"/>
      <c r="HP370" s="71"/>
      <c r="HQ370" s="71"/>
      <c r="HR370" s="71"/>
      <c r="HS370" s="71"/>
      <c r="HT370" s="71"/>
      <c r="HU370" s="71"/>
      <c r="HV370" s="71"/>
      <c r="HW370" s="71"/>
      <c r="HX370" s="71"/>
      <c r="HY370" s="71"/>
      <c r="HZ370" s="71"/>
      <c r="IA370" s="71"/>
      <c r="IB370" s="71"/>
      <c r="IC370" s="71"/>
      <c r="ID370" s="71"/>
      <c r="IE370" s="71"/>
      <c r="IF370" s="71"/>
      <c r="IG370" s="71"/>
      <c r="IH370" s="71"/>
      <c r="II370" s="71"/>
      <c r="IJ370" s="71"/>
      <c r="IK370" s="71"/>
      <c r="IL370" s="71"/>
      <c r="IM370" s="71"/>
      <c r="IN370" s="71"/>
      <c r="IO370" s="71"/>
      <c r="IP370" s="71"/>
      <c r="IQ370" s="71"/>
      <c r="IR370" s="71"/>
      <c r="IS370" s="71"/>
      <c r="IT370" s="71"/>
      <c r="IU370" s="71"/>
      <c r="IV370" s="71"/>
    </row>
    <row r="371" spans="1:256" ht="12.75">
      <c r="A371" s="98" t="s">
        <v>30</v>
      </c>
      <c r="B371" s="99">
        <v>411.1</v>
      </c>
      <c r="C371" s="109" t="s">
        <v>1648</v>
      </c>
      <c r="D371" s="101"/>
      <c r="E371" s="101"/>
      <c r="F371" s="105"/>
      <c r="G371" s="106"/>
      <c r="H371" s="103"/>
      <c r="I371" s="84"/>
      <c r="J371" s="104"/>
      <c r="K371" s="104"/>
      <c r="L371" s="104">
        <v>0</v>
      </c>
      <c r="M371" s="84"/>
      <c r="N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</row>
    <row r="372" spans="1:256" ht="12.75">
      <c r="A372" s="68" t="s">
        <v>1649</v>
      </c>
      <c r="B372" s="68" t="s">
        <v>1650</v>
      </c>
      <c r="C372" s="68" t="s">
        <v>1651</v>
      </c>
      <c r="D372" s="68"/>
      <c r="E372" s="68"/>
      <c r="F372" s="69">
        <v>-9.84</v>
      </c>
      <c r="G372" s="70">
        <v>-9.84</v>
      </c>
      <c r="H372" s="70"/>
      <c r="I372" s="70"/>
      <c r="J372" s="70">
        <v>0</v>
      </c>
      <c r="K372" s="70"/>
      <c r="L372" s="70">
        <v>9.84</v>
      </c>
      <c r="M372" s="70"/>
      <c r="N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</row>
    <row r="373" spans="1:256" ht="12.75">
      <c r="A373" s="98" t="s">
        <v>1652</v>
      </c>
      <c r="B373" s="99">
        <v>411.4</v>
      </c>
      <c r="C373" s="109" t="s">
        <v>1653</v>
      </c>
      <c r="D373" s="101"/>
      <c r="E373" s="101"/>
      <c r="F373" s="105">
        <v>-9.84</v>
      </c>
      <c r="G373" s="106">
        <v>-9.84</v>
      </c>
      <c r="H373" s="103"/>
      <c r="I373" s="84"/>
      <c r="J373" s="104">
        <v>0</v>
      </c>
      <c r="K373" s="104"/>
      <c r="L373" s="104">
        <v>9.84</v>
      </c>
      <c r="M373" s="84"/>
      <c r="N373" s="71"/>
      <c r="O373" s="72">
        <v>-10</v>
      </c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1"/>
      <c r="ES373" s="71"/>
      <c r="ET373" s="71"/>
      <c r="EU373" s="71"/>
      <c r="EV373" s="71"/>
      <c r="EW373" s="71"/>
      <c r="EX373" s="71"/>
      <c r="EY373" s="71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  <c r="FN373" s="71"/>
      <c r="FO373" s="71"/>
      <c r="FP373" s="71"/>
      <c r="FQ373" s="71"/>
      <c r="FR373" s="71"/>
      <c r="FS373" s="71"/>
      <c r="FT373" s="71"/>
      <c r="FU373" s="71"/>
      <c r="FV373" s="71"/>
      <c r="FW373" s="71"/>
      <c r="FX373" s="71"/>
      <c r="FY373" s="71"/>
      <c r="FZ373" s="71"/>
      <c r="GA373" s="71"/>
      <c r="GB373" s="71"/>
      <c r="GC373" s="71"/>
      <c r="GD373" s="71"/>
      <c r="GE373" s="71"/>
      <c r="GF373" s="71"/>
      <c r="GG373" s="71"/>
      <c r="GH373" s="71"/>
      <c r="GI373" s="71"/>
      <c r="GJ373" s="71"/>
      <c r="GK373" s="71"/>
      <c r="GL373" s="71"/>
      <c r="GM373" s="71"/>
      <c r="GN373" s="71"/>
      <c r="GO373" s="71"/>
      <c r="GP373" s="71"/>
      <c r="GQ373" s="71"/>
      <c r="GR373" s="71"/>
      <c r="GS373" s="71"/>
      <c r="GT373" s="71"/>
      <c r="GU373" s="71"/>
      <c r="GV373" s="71"/>
      <c r="GW373" s="71"/>
      <c r="GX373" s="71"/>
      <c r="GY373" s="71"/>
      <c r="GZ373" s="71"/>
      <c r="HA373" s="71"/>
      <c r="HB373" s="71"/>
      <c r="HC373" s="71"/>
      <c r="HD373" s="71"/>
      <c r="HE373" s="71"/>
      <c r="HF373" s="71"/>
      <c r="HG373" s="71"/>
      <c r="HH373" s="71"/>
      <c r="HI373" s="71"/>
      <c r="HJ373" s="71"/>
      <c r="HK373" s="71"/>
      <c r="HL373" s="71"/>
      <c r="HM373" s="71"/>
      <c r="HN373" s="71"/>
      <c r="HO373" s="71"/>
      <c r="HP373" s="71"/>
      <c r="HQ373" s="71"/>
      <c r="HR373" s="71"/>
      <c r="HS373" s="71"/>
      <c r="HT373" s="71"/>
      <c r="HU373" s="71"/>
      <c r="HV373" s="71"/>
      <c r="HW373" s="71"/>
      <c r="HX373" s="71"/>
      <c r="HY373" s="71"/>
      <c r="HZ373" s="71"/>
      <c r="IA373" s="71"/>
      <c r="IB373" s="71"/>
      <c r="IC373" s="71"/>
      <c r="ID373" s="71"/>
      <c r="IE373" s="71"/>
      <c r="IF373" s="71"/>
      <c r="IG373" s="71"/>
      <c r="IH373" s="71"/>
      <c r="II373" s="71"/>
      <c r="IJ373" s="71"/>
      <c r="IK373" s="71"/>
      <c r="IL373" s="71"/>
      <c r="IM373" s="71"/>
      <c r="IN373" s="71"/>
      <c r="IO373" s="71"/>
      <c r="IP373" s="71"/>
      <c r="IQ373" s="71"/>
      <c r="IR373" s="71"/>
      <c r="IS373" s="71"/>
      <c r="IT373" s="71"/>
      <c r="IU373" s="71"/>
      <c r="IV373" s="71"/>
    </row>
    <row r="374" spans="1:256" ht="12.75">
      <c r="A374" s="98"/>
      <c r="B374" s="99">
        <v>411.6</v>
      </c>
      <c r="C374" s="109" t="s">
        <v>1654</v>
      </c>
      <c r="D374" s="101"/>
      <c r="E374" s="101"/>
      <c r="F374" s="94"/>
      <c r="G374" s="108"/>
      <c r="H374" s="103"/>
      <c r="I374" s="84"/>
      <c r="J374" s="104"/>
      <c r="K374" s="104"/>
      <c r="L374" s="104"/>
      <c r="M374" s="84"/>
      <c r="N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  <c r="EO374" s="71"/>
      <c r="EP374" s="71"/>
      <c r="EQ374" s="71"/>
      <c r="ER374" s="71"/>
      <c r="ES374" s="71"/>
      <c r="ET374" s="71"/>
      <c r="EU374" s="71"/>
      <c r="EV374" s="71"/>
      <c r="EW374" s="71"/>
      <c r="EX374" s="71"/>
      <c r="EY374" s="71"/>
      <c r="EZ374" s="71"/>
      <c r="FA374" s="71"/>
      <c r="FB374" s="71"/>
      <c r="FC374" s="71"/>
      <c r="FD374" s="71"/>
      <c r="FE374" s="71"/>
      <c r="FF374" s="71"/>
      <c r="FG374" s="71"/>
      <c r="FH374" s="71"/>
      <c r="FI374" s="71"/>
      <c r="FJ374" s="71"/>
      <c r="FK374" s="71"/>
      <c r="FL374" s="71"/>
      <c r="FM374" s="71"/>
      <c r="FN374" s="71"/>
      <c r="FO374" s="71"/>
      <c r="FP374" s="71"/>
      <c r="FQ374" s="71"/>
      <c r="FR374" s="71"/>
      <c r="FS374" s="71"/>
      <c r="FT374" s="71"/>
      <c r="FU374" s="71"/>
      <c r="FV374" s="71"/>
      <c r="FW374" s="71"/>
      <c r="FX374" s="71"/>
      <c r="FY374" s="71"/>
      <c r="FZ374" s="71"/>
      <c r="GA374" s="71"/>
      <c r="GB374" s="71"/>
      <c r="GC374" s="71"/>
      <c r="GD374" s="71"/>
      <c r="GE374" s="71"/>
      <c r="GF374" s="71"/>
      <c r="GG374" s="71"/>
      <c r="GH374" s="71"/>
      <c r="GI374" s="71"/>
      <c r="GJ374" s="71"/>
      <c r="GK374" s="71"/>
      <c r="GL374" s="71"/>
      <c r="GM374" s="71"/>
      <c r="GN374" s="71"/>
      <c r="GO374" s="71"/>
      <c r="GP374" s="71"/>
      <c r="GQ374" s="71"/>
      <c r="GR374" s="71"/>
      <c r="GS374" s="71"/>
      <c r="GT374" s="71"/>
      <c r="GU374" s="71"/>
      <c r="GV374" s="71"/>
      <c r="GW374" s="71"/>
      <c r="GX374" s="71"/>
      <c r="GY374" s="71"/>
      <c r="GZ374" s="71"/>
      <c r="HA374" s="71"/>
      <c r="HB374" s="71"/>
      <c r="HC374" s="71"/>
      <c r="HD374" s="71"/>
      <c r="HE374" s="71"/>
      <c r="HF374" s="71"/>
      <c r="HG374" s="71"/>
      <c r="HH374" s="71"/>
      <c r="HI374" s="71"/>
      <c r="HJ374" s="71"/>
      <c r="HK374" s="71"/>
      <c r="HL374" s="71"/>
      <c r="HM374" s="71"/>
      <c r="HN374" s="71"/>
      <c r="HO374" s="71"/>
      <c r="HP374" s="71"/>
      <c r="HQ374" s="71"/>
      <c r="HR374" s="71"/>
      <c r="HS374" s="71"/>
      <c r="HT374" s="71"/>
      <c r="HU374" s="71"/>
      <c r="HV374" s="71"/>
      <c r="HW374" s="71"/>
      <c r="HX374" s="71"/>
      <c r="HY374" s="71"/>
      <c r="HZ374" s="71"/>
      <c r="IA374" s="71"/>
      <c r="IB374" s="71"/>
      <c r="IC374" s="71"/>
      <c r="ID374" s="71"/>
      <c r="IE374" s="71"/>
      <c r="IF374" s="71"/>
      <c r="IG374" s="71"/>
      <c r="IH374" s="71"/>
      <c r="II374" s="71"/>
      <c r="IJ374" s="71"/>
      <c r="IK374" s="71"/>
      <c r="IL374" s="71"/>
      <c r="IM374" s="71"/>
      <c r="IN374" s="71"/>
      <c r="IO374" s="71"/>
      <c r="IP374" s="71"/>
      <c r="IQ374" s="71"/>
      <c r="IR374" s="71"/>
      <c r="IS374" s="71"/>
      <c r="IT374" s="71"/>
      <c r="IU374" s="71"/>
      <c r="IV374" s="71"/>
    </row>
    <row r="375" spans="1:256" ht="12.75">
      <c r="A375" s="98" t="s">
        <v>30</v>
      </c>
      <c r="B375" s="99">
        <v>411.7</v>
      </c>
      <c r="C375" s="109" t="s">
        <v>1655</v>
      </c>
      <c r="D375" s="101"/>
      <c r="E375" s="101"/>
      <c r="F375" s="94"/>
      <c r="G375" s="108"/>
      <c r="H375" s="103"/>
      <c r="I375" s="84"/>
      <c r="J375" s="104"/>
      <c r="K375" s="104"/>
      <c r="L375" s="104"/>
      <c r="M375" s="84"/>
      <c r="N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  <c r="EO375" s="71"/>
      <c r="EP375" s="71"/>
      <c r="EQ375" s="71"/>
      <c r="ER375" s="71"/>
      <c r="ES375" s="71"/>
      <c r="ET375" s="71"/>
      <c r="EU375" s="71"/>
      <c r="EV375" s="71"/>
      <c r="EW375" s="71"/>
      <c r="EX375" s="71"/>
      <c r="EY375" s="71"/>
      <c r="EZ375" s="71"/>
      <c r="FA375" s="71"/>
      <c r="FB375" s="71"/>
      <c r="FC375" s="71"/>
      <c r="FD375" s="71"/>
      <c r="FE375" s="71"/>
      <c r="FF375" s="71"/>
      <c r="FG375" s="71"/>
      <c r="FH375" s="71"/>
      <c r="FI375" s="71"/>
      <c r="FJ375" s="71"/>
      <c r="FK375" s="71"/>
      <c r="FL375" s="71"/>
      <c r="FM375" s="71"/>
      <c r="FN375" s="71"/>
      <c r="FO375" s="71"/>
      <c r="FP375" s="71"/>
      <c r="FQ375" s="71"/>
      <c r="FR375" s="71"/>
      <c r="FS375" s="71"/>
      <c r="FT375" s="71"/>
      <c r="FU375" s="71"/>
      <c r="FV375" s="71"/>
      <c r="FW375" s="71"/>
      <c r="FX375" s="71"/>
      <c r="FY375" s="71"/>
      <c r="FZ375" s="71"/>
      <c r="GA375" s="71"/>
      <c r="GB375" s="71"/>
      <c r="GC375" s="71"/>
      <c r="GD375" s="71"/>
      <c r="GE375" s="71"/>
      <c r="GF375" s="71"/>
      <c r="GG375" s="71"/>
      <c r="GH375" s="71"/>
      <c r="GI375" s="71"/>
      <c r="GJ375" s="71"/>
      <c r="GK375" s="71"/>
      <c r="GL375" s="71"/>
      <c r="GM375" s="71"/>
      <c r="GN375" s="71"/>
      <c r="GO375" s="71"/>
      <c r="GP375" s="71"/>
      <c r="GQ375" s="71"/>
      <c r="GR375" s="71"/>
      <c r="GS375" s="71"/>
      <c r="GT375" s="71"/>
      <c r="GU375" s="71"/>
      <c r="GV375" s="71"/>
      <c r="GW375" s="71"/>
      <c r="GX375" s="71"/>
      <c r="GY375" s="71"/>
      <c r="GZ375" s="71"/>
      <c r="HA375" s="71"/>
      <c r="HB375" s="71"/>
      <c r="HC375" s="71"/>
      <c r="HD375" s="71"/>
      <c r="HE375" s="71"/>
      <c r="HF375" s="71"/>
      <c r="HG375" s="71"/>
      <c r="HH375" s="71"/>
      <c r="HI375" s="71"/>
      <c r="HJ375" s="71"/>
      <c r="HK375" s="71"/>
      <c r="HL375" s="71"/>
      <c r="HM375" s="71"/>
      <c r="HN375" s="71"/>
      <c r="HO375" s="71"/>
      <c r="HP375" s="71"/>
      <c r="HQ375" s="71"/>
      <c r="HR375" s="71"/>
      <c r="HS375" s="71"/>
      <c r="HT375" s="71"/>
      <c r="HU375" s="71"/>
      <c r="HV375" s="71"/>
      <c r="HW375" s="71"/>
      <c r="HX375" s="71"/>
      <c r="HY375" s="71"/>
      <c r="HZ375" s="71"/>
      <c r="IA375" s="71"/>
      <c r="IB375" s="71"/>
      <c r="IC375" s="71"/>
      <c r="ID375" s="71"/>
      <c r="IE375" s="71"/>
      <c r="IF375" s="71"/>
      <c r="IG375" s="71"/>
      <c r="IH375" s="71"/>
      <c r="II375" s="71"/>
      <c r="IJ375" s="71"/>
      <c r="IK375" s="71"/>
      <c r="IL375" s="71"/>
      <c r="IM375" s="71"/>
      <c r="IN375" s="71"/>
      <c r="IO375" s="71"/>
      <c r="IP375" s="71"/>
      <c r="IQ375" s="71"/>
      <c r="IR375" s="71"/>
      <c r="IS375" s="71"/>
      <c r="IT375" s="71"/>
      <c r="IU375" s="71"/>
      <c r="IV375" s="71"/>
    </row>
    <row r="376" spans="1:256" ht="12.75">
      <c r="A376" s="98" t="s">
        <v>30</v>
      </c>
      <c r="B376" s="99">
        <v>411.8</v>
      </c>
      <c r="C376" s="109" t="s">
        <v>1656</v>
      </c>
      <c r="D376" s="101"/>
      <c r="E376" s="101"/>
      <c r="F376" s="94"/>
      <c r="G376" s="108"/>
      <c r="H376" s="103"/>
      <c r="I376" s="84"/>
      <c r="J376" s="104"/>
      <c r="K376" s="104"/>
      <c r="L376" s="104"/>
      <c r="M376" s="84"/>
      <c r="N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  <c r="EO376" s="71"/>
      <c r="EP376" s="71"/>
      <c r="EQ376" s="71"/>
      <c r="ER376" s="71"/>
      <c r="ES376" s="71"/>
      <c r="ET376" s="71"/>
      <c r="EU376" s="71"/>
      <c r="EV376" s="71"/>
      <c r="EW376" s="71"/>
      <c r="EX376" s="71"/>
      <c r="EY376" s="71"/>
      <c r="EZ376" s="71"/>
      <c r="FA376" s="71"/>
      <c r="FB376" s="71"/>
      <c r="FC376" s="71"/>
      <c r="FD376" s="71"/>
      <c r="FE376" s="71"/>
      <c r="FF376" s="71"/>
      <c r="FG376" s="71"/>
      <c r="FH376" s="71"/>
      <c r="FI376" s="71"/>
      <c r="FJ376" s="71"/>
      <c r="FK376" s="71"/>
      <c r="FL376" s="71"/>
      <c r="FM376" s="71"/>
      <c r="FN376" s="71"/>
      <c r="FO376" s="71"/>
      <c r="FP376" s="71"/>
      <c r="FQ376" s="71"/>
      <c r="FR376" s="71"/>
      <c r="FS376" s="71"/>
      <c r="FT376" s="71"/>
      <c r="FU376" s="71"/>
      <c r="FV376" s="71"/>
      <c r="FW376" s="71"/>
      <c r="FX376" s="71"/>
      <c r="FY376" s="71"/>
      <c r="FZ376" s="71"/>
      <c r="GA376" s="71"/>
      <c r="GB376" s="71"/>
      <c r="GC376" s="71"/>
      <c r="GD376" s="71"/>
      <c r="GE376" s="71"/>
      <c r="GF376" s="71"/>
      <c r="GG376" s="71"/>
      <c r="GH376" s="71"/>
      <c r="GI376" s="71"/>
      <c r="GJ376" s="71"/>
      <c r="GK376" s="71"/>
      <c r="GL376" s="71"/>
      <c r="GM376" s="71"/>
      <c r="GN376" s="71"/>
      <c r="GO376" s="71"/>
      <c r="GP376" s="71"/>
      <c r="GQ376" s="71"/>
      <c r="GR376" s="71"/>
      <c r="GS376" s="71"/>
      <c r="GT376" s="71"/>
      <c r="GU376" s="71"/>
      <c r="GV376" s="71"/>
      <c r="GW376" s="71"/>
      <c r="GX376" s="71"/>
      <c r="GY376" s="71"/>
      <c r="GZ376" s="71"/>
      <c r="HA376" s="71"/>
      <c r="HB376" s="71"/>
      <c r="HC376" s="71"/>
      <c r="HD376" s="71"/>
      <c r="HE376" s="71"/>
      <c r="HF376" s="71"/>
      <c r="HG376" s="71"/>
      <c r="HH376" s="71"/>
      <c r="HI376" s="71"/>
      <c r="HJ376" s="71"/>
      <c r="HK376" s="71"/>
      <c r="HL376" s="71"/>
      <c r="HM376" s="71"/>
      <c r="HN376" s="71"/>
      <c r="HO376" s="71"/>
      <c r="HP376" s="71"/>
      <c r="HQ376" s="71"/>
      <c r="HR376" s="71"/>
      <c r="HS376" s="71"/>
      <c r="HT376" s="71"/>
      <c r="HU376" s="71"/>
      <c r="HV376" s="71"/>
      <c r="HW376" s="71"/>
      <c r="HX376" s="71"/>
      <c r="HY376" s="71"/>
      <c r="HZ376" s="71"/>
      <c r="IA376" s="71"/>
      <c r="IB376" s="71"/>
      <c r="IC376" s="71"/>
      <c r="ID376" s="71"/>
      <c r="IE376" s="71"/>
      <c r="IF376" s="71"/>
      <c r="IG376" s="71"/>
      <c r="IH376" s="71"/>
      <c r="II376" s="71"/>
      <c r="IJ376" s="71"/>
      <c r="IK376" s="71"/>
      <c r="IL376" s="71"/>
      <c r="IM376" s="71"/>
      <c r="IN376" s="71"/>
      <c r="IO376" s="71"/>
      <c r="IP376" s="71"/>
      <c r="IQ376" s="71"/>
      <c r="IR376" s="71"/>
      <c r="IS376" s="71"/>
      <c r="IT376" s="71"/>
      <c r="IU376" s="71"/>
      <c r="IV376" s="71"/>
    </row>
    <row r="377" spans="1:256" ht="12.75">
      <c r="A377" s="98" t="s">
        <v>30</v>
      </c>
      <c r="B377" s="99">
        <v>411.9</v>
      </c>
      <c r="C377" s="109" t="s">
        <v>1657</v>
      </c>
      <c r="D377" s="101"/>
      <c r="E377" s="101"/>
      <c r="F377" s="94"/>
      <c r="G377" s="108"/>
      <c r="H377" s="103"/>
      <c r="I377" s="84"/>
      <c r="J377" s="104"/>
      <c r="K377" s="104"/>
      <c r="L377" s="104"/>
      <c r="M377" s="84"/>
      <c r="N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  <c r="EO377" s="71"/>
      <c r="EP377" s="71"/>
      <c r="EQ377" s="71"/>
      <c r="ER377" s="71"/>
      <c r="ES377" s="71"/>
      <c r="ET377" s="71"/>
      <c r="EU377" s="71"/>
      <c r="EV377" s="71"/>
      <c r="EW377" s="71"/>
      <c r="EX377" s="71"/>
      <c r="EY377" s="71"/>
      <c r="EZ377" s="71"/>
      <c r="FA377" s="71"/>
      <c r="FB377" s="71"/>
      <c r="FC377" s="71"/>
      <c r="FD377" s="71"/>
      <c r="FE377" s="71"/>
      <c r="FF377" s="71"/>
      <c r="FG377" s="71"/>
      <c r="FH377" s="71"/>
      <c r="FI377" s="71"/>
      <c r="FJ377" s="71"/>
      <c r="FK377" s="71"/>
      <c r="FL377" s="71"/>
      <c r="FM377" s="71"/>
      <c r="FN377" s="71"/>
      <c r="FO377" s="71"/>
      <c r="FP377" s="71"/>
      <c r="FQ377" s="71"/>
      <c r="FR377" s="71"/>
      <c r="FS377" s="71"/>
      <c r="FT377" s="71"/>
      <c r="FU377" s="71"/>
      <c r="FV377" s="71"/>
      <c r="FW377" s="71"/>
      <c r="FX377" s="71"/>
      <c r="FY377" s="71"/>
      <c r="FZ377" s="71"/>
      <c r="GA377" s="71"/>
      <c r="GB377" s="71"/>
      <c r="GC377" s="71"/>
      <c r="GD377" s="71"/>
      <c r="GE377" s="71"/>
      <c r="GF377" s="71"/>
      <c r="GG377" s="71"/>
      <c r="GH377" s="71"/>
      <c r="GI377" s="71"/>
      <c r="GJ377" s="71"/>
      <c r="GK377" s="71"/>
      <c r="GL377" s="71"/>
      <c r="GM377" s="71"/>
      <c r="GN377" s="71"/>
      <c r="GO377" s="71"/>
      <c r="GP377" s="71"/>
      <c r="GQ377" s="71"/>
      <c r="GR377" s="71"/>
      <c r="GS377" s="71"/>
      <c r="GT377" s="71"/>
      <c r="GU377" s="71"/>
      <c r="GV377" s="71"/>
      <c r="GW377" s="71"/>
      <c r="GX377" s="71"/>
      <c r="GY377" s="71"/>
      <c r="GZ377" s="71"/>
      <c r="HA377" s="71"/>
      <c r="HB377" s="71"/>
      <c r="HC377" s="71"/>
      <c r="HD377" s="71"/>
      <c r="HE377" s="71"/>
      <c r="HF377" s="71"/>
      <c r="HG377" s="71"/>
      <c r="HH377" s="71"/>
      <c r="HI377" s="71"/>
      <c r="HJ377" s="71"/>
      <c r="HK377" s="71"/>
      <c r="HL377" s="71"/>
      <c r="HM377" s="71"/>
      <c r="HN377" s="71"/>
      <c r="HO377" s="71"/>
      <c r="HP377" s="71"/>
      <c r="HQ377" s="71"/>
      <c r="HR377" s="71"/>
      <c r="HS377" s="71"/>
      <c r="HT377" s="71"/>
      <c r="HU377" s="71"/>
      <c r="HV377" s="71"/>
      <c r="HW377" s="71"/>
      <c r="HX377" s="71"/>
      <c r="HY377" s="71"/>
      <c r="HZ377" s="71"/>
      <c r="IA377" s="71"/>
      <c r="IB377" s="71"/>
      <c r="IC377" s="71"/>
      <c r="ID377" s="71"/>
      <c r="IE377" s="71"/>
      <c r="IF377" s="71"/>
      <c r="IG377" s="71"/>
      <c r="IH377" s="71"/>
      <c r="II377" s="71"/>
      <c r="IJ377" s="71"/>
      <c r="IK377" s="71"/>
      <c r="IL377" s="71"/>
      <c r="IM377" s="71"/>
      <c r="IN377" s="71"/>
      <c r="IO377" s="71"/>
      <c r="IP377" s="71"/>
      <c r="IQ377" s="71"/>
      <c r="IR377" s="71"/>
      <c r="IS377" s="71"/>
      <c r="IT377" s="71"/>
      <c r="IU377" s="71"/>
      <c r="IV377" s="71"/>
    </row>
    <row r="378" spans="1:256" ht="12.75">
      <c r="A378" s="98" t="s">
        <v>30</v>
      </c>
      <c r="B378" s="99"/>
      <c r="C378" s="109" t="s">
        <v>1658</v>
      </c>
      <c r="D378" s="124"/>
      <c r="E378" s="124"/>
      <c r="F378" s="125">
        <v>72265113.78</v>
      </c>
      <c r="G378" s="126">
        <v>63877902.13</v>
      </c>
      <c r="H378" s="103"/>
      <c r="I378" s="84"/>
      <c r="J378" s="104"/>
      <c r="K378" s="104"/>
      <c r="L378" s="104"/>
      <c r="M378" s="84"/>
      <c r="N378" s="71"/>
      <c r="O378" s="127">
        <v>72324332</v>
      </c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  <c r="EO378" s="71"/>
      <c r="EP378" s="71"/>
      <c r="EQ378" s="71"/>
      <c r="ER378" s="71"/>
      <c r="ES378" s="71"/>
      <c r="ET378" s="71"/>
      <c r="EU378" s="71"/>
      <c r="EV378" s="71"/>
      <c r="EW378" s="71"/>
      <c r="EX378" s="71"/>
      <c r="EY378" s="71"/>
      <c r="EZ378" s="71"/>
      <c r="FA378" s="71"/>
      <c r="FB378" s="71"/>
      <c r="FC378" s="71"/>
      <c r="FD378" s="71"/>
      <c r="FE378" s="71"/>
      <c r="FF378" s="71"/>
      <c r="FG378" s="71"/>
      <c r="FH378" s="71"/>
      <c r="FI378" s="71"/>
      <c r="FJ378" s="71"/>
      <c r="FK378" s="71"/>
      <c r="FL378" s="71"/>
      <c r="FM378" s="71"/>
      <c r="FN378" s="71"/>
      <c r="FO378" s="71"/>
      <c r="FP378" s="71"/>
      <c r="FQ378" s="71"/>
      <c r="FR378" s="71"/>
      <c r="FS378" s="71"/>
      <c r="FT378" s="71"/>
      <c r="FU378" s="71"/>
      <c r="FV378" s="71"/>
      <c r="FW378" s="71"/>
      <c r="FX378" s="71"/>
      <c r="FY378" s="71"/>
      <c r="FZ378" s="71"/>
      <c r="GA378" s="71"/>
      <c r="GB378" s="71"/>
      <c r="GC378" s="71"/>
      <c r="GD378" s="71"/>
      <c r="GE378" s="71"/>
      <c r="GF378" s="71"/>
      <c r="GG378" s="71"/>
      <c r="GH378" s="71"/>
      <c r="GI378" s="71"/>
      <c r="GJ378" s="71"/>
      <c r="GK378" s="71"/>
      <c r="GL378" s="71"/>
      <c r="GM378" s="71"/>
      <c r="GN378" s="71"/>
      <c r="GO378" s="71"/>
      <c r="GP378" s="71"/>
      <c r="GQ378" s="71"/>
      <c r="GR378" s="71"/>
      <c r="GS378" s="71"/>
      <c r="GT378" s="71"/>
      <c r="GU378" s="71"/>
      <c r="GV378" s="71"/>
      <c r="GW378" s="71"/>
      <c r="GX378" s="71"/>
      <c r="GY378" s="71"/>
      <c r="GZ378" s="71"/>
      <c r="HA378" s="71"/>
      <c r="HB378" s="71"/>
      <c r="HC378" s="71"/>
      <c r="HD378" s="71"/>
      <c r="HE378" s="71"/>
      <c r="HF378" s="71"/>
      <c r="HG378" s="71"/>
      <c r="HH378" s="71"/>
      <c r="HI378" s="71"/>
      <c r="HJ378" s="71"/>
      <c r="HK378" s="71"/>
      <c r="HL378" s="71"/>
      <c r="HM378" s="71"/>
      <c r="HN378" s="71"/>
      <c r="HO378" s="71"/>
      <c r="HP378" s="71"/>
      <c r="HQ378" s="71"/>
      <c r="HR378" s="71"/>
      <c r="HS378" s="71"/>
      <c r="HT378" s="71"/>
      <c r="HU378" s="71"/>
      <c r="HV378" s="71"/>
      <c r="HW378" s="71"/>
      <c r="HX378" s="71"/>
      <c r="HY378" s="71"/>
      <c r="HZ378" s="71"/>
      <c r="IA378" s="71"/>
      <c r="IB378" s="71"/>
      <c r="IC378" s="71"/>
      <c r="ID378" s="71"/>
      <c r="IE378" s="71"/>
      <c r="IF378" s="71"/>
      <c r="IG378" s="71"/>
      <c r="IH378" s="71"/>
      <c r="II378" s="71"/>
      <c r="IJ378" s="71"/>
      <c r="IK378" s="71"/>
      <c r="IL378" s="71"/>
      <c r="IM378" s="71"/>
      <c r="IN378" s="71"/>
      <c r="IO378" s="71"/>
      <c r="IP378" s="71"/>
      <c r="IQ378" s="71"/>
      <c r="IR378" s="71"/>
      <c r="IS378" s="71"/>
      <c r="IT378" s="71"/>
      <c r="IU378" s="71"/>
      <c r="IV378" s="71"/>
    </row>
    <row r="379" spans="1:256" ht="12.75">
      <c r="A379" s="98" t="s">
        <v>30</v>
      </c>
      <c r="B379" s="124"/>
      <c r="C379" s="124"/>
      <c r="D379" s="128"/>
      <c r="E379" s="128"/>
      <c r="F379" s="94"/>
      <c r="G379" s="108"/>
      <c r="H379" s="103"/>
      <c r="I379" s="84"/>
      <c r="J379" s="104"/>
      <c r="K379" s="104"/>
      <c r="L379" s="104"/>
      <c r="M379" s="84"/>
      <c r="N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  <c r="EO379" s="71"/>
      <c r="EP379" s="71"/>
      <c r="EQ379" s="71"/>
      <c r="ER379" s="71"/>
      <c r="ES379" s="71"/>
      <c r="ET379" s="71"/>
      <c r="EU379" s="71"/>
      <c r="EV379" s="71"/>
      <c r="EW379" s="71"/>
      <c r="EX379" s="71"/>
      <c r="EY379" s="71"/>
      <c r="EZ379" s="71"/>
      <c r="FA379" s="71"/>
      <c r="FB379" s="71"/>
      <c r="FC379" s="71"/>
      <c r="FD379" s="71"/>
      <c r="FE379" s="71"/>
      <c r="FF379" s="71"/>
      <c r="FG379" s="71"/>
      <c r="FH379" s="71"/>
      <c r="FI379" s="71"/>
      <c r="FJ379" s="71"/>
      <c r="FK379" s="71"/>
      <c r="FL379" s="71"/>
      <c r="FM379" s="71"/>
      <c r="FN379" s="71"/>
      <c r="FO379" s="71"/>
      <c r="FP379" s="71"/>
      <c r="FQ379" s="71"/>
      <c r="FR379" s="71"/>
      <c r="FS379" s="71"/>
      <c r="FT379" s="71"/>
      <c r="FU379" s="71"/>
      <c r="FV379" s="71"/>
      <c r="FW379" s="71"/>
      <c r="FX379" s="71"/>
      <c r="FY379" s="71"/>
      <c r="FZ379" s="71"/>
      <c r="GA379" s="71"/>
      <c r="GB379" s="71"/>
      <c r="GC379" s="71"/>
      <c r="GD379" s="71"/>
      <c r="GE379" s="71"/>
      <c r="GF379" s="71"/>
      <c r="GG379" s="71"/>
      <c r="GH379" s="71"/>
      <c r="GI379" s="71"/>
      <c r="GJ379" s="71"/>
      <c r="GK379" s="71"/>
      <c r="GL379" s="71"/>
      <c r="GM379" s="71"/>
      <c r="GN379" s="71"/>
      <c r="GO379" s="71"/>
      <c r="GP379" s="71"/>
      <c r="GQ379" s="71"/>
      <c r="GR379" s="71"/>
      <c r="GS379" s="71"/>
      <c r="GT379" s="71"/>
      <c r="GU379" s="71"/>
      <c r="GV379" s="71"/>
      <c r="GW379" s="71"/>
      <c r="GX379" s="71"/>
      <c r="GY379" s="71"/>
      <c r="GZ379" s="71"/>
      <c r="HA379" s="71"/>
      <c r="HB379" s="71"/>
      <c r="HC379" s="71"/>
      <c r="HD379" s="71"/>
      <c r="HE379" s="71"/>
      <c r="HF379" s="71"/>
      <c r="HG379" s="71"/>
      <c r="HH379" s="71"/>
      <c r="HI379" s="71"/>
      <c r="HJ379" s="71"/>
      <c r="HK379" s="71"/>
      <c r="HL379" s="71"/>
      <c r="HM379" s="71"/>
      <c r="HN379" s="71"/>
      <c r="HO379" s="71"/>
      <c r="HP379" s="71"/>
      <c r="HQ379" s="71"/>
      <c r="HR379" s="71"/>
      <c r="HS379" s="71"/>
      <c r="HT379" s="71"/>
      <c r="HU379" s="71"/>
      <c r="HV379" s="71"/>
      <c r="HW379" s="71"/>
      <c r="HX379" s="71"/>
      <c r="HY379" s="71"/>
      <c r="HZ379" s="71"/>
      <c r="IA379" s="71"/>
      <c r="IB379" s="71"/>
      <c r="IC379" s="71"/>
      <c r="ID379" s="71"/>
      <c r="IE379" s="71"/>
      <c r="IF379" s="71"/>
      <c r="IG379" s="71"/>
      <c r="IH379" s="71"/>
      <c r="II379" s="71"/>
      <c r="IJ379" s="71"/>
      <c r="IK379" s="71"/>
      <c r="IL379" s="71"/>
      <c r="IM379" s="71"/>
      <c r="IN379" s="71"/>
      <c r="IO379" s="71"/>
      <c r="IP379" s="71"/>
      <c r="IQ379" s="71"/>
      <c r="IR379" s="71"/>
      <c r="IS379" s="71"/>
      <c r="IT379" s="71"/>
      <c r="IU379" s="71"/>
      <c r="IV379" s="71"/>
    </row>
    <row r="380" spans="1:256" ht="12.75">
      <c r="A380" s="68" t="s">
        <v>1659</v>
      </c>
      <c r="B380" s="68" t="s">
        <v>1660</v>
      </c>
      <c r="C380" s="68" t="s">
        <v>1661</v>
      </c>
      <c r="D380" s="68"/>
      <c r="E380" s="68"/>
      <c r="F380" s="69">
        <v>0</v>
      </c>
      <c r="G380" s="70">
        <v>136290</v>
      </c>
      <c r="H380" s="70"/>
      <c r="I380" s="70"/>
      <c r="J380" s="70">
        <v>136290</v>
      </c>
      <c r="K380" s="70"/>
      <c r="L380" s="70"/>
      <c r="M380" s="70"/>
      <c r="N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  <c r="EO380" s="71"/>
      <c r="EP380" s="71"/>
      <c r="EQ380" s="71"/>
      <c r="ER380" s="71"/>
      <c r="ES380" s="71"/>
      <c r="ET380" s="71"/>
      <c r="EU380" s="71"/>
      <c r="EV380" s="71"/>
      <c r="EW380" s="71"/>
      <c r="EX380" s="71"/>
      <c r="EY380" s="71"/>
      <c r="EZ380" s="71"/>
      <c r="FA380" s="71"/>
      <c r="FB380" s="71"/>
      <c r="FC380" s="71"/>
      <c r="FD380" s="71"/>
      <c r="FE380" s="71"/>
      <c r="FF380" s="71"/>
      <c r="FG380" s="71"/>
      <c r="FH380" s="71"/>
      <c r="FI380" s="71"/>
      <c r="FJ380" s="71"/>
      <c r="FK380" s="71"/>
      <c r="FL380" s="71"/>
      <c r="FM380" s="71"/>
      <c r="FN380" s="71"/>
      <c r="FO380" s="71"/>
      <c r="FP380" s="71"/>
      <c r="FQ380" s="71"/>
      <c r="FR380" s="71"/>
      <c r="FS380" s="71"/>
      <c r="FT380" s="71"/>
      <c r="FU380" s="71"/>
      <c r="FV380" s="71"/>
      <c r="FW380" s="71"/>
      <c r="FX380" s="71"/>
      <c r="FY380" s="71"/>
      <c r="FZ380" s="71"/>
      <c r="GA380" s="71"/>
      <c r="GB380" s="71"/>
      <c r="GC380" s="71"/>
      <c r="GD380" s="71"/>
      <c r="GE380" s="71"/>
      <c r="GF380" s="71"/>
      <c r="GG380" s="71"/>
      <c r="GH380" s="71"/>
      <c r="GI380" s="71"/>
      <c r="GJ380" s="71"/>
      <c r="GK380" s="71"/>
      <c r="GL380" s="71"/>
      <c r="GM380" s="71"/>
      <c r="GN380" s="71"/>
      <c r="GO380" s="71"/>
      <c r="GP380" s="71"/>
      <c r="GQ380" s="71"/>
      <c r="GR380" s="71"/>
      <c r="GS380" s="71"/>
      <c r="GT380" s="71"/>
      <c r="GU380" s="71"/>
      <c r="GV380" s="71"/>
      <c r="GW380" s="71"/>
      <c r="GX380" s="71"/>
      <c r="GY380" s="71"/>
      <c r="GZ380" s="71"/>
      <c r="HA380" s="71"/>
      <c r="HB380" s="71"/>
      <c r="HC380" s="71"/>
      <c r="HD380" s="71"/>
      <c r="HE380" s="71"/>
      <c r="HF380" s="71"/>
      <c r="HG380" s="71"/>
      <c r="HH380" s="71"/>
      <c r="HI380" s="71"/>
      <c r="HJ380" s="71"/>
      <c r="HK380" s="71"/>
      <c r="HL380" s="71"/>
      <c r="HM380" s="71"/>
      <c r="HN380" s="71"/>
      <c r="HO380" s="71"/>
      <c r="HP380" s="71"/>
      <c r="HQ380" s="71"/>
      <c r="HR380" s="71"/>
      <c r="HS380" s="71"/>
      <c r="HT380" s="71"/>
      <c r="HU380" s="71"/>
      <c r="HV380" s="71"/>
      <c r="HW380" s="71"/>
      <c r="HX380" s="71"/>
      <c r="HY380" s="71"/>
      <c r="HZ380" s="71"/>
      <c r="IA380" s="71"/>
      <c r="IB380" s="71"/>
      <c r="IC380" s="71"/>
      <c r="ID380" s="71"/>
      <c r="IE380" s="71"/>
      <c r="IF380" s="71"/>
      <c r="IG380" s="71"/>
      <c r="IH380" s="71"/>
      <c r="II380" s="71"/>
      <c r="IJ380" s="71"/>
      <c r="IK380" s="71"/>
      <c r="IL380" s="71"/>
      <c r="IM380" s="71"/>
      <c r="IN380" s="71"/>
      <c r="IO380" s="71"/>
      <c r="IP380" s="71"/>
      <c r="IQ380" s="71"/>
      <c r="IR380" s="71"/>
      <c r="IS380" s="71"/>
      <c r="IT380" s="71"/>
      <c r="IU380" s="71"/>
      <c r="IV380" s="71"/>
    </row>
    <row r="381" spans="1:256" ht="12.75">
      <c r="A381" s="68" t="s">
        <v>1662</v>
      </c>
      <c r="B381" s="68" t="s">
        <v>1663</v>
      </c>
      <c r="C381" s="68" t="s">
        <v>1664</v>
      </c>
      <c r="D381" s="68"/>
      <c r="E381" s="68"/>
      <c r="F381" s="69">
        <v>0</v>
      </c>
      <c r="G381" s="70">
        <v>94434.88</v>
      </c>
      <c r="H381" s="70"/>
      <c r="I381" s="70"/>
      <c r="J381" s="70">
        <v>94434.88</v>
      </c>
      <c r="K381" s="70"/>
      <c r="L381" s="70"/>
      <c r="M381" s="70"/>
      <c r="N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1"/>
      <c r="ES381" s="71"/>
      <c r="ET381" s="71"/>
      <c r="EU381" s="71"/>
      <c r="EV381" s="71"/>
      <c r="EW381" s="71"/>
      <c r="EX381" s="71"/>
      <c r="EY381" s="71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  <c r="FN381" s="71"/>
      <c r="FO381" s="71"/>
      <c r="FP381" s="71"/>
      <c r="FQ381" s="71"/>
      <c r="FR381" s="71"/>
      <c r="FS381" s="71"/>
      <c r="FT381" s="71"/>
      <c r="FU381" s="71"/>
      <c r="FV381" s="71"/>
      <c r="FW381" s="71"/>
      <c r="FX381" s="71"/>
      <c r="FY381" s="71"/>
      <c r="FZ381" s="71"/>
      <c r="GA381" s="71"/>
      <c r="GB381" s="71"/>
      <c r="GC381" s="71"/>
      <c r="GD381" s="71"/>
      <c r="GE381" s="71"/>
      <c r="GF381" s="71"/>
      <c r="GG381" s="71"/>
      <c r="GH381" s="71"/>
      <c r="GI381" s="71"/>
      <c r="GJ381" s="71"/>
      <c r="GK381" s="71"/>
      <c r="GL381" s="71"/>
      <c r="GM381" s="71"/>
      <c r="GN381" s="71"/>
      <c r="GO381" s="71"/>
      <c r="GP381" s="71"/>
      <c r="GQ381" s="71"/>
      <c r="GR381" s="71"/>
      <c r="GS381" s="71"/>
      <c r="GT381" s="71"/>
      <c r="GU381" s="71"/>
      <c r="GV381" s="71"/>
      <c r="GW381" s="71"/>
      <c r="GX381" s="71"/>
      <c r="GY381" s="71"/>
      <c r="GZ381" s="71"/>
      <c r="HA381" s="71"/>
      <c r="HB381" s="71"/>
      <c r="HC381" s="71"/>
      <c r="HD381" s="71"/>
      <c r="HE381" s="71"/>
      <c r="HF381" s="71"/>
      <c r="HG381" s="71"/>
      <c r="HH381" s="71"/>
      <c r="HI381" s="71"/>
      <c r="HJ381" s="71"/>
      <c r="HK381" s="71"/>
      <c r="HL381" s="71"/>
      <c r="HM381" s="71"/>
      <c r="HN381" s="71"/>
      <c r="HO381" s="71"/>
      <c r="HP381" s="71"/>
      <c r="HQ381" s="71"/>
      <c r="HR381" s="71"/>
      <c r="HS381" s="71"/>
      <c r="HT381" s="71"/>
      <c r="HU381" s="71"/>
      <c r="HV381" s="71"/>
      <c r="HW381" s="71"/>
      <c r="HX381" s="71"/>
      <c r="HY381" s="71"/>
      <c r="HZ381" s="71"/>
      <c r="IA381" s="71"/>
      <c r="IB381" s="71"/>
      <c r="IC381" s="71"/>
      <c r="ID381" s="71"/>
      <c r="IE381" s="71"/>
      <c r="IF381" s="71"/>
      <c r="IG381" s="71"/>
      <c r="IH381" s="71"/>
      <c r="II381" s="71"/>
      <c r="IJ381" s="71"/>
      <c r="IK381" s="71"/>
      <c r="IL381" s="71"/>
      <c r="IM381" s="71"/>
      <c r="IN381" s="71"/>
      <c r="IO381" s="71"/>
      <c r="IP381" s="71"/>
      <c r="IQ381" s="71"/>
      <c r="IR381" s="71"/>
      <c r="IS381" s="71"/>
      <c r="IT381" s="71"/>
      <c r="IU381" s="71"/>
      <c r="IV381" s="71"/>
    </row>
    <row r="382" spans="1:256" ht="12.75">
      <c r="A382" s="68" t="s">
        <v>1665</v>
      </c>
      <c r="B382" s="68" t="s">
        <v>1666</v>
      </c>
      <c r="C382" s="68" t="s">
        <v>1667</v>
      </c>
      <c r="D382" s="68"/>
      <c r="E382" s="68"/>
      <c r="F382" s="69">
        <v>0</v>
      </c>
      <c r="G382" s="70">
        <v>125758.83</v>
      </c>
      <c r="H382" s="70"/>
      <c r="I382" s="70"/>
      <c r="J382" s="70">
        <v>125758.83</v>
      </c>
      <c r="K382" s="70"/>
      <c r="L382" s="70"/>
      <c r="M382" s="70"/>
      <c r="N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  <c r="EO382" s="71"/>
      <c r="EP382" s="71"/>
      <c r="EQ382" s="71"/>
      <c r="ER382" s="71"/>
      <c r="ES382" s="71"/>
      <c r="ET382" s="71"/>
      <c r="EU382" s="71"/>
      <c r="EV382" s="71"/>
      <c r="EW382" s="71"/>
      <c r="EX382" s="71"/>
      <c r="EY382" s="71"/>
      <c r="EZ382" s="71"/>
      <c r="FA382" s="71"/>
      <c r="FB382" s="71"/>
      <c r="FC382" s="71"/>
      <c r="FD382" s="71"/>
      <c r="FE382" s="71"/>
      <c r="FF382" s="71"/>
      <c r="FG382" s="71"/>
      <c r="FH382" s="71"/>
      <c r="FI382" s="71"/>
      <c r="FJ382" s="71"/>
      <c r="FK382" s="71"/>
      <c r="FL382" s="71"/>
      <c r="FM382" s="71"/>
      <c r="FN382" s="71"/>
      <c r="FO382" s="71"/>
      <c r="FP382" s="71"/>
      <c r="FQ382" s="71"/>
      <c r="FR382" s="71"/>
      <c r="FS382" s="71"/>
      <c r="FT382" s="71"/>
      <c r="FU382" s="71"/>
      <c r="FV382" s="71"/>
      <c r="FW382" s="71"/>
      <c r="FX382" s="71"/>
      <c r="FY382" s="71"/>
      <c r="FZ382" s="71"/>
      <c r="GA382" s="71"/>
      <c r="GB382" s="71"/>
      <c r="GC382" s="71"/>
      <c r="GD382" s="71"/>
      <c r="GE382" s="71"/>
      <c r="GF382" s="71"/>
      <c r="GG382" s="71"/>
      <c r="GH382" s="71"/>
      <c r="GI382" s="71"/>
      <c r="GJ382" s="71"/>
      <c r="GK382" s="71"/>
      <c r="GL382" s="71"/>
      <c r="GM382" s="71"/>
      <c r="GN382" s="71"/>
      <c r="GO382" s="71"/>
      <c r="GP382" s="71"/>
      <c r="GQ382" s="71"/>
      <c r="GR382" s="71"/>
      <c r="GS382" s="71"/>
      <c r="GT382" s="71"/>
      <c r="GU382" s="71"/>
      <c r="GV382" s="71"/>
      <c r="GW382" s="71"/>
      <c r="GX382" s="71"/>
      <c r="GY382" s="71"/>
      <c r="GZ382" s="71"/>
      <c r="HA382" s="71"/>
      <c r="HB382" s="71"/>
      <c r="HC382" s="71"/>
      <c r="HD382" s="71"/>
      <c r="HE382" s="71"/>
      <c r="HF382" s="71"/>
      <c r="HG382" s="71"/>
      <c r="HH382" s="71"/>
      <c r="HI382" s="71"/>
      <c r="HJ382" s="71"/>
      <c r="HK382" s="71"/>
      <c r="HL382" s="71"/>
      <c r="HM382" s="71"/>
      <c r="HN382" s="71"/>
      <c r="HO382" s="71"/>
      <c r="HP382" s="71"/>
      <c r="HQ382" s="71"/>
      <c r="HR382" s="71"/>
      <c r="HS382" s="71"/>
      <c r="HT382" s="71"/>
      <c r="HU382" s="71"/>
      <c r="HV382" s="71"/>
      <c r="HW382" s="71"/>
      <c r="HX382" s="71"/>
      <c r="HY382" s="71"/>
      <c r="HZ382" s="71"/>
      <c r="IA382" s="71"/>
      <c r="IB382" s="71"/>
      <c r="IC382" s="71"/>
      <c r="ID382" s="71"/>
      <c r="IE382" s="71"/>
      <c r="IF382" s="71"/>
      <c r="IG382" s="71"/>
      <c r="IH382" s="71"/>
      <c r="II382" s="71"/>
      <c r="IJ382" s="71"/>
      <c r="IK382" s="71"/>
      <c r="IL382" s="71"/>
      <c r="IM382" s="71"/>
      <c r="IN382" s="71"/>
      <c r="IO382" s="71"/>
      <c r="IP382" s="71"/>
      <c r="IQ382" s="71"/>
      <c r="IR382" s="71"/>
      <c r="IS382" s="71"/>
      <c r="IT382" s="71"/>
      <c r="IU382" s="71"/>
      <c r="IV382" s="71"/>
    </row>
    <row r="383" spans="1:256" ht="12.75">
      <c r="A383" s="68" t="s">
        <v>1668</v>
      </c>
      <c r="B383" s="68" t="s">
        <v>1669</v>
      </c>
      <c r="C383" s="68" t="s">
        <v>1670</v>
      </c>
      <c r="D383" s="68"/>
      <c r="E383" s="68"/>
      <c r="F383" s="69">
        <v>0</v>
      </c>
      <c r="G383" s="70">
        <v>43506.5</v>
      </c>
      <c r="H383" s="70"/>
      <c r="I383" s="70"/>
      <c r="J383" s="70">
        <v>43506.5</v>
      </c>
      <c r="K383" s="70"/>
      <c r="L383" s="70"/>
      <c r="M383" s="70"/>
      <c r="N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  <c r="EO383" s="71"/>
      <c r="EP383" s="71"/>
      <c r="EQ383" s="71"/>
      <c r="ER383" s="71"/>
      <c r="ES383" s="71"/>
      <c r="ET383" s="71"/>
      <c r="EU383" s="71"/>
      <c r="EV383" s="71"/>
      <c r="EW383" s="71"/>
      <c r="EX383" s="71"/>
      <c r="EY383" s="71"/>
      <c r="EZ383" s="71"/>
      <c r="FA383" s="71"/>
      <c r="FB383" s="71"/>
      <c r="FC383" s="71"/>
      <c r="FD383" s="71"/>
      <c r="FE383" s="71"/>
      <c r="FF383" s="71"/>
      <c r="FG383" s="71"/>
      <c r="FH383" s="71"/>
      <c r="FI383" s="71"/>
      <c r="FJ383" s="71"/>
      <c r="FK383" s="71"/>
      <c r="FL383" s="71"/>
      <c r="FM383" s="71"/>
      <c r="FN383" s="71"/>
      <c r="FO383" s="71"/>
      <c r="FP383" s="71"/>
      <c r="FQ383" s="71"/>
      <c r="FR383" s="71"/>
      <c r="FS383" s="71"/>
      <c r="FT383" s="71"/>
      <c r="FU383" s="71"/>
      <c r="FV383" s="71"/>
      <c r="FW383" s="71"/>
      <c r="FX383" s="71"/>
      <c r="FY383" s="71"/>
      <c r="FZ383" s="71"/>
      <c r="GA383" s="71"/>
      <c r="GB383" s="71"/>
      <c r="GC383" s="71"/>
      <c r="GD383" s="71"/>
      <c r="GE383" s="71"/>
      <c r="GF383" s="71"/>
      <c r="GG383" s="71"/>
      <c r="GH383" s="71"/>
      <c r="GI383" s="71"/>
      <c r="GJ383" s="71"/>
      <c r="GK383" s="71"/>
      <c r="GL383" s="71"/>
      <c r="GM383" s="71"/>
      <c r="GN383" s="71"/>
      <c r="GO383" s="71"/>
      <c r="GP383" s="71"/>
      <c r="GQ383" s="71"/>
      <c r="GR383" s="71"/>
      <c r="GS383" s="71"/>
      <c r="GT383" s="71"/>
      <c r="GU383" s="71"/>
      <c r="GV383" s="71"/>
      <c r="GW383" s="71"/>
      <c r="GX383" s="71"/>
      <c r="GY383" s="71"/>
      <c r="GZ383" s="71"/>
      <c r="HA383" s="71"/>
      <c r="HB383" s="71"/>
      <c r="HC383" s="71"/>
      <c r="HD383" s="71"/>
      <c r="HE383" s="71"/>
      <c r="HF383" s="71"/>
      <c r="HG383" s="71"/>
      <c r="HH383" s="71"/>
      <c r="HI383" s="71"/>
      <c r="HJ383" s="71"/>
      <c r="HK383" s="71"/>
      <c r="HL383" s="71"/>
      <c r="HM383" s="71"/>
      <c r="HN383" s="71"/>
      <c r="HO383" s="71"/>
      <c r="HP383" s="71"/>
      <c r="HQ383" s="71"/>
      <c r="HR383" s="71"/>
      <c r="HS383" s="71"/>
      <c r="HT383" s="71"/>
      <c r="HU383" s="71"/>
      <c r="HV383" s="71"/>
      <c r="HW383" s="71"/>
      <c r="HX383" s="71"/>
      <c r="HY383" s="71"/>
      <c r="HZ383" s="71"/>
      <c r="IA383" s="71"/>
      <c r="IB383" s="71"/>
      <c r="IC383" s="71"/>
      <c r="ID383" s="71"/>
      <c r="IE383" s="71"/>
      <c r="IF383" s="71"/>
      <c r="IG383" s="71"/>
      <c r="IH383" s="71"/>
      <c r="II383" s="71"/>
      <c r="IJ383" s="71"/>
      <c r="IK383" s="71"/>
      <c r="IL383" s="71"/>
      <c r="IM383" s="71"/>
      <c r="IN383" s="71"/>
      <c r="IO383" s="71"/>
      <c r="IP383" s="71"/>
      <c r="IQ383" s="71"/>
      <c r="IR383" s="71"/>
      <c r="IS383" s="71"/>
      <c r="IT383" s="71"/>
      <c r="IU383" s="71"/>
      <c r="IV383" s="71"/>
    </row>
    <row r="384" spans="1:256" ht="12.75">
      <c r="A384" s="68" t="s">
        <v>1671</v>
      </c>
      <c r="B384" s="68" t="s">
        <v>1672</v>
      </c>
      <c r="C384" s="68" t="s">
        <v>1673</v>
      </c>
      <c r="D384" s="68"/>
      <c r="E384" s="68"/>
      <c r="F384" s="69">
        <v>0</v>
      </c>
      <c r="G384" s="70">
        <v>14.53</v>
      </c>
      <c r="H384" s="70"/>
      <c r="I384" s="70"/>
      <c r="J384" s="70">
        <v>14.53</v>
      </c>
      <c r="K384" s="70"/>
      <c r="L384" s="70"/>
      <c r="M384" s="70"/>
      <c r="N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  <c r="EO384" s="71"/>
      <c r="EP384" s="71"/>
      <c r="EQ384" s="71"/>
      <c r="ER384" s="71"/>
      <c r="ES384" s="71"/>
      <c r="ET384" s="71"/>
      <c r="EU384" s="71"/>
      <c r="EV384" s="71"/>
      <c r="EW384" s="71"/>
      <c r="EX384" s="71"/>
      <c r="EY384" s="71"/>
      <c r="EZ384" s="71"/>
      <c r="FA384" s="71"/>
      <c r="FB384" s="71"/>
      <c r="FC384" s="71"/>
      <c r="FD384" s="71"/>
      <c r="FE384" s="71"/>
      <c r="FF384" s="71"/>
      <c r="FG384" s="71"/>
      <c r="FH384" s="71"/>
      <c r="FI384" s="71"/>
      <c r="FJ384" s="71"/>
      <c r="FK384" s="71"/>
      <c r="FL384" s="71"/>
      <c r="FM384" s="71"/>
      <c r="FN384" s="71"/>
      <c r="FO384" s="71"/>
      <c r="FP384" s="71"/>
      <c r="FQ384" s="71"/>
      <c r="FR384" s="71"/>
      <c r="FS384" s="71"/>
      <c r="FT384" s="71"/>
      <c r="FU384" s="71"/>
      <c r="FV384" s="71"/>
      <c r="FW384" s="71"/>
      <c r="FX384" s="71"/>
      <c r="FY384" s="71"/>
      <c r="FZ384" s="71"/>
      <c r="GA384" s="71"/>
      <c r="GB384" s="71"/>
      <c r="GC384" s="71"/>
      <c r="GD384" s="71"/>
      <c r="GE384" s="71"/>
      <c r="GF384" s="71"/>
      <c r="GG384" s="71"/>
      <c r="GH384" s="71"/>
      <c r="GI384" s="71"/>
      <c r="GJ384" s="71"/>
      <c r="GK384" s="71"/>
      <c r="GL384" s="71"/>
      <c r="GM384" s="71"/>
      <c r="GN384" s="71"/>
      <c r="GO384" s="71"/>
      <c r="GP384" s="71"/>
      <c r="GQ384" s="71"/>
      <c r="GR384" s="71"/>
      <c r="GS384" s="71"/>
      <c r="GT384" s="71"/>
      <c r="GU384" s="71"/>
      <c r="GV384" s="71"/>
      <c r="GW384" s="71"/>
      <c r="GX384" s="71"/>
      <c r="GY384" s="71"/>
      <c r="GZ384" s="71"/>
      <c r="HA384" s="71"/>
      <c r="HB384" s="71"/>
      <c r="HC384" s="71"/>
      <c r="HD384" s="71"/>
      <c r="HE384" s="71"/>
      <c r="HF384" s="71"/>
      <c r="HG384" s="71"/>
      <c r="HH384" s="71"/>
      <c r="HI384" s="71"/>
      <c r="HJ384" s="71"/>
      <c r="HK384" s="71"/>
      <c r="HL384" s="71"/>
      <c r="HM384" s="71"/>
      <c r="HN384" s="71"/>
      <c r="HO384" s="71"/>
      <c r="HP384" s="71"/>
      <c r="HQ384" s="71"/>
      <c r="HR384" s="71"/>
      <c r="HS384" s="71"/>
      <c r="HT384" s="71"/>
      <c r="HU384" s="71"/>
      <c r="HV384" s="71"/>
      <c r="HW384" s="71"/>
      <c r="HX384" s="71"/>
      <c r="HY384" s="71"/>
      <c r="HZ384" s="71"/>
      <c r="IA384" s="71"/>
      <c r="IB384" s="71"/>
      <c r="IC384" s="71"/>
      <c r="ID384" s="71"/>
      <c r="IE384" s="71"/>
      <c r="IF384" s="71"/>
      <c r="IG384" s="71"/>
      <c r="IH384" s="71"/>
      <c r="II384" s="71"/>
      <c r="IJ384" s="71"/>
      <c r="IK384" s="71"/>
      <c r="IL384" s="71"/>
      <c r="IM384" s="71"/>
      <c r="IN384" s="71"/>
      <c r="IO384" s="71"/>
      <c r="IP384" s="71"/>
      <c r="IQ384" s="71"/>
      <c r="IR384" s="71"/>
      <c r="IS384" s="71"/>
      <c r="IT384" s="71"/>
      <c r="IU384" s="71"/>
      <c r="IV384" s="71"/>
    </row>
    <row r="385" spans="1:256" ht="12.75">
      <c r="A385" s="68" t="s">
        <v>1674</v>
      </c>
      <c r="B385" s="68" t="s">
        <v>1675</v>
      </c>
      <c r="C385" s="68" t="s">
        <v>1676</v>
      </c>
      <c r="D385" s="68"/>
      <c r="E385" s="68"/>
      <c r="F385" s="69">
        <v>0</v>
      </c>
      <c r="G385" s="70">
        <v>24476.33</v>
      </c>
      <c r="H385" s="70"/>
      <c r="I385" s="70"/>
      <c r="J385" s="70">
        <v>24476.33</v>
      </c>
      <c r="K385" s="70"/>
      <c r="L385" s="70"/>
      <c r="M385" s="70"/>
      <c r="N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  <c r="EO385" s="71"/>
      <c r="EP385" s="71"/>
      <c r="EQ385" s="71"/>
      <c r="ER385" s="71"/>
      <c r="ES385" s="71"/>
      <c r="ET385" s="71"/>
      <c r="EU385" s="71"/>
      <c r="EV385" s="71"/>
      <c r="EW385" s="71"/>
      <c r="EX385" s="71"/>
      <c r="EY385" s="71"/>
      <c r="EZ385" s="71"/>
      <c r="FA385" s="71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1"/>
      <c r="FN385" s="71"/>
      <c r="FO385" s="71"/>
      <c r="FP385" s="71"/>
      <c r="FQ385" s="71"/>
      <c r="FR385" s="71"/>
      <c r="FS385" s="71"/>
      <c r="FT385" s="71"/>
      <c r="FU385" s="71"/>
      <c r="FV385" s="71"/>
      <c r="FW385" s="71"/>
      <c r="FX385" s="71"/>
      <c r="FY385" s="71"/>
      <c r="FZ385" s="71"/>
      <c r="GA385" s="71"/>
      <c r="GB385" s="71"/>
      <c r="GC385" s="71"/>
      <c r="GD385" s="71"/>
      <c r="GE385" s="71"/>
      <c r="GF385" s="71"/>
      <c r="GG385" s="71"/>
      <c r="GH385" s="71"/>
      <c r="GI385" s="71"/>
      <c r="GJ385" s="71"/>
      <c r="GK385" s="71"/>
      <c r="GL385" s="71"/>
      <c r="GM385" s="71"/>
      <c r="GN385" s="71"/>
      <c r="GO385" s="71"/>
      <c r="GP385" s="71"/>
      <c r="GQ385" s="71"/>
      <c r="GR385" s="71"/>
      <c r="GS385" s="71"/>
      <c r="GT385" s="71"/>
      <c r="GU385" s="71"/>
      <c r="GV385" s="71"/>
      <c r="GW385" s="71"/>
      <c r="GX385" s="71"/>
      <c r="GY385" s="71"/>
      <c r="GZ385" s="71"/>
      <c r="HA385" s="71"/>
      <c r="HB385" s="71"/>
      <c r="HC385" s="71"/>
      <c r="HD385" s="71"/>
      <c r="HE385" s="71"/>
      <c r="HF385" s="71"/>
      <c r="HG385" s="71"/>
      <c r="HH385" s="71"/>
      <c r="HI385" s="71"/>
      <c r="HJ385" s="71"/>
      <c r="HK385" s="71"/>
      <c r="HL385" s="71"/>
      <c r="HM385" s="71"/>
      <c r="HN385" s="71"/>
      <c r="HO385" s="71"/>
      <c r="HP385" s="71"/>
      <c r="HQ385" s="71"/>
      <c r="HR385" s="71"/>
      <c r="HS385" s="71"/>
      <c r="HT385" s="71"/>
      <c r="HU385" s="71"/>
      <c r="HV385" s="71"/>
      <c r="HW385" s="71"/>
      <c r="HX385" s="71"/>
      <c r="HY385" s="71"/>
      <c r="HZ385" s="71"/>
      <c r="IA385" s="71"/>
      <c r="IB385" s="71"/>
      <c r="IC385" s="71"/>
      <c r="ID385" s="71"/>
      <c r="IE385" s="71"/>
      <c r="IF385" s="71"/>
      <c r="IG385" s="71"/>
      <c r="IH385" s="71"/>
      <c r="II385" s="71"/>
      <c r="IJ385" s="71"/>
      <c r="IK385" s="71"/>
      <c r="IL385" s="71"/>
      <c r="IM385" s="71"/>
      <c r="IN385" s="71"/>
      <c r="IO385" s="71"/>
      <c r="IP385" s="71"/>
      <c r="IQ385" s="71"/>
      <c r="IR385" s="71"/>
      <c r="IS385" s="71"/>
      <c r="IT385" s="71"/>
      <c r="IU385" s="71"/>
      <c r="IV385" s="71"/>
    </row>
    <row r="386" spans="1:256" ht="12.75">
      <c r="A386" s="68" t="s">
        <v>1677</v>
      </c>
      <c r="B386" s="68" t="s">
        <v>1678</v>
      </c>
      <c r="C386" s="68" t="s">
        <v>1679</v>
      </c>
      <c r="D386" s="68"/>
      <c r="E386" s="68"/>
      <c r="F386" s="69">
        <v>0</v>
      </c>
      <c r="G386" s="70">
        <v>86509.67</v>
      </c>
      <c r="H386" s="70"/>
      <c r="I386" s="70"/>
      <c r="J386" s="70">
        <v>86509.67</v>
      </c>
      <c r="K386" s="70"/>
      <c r="L386" s="70"/>
      <c r="M386" s="70"/>
      <c r="N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  <c r="EO386" s="71"/>
      <c r="EP386" s="71"/>
      <c r="EQ386" s="71"/>
      <c r="ER386" s="71"/>
      <c r="ES386" s="71"/>
      <c r="ET386" s="71"/>
      <c r="EU386" s="71"/>
      <c r="EV386" s="71"/>
      <c r="EW386" s="71"/>
      <c r="EX386" s="71"/>
      <c r="EY386" s="71"/>
      <c r="EZ386" s="71"/>
      <c r="FA386" s="71"/>
      <c r="FB386" s="71"/>
      <c r="FC386" s="71"/>
      <c r="FD386" s="71"/>
      <c r="FE386" s="71"/>
      <c r="FF386" s="71"/>
      <c r="FG386" s="71"/>
      <c r="FH386" s="71"/>
      <c r="FI386" s="71"/>
      <c r="FJ386" s="71"/>
      <c r="FK386" s="71"/>
      <c r="FL386" s="71"/>
      <c r="FM386" s="71"/>
      <c r="FN386" s="71"/>
      <c r="FO386" s="71"/>
      <c r="FP386" s="71"/>
      <c r="FQ386" s="71"/>
      <c r="FR386" s="71"/>
      <c r="FS386" s="71"/>
      <c r="FT386" s="71"/>
      <c r="FU386" s="71"/>
      <c r="FV386" s="71"/>
      <c r="FW386" s="71"/>
      <c r="FX386" s="71"/>
      <c r="FY386" s="71"/>
      <c r="FZ386" s="71"/>
      <c r="GA386" s="71"/>
      <c r="GB386" s="71"/>
      <c r="GC386" s="71"/>
      <c r="GD386" s="71"/>
      <c r="GE386" s="71"/>
      <c r="GF386" s="71"/>
      <c r="GG386" s="71"/>
      <c r="GH386" s="71"/>
      <c r="GI386" s="71"/>
      <c r="GJ386" s="71"/>
      <c r="GK386" s="71"/>
      <c r="GL386" s="71"/>
      <c r="GM386" s="71"/>
      <c r="GN386" s="71"/>
      <c r="GO386" s="71"/>
      <c r="GP386" s="71"/>
      <c r="GQ386" s="71"/>
      <c r="GR386" s="71"/>
      <c r="GS386" s="71"/>
      <c r="GT386" s="71"/>
      <c r="GU386" s="71"/>
      <c r="GV386" s="71"/>
      <c r="GW386" s="71"/>
      <c r="GX386" s="71"/>
      <c r="GY386" s="71"/>
      <c r="GZ386" s="71"/>
      <c r="HA386" s="71"/>
      <c r="HB386" s="71"/>
      <c r="HC386" s="71"/>
      <c r="HD386" s="71"/>
      <c r="HE386" s="71"/>
      <c r="HF386" s="71"/>
      <c r="HG386" s="71"/>
      <c r="HH386" s="71"/>
      <c r="HI386" s="71"/>
      <c r="HJ386" s="71"/>
      <c r="HK386" s="71"/>
      <c r="HL386" s="71"/>
      <c r="HM386" s="71"/>
      <c r="HN386" s="71"/>
      <c r="HO386" s="71"/>
      <c r="HP386" s="71"/>
      <c r="HQ386" s="71"/>
      <c r="HR386" s="71"/>
      <c r="HS386" s="71"/>
      <c r="HT386" s="71"/>
      <c r="HU386" s="71"/>
      <c r="HV386" s="71"/>
      <c r="HW386" s="71"/>
      <c r="HX386" s="71"/>
      <c r="HY386" s="71"/>
      <c r="HZ386" s="71"/>
      <c r="IA386" s="71"/>
      <c r="IB386" s="71"/>
      <c r="IC386" s="71"/>
      <c r="ID386" s="71"/>
      <c r="IE386" s="71"/>
      <c r="IF386" s="71"/>
      <c r="IG386" s="71"/>
      <c r="IH386" s="71"/>
      <c r="II386" s="71"/>
      <c r="IJ386" s="71"/>
      <c r="IK386" s="71"/>
      <c r="IL386" s="71"/>
      <c r="IM386" s="71"/>
      <c r="IN386" s="71"/>
      <c r="IO386" s="71"/>
      <c r="IP386" s="71"/>
      <c r="IQ386" s="71"/>
      <c r="IR386" s="71"/>
      <c r="IS386" s="71"/>
      <c r="IT386" s="71"/>
      <c r="IU386" s="71"/>
      <c r="IV386" s="71"/>
    </row>
    <row r="387" spans="1:256" ht="12.75">
      <c r="A387" s="68" t="s">
        <v>1680</v>
      </c>
      <c r="B387" s="68" t="s">
        <v>1681</v>
      </c>
      <c r="C387" s="68" t="s">
        <v>1682</v>
      </c>
      <c r="D387" s="68"/>
      <c r="E387" s="68"/>
      <c r="F387" s="69">
        <v>0</v>
      </c>
      <c r="G387" s="70">
        <v>139786.26</v>
      </c>
      <c r="H387" s="70"/>
      <c r="I387" s="70"/>
      <c r="J387" s="70">
        <v>139786.26</v>
      </c>
      <c r="K387" s="70"/>
      <c r="L387" s="70"/>
      <c r="M387" s="70"/>
      <c r="N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  <c r="EO387" s="71"/>
      <c r="EP387" s="71"/>
      <c r="EQ387" s="71"/>
      <c r="ER387" s="71"/>
      <c r="ES387" s="71"/>
      <c r="ET387" s="71"/>
      <c r="EU387" s="71"/>
      <c r="EV387" s="71"/>
      <c r="EW387" s="71"/>
      <c r="EX387" s="71"/>
      <c r="EY387" s="71"/>
      <c r="EZ387" s="71"/>
      <c r="FA387" s="71"/>
      <c r="FB387" s="71"/>
      <c r="FC387" s="71"/>
      <c r="FD387" s="71"/>
      <c r="FE387" s="71"/>
      <c r="FF387" s="71"/>
      <c r="FG387" s="71"/>
      <c r="FH387" s="71"/>
      <c r="FI387" s="71"/>
      <c r="FJ387" s="71"/>
      <c r="FK387" s="71"/>
      <c r="FL387" s="71"/>
      <c r="FM387" s="71"/>
      <c r="FN387" s="71"/>
      <c r="FO387" s="71"/>
      <c r="FP387" s="71"/>
      <c r="FQ387" s="71"/>
      <c r="FR387" s="71"/>
      <c r="FS387" s="71"/>
      <c r="FT387" s="71"/>
      <c r="FU387" s="71"/>
      <c r="FV387" s="71"/>
      <c r="FW387" s="71"/>
      <c r="FX387" s="71"/>
      <c r="FY387" s="71"/>
      <c r="FZ387" s="71"/>
      <c r="GA387" s="71"/>
      <c r="GB387" s="71"/>
      <c r="GC387" s="71"/>
      <c r="GD387" s="71"/>
      <c r="GE387" s="71"/>
      <c r="GF387" s="71"/>
      <c r="GG387" s="71"/>
      <c r="GH387" s="71"/>
      <c r="GI387" s="71"/>
      <c r="GJ387" s="71"/>
      <c r="GK387" s="71"/>
      <c r="GL387" s="71"/>
      <c r="GM387" s="71"/>
      <c r="GN387" s="71"/>
      <c r="GO387" s="71"/>
      <c r="GP387" s="71"/>
      <c r="GQ387" s="71"/>
      <c r="GR387" s="71"/>
      <c r="GS387" s="71"/>
      <c r="GT387" s="71"/>
      <c r="GU387" s="71"/>
      <c r="GV387" s="71"/>
      <c r="GW387" s="71"/>
      <c r="GX387" s="71"/>
      <c r="GY387" s="71"/>
      <c r="GZ387" s="71"/>
      <c r="HA387" s="71"/>
      <c r="HB387" s="71"/>
      <c r="HC387" s="71"/>
      <c r="HD387" s="71"/>
      <c r="HE387" s="71"/>
      <c r="HF387" s="71"/>
      <c r="HG387" s="71"/>
      <c r="HH387" s="71"/>
      <c r="HI387" s="71"/>
      <c r="HJ387" s="71"/>
      <c r="HK387" s="71"/>
      <c r="HL387" s="71"/>
      <c r="HM387" s="71"/>
      <c r="HN387" s="71"/>
      <c r="HO387" s="71"/>
      <c r="HP387" s="71"/>
      <c r="HQ387" s="71"/>
      <c r="HR387" s="71"/>
      <c r="HS387" s="71"/>
      <c r="HT387" s="71"/>
      <c r="HU387" s="71"/>
      <c r="HV387" s="71"/>
      <c r="HW387" s="71"/>
      <c r="HX387" s="71"/>
      <c r="HY387" s="71"/>
      <c r="HZ387" s="71"/>
      <c r="IA387" s="71"/>
      <c r="IB387" s="71"/>
      <c r="IC387" s="71"/>
      <c r="ID387" s="71"/>
      <c r="IE387" s="71"/>
      <c r="IF387" s="71"/>
      <c r="IG387" s="71"/>
      <c r="IH387" s="71"/>
      <c r="II387" s="71"/>
      <c r="IJ387" s="71"/>
      <c r="IK387" s="71"/>
      <c r="IL387" s="71"/>
      <c r="IM387" s="71"/>
      <c r="IN387" s="71"/>
      <c r="IO387" s="71"/>
      <c r="IP387" s="71"/>
      <c r="IQ387" s="71"/>
      <c r="IR387" s="71"/>
      <c r="IS387" s="71"/>
      <c r="IT387" s="71"/>
      <c r="IU387" s="71"/>
      <c r="IV387" s="71"/>
    </row>
    <row r="388" spans="1:256" ht="12.75">
      <c r="A388" s="68" t="s">
        <v>1683</v>
      </c>
      <c r="B388" s="68" t="s">
        <v>1684</v>
      </c>
      <c r="C388" s="68" t="s">
        <v>1685</v>
      </c>
      <c r="D388" s="68"/>
      <c r="E388" s="68"/>
      <c r="F388" s="69">
        <v>0</v>
      </c>
      <c r="G388" s="70">
        <v>471312.15</v>
      </c>
      <c r="H388" s="70"/>
      <c r="I388" s="70"/>
      <c r="J388" s="70">
        <v>471312.15</v>
      </c>
      <c r="K388" s="70"/>
      <c r="L388" s="70"/>
      <c r="M388" s="70"/>
      <c r="N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  <c r="EO388" s="71"/>
      <c r="EP388" s="71"/>
      <c r="EQ388" s="71"/>
      <c r="ER388" s="71"/>
      <c r="ES388" s="71"/>
      <c r="ET388" s="71"/>
      <c r="EU388" s="71"/>
      <c r="EV388" s="71"/>
      <c r="EW388" s="71"/>
      <c r="EX388" s="71"/>
      <c r="EY388" s="71"/>
      <c r="EZ388" s="71"/>
      <c r="FA388" s="71"/>
      <c r="FB388" s="71"/>
      <c r="FC388" s="71"/>
      <c r="FD388" s="71"/>
      <c r="FE388" s="71"/>
      <c r="FF388" s="71"/>
      <c r="FG388" s="71"/>
      <c r="FH388" s="71"/>
      <c r="FI388" s="71"/>
      <c r="FJ388" s="71"/>
      <c r="FK388" s="71"/>
      <c r="FL388" s="71"/>
      <c r="FM388" s="71"/>
      <c r="FN388" s="71"/>
      <c r="FO388" s="71"/>
      <c r="FP388" s="71"/>
      <c r="FQ388" s="71"/>
      <c r="FR388" s="71"/>
      <c r="FS388" s="71"/>
      <c r="FT388" s="71"/>
      <c r="FU388" s="71"/>
      <c r="FV388" s="71"/>
      <c r="FW388" s="71"/>
      <c r="FX388" s="71"/>
      <c r="FY388" s="71"/>
      <c r="FZ388" s="71"/>
      <c r="GA388" s="71"/>
      <c r="GB388" s="71"/>
      <c r="GC388" s="71"/>
      <c r="GD388" s="71"/>
      <c r="GE388" s="71"/>
      <c r="GF388" s="71"/>
      <c r="GG388" s="71"/>
      <c r="GH388" s="71"/>
      <c r="GI388" s="71"/>
      <c r="GJ388" s="71"/>
      <c r="GK388" s="71"/>
      <c r="GL388" s="71"/>
      <c r="GM388" s="71"/>
      <c r="GN388" s="71"/>
      <c r="GO388" s="71"/>
      <c r="GP388" s="71"/>
      <c r="GQ388" s="71"/>
      <c r="GR388" s="71"/>
      <c r="GS388" s="71"/>
      <c r="GT388" s="71"/>
      <c r="GU388" s="71"/>
      <c r="GV388" s="71"/>
      <c r="GW388" s="71"/>
      <c r="GX388" s="71"/>
      <c r="GY388" s="71"/>
      <c r="GZ388" s="71"/>
      <c r="HA388" s="71"/>
      <c r="HB388" s="71"/>
      <c r="HC388" s="71"/>
      <c r="HD388" s="71"/>
      <c r="HE388" s="71"/>
      <c r="HF388" s="71"/>
      <c r="HG388" s="71"/>
      <c r="HH388" s="71"/>
      <c r="HI388" s="71"/>
      <c r="HJ388" s="71"/>
      <c r="HK388" s="71"/>
      <c r="HL388" s="71"/>
      <c r="HM388" s="71"/>
      <c r="HN388" s="71"/>
      <c r="HO388" s="71"/>
      <c r="HP388" s="71"/>
      <c r="HQ388" s="71"/>
      <c r="HR388" s="71"/>
      <c r="HS388" s="71"/>
      <c r="HT388" s="71"/>
      <c r="HU388" s="71"/>
      <c r="HV388" s="71"/>
      <c r="HW388" s="71"/>
      <c r="HX388" s="71"/>
      <c r="HY388" s="71"/>
      <c r="HZ388" s="71"/>
      <c r="IA388" s="71"/>
      <c r="IB388" s="71"/>
      <c r="IC388" s="71"/>
      <c r="ID388" s="71"/>
      <c r="IE388" s="71"/>
      <c r="IF388" s="71"/>
      <c r="IG388" s="71"/>
      <c r="IH388" s="71"/>
      <c r="II388" s="71"/>
      <c r="IJ388" s="71"/>
      <c r="IK388" s="71"/>
      <c r="IL388" s="71"/>
      <c r="IM388" s="71"/>
      <c r="IN388" s="71"/>
      <c r="IO388" s="71"/>
      <c r="IP388" s="71"/>
      <c r="IQ388" s="71"/>
      <c r="IR388" s="71"/>
      <c r="IS388" s="71"/>
      <c r="IT388" s="71"/>
      <c r="IU388" s="71"/>
      <c r="IV388" s="71"/>
    </row>
    <row r="389" spans="1:256" ht="12.75">
      <c r="A389" s="68" t="s">
        <v>1686</v>
      </c>
      <c r="B389" s="68" t="s">
        <v>1687</v>
      </c>
      <c r="C389" s="68" t="s">
        <v>1688</v>
      </c>
      <c r="D389" s="68"/>
      <c r="E389" s="68"/>
      <c r="F389" s="69">
        <v>0</v>
      </c>
      <c r="G389" s="70">
        <v>21889.91</v>
      </c>
      <c r="H389" s="70"/>
      <c r="I389" s="70"/>
      <c r="J389" s="70">
        <v>21889.91</v>
      </c>
      <c r="K389" s="70"/>
      <c r="L389" s="70"/>
      <c r="M389" s="70"/>
      <c r="N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  <c r="EO389" s="71"/>
      <c r="EP389" s="71"/>
      <c r="EQ389" s="71"/>
      <c r="ER389" s="71"/>
      <c r="ES389" s="71"/>
      <c r="ET389" s="71"/>
      <c r="EU389" s="71"/>
      <c r="EV389" s="71"/>
      <c r="EW389" s="71"/>
      <c r="EX389" s="71"/>
      <c r="EY389" s="71"/>
      <c r="EZ389" s="71"/>
      <c r="FA389" s="71"/>
      <c r="FB389" s="71"/>
      <c r="FC389" s="71"/>
      <c r="FD389" s="71"/>
      <c r="FE389" s="71"/>
      <c r="FF389" s="71"/>
      <c r="FG389" s="71"/>
      <c r="FH389" s="71"/>
      <c r="FI389" s="71"/>
      <c r="FJ389" s="71"/>
      <c r="FK389" s="71"/>
      <c r="FL389" s="71"/>
      <c r="FM389" s="71"/>
      <c r="FN389" s="71"/>
      <c r="FO389" s="71"/>
      <c r="FP389" s="71"/>
      <c r="FQ389" s="71"/>
      <c r="FR389" s="71"/>
      <c r="FS389" s="71"/>
      <c r="FT389" s="71"/>
      <c r="FU389" s="71"/>
      <c r="FV389" s="71"/>
      <c r="FW389" s="71"/>
      <c r="FX389" s="71"/>
      <c r="FY389" s="71"/>
      <c r="FZ389" s="71"/>
      <c r="GA389" s="71"/>
      <c r="GB389" s="71"/>
      <c r="GC389" s="71"/>
      <c r="GD389" s="71"/>
      <c r="GE389" s="71"/>
      <c r="GF389" s="71"/>
      <c r="GG389" s="71"/>
      <c r="GH389" s="71"/>
      <c r="GI389" s="71"/>
      <c r="GJ389" s="71"/>
      <c r="GK389" s="71"/>
      <c r="GL389" s="71"/>
      <c r="GM389" s="71"/>
      <c r="GN389" s="71"/>
      <c r="GO389" s="71"/>
      <c r="GP389" s="71"/>
      <c r="GQ389" s="71"/>
      <c r="GR389" s="71"/>
      <c r="GS389" s="71"/>
      <c r="GT389" s="71"/>
      <c r="GU389" s="71"/>
      <c r="GV389" s="71"/>
      <c r="GW389" s="71"/>
      <c r="GX389" s="71"/>
      <c r="GY389" s="71"/>
      <c r="GZ389" s="71"/>
      <c r="HA389" s="71"/>
      <c r="HB389" s="71"/>
      <c r="HC389" s="71"/>
      <c r="HD389" s="71"/>
      <c r="HE389" s="71"/>
      <c r="HF389" s="71"/>
      <c r="HG389" s="71"/>
      <c r="HH389" s="71"/>
      <c r="HI389" s="71"/>
      <c r="HJ389" s="71"/>
      <c r="HK389" s="71"/>
      <c r="HL389" s="71"/>
      <c r="HM389" s="71"/>
      <c r="HN389" s="71"/>
      <c r="HO389" s="71"/>
      <c r="HP389" s="71"/>
      <c r="HQ389" s="71"/>
      <c r="HR389" s="71"/>
      <c r="HS389" s="71"/>
      <c r="HT389" s="71"/>
      <c r="HU389" s="71"/>
      <c r="HV389" s="71"/>
      <c r="HW389" s="71"/>
      <c r="HX389" s="71"/>
      <c r="HY389" s="71"/>
      <c r="HZ389" s="71"/>
      <c r="IA389" s="71"/>
      <c r="IB389" s="71"/>
      <c r="IC389" s="71"/>
      <c r="ID389" s="71"/>
      <c r="IE389" s="71"/>
      <c r="IF389" s="71"/>
      <c r="IG389" s="71"/>
      <c r="IH389" s="71"/>
      <c r="II389" s="71"/>
      <c r="IJ389" s="71"/>
      <c r="IK389" s="71"/>
      <c r="IL389" s="71"/>
      <c r="IM389" s="71"/>
      <c r="IN389" s="71"/>
      <c r="IO389" s="71"/>
      <c r="IP389" s="71"/>
      <c r="IQ389" s="71"/>
      <c r="IR389" s="71"/>
      <c r="IS389" s="71"/>
      <c r="IT389" s="71"/>
      <c r="IU389" s="71"/>
      <c r="IV389" s="71"/>
    </row>
    <row r="390" spans="1:256" ht="12.75">
      <c r="A390" s="68" t="s">
        <v>1689</v>
      </c>
      <c r="B390" s="68" t="s">
        <v>1690</v>
      </c>
      <c r="C390" s="68" t="s">
        <v>1691</v>
      </c>
      <c r="D390" s="68"/>
      <c r="E390" s="68"/>
      <c r="F390" s="69">
        <v>0</v>
      </c>
      <c r="G390" s="70">
        <v>1192029.58</v>
      </c>
      <c r="H390" s="70"/>
      <c r="I390" s="70"/>
      <c r="J390" s="70">
        <v>1192029.58</v>
      </c>
      <c r="K390" s="70"/>
      <c r="L390" s="70"/>
      <c r="M390" s="70"/>
      <c r="N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  <c r="EO390" s="71"/>
      <c r="EP390" s="71"/>
      <c r="EQ390" s="71"/>
      <c r="ER390" s="71"/>
      <c r="ES390" s="71"/>
      <c r="ET390" s="71"/>
      <c r="EU390" s="71"/>
      <c r="EV390" s="71"/>
      <c r="EW390" s="71"/>
      <c r="EX390" s="71"/>
      <c r="EY390" s="71"/>
      <c r="EZ390" s="71"/>
      <c r="FA390" s="71"/>
      <c r="FB390" s="71"/>
      <c r="FC390" s="71"/>
      <c r="FD390" s="71"/>
      <c r="FE390" s="71"/>
      <c r="FF390" s="71"/>
      <c r="FG390" s="71"/>
      <c r="FH390" s="71"/>
      <c r="FI390" s="71"/>
      <c r="FJ390" s="71"/>
      <c r="FK390" s="71"/>
      <c r="FL390" s="71"/>
      <c r="FM390" s="71"/>
      <c r="FN390" s="71"/>
      <c r="FO390" s="71"/>
      <c r="FP390" s="71"/>
      <c r="FQ390" s="71"/>
      <c r="FR390" s="71"/>
      <c r="FS390" s="71"/>
      <c r="FT390" s="71"/>
      <c r="FU390" s="71"/>
      <c r="FV390" s="71"/>
      <c r="FW390" s="71"/>
      <c r="FX390" s="71"/>
      <c r="FY390" s="71"/>
      <c r="FZ390" s="71"/>
      <c r="GA390" s="71"/>
      <c r="GB390" s="71"/>
      <c r="GC390" s="71"/>
      <c r="GD390" s="71"/>
      <c r="GE390" s="71"/>
      <c r="GF390" s="71"/>
      <c r="GG390" s="71"/>
      <c r="GH390" s="71"/>
      <c r="GI390" s="71"/>
      <c r="GJ390" s="71"/>
      <c r="GK390" s="71"/>
      <c r="GL390" s="71"/>
      <c r="GM390" s="71"/>
      <c r="GN390" s="71"/>
      <c r="GO390" s="71"/>
      <c r="GP390" s="71"/>
      <c r="GQ390" s="71"/>
      <c r="GR390" s="71"/>
      <c r="GS390" s="71"/>
      <c r="GT390" s="71"/>
      <c r="GU390" s="71"/>
      <c r="GV390" s="71"/>
      <c r="GW390" s="71"/>
      <c r="GX390" s="71"/>
      <c r="GY390" s="71"/>
      <c r="GZ390" s="71"/>
      <c r="HA390" s="71"/>
      <c r="HB390" s="71"/>
      <c r="HC390" s="71"/>
      <c r="HD390" s="71"/>
      <c r="HE390" s="71"/>
      <c r="HF390" s="71"/>
      <c r="HG390" s="71"/>
      <c r="HH390" s="71"/>
      <c r="HI390" s="71"/>
      <c r="HJ390" s="71"/>
      <c r="HK390" s="71"/>
      <c r="HL390" s="71"/>
      <c r="HM390" s="71"/>
      <c r="HN390" s="71"/>
      <c r="HO390" s="71"/>
      <c r="HP390" s="71"/>
      <c r="HQ390" s="71"/>
      <c r="HR390" s="71"/>
      <c r="HS390" s="71"/>
      <c r="HT390" s="71"/>
      <c r="HU390" s="71"/>
      <c r="HV390" s="71"/>
      <c r="HW390" s="71"/>
      <c r="HX390" s="71"/>
      <c r="HY390" s="71"/>
      <c r="HZ390" s="71"/>
      <c r="IA390" s="71"/>
      <c r="IB390" s="71"/>
      <c r="IC390" s="71"/>
      <c r="ID390" s="71"/>
      <c r="IE390" s="71"/>
      <c r="IF390" s="71"/>
      <c r="IG390" s="71"/>
      <c r="IH390" s="71"/>
      <c r="II390" s="71"/>
      <c r="IJ390" s="71"/>
      <c r="IK390" s="71"/>
      <c r="IL390" s="71"/>
      <c r="IM390" s="71"/>
      <c r="IN390" s="71"/>
      <c r="IO390" s="71"/>
      <c r="IP390" s="71"/>
      <c r="IQ390" s="71"/>
      <c r="IR390" s="71"/>
      <c r="IS390" s="71"/>
      <c r="IT390" s="71"/>
      <c r="IU390" s="71"/>
      <c r="IV390" s="71"/>
    </row>
    <row r="391" spans="1:256" ht="12.75">
      <c r="A391" s="68" t="s">
        <v>1692</v>
      </c>
      <c r="B391" s="68" t="s">
        <v>1693</v>
      </c>
      <c r="C391" s="68" t="s">
        <v>1694</v>
      </c>
      <c r="D391" s="68"/>
      <c r="E391" s="68"/>
      <c r="F391" s="69">
        <v>0</v>
      </c>
      <c r="G391" s="70">
        <v>242742.62</v>
      </c>
      <c r="H391" s="70"/>
      <c r="I391" s="70"/>
      <c r="J391" s="70">
        <v>242742.62</v>
      </c>
      <c r="K391" s="70"/>
      <c r="L391" s="70"/>
      <c r="M391" s="70"/>
      <c r="N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  <c r="EO391" s="71"/>
      <c r="EP391" s="71"/>
      <c r="EQ391" s="71"/>
      <c r="ER391" s="71"/>
      <c r="ES391" s="71"/>
      <c r="ET391" s="71"/>
      <c r="EU391" s="71"/>
      <c r="EV391" s="71"/>
      <c r="EW391" s="71"/>
      <c r="EX391" s="71"/>
      <c r="EY391" s="71"/>
      <c r="EZ391" s="71"/>
      <c r="FA391" s="71"/>
      <c r="FB391" s="71"/>
      <c r="FC391" s="71"/>
      <c r="FD391" s="71"/>
      <c r="FE391" s="71"/>
      <c r="FF391" s="71"/>
      <c r="FG391" s="71"/>
      <c r="FH391" s="71"/>
      <c r="FI391" s="71"/>
      <c r="FJ391" s="71"/>
      <c r="FK391" s="71"/>
      <c r="FL391" s="71"/>
      <c r="FM391" s="71"/>
      <c r="FN391" s="71"/>
      <c r="FO391" s="71"/>
      <c r="FP391" s="71"/>
      <c r="FQ391" s="71"/>
      <c r="FR391" s="71"/>
      <c r="FS391" s="71"/>
      <c r="FT391" s="71"/>
      <c r="FU391" s="71"/>
      <c r="FV391" s="71"/>
      <c r="FW391" s="71"/>
      <c r="FX391" s="71"/>
      <c r="FY391" s="71"/>
      <c r="FZ391" s="71"/>
      <c r="GA391" s="71"/>
      <c r="GB391" s="71"/>
      <c r="GC391" s="71"/>
      <c r="GD391" s="71"/>
      <c r="GE391" s="71"/>
      <c r="GF391" s="71"/>
      <c r="GG391" s="71"/>
      <c r="GH391" s="71"/>
      <c r="GI391" s="71"/>
      <c r="GJ391" s="71"/>
      <c r="GK391" s="71"/>
      <c r="GL391" s="71"/>
      <c r="GM391" s="71"/>
      <c r="GN391" s="71"/>
      <c r="GO391" s="71"/>
      <c r="GP391" s="71"/>
      <c r="GQ391" s="71"/>
      <c r="GR391" s="71"/>
      <c r="GS391" s="71"/>
      <c r="GT391" s="71"/>
      <c r="GU391" s="71"/>
      <c r="GV391" s="71"/>
      <c r="GW391" s="71"/>
      <c r="GX391" s="71"/>
      <c r="GY391" s="71"/>
      <c r="GZ391" s="71"/>
      <c r="HA391" s="71"/>
      <c r="HB391" s="71"/>
      <c r="HC391" s="71"/>
      <c r="HD391" s="71"/>
      <c r="HE391" s="71"/>
      <c r="HF391" s="71"/>
      <c r="HG391" s="71"/>
      <c r="HH391" s="71"/>
      <c r="HI391" s="71"/>
      <c r="HJ391" s="71"/>
      <c r="HK391" s="71"/>
      <c r="HL391" s="71"/>
      <c r="HM391" s="71"/>
      <c r="HN391" s="71"/>
      <c r="HO391" s="71"/>
      <c r="HP391" s="71"/>
      <c r="HQ391" s="71"/>
      <c r="HR391" s="71"/>
      <c r="HS391" s="71"/>
      <c r="HT391" s="71"/>
      <c r="HU391" s="71"/>
      <c r="HV391" s="71"/>
      <c r="HW391" s="71"/>
      <c r="HX391" s="71"/>
      <c r="HY391" s="71"/>
      <c r="HZ391" s="71"/>
      <c r="IA391" s="71"/>
      <c r="IB391" s="71"/>
      <c r="IC391" s="71"/>
      <c r="ID391" s="71"/>
      <c r="IE391" s="71"/>
      <c r="IF391" s="71"/>
      <c r="IG391" s="71"/>
      <c r="IH391" s="71"/>
      <c r="II391" s="71"/>
      <c r="IJ391" s="71"/>
      <c r="IK391" s="71"/>
      <c r="IL391" s="71"/>
      <c r="IM391" s="71"/>
      <c r="IN391" s="71"/>
      <c r="IO391" s="71"/>
      <c r="IP391" s="71"/>
      <c r="IQ391" s="71"/>
      <c r="IR391" s="71"/>
      <c r="IS391" s="71"/>
      <c r="IT391" s="71"/>
      <c r="IU391" s="71"/>
      <c r="IV391" s="71"/>
    </row>
    <row r="392" spans="1:256" ht="12.75">
      <c r="A392" s="68" t="s">
        <v>1695</v>
      </c>
      <c r="B392" s="68" t="s">
        <v>1696</v>
      </c>
      <c r="C392" s="68" t="s">
        <v>1697</v>
      </c>
      <c r="D392" s="68"/>
      <c r="E392" s="68"/>
      <c r="F392" s="69">
        <v>0</v>
      </c>
      <c r="G392" s="70">
        <v>46882.9</v>
      </c>
      <c r="H392" s="70"/>
      <c r="I392" s="70"/>
      <c r="J392" s="70">
        <v>46882.9</v>
      </c>
      <c r="K392" s="70"/>
      <c r="L392" s="70"/>
      <c r="M392" s="70"/>
      <c r="N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1"/>
      <c r="ES392" s="71"/>
      <c r="ET392" s="71"/>
      <c r="EU392" s="71"/>
      <c r="EV392" s="71"/>
      <c r="EW392" s="71"/>
      <c r="EX392" s="71"/>
      <c r="EY392" s="71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1"/>
      <c r="FM392" s="71"/>
      <c r="FN392" s="71"/>
      <c r="FO392" s="71"/>
      <c r="FP392" s="71"/>
      <c r="FQ392" s="71"/>
      <c r="FR392" s="71"/>
      <c r="FS392" s="71"/>
      <c r="FT392" s="71"/>
      <c r="FU392" s="71"/>
      <c r="FV392" s="71"/>
      <c r="FW392" s="71"/>
      <c r="FX392" s="71"/>
      <c r="FY392" s="71"/>
      <c r="FZ392" s="71"/>
      <c r="GA392" s="71"/>
      <c r="GB392" s="71"/>
      <c r="GC392" s="71"/>
      <c r="GD392" s="71"/>
      <c r="GE392" s="71"/>
      <c r="GF392" s="71"/>
      <c r="GG392" s="71"/>
      <c r="GH392" s="71"/>
      <c r="GI392" s="71"/>
      <c r="GJ392" s="71"/>
      <c r="GK392" s="71"/>
      <c r="GL392" s="71"/>
      <c r="GM392" s="71"/>
      <c r="GN392" s="71"/>
      <c r="GO392" s="71"/>
      <c r="GP392" s="71"/>
      <c r="GQ392" s="71"/>
      <c r="GR392" s="71"/>
      <c r="GS392" s="71"/>
      <c r="GT392" s="71"/>
      <c r="GU392" s="71"/>
      <c r="GV392" s="71"/>
      <c r="GW392" s="71"/>
      <c r="GX392" s="71"/>
      <c r="GY392" s="71"/>
      <c r="GZ392" s="71"/>
      <c r="HA392" s="71"/>
      <c r="HB392" s="71"/>
      <c r="HC392" s="71"/>
      <c r="HD392" s="71"/>
      <c r="HE392" s="71"/>
      <c r="HF392" s="71"/>
      <c r="HG392" s="71"/>
      <c r="HH392" s="71"/>
      <c r="HI392" s="71"/>
      <c r="HJ392" s="71"/>
      <c r="HK392" s="71"/>
      <c r="HL392" s="71"/>
      <c r="HM392" s="71"/>
      <c r="HN392" s="71"/>
      <c r="HO392" s="71"/>
      <c r="HP392" s="71"/>
      <c r="HQ392" s="71"/>
      <c r="HR392" s="71"/>
      <c r="HS392" s="71"/>
      <c r="HT392" s="71"/>
      <c r="HU392" s="71"/>
      <c r="HV392" s="71"/>
      <c r="HW392" s="71"/>
      <c r="HX392" s="71"/>
      <c r="HY392" s="71"/>
      <c r="HZ392" s="71"/>
      <c r="IA392" s="71"/>
      <c r="IB392" s="71"/>
      <c r="IC392" s="71"/>
      <c r="ID392" s="71"/>
      <c r="IE392" s="71"/>
      <c r="IF392" s="71"/>
      <c r="IG392" s="71"/>
      <c r="IH392" s="71"/>
      <c r="II392" s="71"/>
      <c r="IJ392" s="71"/>
      <c r="IK392" s="71"/>
      <c r="IL392" s="71"/>
      <c r="IM392" s="71"/>
      <c r="IN392" s="71"/>
      <c r="IO392" s="71"/>
      <c r="IP392" s="71"/>
      <c r="IQ392" s="71"/>
      <c r="IR392" s="71"/>
      <c r="IS392" s="71"/>
      <c r="IT392" s="71"/>
      <c r="IU392" s="71"/>
      <c r="IV392" s="71"/>
    </row>
    <row r="393" spans="1:256" ht="12.75">
      <c r="A393" s="68" t="s">
        <v>1698</v>
      </c>
      <c r="B393" s="68" t="s">
        <v>1699</v>
      </c>
      <c r="C393" s="68" t="s">
        <v>1700</v>
      </c>
      <c r="D393" s="68"/>
      <c r="E393" s="68"/>
      <c r="F393" s="69">
        <v>0</v>
      </c>
      <c r="G393" s="70">
        <v>267454.37</v>
      </c>
      <c r="H393" s="70"/>
      <c r="I393" s="70"/>
      <c r="J393" s="70">
        <v>267454.37</v>
      </c>
      <c r="K393" s="70"/>
      <c r="L393" s="70"/>
      <c r="M393" s="70"/>
      <c r="N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  <c r="FS393" s="71"/>
      <c r="FT393" s="71"/>
      <c r="FU393" s="71"/>
      <c r="FV393" s="71"/>
      <c r="FW393" s="71"/>
      <c r="FX393" s="71"/>
      <c r="FY393" s="71"/>
      <c r="FZ393" s="71"/>
      <c r="GA393" s="71"/>
      <c r="GB393" s="71"/>
      <c r="GC393" s="71"/>
      <c r="GD393" s="71"/>
      <c r="GE393" s="71"/>
      <c r="GF393" s="71"/>
      <c r="GG393" s="71"/>
      <c r="GH393" s="71"/>
      <c r="GI393" s="71"/>
      <c r="GJ393" s="71"/>
      <c r="GK393" s="71"/>
      <c r="GL393" s="71"/>
      <c r="GM393" s="71"/>
      <c r="GN393" s="71"/>
      <c r="GO393" s="71"/>
      <c r="GP393" s="71"/>
      <c r="GQ393" s="71"/>
      <c r="GR393" s="71"/>
      <c r="GS393" s="71"/>
      <c r="GT393" s="71"/>
      <c r="GU393" s="71"/>
      <c r="GV393" s="71"/>
      <c r="GW393" s="71"/>
      <c r="GX393" s="71"/>
      <c r="GY393" s="71"/>
      <c r="GZ393" s="71"/>
      <c r="HA393" s="71"/>
      <c r="HB393" s="71"/>
      <c r="HC393" s="71"/>
      <c r="HD393" s="71"/>
      <c r="HE393" s="71"/>
      <c r="HF393" s="71"/>
      <c r="HG393" s="71"/>
      <c r="HH393" s="71"/>
      <c r="HI393" s="71"/>
      <c r="HJ393" s="71"/>
      <c r="HK393" s="71"/>
      <c r="HL393" s="71"/>
      <c r="HM393" s="71"/>
      <c r="HN393" s="71"/>
      <c r="HO393" s="71"/>
      <c r="HP393" s="71"/>
      <c r="HQ393" s="71"/>
      <c r="HR393" s="71"/>
      <c r="HS393" s="71"/>
      <c r="HT393" s="71"/>
      <c r="HU393" s="71"/>
      <c r="HV393" s="71"/>
      <c r="HW393" s="71"/>
      <c r="HX393" s="71"/>
      <c r="HY393" s="71"/>
      <c r="HZ393" s="71"/>
      <c r="IA393" s="71"/>
      <c r="IB393" s="71"/>
      <c r="IC393" s="71"/>
      <c r="ID393" s="71"/>
      <c r="IE393" s="71"/>
      <c r="IF393" s="71"/>
      <c r="IG393" s="71"/>
      <c r="IH393" s="71"/>
      <c r="II393" s="71"/>
      <c r="IJ393" s="71"/>
      <c r="IK393" s="71"/>
      <c r="IL393" s="71"/>
      <c r="IM393" s="71"/>
      <c r="IN393" s="71"/>
      <c r="IO393" s="71"/>
      <c r="IP393" s="71"/>
      <c r="IQ393" s="71"/>
      <c r="IR393" s="71"/>
      <c r="IS393" s="71"/>
      <c r="IT393" s="71"/>
      <c r="IU393" s="71"/>
      <c r="IV393" s="71"/>
    </row>
    <row r="394" spans="1:256" ht="12.75">
      <c r="A394" s="68" t="s">
        <v>1701</v>
      </c>
      <c r="B394" s="68" t="s">
        <v>1702</v>
      </c>
      <c r="C394" s="68" t="s">
        <v>1703</v>
      </c>
      <c r="D394" s="68"/>
      <c r="E394" s="68"/>
      <c r="F394" s="69">
        <v>0</v>
      </c>
      <c r="G394" s="70">
        <v>57288.97</v>
      </c>
      <c r="H394" s="70"/>
      <c r="I394" s="70"/>
      <c r="J394" s="70">
        <v>57288.97</v>
      </c>
      <c r="K394" s="70"/>
      <c r="L394" s="70"/>
      <c r="M394" s="70"/>
      <c r="N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  <c r="EO394" s="71"/>
      <c r="EP394" s="71"/>
      <c r="EQ394" s="71"/>
      <c r="ER394" s="71"/>
      <c r="ES394" s="71"/>
      <c r="ET394" s="71"/>
      <c r="EU394" s="71"/>
      <c r="EV394" s="71"/>
      <c r="EW394" s="71"/>
      <c r="EX394" s="71"/>
      <c r="EY394" s="71"/>
      <c r="EZ394" s="71"/>
      <c r="FA394" s="71"/>
      <c r="FB394" s="71"/>
      <c r="FC394" s="71"/>
      <c r="FD394" s="71"/>
      <c r="FE394" s="71"/>
      <c r="FF394" s="71"/>
      <c r="FG394" s="71"/>
      <c r="FH394" s="71"/>
      <c r="FI394" s="71"/>
      <c r="FJ394" s="71"/>
      <c r="FK394" s="71"/>
      <c r="FL394" s="71"/>
      <c r="FM394" s="71"/>
      <c r="FN394" s="71"/>
      <c r="FO394" s="71"/>
      <c r="FP394" s="71"/>
      <c r="FQ394" s="71"/>
      <c r="FR394" s="71"/>
      <c r="FS394" s="71"/>
      <c r="FT394" s="71"/>
      <c r="FU394" s="71"/>
      <c r="FV394" s="71"/>
      <c r="FW394" s="71"/>
      <c r="FX394" s="71"/>
      <c r="FY394" s="71"/>
      <c r="FZ394" s="71"/>
      <c r="GA394" s="71"/>
      <c r="GB394" s="71"/>
      <c r="GC394" s="71"/>
      <c r="GD394" s="71"/>
      <c r="GE394" s="71"/>
      <c r="GF394" s="71"/>
      <c r="GG394" s="71"/>
      <c r="GH394" s="71"/>
      <c r="GI394" s="71"/>
      <c r="GJ394" s="71"/>
      <c r="GK394" s="71"/>
      <c r="GL394" s="71"/>
      <c r="GM394" s="71"/>
      <c r="GN394" s="71"/>
      <c r="GO394" s="71"/>
      <c r="GP394" s="71"/>
      <c r="GQ394" s="71"/>
      <c r="GR394" s="71"/>
      <c r="GS394" s="71"/>
      <c r="GT394" s="71"/>
      <c r="GU394" s="71"/>
      <c r="GV394" s="71"/>
      <c r="GW394" s="71"/>
      <c r="GX394" s="71"/>
      <c r="GY394" s="71"/>
      <c r="GZ394" s="71"/>
      <c r="HA394" s="71"/>
      <c r="HB394" s="71"/>
      <c r="HC394" s="71"/>
      <c r="HD394" s="71"/>
      <c r="HE394" s="71"/>
      <c r="HF394" s="71"/>
      <c r="HG394" s="71"/>
      <c r="HH394" s="71"/>
      <c r="HI394" s="71"/>
      <c r="HJ394" s="71"/>
      <c r="HK394" s="71"/>
      <c r="HL394" s="71"/>
      <c r="HM394" s="71"/>
      <c r="HN394" s="71"/>
      <c r="HO394" s="71"/>
      <c r="HP394" s="71"/>
      <c r="HQ394" s="71"/>
      <c r="HR394" s="71"/>
      <c r="HS394" s="71"/>
      <c r="HT394" s="71"/>
      <c r="HU394" s="71"/>
      <c r="HV394" s="71"/>
      <c r="HW394" s="71"/>
      <c r="HX394" s="71"/>
      <c r="HY394" s="71"/>
      <c r="HZ394" s="71"/>
      <c r="IA394" s="71"/>
      <c r="IB394" s="71"/>
      <c r="IC394" s="71"/>
      <c r="ID394" s="71"/>
      <c r="IE394" s="71"/>
      <c r="IF394" s="71"/>
      <c r="IG394" s="71"/>
      <c r="IH394" s="71"/>
      <c r="II394" s="71"/>
      <c r="IJ394" s="71"/>
      <c r="IK394" s="71"/>
      <c r="IL394" s="71"/>
      <c r="IM394" s="71"/>
      <c r="IN394" s="71"/>
      <c r="IO394" s="71"/>
      <c r="IP394" s="71"/>
      <c r="IQ394" s="71"/>
      <c r="IR394" s="71"/>
      <c r="IS394" s="71"/>
      <c r="IT394" s="71"/>
      <c r="IU394" s="71"/>
      <c r="IV394" s="71"/>
    </row>
    <row r="395" spans="1:256" ht="12.75">
      <c r="A395" s="68" t="s">
        <v>1704</v>
      </c>
      <c r="B395" s="68" t="s">
        <v>1705</v>
      </c>
      <c r="C395" s="68" t="s">
        <v>1706</v>
      </c>
      <c r="D395" s="68"/>
      <c r="E395" s="68"/>
      <c r="F395" s="69">
        <v>0</v>
      </c>
      <c r="G395" s="70">
        <v>915100.25</v>
      </c>
      <c r="H395" s="70"/>
      <c r="I395" s="70"/>
      <c r="J395" s="70">
        <v>915100.25</v>
      </c>
      <c r="K395" s="70"/>
      <c r="L395" s="70"/>
      <c r="M395" s="70"/>
      <c r="N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  <c r="EO395" s="71"/>
      <c r="EP395" s="71"/>
      <c r="EQ395" s="71"/>
      <c r="ER395" s="71"/>
      <c r="ES395" s="71"/>
      <c r="ET395" s="71"/>
      <c r="EU395" s="71"/>
      <c r="EV395" s="71"/>
      <c r="EW395" s="71"/>
      <c r="EX395" s="71"/>
      <c r="EY395" s="71"/>
      <c r="EZ395" s="71"/>
      <c r="FA395" s="71"/>
      <c r="FB395" s="71"/>
      <c r="FC395" s="71"/>
      <c r="FD395" s="71"/>
      <c r="FE395" s="71"/>
      <c r="FF395" s="71"/>
      <c r="FG395" s="71"/>
      <c r="FH395" s="71"/>
      <c r="FI395" s="71"/>
      <c r="FJ395" s="71"/>
      <c r="FK395" s="71"/>
      <c r="FL395" s="71"/>
      <c r="FM395" s="71"/>
      <c r="FN395" s="71"/>
      <c r="FO395" s="71"/>
      <c r="FP395" s="71"/>
      <c r="FQ395" s="71"/>
      <c r="FR395" s="71"/>
      <c r="FS395" s="71"/>
      <c r="FT395" s="71"/>
      <c r="FU395" s="71"/>
      <c r="FV395" s="71"/>
      <c r="FW395" s="71"/>
      <c r="FX395" s="71"/>
      <c r="FY395" s="71"/>
      <c r="FZ395" s="71"/>
      <c r="GA395" s="71"/>
      <c r="GB395" s="71"/>
      <c r="GC395" s="71"/>
      <c r="GD395" s="71"/>
      <c r="GE395" s="71"/>
      <c r="GF395" s="71"/>
      <c r="GG395" s="71"/>
      <c r="GH395" s="71"/>
      <c r="GI395" s="71"/>
      <c r="GJ395" s="71"/>
      <c r="GK395" s="71"/>
      <c r="GL395" s="71"/>
      <c r="GM395" s="71"/>
      <c r="GN395" s="71"/>
      <c r="GO395" s="71"/>
      <c r="GP395" s="71"/>
      <c r="GQ395" s="71"/>
      <c r="GR395" s="71"/>
      <c r="GS395" s="71"/>
      <c r="GT395" s="71"/>
      <c r="GU395" s="71"/>
      <c r="GV395" s="71"/>
      <c r="GW395" s="71"/>
      <c r="GX395" s="71"/>
      <c r="GY395" s="71"/>
      <c r="GZ395" s="71"/>
      <c r="HA395" s="71"/>
      <c r="HB395" s="71"/>
      <c r="HC395" s="71"/>
      <c r="HD395" s="71"/>
      <c r="HE395" s="71"/>
      <c r="HF395" s="71"/>
      <c r="HG395" s="71"/>
      <c r="HH395" s="71"/>
      <c r="HI395" s="71"/>
      <c r="HJ395" s="71"/>
      <c r="HK395" s="71"/>
      <c r="HL395" s="71"/>
      <c r="HM395" s="71"/>
      <c r="HN395" s="71"/>
      <c r="HO395" s="71"/>
      <c r="HP395" s="71"/>
      <c r="HQ395" s="71"/>
      <c r="HR395" s="71"/>
      <c r="HS395" s="71"/>
      <c r="HT395" s="71"/>
      <c r="HU395" s="71"/>
      <c r="HV395" s="71"/>
      <c r="HW395" s="71"/>
      <c r="HX395" s="71"/>
      <c r="HY395" s="71"/>
      <c r="HZ395" s="71"/>
      <c r="IA395" s="71"/>
      <c r="IB395" s="71"/>
      <c r="IC395" s="71"/>
      <c r="ID395" s="71"/>
      <c r="IE395" s="71"/>
      <c r="IF395" s="71"/>
      <c r="IG395" s="71"/>
      <c r="IH395" s="71"/>
      <c r="II395" s="71"/>
      <c r="IJ395" s="71"/>
      <c r="IK395" s="71"/>
      <c r="IL395" s="71"/>
      <c r="IM395" s="71"/>
      <c r="IN395" s="71"/>
      <c r="IO395" s="71"/>
      <c r="IP395" s="71"/>
      <c r="IQ395" s="71"/>
      <c r="IR395" s="71"/>
      <c r="IS395" s="71"/>
      <c r="IT395" s="71"/>
      <c r="IU395" s="71"/>
      <c r="IV395" s="71"/>
    </row>
    <row r="396" spans="1:256" ht="12.75">
      <c r="A396" s="68" t="s">
        <v>1707</v>
      </c>
      <c r="B396" s="68" t="s">
        <v>1708</v>
      </c>
      <c r="C396" s="68" t="s">
        <v>1709</v>
      </c>
      <c r="D396" s="68"/>
      <c r="E396" s="68"/>
      <c r="F396" s="69">
        <v>0</v>
      </c>
      <c r="G396" s="70">
        <v>263614.92</v>
      </c>
      <c r="H396" s="70"/>
      <c r="I396" s="70"/>
      <c r="J396" s="70">
        <v>263614.92</v>
      </c>
      <c r="K396" s="70"/>
      <c r="L396" s="70"/>
      <c r="M396" s="70"/>
      <c r="N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  <c r="EO396" s="71"/>
      <c r="EP396" s="71"/>
      <c r="EQ396" s="71"/>
      <c r="ER396" s="71"/>
      <c r="ES396" s="71"/>
      <c r="ET396" s="71"/>
      <c r="EU396" s="71"/>
      <c r="EV396" s="71"/>
      <c r="EW396" s="71"/>
      <c r="EX396" s="71"/>
      <c r="EY396" s="71"/>
      <c r="EZ396" s="71"/>
      <c r="FA396" s="71"/>
      <c r="FB396" s="71"/>
      <c r="FC396" s="71"/>
      <c r="FD396" s="71"/>
      <c r="FE396" s="71"/>
      <c r="FF396" s="71"/>
      <c r="FG396" s="71"/>
      <c r="FH396" s="71"/>
      <c r="FI396" s="71"/>
      <c r="FJ396" s="71"/>
      <c r="FK396" s="71"/>
      <c r="FL396" s="71"/>
      <c r="FM396" s="71"/>
      <c r="FN396" s="71"/>
      <c r="FO396" s="71"/>
      <c r="FP396" s="71"/>
      <c r="FQ396" s="71"/>
      <c r="FR396" s="71"/>
      <c r="FS396" s="71"/>
      <c r="FT396" s="71"/>
      <c r="FU396" s="71"/>
      <c r="FV396" s="71"/>
      <c r="FW396" s="71"/>
      <c r="FX396" s="71"/>
      <c r="FY396" s="71"/>
      <c r="FZ396" s="71"/>
      <c r="GA396" s="71"/>
      <c r="GB396" s="71"/>
      <c r="GC396" s="71"/>
      <c r="GD396" s="71"/>
      <c r="GE396" s="71"/>
      <c r="GF396" s="71"/>
      <c r="GG396" s="71"/>
      <c r="GH396" s="71"/>
      <c r="GI396" s="71"/>
      <c r="GJ396" s="71"/>
      <c r="GK396" s="71"/>
      <c r="GL396" s="71"/>
      <c r="GM396" s="71"/>
      <c r="GN396" s="71"/>
      <c r="GO396" s="71"/>
      <c r="GP396" s="71"/>
      <c r="GQ396" s="71"/>
      <c r="GR396" s="71"/>
      <c r="GS396" s="71"/>
      <c r="GT396" s="71"/>
      <c r="GU396" s="71"/>
      <c r="GV396" s="71"/>
      <c r="GW396" s="71"/>
      <c r="GX396" s="71"/>
      <c r="GY396" s="71"/>
      <c r="GZ396" s="71"/>
      <c r="HA396" s="71"/>
      <c r="HB396" s="71"/>
      <c r="HC396" s="71"/>
      <c r="HD396" s="71"/>
      <c r="HE396" s="71"/>
      <c r="HF396" s="71"/>
      <c r="HG396" s="71"/>
      <c r="HH396" s="71"/>
      <c r="HI396" s="71"/>
      <c r="HJ396" s="71"/>
      <c r="HK396" s="71"/>
      <c r="HL396" s="71"/>
      <c r="HM396" s="71"/>
      <c r="HN396" s="71"/>
      <c r="HO396" s="71"/>
      <c r="HP396" s="71"/>
      <c r="HQ396" s="71"/>
      <c r="HR396" s="71"/>
      <c r="HS396" s="71"/>
      <c r="HT396" s="71"/>
      <c r="HU396" s="71"/>
      <c r="HV396" s="71"/>
      <c r="HW396" s="71"/>
      <c r="HX396" s="71"/>
      <c r="HY396" s="71"/>
      <c r="HZ396" s="71"/>
      <c r="IA396" s="71"/>
      <c r="IB396" s="71"/>
      <c r="IC396" s="71"/>
      <c r="ID396" s="71"/>
      <c r="IE396" s="71"/>
      <c r="IF396" s="71"/>
      <c r="IG396" s="71"/>
      <c r="IH396" s="71"/>
      <c r="II396" s="71"/>
      <c r="IJ396" s="71"/>
      <c r="IK396" s="71"/>
      <c r="IL396" s="71"/>
      <c r="IM396" s="71"/>
      <c r="IN396" s="71"/>
      <c r="IO396" s="71"/>
      <c r="IP396" s="71"/>
      <c r="IQ396" s="71"/>
      <c r="IR396" s="71"/>
      <c r="IS396" s="71"/>
      <c r="IT396" s="71"/>
      <c r="IU396" s="71"/>
      <c r="IV396" s="71"/>
    </row>
    <row r="397" spans="1:256" ht="12.75">
      <c r="A397" s="68" t="s">
        <v>1710</v>
      </c>
      <c r="B397" s="68" t="s">
        <v>1711</v>
      </c>
      <c r="C397" s="68" t="s">
        <v>1712</v>
      </c>
      <c r="D397" s="68"/>
      <c r="E397" s="68"/>
      <c r="F397" s="69">
        <v>0</v>
      </c>
      <c r="G397" s="70">
        <v>384900.93</v>
      </c>
      <c r="H397" s="70"/>
      <c r="I397" s="70"/>
      <c r="J397" s="70">
        <v>384900.93</v>
      </c>
      <c r="K397" s="70"/>
      <c r="L397" s="70"/>
      <c r="M397" s="70"/>
      <c r="N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1"/>
      <c r="FM397" s="71"/>
      <c r="FN397" s="71"/>
      <c r="FO397" s="71"/>
      <c r="FP397" s="71"/>
      <c r="FQ397" s="71"/>
      <c r="FR397" s="71"/>
      <c r="FS397" s="71"/>
      <c r="FT397" s="71"/>
      <c r="FU397" s="71"/>
      <c r="FV397" s="71"/>
      <c r="FW397" s="71"/>
      <c r="FX397" s="71"/>
      <c r="FY397" s="71"/>
      <c r="FZ397" s="71"/>
      <c r="GA397" s="71"/>
      <c r="GB397" s="71"/>
      <c r="GC397" s="71"/>
      <c r="GD397" s="71"/>
      <c r="GE397" s="71"/>
      <c r="GF397" s="71"/>
      <c r="GG397" s="71"/>
      <c r="GH397" s="71"/>
      <c r="GI397" s="71"/>
      <c r="GJ397" s="71"/>
      <c r="GK397" s="71"/>
      <c r="GL397" s="71"/>
      <c r="GM397" s="71"/>
      <c r="GN397" s="71"/>
      <c r="GO397" s="71"/>
      <c r="GP397" s="71"/>
      <c r="GQ397" s="71"/>
      <c r="GR397" s="71"/>
      <c r="GS397" s="71"/>
      <c r="GT397" s="71"/>
      <c r="GU397" s="71"/>
      <c r="GV397" s="71"/>
      <c r="GW397" s="71"/>
      <c r="GX397" s="71"/>
      <c r="GY397" s="71"/>
      <c r="GZ397" s="71"/>
      <c r="HA397" s="71"/>
      <c r="HB397" s="71"/>
      <c r="HC397" s="71"/>
      <c r="HD397" s="71"/>
      <c r="HE397" s="71"/>
      <c r="HF397" s="71"/>
      <c r="HG397" s="71"/>
      <c r="HH397" s="71"/>
      <c r="HI397" s="71"/>
      <c r="HJ397" s="71"/>
      <c r="HK397" s="71"/>
      <c r="HL397" s="71"/>
      <c r="HM397" s="71"/>
      <c r="HN397" s="71"/>
      <c r="HO397" s="71"/>
      <c r="HP397" s="71"/>
      <c r="HQ397" s="71"/>
      <c r="HR397" s="71"/>
      <c r="HS397" s="71"/>
      <c r="HT397" s="71"/>
      <c r="HU397" s="71"/>
      <c r="HV397" s="71"/>
      <c r="HW397" s="71"/>
      <c r="HX397" s="71"/>
      <c r="HY397" s="71"/>
      <c r="HZ397" s="71"/>
      <c r="IA397" s="71"/>
      <c r="IB397" s="71"/>
      <c r="IC397" s="71"/>
      <c r="ID397" s="71"/>
      <c r="IE397" s="71"/>
      <c r="IF397" s="71"/>
      <c r="IG397" s="71"/>
      <c r="IH397" s="71"/>
      <c r="II397" s="71"/>
      <c r="IJ397" s="71"/>
      <c r="IK397" s="71"/>
      <c r="IL397" s="71"/>
      <c r="IM397" s="71"/>
      <c r="IN397" s="71"/>
      <c r="IO397" s="71"/>
      <c r="IP397" s="71"/>
      <c r="IQ397" s="71"/>
      <c r="IR397" s="71"/>
      <c r="IS397" s="71"/>
      <c r="IT397" s="71"/>
      <c r="IU397" s="71"/>
      <c r="IV397" s="71"/>
    </row>
    <row r="398" spans="1:256" ht="12.75">
      <c r="A398" s="68" t="s">
        <v>1713</v>
      </c>
      <c r="B398" s="68" t="s">
        <v>1714</v>
      </c>
      <c r="C398" s="68" t="s">
        <v>1715</v>
      </c>
      <c r="D398" s="68"/>
      <c r="E398" s="68"/>
      <c r="F398" s="69">
        <v>0</v>
      </c>
      <c r="G398" s="70">
        <v>135065.17</v>
      </c>
      <c r="H398" s="70"/>
      <c r="I398" s="70"/>
      <c r="J398" s="70">
        <v>135065.17</v>
      </c>
      <c r="K398" s="70"/>
      <c r="L398" s="70"/>
      <c r="M398" s="70"/>
      <c r="N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  <c r="EO398" s="71"/>
      <c r="EP398" s="71"/>
      <c r="EQ398" s="71"/>
      <c r="ER398" s="71"/>
      <c r="ES398" s="71"/>
      <c r="ET398" s="71"/>
      <c r="EU398" s="71"/>
      <c r="EV398" s="71"/>
      <c r="EW398" s="71"/>
      <c r="EX398" s="71"/>
      <c r="EY398" s="71"/>
      <c r="EZ398" s="71"/>
      <c r="FA398" s="71"/>
      <c r="FB398" s="71"/>
      <c r="FC398" s="71"/>
      <c r="FD398" s="71"/>
      <c r="FE398" s="71"/>
      <c r="FF398" s="71"/>
      <c r="FG398" s="71"/>
      <c r="FH398" s="71"/>
      <c r="FI398" s="71"/>
      <c r="FJ398" s="71"/>
      <c r="FK398" s="71"/>
      <c r="FL398" s="71"/>
      <c r="FM398" s="71"/>
      <c r="FN398" s="71"/>
      <c r="FO398" s="71"/>
      <c r="FP398" s="71"/>
      <c r="FQ398" s="71"/>
      <c r="FR398" s="71"/>
      <c r="FS398" s="71"/>
      <c r="FT398" s="71"/>
      <c r="FU398" s="71"/>
      <c r="FV398" s="71"/>
      <c r="FW398" s="71"/>
      <c r="FX398" s="71"/>
      <c r="FY398" s="71"/>
      <c r="FZ398" s="71"/>
      <c r="GA398" s="71"/>
      <c r="GB398" s="71"/>
      <c r="GC398" s="71"/>
      <c r="GD398" s="71"/>
      <c r="GE398" s="71"/>
      <c r="GF398" s="71"/>
      <c r="GG398" s="71"/>
      <c r="GH398" s="71"/>
      <c r="GI398" s="71"/>
      <c r="GJ398" s="71"/>
      <c r="GK398" s="71"/>
      <c r="GL398" s="71"/>
      <c r="GM398" s="71"/>
      <c r="GN398" s="71"/>
      <c r="GO398" s="71"/>
      <c r="GP398" s="71"/>
      <c r="GQ398" s="71"/>
      <c r="GR398" s="71"/>
      <c r="GS398" s="71"/>
      <c r="GT398" s="71"/>
      <c r="GU398" s="71"/>
      <c r="GV398" s="71"/>
      <c r="GW398" s="71"/>
      <c r="GX398" s="71"/>
      <c r="GY398" s="71"/>
      <c r="GZ398" s="71"/>
      <c r="HA398" s="71"/>
      <c r="HB398" s="71"/>
      <c r="HC398" s="71"/>
      <c r="HD398" s="71"/>
      <c r="HE398" s="71"/>
      <c r="HF398" s="71"/>
      <c r="HG398" s="71"/>
      <c r="HH398" s="71"/>
      <c r="HI398" s="71"/>
      <c r="HJ398" s="71"/>
      <c r="HK398" s="71"/>
      <c r="HL398" s="71"/>
      <c r="HM398" s="71"/>
      <c r="HN398" s="71"/>
      <c r="HO398" s="71"/>
      <c r="HP398" s="71"/>
      <c r="HQ398" s="71"/>
      <c r="HR398" s="71"/>
      <c r="HS398" s="71"/>
      <c r="HT398" s="71"/>
      <c r="HU398" s="71"/>
      <c r="HV398" s="71"/>
      <c r="HW398" s="71"/>
      <c r="HX398" s="71"/>
      <c r="HY398" s="71"/>
      <c r="HZ398" s="71"/>
      <c r="IA398" s="71"/>
      <c r="IB398" s="71"/>
      <c r="IC398" s="71"/>
      <c r="ID398" s="71"/>
      <c r="IE398" s="71"/>
      <c r="IF398" s="71"/>
      <c r="IG398" s="71"/>
      <c r="IH398" s="71"/>
      <c r="II398" s="71"/>
      <c r="IJ398" s="71"/>
      <c r="IK398" s="71"/>
      <c r="IL398" s="71"/>
      <c r="IM398" s="71"/>
      <c r="IN398" s="71"/>
      <c r="IO398" s="71"/>
      <c r="IP398" s="71"/>
      <c r="IQ398" s="71"/>
      <c r="IR398" s="71"/>
      <c r="IS398" s="71"/>
      <c r="IT398" s="71"/>
      <c r="IU398" s="71"/>
      <c r="IV398" s="71"/>
    </row>
    <row r="399" spans="1:256" ht="12.75">
      <c r="A399" s="68" t="s">
        <v>1716</v>
      </c>
      <c r="B399" s="68" t="s">
        <v>1717</v>
      </c>
      <c r="C399" s="68" t="s">
        <v>1718</v>
      </c>
      <c r="D399" s="68"/>
      <c r="E399" s="68"/>
      <c r="F399" s="69">
        <v>0</v>
      </c>
      <c r="G399" s="70">
        <v>26529.97</v>
      </c>
      <c r="H399" s="70"/>
      <c r="I399" s="70"/>
      <c r="J399" s="70">
        <v>26529.97</v>
      </c>
      <c r="K399" s="70"/>
      <c r="L399" s="70"/>
      <c r="M399" s="70"/>
      <c r="N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1"/>
      <c r="GS399" s="71"/>
      <c r="GT399" s="71"/>
      <c r="GU399" s="71"/>
      <c r="GV399" s="71"/>
      <c r="GW399" s="71"/>
      <c r="GX399" s="71"/>
      <c r="GY399" s="71"/>
      <c r="GZ399" s="71"/>
      <c r="HA399" s="71"/>
      <c r="HB399" s="71"/>
      <c r="HC399" s="71"/>
      <c r="HD399" s="71"/>
      <c r="HE399" s="71"/>
      <c r="HF399" s="71"/>
      <c r="HG399" s="71"/>
      <c r="HH399" s="71"/>
      <c r="HI399" s="71"/>
      <c r="HJ399" s="71"/>
      <c r="HK399" s="71"/>
      <c r="HL399" s="71"/>
      <c r="HM399" s="71"/>
      <c r="HN399" s="71"/>
      <c r="HO399" s="71"/>
      <c r="HP399" s="71"/>
      <c r="HQ399" s="71"/>
      <c r="HR399" s="71"/>
      <c r="HS399" s="71"/>
      <c r="HT399" s="71"/>
      <c r="HU399" s="71"/>
      <c r="HV399" s="71"/>
      <c r="HW399" s="71"/>
      <c r="HX399" s="71"/>
      <c r="HY399" s="71"/>
      <c r="HZ399" s="71"/>
      <c r="IA399" s="71"/>
      <c r="IB399" s="71"/>
      <c r="IC399" s="71"/>
      <c r="ID399" s="71"/>
      <c r="IE399" s="71"/>
      <c r="IF399" s="71"/>
      <c r="IG399" s="71"/>
      <c r="IH399" s="71"/>
      <c r="II399" s="71"/>
      <c r="IJ399" s="71"/>
      <c r="IK399" s="71"/>
      <c r="IL399" s="71"/>
      <c r="IM399" s="71"/>
      <c r="IN399" s="71"/>
      <c r="IO399" s="71"/>
      <c r="IP399" s="71"/>
      <c r="IQ399" s="71"/>
      <c r="IR399" s="71"/>
      <c r="IS399" s="71"/>
      <c r="IT399" s="71"/>
      <c r="IU399" s="71"/>
      <c r="IV399" s="71"/>
    </row>
    <row r="400" spans="1:256" ht="12.75">
      <c r="A400" s="68" t="s">
        <v>1719</v>
      </c>
      <c r="B400" s="68" t="s">
        <v>1720</v>
      </c>
      <c r="C400" s="68" t="s">
        <v>1721</v>
      </c>
      <c r="D400" s="68"/>
      <c r="E400" s="68"/>
      <c r="F400" s="69">
        <v>0</v>
      </c>
      <c r="G400" s="70">
        <v>344956.06</v>
      </c>
      <c r="H400" s="70"/>
      <c r="I400" s="70"/>
      <c r="J400" s="70">
        <v>344956.06</v>
      </c>
      <c r="K400" s="70"/>
      <c r="L400" s="70"/>
      <c r="M400" s="70"/>
      <c r="N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1"/>
      <c r="GS400" s="71"/>
      <c r="GT400" s="71"/>
      <c r="GU400" s="71"/>
      <c r="GV400" s="71"/>
      <c r="GW400" s="71"/>
      <c r="GX400" s="71"/>
      <c r="GY400" s="71"/>
      <c r="GZ400" s="71"/>
      <c r="HA400" s="71"/>
      <c r="HB400" s="71"/>
      <c r="HC400" s="71"/>
      <c r="HD400" s="71"/>
      <c r="HE400" s="71"/>
      <c r="HF400" s="71"/>
      <c r="HG400" s="71"/>
      <c r="HH400" s="71"/>
      <c r="HI400" s="71"/>
      <c r="HJ400" s="71"/>
      <c r="HK400" s="71"/>
      <c r="HL400" s="71"/>
      <c r="HM400" s="71"/>
      <c r="HN400" s="71"/>
      <c r="HO400" s="71"/>
      <c r="HP400" s="71"/>
      <c r="HQ400" s="71"/>
      <c r="HR400" s="71"/>
      <c r="HS400" s="71"/>
      <c r="HT400" s="71"/>
      <c r="HU400" s="71"/>
      <c r="HV400" s="71"/>
      <c r="HW400" s="71"/>
      <c r="HX400" s="71"/>
      <c r="HY400" s="71"/>
      <c r="HZ400" s="71"/>
      <c r="IA400" s="71"/>
      <c r="IB400" s="71"/>
      <c r="IC400" s="71"/>
      <c r="ID400" s="71"/>
      <c r="IE400" s="71"/>
      <c r="IF400" s="71"/>
      <c r="IG400" s="71"/>
      <c r="IH400" s="71"/>
      <c r="II400" s="71"/>
      <c r="IJ400" s="71"/>
      <c r="IK400" s="71"/>
      <c r="IL400" s="71"/>
      <c r="IM400" s="71"/>
      <c r="IN400" s="71"/>
      <c r="IO400" s="71"/>
      <c r="IP400" s="71"/>
      <c r="IQ400" s="71"/>
      <c r="IR400" s="71"/>
      <c r="IS400" s="71"/>
      <c r="IT400" s="71"/>
      <c r="IU400" s="71"/>
      <c r="IV400" s="71"/>
    </row>
    <row r="401" spans="1:256" ht="12.75">
      <c r="A401" s="68" t="s">
        <v>1722</v>
      </c>
      <c r="B401" s="68" t="s">
        <v>1723</v>
      </c>
      <c r="C401" s="68" t="s">
        <v>1724</v>
      </c>
      <c r="D401" s="68"/>
      <c r="E401" s="68"/>
      <c r="F401" s="69">
        <v>0</v>
      </c>
      <c r="G401" s="70">
        <v>211624.06</v>
      </c>
      <c r="H401" s="70"/>
      <c r="I401" s="70"/>
      <c r="J401" s="70">
        <v>211624.06</v>
      </c>
      <c r="K401" s="70"/>
      <c r="L401" s="70"/>
      <c r="M401" s="70"/>
      <c r="N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1"/>
      <c r="GS401" s="71"/>
      <c r="GT401" s="71"/>
      <c r="GU401" s="71"/>
      <c r="GV401" s="71"/>
      <c r="GW401" s="71"/>
      <c r="GX401" s="71"/>
      <c r="GY401" s="71"/>
      <c r="GZ401" s="71"/>
      <c r="HA401" s="71"/>
      <c r="HB401" s="71"/>
      <c r="HC401" s="71"/>
      <c r="HD401" s="71"/>
      <c r="HE401" s="71"/>
      <c r="HF401" s="71"/>
      <c r="HG401" s="71"/>
      <c r="HH401" s="71"/>
      <c r="HI401" s="71"/>
      <c r="HJ401" s="71"/>
      <c r="HK401" s="71"/>
      <c r="HL401" s="71"/>
      <c r="HM401" s="71"/>
      <c r="HN401" s="71"/>
      <c r="HO401" s="71"/>
      <c r="HP401" s="71"/>
      <c r="HQ401" s="71"/>
      <c r="HR401" s="71"/>
      <c r="HS401" s="71"/>
      <c r="HT401" s="71"/>
      <c r="HU401" s="71"/>
      <c r="HV401" s="71"/>
      <c r="HW401" s="71"/>
      <c r="HX401" s="71"/>
      <c r="HY401" s="71"/>
      <c r="HZ401" s="71"/>
      <c r="IA401" s="71"/>
      <c r="IB401" s="71"/>
      <c r="IC401" s="71"/>
      <c r="ID401" s="71"/>
      <c r="IE401" s="71"/>
      <c r="IF401" s="71"/>
      <c r="IG401" s="71"/>
      <c r="IH401" s="71"/>
      <c r="II401" s="71"/>
      <c r="IJ401" s="71"/>
      <c r="IK401" s="71"/>
      <c r="IL401" s="71"/>
      <c r="IM401" s="71"/>
      <c r="IN401" s="71"/>
      <c r="IO401" s="71"/>
      <c r="IP401" s="71"/>
      <c r="IQ401" s="71"/>
      <c r="IR401" s="71"/>
      <c r="IS401" s="71"/>
      <c r="IT401" s="71"/>
      <c r="IU401" s="71"/>
      <c r="IV401" s="71"/>
    </row>
    <row r="402" spans="1:256" ht="12.75">
      <c r="A402" s="68" t="s">
        <v>1725</v>
      </c>
      <c r="B402" s="68" t="s">
        <v>1726</v>
      </c>
      <c r="C402" s="68" t="s">
        <v>1727</v>
      </c>
      <c r="D402" s="68"/>
      <c r="E402" s="68"/>
      <c r="F402" s="69">
        <v>0</v>
      </c>
      <c r="G402" s="70">
        <v>385742.16</v>
      </c>
      <c r="H402" s="70"/>
      <c r="I402" s="70"/>
      <c r="J402" s="70">
        <v>385742.16</v>
      </c>
      <c r="K402" s="70"/>
      <c r="L402" s="70"/>
      <c r="M402" s="70"/>
      <c r="N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1"/>
      <c r="FM402" s="71"/>
      <c r="FN402" s="71"/>
      <c r="FO402" s="71"/>
      <c r="FP402" s="71"/>
      <c r="FQ402" s="71"/>
      <c r="FR402" s="71"/>
      <c r="FS402" s="71"/>
      <c r="FT402" s="71"/>
      <c r="FU402" s="71"/>
      <c r="FV402" s="71"/>
      <c r="FW402" s="71"/>
      <c r="FX402" s="71"/>
      <c r="FY402" s="71"/>
      <c r="FZ402" s="71"/>
      <c r="GA402" s="71"/>
      <c r="GB402" s="71"/>
      <c r="GC402" s="71"/>
      <c r="GD402" s="71"/>
      <c r="GE402" s="71"/>
      <c r="GF402" s="71"/>
      <c r="GG402" s="71"/>
      <c r="GH402" s="71"/>
      <c r="GI402" s="71"/>
      <c r="GJ402" s="71"/>
      <c r="GK402" s="71"/>
      <c r="GL402" s="71"/>
      <c r="GM402" s="71"/>
      <c r="GN402" s="71"/>
      <c r="GO402" s="71"/>
      <c r="GP402" s="71"/>
      <c r="GQ402" s="71"/>
      <c r="GR402" s="71"/>
      <c r="GS402" s="71"/>
      <c r="GT402" s="71"/>
      <c r="GU402" s="71"/>
      <c r="GV402" s="71"/>
      <c r="GW402" s="71"/>
      <c r="GX402" s="71"/>
      <c r="GY402" s="71"/>
      <c r="GZ402" s="71"/>
      <c r="HA402" s="71"/>
      <c r="HB402" s="71"/>
      <c r="HC402" s="71"/>
      <c r="HD402" s="71"/>
      <c r="HE402" s="71"/>
      <c r="HF402" s="71"/>
      <c r="HG402" s="71"/>
      <c r="HH402" s="71"/>
      <c r="HI402" s="71"/>
      <c r="HJ402" s="71"/>
      <c r="HK402" s="71"/>
      <c r="HL402" s="71"/>
      <c r="HM402" s="71"/>
      <c r="HN402" s="71"/>
      <c r="HO402" s="71"/>
      <c r="HP402" s="71"/>
      <c r="HQ402" s="71"/>
      <c r="HR402" s="71"/>
      <c r="HS402" s="71"/>
      <c r="HT402" s="71"/>
      <c r="HU402" s="71"/>
      <c r="HV402" s="71"/>
      <c r="HW402" s="71"/>
      <c r="HX402" s="71"/>
      <c r="HY402" s="71"/>
      <c r="HZ402" s="71"/>
      <c r="IA402" s="71"/>
      <c r="IB402" s="71"/>
      <c r="IC402" s="71"/>
      <c r="ID402" s="71"/>
      <c r="IE402" s="71"/>
      <c r="IF402" s="71"/>
      <c r="IG402" s="71"/>
      <c r="IH402" s="71"/>
      <c r="II402" s="71"/>
      <c r="IJ402" s="71"/>
      <c r="IK402" s="71"/>
      <c r="IL402" s="71"/>
      <c r="IM402" s="71"/>
      <c r="IN402" s="71"/>
      <c r="IO402" s="71"/>
      <c r="IP402" s="71"/>
      <c r="IQ402" s="71"/>
      <c r="IR402" s="71"/>
      <c r="IS402" s="71"/>
      <c r="IT402" s="71"/>
      <c r="IU402" s="71"/>
      <c r="IV402" s="71"/>
    </row>
    <row r="403" spans="1:256" ht="12.75">
      <c r="A403" s="68" t="s">
        <v>1728</v>
      </c>
      <c r="B403" s="68" t="s">
        <v>1729</v>
      </c>
      <c r="C403" s="68" t="s">
        <v>1730</v>
      </c>
      <c r="D403" s="68"/>
      <c r="E403" s="68"/>
      <c r="F403" s="69">
        <v>0</v>
      </c>
      <c r="G403" s="70">
        <v>52948.26</v>
      </c>
      <c r="H403" s="70"/>
      <c r="I403" s="70"/>
      <c r="J403" s="70">
        <v>52948.26</v>
      </c>
      <c r="K403" s="70"/>
      <c r="L403" s="70"/>
      <c r="M403" s="70"/>
      <c r="N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  <c r="EO403" s="71"/>
      <c r="EP403" s="71"/>
      <c r="EQ403" s="71"/>
      <c r="ER403" s="71"/>
      <c r="ES403" s="71"/>
      <c r="ET403" s="71"/>
      <c r="EU403" s="71"/>
      <c r="EV403" s="71"/>
      <c r="EW403" s="71"/>
      <c r="EX403" s="71"/>
      <c r="EY403" s="71"/>
      <c r="EZ403" s="71"/>
      <c r="FA403" s="71"/>
      <c r="FB403" s="71"/>
      <c r="FC403" s="71"/>
      <c r="FD403" s="71"/>
      <c r="FE403" s="71"/>
      <c r="FF403" s="71"/>
      <c r="FG403" s="71"/>
      <c r="FH403" s="71"/>
      <c r="FI403" s="71"/>
      <c r="FJ403" s="71"/>
      <c r="FK403" s="71"/>
      <c r="FL403" s="71"/>
      <c r="FM403" s="71"/>
      <c r="FN403" s="71"/>
      <c r="FO403" s="71"/>
      <c r="FP403" s="71"/>
      <c r="FQ403" s="71"/>
      <c r="FR403" s="71"/>
      <c r="FS403" s="71"/>
      <c r="FT403" s="71"/>
      <c r="FU403" s="71"/>
      <c r="FV403" s="71"/>
      <c r="FW403" s="71"/>
      <c r="FX403" s="71"/>
      <c r="FY403" s="71"/>
      <c r="FZ403" s="71"/>
      <c r="GA403" s="71"/>
      <c r="GB403" s="71"/>
      <c r="GC403" s="71"/>
      <c r="GD403" s="71"/>
      <c r="GE403" s="71"/>
      <c r="GF403" s="71"/>
      <c r="GG403" s="71"/>
      <c r="GH403" s="71"/>
      <c r="GI403" s="71"/>
      <c r="GJ403" s="71"/>
      <c r="GK403" s="71"/>
      <c r="GL403" s="71"/>
      <c r="GM403" s="71"/>
      <c r="GN403" s="71"/>
      <c r="GO403" s="71"/>
      <c r="GP403" s="71"/>
      <c r="GQ403" s="71"/>
      <c r="GR403" s="71"/>
      <c r="GS403" s="71"/>
      <c r="GT403" s="71"/>
      <c r="GU403" s="71"/>
      <c r="GV403" s="71"/>
      <c r="GW403" s="71"/>
      <c r="GX403" s="71"/>
      <c r="GY403" s="71"/>
      <c r="GZ403" s="71"/>
      <c r="HA403" s="71"/>
      <c r="HB403" s="71"/>
      <c r="HC403" s="71"/>
      <c r="HD403" s="71"/>
      <c r="HE403" s="71"/>
      <c r="HF403" s="71"/>
      <c r="HG403" s="71"/>
      <c r="HH403" s="71"/>
      <c r="HI403" s="71"/>
      <c r="HJ403" s="71"/>
      <c r="HK403" s="71"/>
      <c r="HL403" s="71"/>
      <c r="HM403" s="71"/>
      <c r="HN403" s="71"/>
      <c r="HO403" s="71"/>
      <c r="HP403" s="71"/>
      <c r="HQ403" s="71"/>
      <c r="HR403" s="71"/>
      <c r="HS403" s="71"/>
      <c r="HT403" s="71"/>
      <c r="HU403" s="71"/>
      <c r="HV403" s="71"/>
      <c r="HW403" s="71"/>
      <c r="HX403" s="71"/>
      <c r="HY403" s="71"/>
      <c r="HZ403" s="71"/>
      <c r="IA403" s="71"/>
      <c r="IB403" s="71"/>
      <c r="IC403" s="71"/>
      <c r="ID403" s="71"/>
      <c r="IE403" s="71"/>
      <c r="IF403" s="71"/>
      <c r="IG403" s="71"/>
      <c r="IH403" s="71"/>
      <c r="II403" s="71"/>
      <c r="IJ403" s="71"/>
      <c r="IK403" s="71"/>
      <c r="IL403" s="71"/>
      <c r="IM403" s="71"/>
      <c r="IN403" s="71"/>
      <c r="IO403" s="71"/>
      <c r="IP403" s="71"/>
      <c r="IQ403" s="71"/>
      <c r="IR403" s="71"/>
      <c r="IS403" s="71"/>
      <c r="IT403" s="71"/>
      <c r="IU403" s="71"/>
      <c r="IV403" s="71"/>
    </row>
    <row r="404" spans="1:256" ht="12.75">
      <c r="A404" s="68" t="s">
        <v>1731</v>
      </c>
      <c r="B404" s="68" t="s">
        <v>1732</v>
      </c>
      <c r="C404" s="68" t="s">
        <v>1733</v>
      </c>
      <c r="D404" s="68"/>
      <c r="E404" s="68"/>
      <c r="F404" s="69">
        <v>0</v>
      </c>
      <c r="G404" s="70">
        <v>285208.88</v>
      </c>
      <c r="H404" s="70"/>
      <c r="I404" s="70"/>
      <c r="J404" s="70">
        <v>285208.88</v>
      </c>
      <c r="K404" s="70"/>
      <c r="L404" s="70"/>
      <c r="M404" s="70"/>
      <c r="N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1"/>
      <c r="ES404" s="71"/>
      <c r="ET404" s="71"/>
      <c r="EU404" s="71"/>
      <c r="EV404" s="71"/>
      <c r="EW404" s="71"/>
      <c r="EX404" s="71"/>
      <c r="EY404" s="71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  <c r="FN404" s="71"/>
      <c r="FO404" s="71"/>
      <c r="FP404" s="71"/>
      <c r="FQ404" s="71"/>
      <c r="FR404" s="71"/>
      <c r="FS404" s="71"/>
      <c r="FT404" s="71"/>
      <c r="FU404" s="71"/>
      <c r="FV404" s="71"/>
      <c r="FW404" s="71"/>
      <c r="FX404" s="71"/>
      <c r="FY404" s="71"/>
      <c r="FZ404" s="71"/>
      <c r="GA404" s="71"/>
      <c r="GB404" s="71"/>
      <c r="GC404" s="71"/>
      <c r="GD404" s="71"/>
      <c r="GE404" s="71"/>
      <c r="GF404" s="71"/>
      <c r="GG404" s="71"/>
      <c r="GH404" s="71"/>
      <c r="GI404" s="71"/>
      <c r="GJ404" s="71"/>
      <c r="GK404" s="71"/>
      <c r="GL404" s="71"/>
      <c r="GM404" s="71"/>
      <c r="GN404" s="71"/>
      <c r="GO404" s="71"/>
      <c r="GP404" s="71"/>
      <c r="GQ404" s="71"/>
      <c r="GR404" s="71"/>
      <c r="GS404" s="71"/>
      <c r="GT404" s="71"/>
      <c r="GU404" s="71"/>
      <c r="GV404" s="71"/>
      <c r="GW404" s="71"/>
      <c r="GX404" s="71"/>
      <c r="GY404" s="71"/>
      <c r="GZ404" s="71"/>
      <c r="HA404" s="71"/>
      <c r="HB404" s="71"/>
      <c r="HC404" s="71"/>
      <c r="HD404" s="71"/>
      <c r="HE404" s="71"/>
      <c r="HF404" s="71"/>
      <c r="HG404" s="71"/>
      <c r="HH404" s="71"/>
      <c r="HI404" s="71"/>
      <c r="HJ404" s="71"/>
      <c r="HK404" s="71"/>
      <c r="HL404" s="71"/>
      <c r="HM404" s="71"/>
      <c r="HN404" s="71"/>
      <c r="HO404" s="71"/>
      <c r="HP404" s="71"/>
      <c r="HQ404" s="71"/>
      <c r="HR404" s="71"/>
      <c r="HS404" s="71"/>
      <c r="HT404" s="71"/>
      <c r="HU404" s="71"/>
      <c r="HV404" s="71"/>
      <c r="HW404" s="71"/>
      <c r="HX404" s="71"/>
      <c r="HY404" s="71"/>
      <c r="HZ404" s="71"/>
      <c r="IA404" s="71"/>
      <c r="IB404" s="71"/>
      <c r="IC404" s="71"/>
      <c r="ID404" s="71"/>
      <c r="IE404" s="71"/>
      <c r="IF404" s="71"/>
      <c r="IG404" s="71"/>
      <c r="IH404" s="71"/>
      <c r="II404" s="71"/>
      <c r="IJ404" s="71"/>
      <c r="IK404" s="71"/>
      <c r="IL404" s="71"/>
      <c r="IM404" s="71"/>
      <c r="IN404" s="71"/>
      <c r="IO404" s="71"/>
      <c r="IP404" s="71"/>
      <c r="IQ404" s="71"/>
      <c r="IR404" s="71"/>
      <c r="IS404" s="71"/>
      <c r="IT404" s="71"/>
      <c r="IU404" s="71"/>
      <c r="IV404" s="71"/>
    </row>
    <row r="405" spans="1:256" ht="12.75">
      <c r="A405" s="68" t="s">
        <v>1734</v>
      </c>
      <c r="B405" s="68" t="s">
        <v>1735</v>
      </c>
      <c r="C405" s="68" t="s">
        <v>1736</v>
      </c>
      <c r="D405" s="68"/>
      <c r="E405" s="68"/>
      <c r="F405" s="69">
        <v>0</v>
      </c>
      <c r="G405" s="70">
        <v>37963.13</v>
      </c>
      <c r="H405" s="70"/>
      <c r="I405" s="70"/>
      <c r="J405" s="70">
        <v>37963.13</v>
      </c>
      <c r="K405" s="70"/>
      <c r="L405" s="70"/>
      <c r="M405" s="70"/>
      <c r="N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1"/>
      <c r="ES405" s="71"/>
      <c r="ET405" s="71"/>
      <c r="EU405" s="71"/>
      <c r="EV405" s="71"/>
      <c r="EW405" s="71"/>
      <c r="EX405" s="71"/>
      <c r="EY405" s="71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  <c r="FN405" s="71"/>
      <c r="FO405" s="71"/>
      <c r="FP405" s="71"/>
      <c r="FQ405" s="71"/>
      <c r="FR405" s="71"/>
      <c r="FS405" s="71"/>
      <c r="FT405" s="71"/>
      <c r="FU405" s="71"/>
      <c r="FV405" s="71"/>
      <c r="FW405" s="71"/>
      <c r="FX405" s="71"/>
      <c r="FY405" s="71"/>
      <c r="FZ405" s="71"/>
      <c r="GA405" s="71"/>
      <c r="GB405" s="71"/>
      <c r="GC405" s="71"/>
      <c r="GD405" s="71"/>
      <c r="GE405" s="71"/>
      <c r="GF405" s="71"/>
      <c r="GG405" s="71"/>
      <c r="GH405" s="71"/>
      <c r="GI405" s="71"/>
      <c r="GJ405" s="71"/>
      <c r="GK405" s="71"/>
      <c r="GL405" s="71"/>
      <c r="GM405" s="71"/>
      <c r="GN405" s="71"/>
      <c r="GO405" s="71"/>
      <c r="GP405" s="71"/>
      <c r="GQ405" s="71"/>
      <c r="GR405" s="71"/>
      <c r="GS405" s="71"/>
      <c r="GT405" s="71"/>
      <c r="GU405" s="71"/>
      <c r="GV405" s="71"/>
      <c r="GW405" s="71"/>
      <c r="GX405" s="71"/>
      <c r="GY405" s="71"/>
      <c r="GZ405" s="71"/>
      <c r="HA405" s="71"/>
      <c r="HB405" s="71"/>
      <c r="HC405" s="71"/>
      <c r="HD405" s="71"/>
      <c r="HE405" s="71"/>
      <c r="HF405" s="71"/>
      <c r="HG405" s="71"/>
      <c r="HH405" s="71"/>
      <c r="HI405" s="71"/>
      <c r="HJ405" s="71"/>
      <c r="HK405" s="71"/>
      <c r="HL405" s="71"/>
      <c r="HM405" s="71"/>
      <c r="HN405" s="71"/>
      <c r="HO405" s="71"/>
      <c r="HP405" s="71"/>
      <c r="HQ405" s="71"/>
      <c r="HR405" s="71"/>
      <c r="HS405" s="71"/>
      <c r="HT405" s="71"/>
      <c r="HU405" s="71"/>
      <c r="HV405" s="71"/>
      <c r="HW405" s="71"/>
      <c r="HX405" s="71"/>
      <c r="HY405" s="71"/>
      <c r="HZ405" s="71"/>
      <c r="IA405" s="71"/>
      <c r="IB405" s="71"/>
      <c r="IC405" s="71"/>
      <c r="ID405" s="71"/>
      <c r="IE405" s="71"/>
      <c r="IF405" s="71"/>
      <c r="IG405" s="71"/>
      <c r="IH405" s="71"/>
      <c r="II405" s="71"/>
      <c r="IJ405" s="71"/>
      <c r="IK405" s="71"/>
      <c r="IL405" s="71"/>
      <c r="IM405" s="71"/>
      <c r="IN405" s="71"/>
      <c r="IO405" s="71"/>
      <c r="IP405" s="71"/>
      <c r="IQ405" s="71"/>
      <c r="IR405" s="71"/>
      <c r="IS405" s="71"/>
      <c r="IT405" s="71"/>
      <c r="IU405" s="71"/>
      <c r="IV405" s="71"/>
    </row>
    <row r="406" spans="1:256" ht="12.75">
      <c r="A406" s="68" t="s">
        <v>1737</v>
      </c>
      <c r="B406" s="68" t="s">
        <v>1738</v>
      </c>
      <c r="C406" s="68" t="s">
        <v>1739</v>
      </c>
      <c r="D406" s="68"/>
      <c r="E406" s="68"/>
      <c r="F406" s="69">
        <v>0</v>
      </c>
      <c r="G406" s="70">
        <v>46301.14</v>
      </c>
      <c r="H406" s="70"/>
      <c r="I406" s="70"/>
      <c r="J406" s="70">
        <v>46301.14</v>
      </c>
      <c r="K406" s="70"/>
      <c r="L406" s="70"/>
      <c r="M406" s="70"/>
      <c r="N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  <c r="EO406" s="71"/>
      <c r="EP406" s="71"/>
      <c r="EQ406" s="71"/>
      <c r="ER406" s="71"/>
      <c r="ES406" s="71"/>
      <c r="ET406" s="71"/>
      <c r="EU406" s="71"/>
      <c r="EV406" s="71"/>
      <c r="EW406" s="71"/>
      <c r="EX406" s="71"/>
      <c r="EY406" s="71"/>
      <c r="EZ406" s="71"/>
      <c r="FA406" s="71"/>
      <c r="FB406" s="71"/>
      <c r="FC406" s="71"/>
      <c r="FD406" s="71"/>
      <c r="FE406" s="71"/>
      <c r="FF406" s="71"/>
      <c r="FG406" s="71"/>
      <c r="FH406" s="71"/>
      <c r="FI406" s="71"/>
      <c r="FJ406" s="71"/>
      <c r="FK406" s="71"/>
      <c r="FL406" s="71"/>
      <c r="FM406" s="71"/>
      <c r="FN406" s="71"/>
      <c r="FO406" s="71"/>
      <c r="FP406" s="71"/>
      <c r="FQ406" s="71"/>
      <c r="FR406" s="71"/>
      <c r="FS406" s="71"/>
      <c r="FT406" s="71"/>
      <c r="FU406" s="71"/>
      <c r="FV406" s="71"/>
      <c r="FW406" s="71"/>
      <c r="FX406" s="71"/>
      <c r="FY406" s="71"/>
      <c r="FZ406" s="71"/>
      <c r="GA406" s="71"/>
      <c r="GB406" s="71"/>
      <c r="GC406" s="71"/>
      <c r="GD406" s="71"/>
      <c r="GE406" s="71"/>
      <c r="GF406" s="71"/>
      <c r="GG406" s="71"/>
      <c r="GH406" s="71"/>
      <c r="GI406" s="71"/>
      <c r="GJ406" s="71"/>
      <c r="GK406" s="71"/>
      <c r="GL406" s="71"/>
      <c r="GM406" s="71"/>
      <c r="GN406" s="71"/>
      <c r="GO406" s="71"/>
      <c r="GP406" s="71"/>
      <c r="GQ406" s="71"/>
      <c r="GR406" s="71"/>
      <c r="GS406" s="71"/>
      <c r="GT406" s="71"/>
      <c r="GU406" s="71"/>
      <c r="GV406" s="71"/>
      <c r="GW406" s="71"/>
      <c r="GX406" s="71"/>
      <c r="GY406" s="71"/>
      <c r="GZ406" s="71"/>
      <c r="HA406" s="71"/>
      <c r="HB406" s="71"/>
      <c r="HC406" s="71"/>
      <c r="HD406" s="71"/>
      <c r="HE406" s="71"/>
      <c r="HF406" s="71"/>
      <c r="HG406" s="71"/>
      <c r="HH406" s="71"/>
      <c r="HI406" s="71"/>
      <c r="HJ406" s="71"/>
      <c r="HK406" s="71"/>
      <c r="HL406" s="71"/>
      <c r="HM406" s="71"/>
      <c r="HN406" s="71"/>
      <c r="HO406" s="71"/>
      <c r="HP406" s="71"/>
      <c r="HQ406" s="71"/>
      <c r="HR406" s="71"/>
      <c r="HS406" s="71"/>
      <c r="HT406" s="71"/>
      <c r="HU406" s="71"/>
      <c r="HV406" s="71"/>
      <c r="HW406" s="71"/>
      <c r="HX406" s="71"/>
      <c r="HY406" s="71"/>
      <c r="HZ406" s="71"/>
      <c r="IA406" s="71"/>
      <c r="IB406" s="71"/>
      <c r="IC406" s="71"/>
      <c r="ID406" s="71"/>
      <c r="IE406" s="71"/>
      <c r="IF406" s="71"/>
      <c r="IG406" s="71"/>
      <c r="IH406" s="71"/>
      <c r="II406" s="71"/>
      <c r="IJ406" s="71"/>
      <c r="IK406" s="71"/>
      <c r="IL406" s="71"/>
      <c r="IM406" s="71"/>
      <c r="IN406" s="71"/>
      <c r="IO406" s="71"/>
      <c r="IP406" s="71"/>
      <c r="IQ406" s="71"/>
      <c r="IR406" s="71"/>
      <c r="IS406" s="71"/>
      <c r="IT406" s="71"/>
      <c r="IU406" s="71"/>
      <c r="IV406" s="71"/>
    </row>
    <row r="407" spans="1:256" ht="12.75">
      <c r="A407" s="68" t="s">
        <v>1740</v>
      </c>
      <c r="B407" s="68" t="s">
        <v>1741</v>
      </c>
      <c r="C407" s="68" t="s">
        <v>1742</v>
      </c>
      <c r="D407" s="68"/>
      <c r="E407" s="68"/>
      <c r="F407" s="69">
        <v>0</v>
      </c>
      <c r="G407" s="70">
        <v>47971.53</v>
      </c>
      <c r="H407" s="70"/>
      <c r="I407" s="70"/>
      <c r="J407" s="70">
        <v>47971.53</v>
      </c>
      <c r="K407" s="70"/>
      <c r="L407" s="70"/>
      <c r="M407" s="70"/>
      <c r="N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  <c r="EO407" s="71"/>
      <c r="EP407" s="71"/>
      <c r="EQ407" s="71"/>
      <c r="ER407" s="71"/>
      <c r="ES407" s="71"/>
      <c r="ET407" s="71"/>
      <c r="EU407" s="71"/>
      <c r="EV407" s="71"/>
      <c r="EW407" s="71"/>
      <c r="EX407" s="71"/>
      <c r="EY407" s="71"/>
      <c r="EZ407" s="71"/>
      <c r="FA407" s="71"/>
      <c r="FB407" s="71"/>
      <c r="FC407" s="71"/>
      <c r="FD407" s="71"/>
      <c r="FE407" s="71"/>
      <c r="FF407" s="71"/>
      <c r="FG407" s="71"/>
      <c r="FH407" s="71"/>
      <c r="FI407" s="71"/>
      <c r="FJ407" s="71"/>
      <c r="FK407" s="71"/>
      <c r="FL407" s="71"/>
      <c r="FM407" s="71"/>
      <c r="FN407" s="71"/>
      <c r="FO407" s="71"/>
      <c r="FP407" s="71"/>
      <c r="FQ407" s="71"/>
      <c r="FR407" s="71"/>
      <c r="FS407" s="71"/>
      <c r="FT407" s="71"/>
      <c r="FU407" s="71"/>
      <c r="FV407" s="71"/>
      <c r="FW407" s="71"/>
      <c r="FX407" s="71"/>
      <c r="FY407" s="71"/>
      <c r="FZ407" s="71"/>
      <c r="GA407" s="71"/>
      <c r="GB407" s="71"/>
      <c r="GC407" s="71"/>
      <c r="GD407" s="71"/>
      <c r="GE407" s="71"/>
      <c r="GF407" s="71"/>
      <c r="GG407" s="71"/>
      <c r="GH407" s="71"/>
      <c r="GI407" s="71"/>
      <c r="GJ407" s="71"/>
      <c r="GK407" s="71"/>
      <c r="GL407" s="71"/>
      <c r="GM407" s="71"/>
      <c r="GN407" s="71"/>
      <c r="GO407" s="71"/>
      <c r="GP407" s="71"/>
      <c r="GQ407" s="71"/>
      <c r="GR407" s="71"/>
      <c r="GS407" s="71"/>
      <c r="GT407" s="71"/>
      <c r="GU407" s="71"/>
      <c r="GV407" s="71"/>
      <c r="GW407" s="71"/>
      <c r="GX407" s="71"/>
      <c r="GY407" s="71"/>
      <c r="GZ407" s="71"/>
      <c r="HA407" s="71"/>
      <c r="HB407" s="71"/>
      <c r="HC407" s="71"/>
      <c r="HD407" s="71"/>
      <c r="HE407" s="71"/>
      <c r="HF407" s="71"/>
      <c r="HG407" s="71"/>
      <c r="HH407" s="71"/>
      <c r="HI407" s="71"/>
      <c r="HJ407" s="71"/>
      <c r="HK407" s="71"/>
      <c r="HL407" s="71"/>
      <c r="HM407" s="71"/>
      <c r="HN407" s="71"/>
      <c r="HO407" s="71"/>
      <c r="HP407" s="71"/>
      <c r="HQ407" s="71"/>
      <c r="HR407" s="71"/>
      <c r="HS407" s="71"/>
      <c r="HT407" s="71"/>
      <c r="HU407" s="71"/>
      <c r="HV407" s="71"/>
      <c r="HW407" s="71"/>
      <c r="HX407" s="71"/>
      <c r="HY407" s="71"/>
      <c r="HZ407" s="71"/>
      <c r="IA407" s="71"/>
      <c r="IB407" s="71"/>
      <c r="IC407" s="71"/>
      <c r="ID407" s="71"/>
      <c r="IE407" s="71"/>
      <c r="IF407" s="71"/>
      <c r="IG407" s="71"/>
      <c r="IH407" s="71"/>
      <c r="II407" s="71"/>
      <c r="IJ407" s="71"/>
      <c r="IK407" s="71"/>
      <c r="IL407" s="71"/>
      <c r="IM407" s="71"/>
      <c r="IN407" s="71"/>
      <c r="IO407" s="71"/>
      <c r="IP407" s="71"/>
      <c r="IQ407" s="71"/>
      <c r="IR407" s="71"/>
      <c r="IS407" s="71"/>
      <c r="IT407" s="71"/>
      <c r="IU407" s="71"/>
      <c r="IV407" s="71"/>
    </row>
    <row r="408" spans="1:256" ht="12.75">
      <c r="A408" s="68" t="s">
        <v>1743</v>
      </c>
      <c r="B408" s="68" t="s">
        <v>1744</v>
      </c>
      <c r="C408" s="68" t="s">
        <v>1745</v>
      </c>
      <c r="D408" s="68"/>
      <c r="E408" s="68"/>
      <c r="F408" s="69">
        <v>0</v>
      </c>
      <c r="G408" s="70">
        <v>55308.19</v>
      </c>
      <c r="H408" s="70"/>
      <c r="I408" s="70"/>
      <c r="J408" s="70">
        <v>55308.19</v>
      </c>
      <c r="K408" s="70"/>
      <c r="L408" s="70"/>
      <c r="M408" s="70"/>
      <c r="N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  <c r="EO408" s="71"/>
      <c r="EP408" s="71"/>
      <c r="EQ408" s="71"/>
      <c r="ER408" s="71"/>
      <c r="ES408" s="71"/>
      <c r="ET408" s="71"/>
      <c r="EU408" s="71"/>
      <c r="EV408" s="71"/>
      <c r="EW408" s="71"/>
      <c r="EX408" s="71"/>
      <c r="EY408" s="71"/>
      <c r="EZ408" s="71"/>
      <c r="FA408" s="71"/>
      <c r="FB408" s="71"/>
      <c r="FC408" s="71"/>
      <c r="FD408" s="71"/>
      <c r="FE408" s="71"/>
      <c r="FF408" s="71"/>
      <c r="FG408" s="71"/>
      <c r="FH408" s="71"/>
      <c r="FI408" s="71"/>
      <c r="FJ408" s="71"/>
      <c r="FK408" s="71"/>
      <c r="FL408" s="71"/>
      <c r="FM408" s="71"/>
      <c r="FN408" s="71"/>
      <c r="FO408" s="71"/>
      <c r="FP408" s="71"/>
      <c r="FQ408" s="71"/>
      <c r="FR408" s="71"/>
      <c r="FS408" s="71"/>
      <c r="FT408" s="71"/>
      <c r="FU408" s="71"/>
      <c r="FV408" s="71"/>
      <c r="FW408" s="71"/>
      <c r="FX408" s="71"/>
      <c r="FY408" s="71"/>
      <c r="FZ408" s="71"/>
      <c r="GA408" s="71"/>
      <c r="GB408" s="71"/>
      <c r="GC408" s="71"/>
      <c r="GD408" s="71"/>
      <c r="GE408" s="71"/>
      <c r="GF408" s="71"/>
      <c r="GG408" s="71"/>
      <c r="GH408" s="71"/>
      <c r="GI408" s="71"/>
      <c r="GJ408" s="71"/>
      <c r="GK408" s="71"/>
      <c r="GL408" s="71"/>
      <c r="GM408" s="71"/>
      <c r="GN408" s="71"/>
      <c r="GO408" s="71"/>
      <c r="GP408" s="71"/>
      <c r="GQ408" s="71"/>
      <c r="GR408" s="71"/>
      <c r="GS408" s="71"/>
      <c r="GT408" s="71"/>
      <c r="GU408" s="71"/>
      <c r="GV408" s="71"/>
      <c r="GW408" s="71"/>
      <c r="GX408" s="71"/>
      <c r="GY408" s="71"/>
      <c r="GZ408" s="71"/>
      <c r="HA408" s="71"/>
      <c r="HB408" s="71"/>
      <c r="HC408" s="71"/>
      <c r="HD408" s="71"/>
      <c r="HE408" s="71"/>
      <c r="HF408" s="71"/>
      <c r="HG408" s="71"/>
      <c r="HH408" s="71"/>
      <c r="HI408" s="71"/>
      <c r="HJ408" s="71"/>
      <c r="HK408" s="71"/>
      <c r="HL408" s="71"/>
      <c r="HM408" s="71"/>
      <c r="HN408" s="71"/>
      <c r="HO408" s="71"/>
      <c r="HP408" s="71"/>
      <c r="HQ408" s="71"/>
      <c r="HR408" s="71"/>
      <c r="HS408" s="71"/>
      <c r="HT408" s="71"/>
      <c r="HU408" s="71"/>
      <c r="HV408" s="71"/>
      <c r="HW408" s="71"/>
      <c r="HX408" s="71"/>
      <c r="HY408" s="71"/>
      <c r="HZ408" s="71"/>
      <c r="IA408" s="71"/>
      <c r="IB408" s="71"/>
      <c r="IC408" s="71"/>
      <c r="ID408" s="71"/>
      <c r="IE408" s="71"/>
      <c r="IF408" s="71"/>
      <c r="IG408" s="71"/>
      <c r="IH408" s="71"/>
      <c r="II408" s="71"/>
      <c r="IJ408" s="71"/>
      <c r="IK408" s="71"/>
      <c r="IL408" s="71"/>
      <c r="IM408" s="71"/>
      <c r="IN408" s="71"/>
      <c r="IO408" s="71"/>
      <c r="IP408" s="71"/>
      <c r="IQ408" s="71"/>
      <c r="IR408" s="71"/>
      <c r="IS408" s="71"/>
      <c r="IT408" s="71"/>
      <c r="IU408" s="71"/>
      <c r="IV408" s="71"/>
    </row>
    <row r="409" spans="1:256" ht="12.75">
      <c r="A409" s="68" t="s">
        <v>1746</v>
      </c>
      <c r="B409" s="68" t="s">
        <v>1747</v>
      </c>
      <c r="C409" s="68" t="s">
        <v>1748</v>
      </c>
      <c r="D409" s="68"/>
      <c r="E409" s="68"/>
      <c r="F409" s="69">
        <v>0</v>
      </c>
      <c r="G409" s="70">
        <v>27398.42</v>
      </c>
      <c r="H409" s="70"/>
      <c r="I409" s="70"/>
      <c r="J409" s="70">
        <v>27398.42</v>
      </c>
      <c r="K409" s="70"/>
      <c r="L409" s="70"/>
      <c r="M409" s="70"/>
      <c r="N409" s="38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12.75">
      <c r="A410" s="68" t="s">
        <v>1749</v>
      </c>
      <c r="B410" s="68" t="s">
        <v>1750</v>
      </c>
      <c r="C410" s="68" t="s">
        <v>1751</v>
      </c>
      <c r="D410" s="68"/>
      <c r="E410" s="68"/>
      <c r="F410" s="69">
        <v>0</v>
      </c>
      <c r="G410" s="70">
        <v>126389.39</v>
      </c>
      <c r="H410" s="70"/>
      <c r="I410" s="70"/>
      <c r="J410" s="70">
        <v>126389.39</v>
      </c>
      <c r="K410" s="70"/>
      <c r="L410" s="70"/>
      <c r="M410" s="70"/>
      <c r="N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  <c r="EO410" s="71"/>
      <c r="EP410" s="71"/>
      <c r="EQ410" s="71"/>
      <c r="ER410" s="71"/>
      <c r="ES410" s="71"/>
      <c r="ET410" s="71"/>
      <c r="EU410" s="71"/>
      <c r="EV410" s="71"/>
      <c r="EW410" s="71"/>
      <c r="EX410" s="71"/>
      <c r="EY410" s="71"/>
      <c r="EZ410" s="71"/>
      <c r="FA410" s="71"/>
      <c r="FB410" s="71"/>
      <c r="FC410" s="71"/>
      <c r="FD410" s="71"/>
      <c r="FE410" s="71"/>
      <c r="FF410" s="71"/>
      <c r="FG410" s="71"/>
      <c r="FH410" s="71"/>
      <c r="FI410" s="71"/>
      <c r="FJ410" s="71"/>
      <c r="FK410" s="71"/>
      <c r="FL410" s="71"/>
      <c r="FM410" s="71"/>
      <c r="FN410" s="71"/>
      <c r="FO410" s="71"/>
      <c r="FP410" s="71"/>
      <c r="FQ410" s="71"/>
      <c r="FR410" s="71"/>
      <c r="FS410" s="71"/>
      <c r="FT410" s="71"/>
      <c r="FU410" s="71"/>
      <c r="FV410" s="71"/>
      <c r="FW410" s="71"/>
      <c r="FX410" s="71"/>
      <c r="FY410" s="71"/>
      <c r="FZ410" s="71"/>
      <c r="GA410" s="71"/>
      <c r="GB410" s="71"/>
      <c r="GC410" s="71"/>
      <c r="GD410" s="71"/>
      <c r="GE410" s="71"/>
      <c r="GF410" s="71"/>
      <c r="GG410" s="71"/>
      <c r="GH410" s="71"/>
      <c r="GI410" s="71"/>
      <c r="GJ410" s="71"/>
      <c r="GK410" s="71"/>
      <c r="GL410" s="71"/>
      <c r="GM410" s="71"/>
      <c r="GN410" s="71"/>
      <c r="GO410" s="71"/>
      <c r="GP410" s="71"/>
      <c r="GQ410" s="71"/>
      <c r="GR410" s="71"/>
      <c r="GS410" s="71"/>
      <c r="GT410" s="71"/>
      <c r="GU410" s="71"/>
      <c r="GV410" s="71"/>
      <c r="GW410" s="71"/>
      <c r="GX410" s="71"/>
      <c r="GY410" s="71"/>
      <c r="GZ410" s="71"/>
      <c r="HA410" s="71"/>
      <c r="HB410" s="71"/>
      <c r="HC410" s="71"/>
      <c r="HD410" s="71"/>
      <c r="HE410" s="71"/>
      <c r="HF410" s="71"/>
      <c r="HG410" s="71"/>
      <c r="HH410" s="71"/>
      <c r="HI410" s="71"/>
      <c r="HJ410" s="71"/>
      <c r="HK410" s="71"/>
      <c r="HL410" s="71"/>
      <c r="HM410" s="71"/>
      <c r="HN410" s="71"/>
      <c r="HO410" s="71"/>
      <c r="HP410" s="71"/>
      <c r="HQ410" s="71"/>
      <c r="HR410" s="71"/>
      <c r="HS410" s="71"/>
      <c r="HT410" s="71"/>
      <c r="HU410" s="71"/>
      <c r="HV410" s="71"/>
      <c r="HW410" s="71"/>
      <c r="HX410" s="71"/>
      <c r="HY410" s="71"/>
      <c r="HZ410" s="71"/>
      <c r="IA410" s="71"/>
      <c r="IB410" s="71"/>
      <c r="IC410" s="71"/>
      <c r="ID410" s="71"/>
      <c r="IE410" s="71"/>
      <c r="IF410" s="71"/>
      <c r="IG410" s="71"/>
      <c r="IH410" s="71"/>
      <c r="II410" s="71"/>
      <c r="IJ410" s="71"/>
      <c r="IK410" s="71"/>
      <c r="IL410" s="71"/>
      <c r="IM410" s="71"/>
      <c r="IN410" s="71"/>
      <c r="IO410" s="71"/>
      <c r="IP410" s="71"/>
      <c r="IQ410" s="71"/>
      <c r="IR410" s="71"/>
      <c r="IS410" s="71"/>
      <c r="IT410" s="71"/>
      <c r="IU410" s="71"/>
      <c r="IV410" s="71"/>
    </row>
    <row r="411" spans="1:256" ht="12.75">
      <c r="A411" s="68" t="s">
        <v>1752</v>
      </c>
      <c r="B411" s="68" t="s">
        <v>1753</v>
      </c>
      <c r="C411" s="68" t="s">
        <v>1754</v>
      </c>
      <c r="D411" s="68"/>
      <c r="E411" s="68"/>
      <c r="F411" s="69">
        <v>0</v>
      </c>
      <c r="G411" s="70">
        <v>7394.82</v>
      </c>
      <c r="H411" s="70"/>
      <c r="I411" s="70"/>
      <c r="J411" s="70">
        <v>7394.82</v>
      </c>
      <c r="K411" s="70"/>
      <c r="L411" s="70"/>
      <c r="M411" s="70"/>
      <c r="N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  <c r="EO411" s="71"/>
      <c r="EP411" s="71"/>
      <c r="EQ411" s="71"/>
      <c r="ER411" s="71"/>
      <c r="ES411" s="71"/>
      <c r="ET411" s="71"/>
      <c r="EU411" s="71"/>
      <c r="EV411" s="71"/>
      <c r="EW411" s="71"/>
      <c r="EX411" s="71"/>
      <c r="EY411" s="71"/>
      <c r="EZ411" s="71"/>
      <c r="FA411" s="71"/>
      <c r="FB411" s="71"/>
      <c r="FC411" s="71"/>
      <c r="FD411" s="71"/>
      <c r="FE411" s="71"/>
      <c r="FF411" s="71"/>
      <c r="FG411" s="71"/>
      <c r="FH411" s="71"/>
      <c r="FI411" s="71"/>
      <c r="FJ411" s="71"/>
      <c r="FK411" s="71"/>
      <c r="FL411" s="71"/>
      <c r="FM411" s="71"/>
      <c r="FN411" s="71"/>
      <c r="FO411" s="71"/>
      <c r="FP411" s="71"/>
      <c r="FQ411" s="71"/>
      <c r="FR411" s="71"/>
      <c r="FS411" s="71"/>
      <c r="FT411" s="71"/>
      <c r="FU411" s="71"/>
      <c r="FV411" s="71"/>
      <c r="FW411" s="71"/>
      <c r="FX411" s="71"/>
      <c r="FY411" s="71"/>
      <c r="FZ411" s="71"/>
      <c r="GA411" s="71"/>
      <c r="GB411" s="71"/>
      <c r="GC411" s="71"/>
      <c r="GD411" s="71"/>
      <c r="GE411" s="71"/>
      <c r="GF411" s="71"/>
      <c r="GG411" s="71"/>
      <c r="GH411" s="71"/>
      <c r="GI411" s="71"/>
      <c r="GJ411" s="71"/>
      <c r="GK411" s="71"/>
      <c r="GL411" s="71"/>
      <c r="GM411" s="71"/>
      <c r="GN411" s="71"/>
      <c r="GO411" s="71"/>
      <c r="GP411" s="71"/>
      <c r="GQ411" s="71"/>
      <c r="GR411" s="71"/>
      <c r="GS411" s="71"/>
      <c r="GT411" s="71"/>
      <c r="GU411" s="71"/>
      <c r="GV411" s="71"/>
      <c r="GW411" s="71"/>
      <c r="GX411" s="71"/>
      <c r="GY411" s="71"/>
      <c r="GZ411" s="71"/>
      <c r="HA411" s="71"/>
      <c r="HB411" s="71"/>
      <c r="HC411" s="71"/>
      <c r="HD411" s="71"/>
      <c r="HE411" s="71"/>
      <c r="HF411" s="71"/>
      <c r="HG411" s="71"/>
      <c r="HH411" s="71"/>
      <c r="HI411" s="71"/>
      <c r="HJ411" s="71"/>
      <c r="HK411" s="71"/>
      <c r="HL411" s="71"/>
      <c r="HM411" s="71"/>
      <c r="HN411" s="71"/>
      <c r="HO411" s="71"/>
      <c r="HP411" s="71"/>
      <c r="HQ411" s="71"/>
      <c r="HR411" s="71"/>
      <c r="HS411" s="71"/>
      <c r="HT411" s="71"/>
      <c r="HU411" s="71"/>
      <c r="HV411" s="71"/>
      <c r="HW411" s="71"/>
      <c r="HX411" s="71"/>
      <c r="HY411" s="71"/>
      <c r="HZ411" s="71"/>
      <c r="IA411" s="71"/>
      <c r="IB411" s="71"/>
      <c r="IC411" s="71"/>
      <c r="ID411" s="71"/>
      <c r="IE411" s="71"/>
      <c r="IF411" s="71"/>
      <c r="IG411" s="71"/>
      <c r="IH411" s="71"/>
      <c r="II411" s="71"/>
      <c r="IJ411" s="71"/>
      <c r="IK411" s="71"/>
      <c r="IL411" s="71"/>
      <c r="IM411" s="71"/>
      <c r="IN411" s="71"/>
      <c r="IO411" s="71"/>
      <c r="IP411" s="71"/>
      <c r="IQ411" s="71"/>
      <c r="IR411" s="71"/>
      <c r="IS411" s="71"/>
      <c r="IT411" s="71"/>
      <c r="IU411" s="71"/>
      <c r="IV411" s="71"/>
    </row>
    <row r="412" spans="1:256" ht="12.75">
      <c r="A412" s="68" t="s">
        <v>1755</v>
      </c>
      <c r="B412" s="68" t="s">
        <v>1756</v>
      </c>
      <c r="C412" s="68" t="s">
        <v>1757</v>
      </c>
      <c r="D412" s="68"/>
      <c r="E412" s="68"/>
      <c r="F412" s="69">
        <v>0</v>
      </c>
      <c r="G412" s="70">
        <v>81901.76</v>
      </c>
      <c r="H412" s="70"/>
      <c r="I412" s="70"/>
      <c r="J412" s="70">
        <v>81901.76</v>
      </c>
      <c r="K412" s="70"/>
      <c r="L412" s="70"/>
      <c r="M412" s="70"/>
      <c r="N412" s="383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2.75">
      <c r="A413" s="68" t="s">
        <v>1758</v>
      </c>
      <c r="B413" s="68" t="s">
        <v>1759</v>
      </c>
      <c r="C413" s="68" t="s">
        <v>1760</v>
      </c>
      <c r="D413" s="68"/>
      <c r="E413" s="68"/>
      <c r="F413" s="69">
        <v>0</v>
      </c>
      <c r="G413" s="70">
        <v>932.37</v>
      </c>
      <c r="H413" s="70"/>
      <c r="I413" s="70"/>
      <c r="J413" s="70">
        <v>932.37</v>
      </c>
      <c r="K413" s="70"/>
      <c r="L413" s="70"/>
      <c r="M413" s="70"/>
      <c r="N413" s="383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>
      <c r="A414" s="68" t="s">
        <v>1761</v>
      </c>
      <c r="B414" s="68" t="s">
        <v>1762</v>
      </c>
      <c r="C414" s="68" t="s">
        <v>1763</v>
      </c>
      <c r="D414" s="68"/>
      <c r="E414" s="68"/>
      <c r="F414" s="69">
        <v>0</v>
      </c>
      <c r="G414" s="70">
        <v>-10324.43</v>
      </c>
      <c r="H414" s="70"/>
      <c r="I414" s="70"/>
      <c r="J414" s="70">
        <v>-10324.43</v>
      </c>
      <c r="K414" s="70"/>
      <c r="L414" s="70"/>
      <c r="M414" s="70"/>
      <c r="N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  <c r="EO414" s="71"/>
      <c r="EP414" s="71"/>
      <c r="EQ414" s="71"/>
      <c r="ER414" s="71"/>
      <c r="ES414" s="71"/>
      <c r="ET414" s="71"/>
      <c r="EU414" s="71"/>
      <c r="EV414" s="71"/>
      <c r="EW414" s="71"/>
      <c r="EX414" s="71"/>
      <c r="EY414" s="71"/>
      <c r="EZ414" s="71"/>
      <c r="FA414" s="71"/>
      <c r="FB414" s="71"/>
      <c r="FC414" s="71"/>
      <c r="FD414" s="71"/>
      <c r="FE414" s="71"/>
      <c r="FF414" s="71"/>
      <c r="FG414" s="71"/>
      <c r="FH414" s="71"/>
      <c r="FI414" s="71"/>
      <c r="FJ414" s="71"/>
      <c r="FK414" s="71"/>
      <c r="FL414" s="71"/>
      <c r="FM414" s="71"/>
      <c r="FN414" s="71"/>
      <c r="FO414" s="71"/>
      <c r="FP414" s="71"/>
      <c r="FQ414" s="71"/>
      <c r="FR414" s="71"/>
      <c r="FS414" s="71"/>
      <c r="FT414" s="71"/>
      <c r="FU414" s="71"/>
      <c r="FV414" s="71"/>
      <c r="FW414" s="71"/>
      <c r="FX414" s="71"/>
      <c r="FY414" s="71"/>
      <c r="FZ414" s="71"/>
      <c r="GA414" s="71"/>
      <c r="GB414" s="71"/>
      <c r="GC414" s="71"/>
      <c r="GD414" s="71"/>
      <c r="GE414" s="71"/>
      <c r="GF414" s="71"/>
      <c r="GG414" s="71"/>
      <c r="GH414" s="71"/>
      <c r="GI414" s="71"/>
      <c r="GJ414" s="71"/>
      <c r="GK414" s="71"/>
      <c r="GL414" s="71"/>
      <c r="GM414" s="71"/>
      <c r="GN414" s="71"/>
      <c r="GO414" s="71"/>
      <c r="GP414" s="71"/>
      <c r="GQ414" s="71"/>
      <c r="GR414" s="71"/>
      <c r="GS414" s="71"/>
      <c r="GT414" s="71"/>
      <c r="GU414" s="71"/>
      <c r="GV414" s="71"/>
      <c r="GW414" s="71"/>
      <c r="GX414" s="71"/>
      <c r="GY414" s="71"/>
      <c r="GZ414" s="71"/>
      <c r="HA414" s="71"/>
      <c r="HB414" s="71"/>
      <c r="HC414" s="71"/>
      <c r="HD414" s="71"/>
      <c r="HE414" s="71"/>
      <c r="HF414" s="71"/>
      <c r="HG414" s="71"/>
      <c r="HH414" s="71"/>
      <c r="HI414" s="71"/>
      <c r="HJ414" s="71"/>
      <c r="HK414" s="71"/>
      <c r="HL414" s="71"/>
      <c r="HM414" s="71"/>
      <c r="HN414" s="71"/>
      <c r="HO414" s="71"/>
      <c r="HP414" s="71"/>
      <c r="HQ414" s="71"/>
      <c r="HR414" s="71"/>
      <c r="HS414" s="71"/>
      <c r="HT414" s="71"/>
      <c r="HU414" s="71"/>
      <c r="HV414" s="71"/>
      <c r="HW414" s="71"/>
      <c r="HX414" s="71"/>
      <c r="HY414" s="71"/>
      <c r="HZ414" s="71"/>
      <c r="IA414" s="71"/>
      <c r="IB414" s="71"/>
      <c r="IC414" s="71"/>
      <c r="ID414" s="71"/>
      <c r="IE414" s="71"/>
      <c r="IF414" s="71"/>
      <c r="IG414" s="71"/>
      <c r="IH414" s="71"/>
      <c r="II414" s="71"/>
      <c r="IJ414" s="71"/>
      <c r="IK414" s="71"/>
      <c r="IL414" s="71"/>
      <c r="IM414" s="71"/>
      <c r="IN414" s="71"/>
      <c r="IO414" s="71"/>
      <c r="IP414" s="71"/>
      <c r="IQ414" s="71"/>
      <c r="IR414" s="71"/>
      <c r="IS414" s="71"/>
      <c r="IT414" s="71"/>
      <c r="IU414" s="71"/>
      <c r="IV414" s="71"/>
    </row>
    <row r="415" spans="1:256" ht="12.75">
      <c r="A415" s="68" t="s">
        <v>1764</v>
      </c>
      <c r="B415" s="68" t="s">
        <v>1765</v>
      </c>
      <c r="C415" s="68" t="s">
        <v>1766</v>
      </c>
      <c r="D415" s="68"/>
      <c r="E415" s="68"/>
      <c r="F415" s="69">
        <v>0</v>
      </c>
      <c r="G415" s="70">
        <v>4540.45</v>
      </c>
      <c r="H415" s="70"/>
      <c r="I415" s="70"/>
      <c r="J415" s="70">
        <v>4540.45</v>
      </c>
      <c r="K415" s="70"/>
      <c r="L415" s="70"/>
      <c r="M415" s="70"/>
      <c r="N415" s="383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12.75">
      <c r="A416" s="68" t="s">
        <v>1767</v>
      </c>
      <c r="B416" s="68" t="s">
        <v>1768</v>
      </c>
      <c r="C416" s="68" t="s">
        <v>1769</v>
      </c>
      <c r="D416" s="68"/>
      <c r="E416" s="68"/>
      <c r="F416" s="69">
        <v>0</v>
      </c>
      <c r="G416" s="70">
        <v>22332.86</v>
      </c>
      <c r="H416" s="70"/>
      <c r="I416" s="70"/>
      <c r="J416" s="70">
        <v>22332.86</v>
      </c>
      <c r="K416" s="70"/>
      <c r="L416" s="70"/>
      <c r="M416" s="70"/>
      <c r="N416" s="173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>
      <c r="A417" s="68" t="s">
        <v>1770</v>
      </c>
      <c r="B417" s="68" t="s">
        <v>1771</v>
      </c>
      <c r="C417" s="68" t="s">
        <v>1772</v>
      </c>
      <c r="D417" s="68"/>
      <c r="E417" s="68"/>
      <c r="F417" s="69">
        <v>0</v>
      </c>
      <c r="G417" s="70">
        <v>181568.56</v>
      </c>
      <c r="H417" s="70"/>
      <c r="I417" s="70"/>
      <c r="J417" s="70">
        <v>181568.56</v>
      </c>
      <c r="K417" s="70"/>
      <c r="L417" s="70"/>
      <c r="M417" s="70"/>
      <c r="N417" s="173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>
      <c r="A418" s="68" t="s">
        <v>1773</v>
      </c>
      <c r="B418" s="68" t="s">
        <v>1774</v>
      </c>
      <c r="C418" s="68" t="s">
        <v>1775</v>
      </c>
      <c r="D418" s="68"/>
      <c r="E418" s="68"/>
      <c r="F418" s="69">
        <v>0</v>
      </c>
      <c r="G418" s="70">
        <v>23759.68</v>
      </c>
      <c r="H418" s="70"/>
      <c r="I418" s="70"/>
      <c r="J418" s="70">
        <v>23759.68</v>
      </c>
      <c r="K418" s="70"/>
      <c r="L418" s="70"/>
      <c r="M418" s="70"/>
      <c r="N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  <c r="EO418" s="71"/>
      <c r="EP418" s="71"/>
      <c r="EQ418" s="71"/>
      <c r="ER418" s="71"/>
      <c r="ES418" s="71"/>
      <c r="ET418" s="71"/>
      <c r="EU418" s="71"/>
      <c r="EV418" s="71"/>
      <c r="EW418" s="71"/>
      <c r="EX418" s="71"/>
      <c r="EY418" s="71"/>
      <c r="EZ418" s="71"/>
      <c r="FA418" s="71"/>
      <c r="FB418" s="71"/>
      <c r="FC418" s="71"/>
      <c r="FD418" s="71"/>
      <c r="FE418" s="71"/>
      <c r="FF418" s="71"/>
      <c r="FG418" s="71"/>
      <c r="FH418" s="71"/>
      <c r="FI418" s="71"/>
      <c r="FJ418" s="71"/>
      <c r="FK418" s="71"/>
      <c r="FL418" s="71"/>
      <c r="FM418" s="71"/>
      <c r="FN418" s="71"/>
      <c r="FO418" s="71"/>
      <c r="FP418" s="71"/>
      <c r="FQ418" s="71"/>
      <c r="FR418" s="71"/>
      <c r="FS418" s="71"/>
      <c r="FT418" s="71"/>
      <c r="FU418" s="71"/>
      <c r="FV418" s="71"/>
      <c r="FW418" s="71"/>
      <c r="FX418" s="71"/>
      <c r="FY418" s="71"/>
      <c r="FZ418" s="71"/>
      <c r="GA418" s="71"/>
      <c r="GB418" s="71"/>
      <c r="GC418" s="71"/>
      <c r="GD418" s="71"/>
      <c r="GE418" s="71"/>
      <c r="GF418" s="71"/>
      <c r="GG418" s="71"/>
      <c r="GH418" s="71"/>
      <c r="GI418" s="71"/>
      <c r="GJ418" s="71"/>
      <c r="GK418" s="71"/>
      <c r="GL418" s="71"/>
      <c r="GM418" s="71"/>
      <c r="GN418" s="71"/>
      <c r="GO418" s="71"/>
      <c r="GP418" s="71"/>
      <c r="GQ418" s="71"/>
      <c r="GR418" s="71"/>
      <c r="GS418" s="71"/>
      <c r="GT418" s="71"/>
      <c r="GU418" s="71"/>
      <c r="GV418" s="71"/>
      <c r="GW418" s="71"/>
      <c r="GX418" s="71"/>
      <c r="GY418" s="71"/>
      <c r="GZ418" s="71"/>
      <c r="HA418" s="71"/>
      <c r="HB418" s="71"/>
      <c r="HC418" s="71"/>
      <c r="HD418" s="71"/>
      <c r="HE418" s="71"/>
      <c r="HF418" s="71"/>
      <c r="HG418" s="71"/>
      <c r="HH418" s="71"/>
      <c r="HI418" s="71"/>
      <c r="HJ418" s="71"/>
      <c r="HK418" s="71"/>
      <c r="HL418" s="71"/>
      <c r="HM418" s="71"/>
      <c r="HN418" s="71"/>
      <c r="HO418" s="71"/>
      <c r="HP418" s="71"/>
      <c r="HQ418" s="71"/>
      <c r="HR418" s="71"/>
      <c r="HS418" s="71"/>
      <c r="HT418" s="71"/>
      <c r="HU418" s="71"/>
      <c r="HV418" s="71"/>
      <c r="HW418" s="71"/>
      <c r="HX418" s="71"/>
      <c r="HY418" s="71"/>
      <c r="HZ418" s="71"/>
      <c r="IA418" s="71"/>
      <c r="IB418" s="71"/>
      <c r="IC418" s="71"/>
      <c r="ID418" s="71"/>
      <c r="IE418" s="71"/>
      <c r="IF418" s="71"/>
      <c r="IG418" s="71"/>
      <c r="IH418" s="71"/>
      <c r="II418" s="71"/>
      <c r="IJ418" s="71"/>
      <c r="IK418" s="71"/>
      <c r="IL418" s="71"/>
      <c r="IM418" s="71"/>
      <c r="IN418" s="71"/>
      <c r="IO418" s="71"/>
      <c r="IP418" s="71"/>
      <c r="IQ418" s="71"/>
      <c r="IR418" s="71"/>
      <c r="IS418" s="71"/>
      <c r="IT418" s="71"/>
      <c r="IU418" s="71"/>
      <c r="IV418" s="71"/>
    </row>
    <row r="419" spans="1:256" ht="12.75">
      <c r="A419" s="68" t="s">
        <v>1776</v>
      </c>
      <c r="B419" s="68" t="s">
        <v>1777</v>
      </c>
      <c r="C419" s="68" t="s">
        <v>1778</v>
      </c>
      <c r="D419" s="68"/>
      <c r="E419" s="68"/>
      <c r="F419" s="69">
        <v>0</v>
      </c>
      <c r="G419" s="70">
        <v>1098766.89</v>
      </c>
      <c r="H419" s="70"/>
      <c r="I419" s="70"/>
      <c r="J419" s="70">
        <v>1098766.89</v>
      </c>
      <c r="K419" s="70"/>
      <c r="L419" s="70"/>
      <c r="M419" s="70"/>
      <c r="N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  <c r="EO419" s="71"/>
      <c r="EP419" s="71"/>
      <c r="EQ419" s="71"/>
      <c r="ER419" s="71"/>
      <c r="ES419" s="71"/>
      <c r="ET419" s="71"/>
      <c r="EU419" s="71"/>
      <c r="EV419" s="71"/>
      <c r="EW419" s="71"/>
      <c r="EX419" s="71"/>
      <c r="EY419" s="71"/>
      <c r="EZ419" s="71"/>
      <c r="FA419" s="71"/>
      <c r="FB419" s="71"/>
      <c r="FC419" s="71"/>
      <c r="FD419" s="71"/>
      <c r="FE419" s="71"/>
      <c r="FF419" s="71"/>
      <c r="FG419" s="71"/>
      <c r="FH419" s="71"/>
      <c r="FI419" s="71"/>
      <c r="FJ419" s="71"/>
      <c r="FK419" s="71"/>
      <c r="FL419" s="71"/>
      <c r="FM419" s="71"/>
      <c r="FN419" s="71"/>
      <c r="FO419" s="71"/>
      <c r="FP419" s="71"/>
      <c r="FQ419" s="71"/>
      <c r="FR419" s="71"/>
      <c r="FS419" s="71"/>
      <c r="FT419" s="71"/>
      <c r="FU419" s="71"/>
      <c r="FV419" s="71"/>
      <c r="FW419" s="71"/>
      <c r="FX419" s="71"/>
      <c r="FY419" s="71"/>
      <c r="FZ419" s="71"/>
      <c r="GA419" s="71"/>
      <c r="GB419" s="71"/>
      <c r="GC419" s="71"/>
      <c r="GD419" s="71"/>
      <c r="GE419" s="71"/>
      <c r="GF419" s="71"/>
      <c r="GG419" s="71"/>
      <c r="GH419" s="71"/>
      <c r="GI419" s="71"/>
      <c r="GJ419" s="71"/>
      <c r="GK419" s="71"/>
      <c r="GL419" s="71"/>
      <c r="GM419" s="71"/>
      <c r="GN419" s="71"/>
      <c r="GO419" s="71"/>
      <c r="GP419" s="71"/>
      <c r="GQ419" s="71"/>
      <c r="GR419" s="71"/>
      <c r="GS419" s="71"/>
      <c r="GT419" s="71"/>
      <c r="GU419" s="71"/>
      <c r="GV419" s="71"/>
      <c r="GW419" s="71"/>
      <c r="GX419" s="71"/>
      <c r="GY419" s="71"/>
      <c r="GZ419" s="71"/>
      <c r="HA419" s="71"/>
      <c r="HB419" s="71"/>
      <c r="HC419" s="71"/>
      <c r="HD419" s="71"/>
      <c r="HE419" s="71"/>
      <c r="HF419" s="71"/>
      <c r="HG419" s="71"/>
      <c r="HH419" s="71"/>
      <c r="HI419" s="71"/>
      <c r="HJ419" s="71"/>
      <c r="HK419" s="71"/>
      <c r="HL419" s="71"/>
      <c r="HM419" s="71"/>
      <c r="HN419" s="71"/>
      <c r="HO419" s="71"/>
      <c r="HP419" s="71"/>
      <c r="HQ419" s="71"/>
      <c r="HR419" s="71"/>
      <c r="HS419" s="71"/>
      <c r="HT419" s="71"/>
      <c r="HU419" s="71"/>
      <c r="HV419" s="71"/>
      <c r="HW419" s="71"/>
      <c r="HX419" s="71"/>
      <c r="HY419" s="71"/>
      <c r="HZ419" s="71"/>
      <c r="IA419" s="71"/>
      <c r="IB419" s="71"/>
      <c r="IC419" s="71"/>
      <c r="ID419" s="71"/>
      <c r="IE419" s="71"/>
      <c r="IF419" s="71"/>
      <c r="IG419" s="71"/>
      <c r="IH419" s="71"/>
      <c r="II419" s="71"/>
      <c r="IJ419" s="71"/>
      <c r="IK419" s="71"/>
      <c r="IL419" s="71"/>
      <c r="IM419" s="71"/>
      <c r="IN419" s="71"/>
      <c r="IO419" s="71"/>
      <c r="IP419" s="71"/>
      <c r="IQ419" s="71"/>
      <c r="IR419" s="71"/>
      <c r="IS419" s="71"/>
      <c r="IT419" s="71"/>
      <c r="IU419" s="71"/>
      <c r="IV419" s="71"/>
    </row>
    <row r="420" spans="1:256" ht="12.75">
      <c r="A420" s="68" t="s">
        <v>1779</v>
      </c>
      <c r="B420" s="68" t="s">
        <v>1780</v>
      </c>
      <c r="C420" s="68" t="s">
        <v>1781</v>
      </c>
      <c r="D420" s="68"/>
      <c r="E420" s="68"/>
      <c r="F420" s="69">
        <v>0</v>
      </c>
      <c r="G420" s="70">
        <v>-25319.42</v>
      </c>
      <c r="H420" s="70"/>
      <c r="I420" s="70"/>
      <c r="J420" s="70">
        <v>-25319.42</v>
      </c>
      <c r="K420" s="70"/>
      <c r="L420" s="70"/>
      <c r="M420" s="70"/>
      <c r="N420" s="173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>
      <c r="A421" s="68" t="s">
        <v>1782</v>
      </c>
      <c r="B421" s="68" t="s">
        <v>1783</v>
      </c>
      <c r="C421" s="68" t="s">
        <v>1784</v>
      </c>
      <c r="D421" s="68"/>
      <c r="E421" s="68"/>
      <c r="F421" s="69">
        <v>0</v>
      </c>
      <c r="G421" s="70">
        <v>4490.79</v>
      </c>
      <c r="H421" s="70"/>
      <c r="I421" s="70"/>
      <c r="J421" s="70">
        <v>4490.79</v>
      </c>
      <c r="K421" s="70"/>
      <c r="L421" s="70"/>
      <c r="M421" s="70"/>
      <c r="N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  <c r="EO421" s="71"/>
      <c r="EP421" s="71"/>
      <c r="EQ421" s="71"/>
      <c r="ER421" s="71"/>
      <c r="ES421" s="71"/>
      <c r="ET421" s="71"/>
      <c r="EU421" s="71"/>
      <c r="EV421" s="71"/>
      <c r="EW421" s="71"/>
      <c r="EX421" s="71"/>
      <c r="EY421" s="71"/>
      <c r="EZ421" s="71"/>
      <c r="FA421" s="71"/>
      <c r="FB421" s="71"/>
      <c r="FC421" s="71"/>
      <c r="FD421" s="71"/>
      <c r="FE421" s="71"/>
      <c r="FF421" s="71"/>
      <c r="FG421" s="71"/>
      <c r="FH421" s="71"/>
      <c r="FI421" s="71"/>
      <c r="FJ421" s="71"/>
      <c r="FK421" s="71"/>
      <c r="FL421" s="71"/>
      <c r="FM421" s="71"/>
      <c r="FN421" s="71"/>
      <c r="FO421" s="71"/>
      <c r="FP421" s="71"/>
      <c r="FQ421" s="71"/>
      <c r="FR421" s="71"/>
      <c r="FS421" s="71"/>
      <c r="FT421" s="71"/>
      <c r="FU421" s="71"/>
      <c r="FV421" s="71"/>
      <c r="FW421" s="71"/>
      <c r="FX421" s="71"/>
      <c r="FY421" s="71"/>
      <c r="FZ421" s="71"/>
      <c r="GA421" s="71"/>
      <c r="GB421" s="71"/>
      <c r="GC421" s="71"/>
      <c r="GD421" s="71"/>
      <c r="GE421" s="71"/>
      <c r="GF421" s="71"/>
      <c r="GG421" s="71"/>
      <c r="GH421" s="71"/>
      <c r="GI421" s="71"/>
      <c r="GJ421" s="71"/>
      <c r="GK421" s="71"/>
      <c r="GL421" s="71"/>
      <c r="GM421" s="71"/>
      <c r="GN421" s="71"/>
      <c r="GO421" s="71"/>
      <c r="GP421" s="71"/>
      <c r="GQ421" s="71"/>
      <c r="GR421" s="71"/>
      <c r="GS421" s="71"/>
      <c r="GT421" s="71"/>
      <c r="GU421" s="71"/>
      <c r="GV421" s="71"/>
      <c r="GW421" s="71"/>
      <c r="GX421" s="71"/>
      <c r="GY421" s="71"/>
      <c r="GZ421" s="71"/>
      <c r="HA421" s="71"/>
      <c r="HB421" s="71"/>
      <c r="HC421" s="71"/>
      <c r="HD421" s="71"/>
      <c r="HE421" s="71"/>
      <c r="HF421" s="71"/>
      <c r="HG421" s="71"/>
      <c r="HH421" s="71"/>
      <c r="HI421" s="71"/>
      <c r="HJ421" s="71"/>
      <c r="HK421" s="71"/>
      <c r="HL421" s="71"/>
      <c r="HM421" s="71"/>
      <c r="HN421" s="71"/>
      <c r="HO421" s="71"/>
      <c r="HP421" s="71"/>
      <c r="HQ421" s="71"/>
      <c r="HR421" s="71"/>
      <c r="HS421" s="71"/>
      <c r="HT421" s="71"/>
      <c r="HU421" s="71"/>
      <c r="HV421" s="71"/>
      <c r="HW421" s="71"/>
      <c r="HX421" s="71"/>
      <c r="HY421" s="71"/>
      <c r="HZ421" s="71"/>
      <c r="IA421" s="71"/>
      <c r="IB421" s="71"/>
      <c r="IC421" s="71"/>
      <c r="ID421" s="71"/>
      <c r="IE421" s="71"/>
      <c r="IF421" s="71"/>
      <c r="IG421" s="71"/>
      <c r="IH421" s="71"/>
      <c r="II421" s="71"/>
      <c r="IJ421" s="71"/>
      <c r="IK421" s="71"/>
      <c r="IL421" s="71"/>
      <c r="IM421" s="71"/>
      <c r="IN421" s="71"/>
      <c r="IO421" s="71"/>
      <c r="IP421" s="71"/>
      <c r="IQ421" s="71"/>
      <c r="IR421" s="71"/>
      <c r="IS421" s="71"/>
      <c r="IT421" s="71"/>
      <c r="IU421" s="71"/>
      <c r="IV421" s="71"/>
    </row>
    <row r="422" spans="1:256" ht="12.75">
      <c r="A422" s="68" t="s">
        <v>1785</v>
      </c>
      <c r="B422" s="68" t="s">
        <v>1786</v>
      </c>
      <c r="C422" s="68" t="s">
        <v>1787</v>
      </c>
      <c r="D422" s="68"/>
      <c r="E422" s="68"/>
      <c r="F422" s="69">
        <v>0</v>
      </c>
      <c r="G422" s="70">
        <v>2307.34</v>
      </c>
      <c r="H422" s="70"/>
      <c r="I422" s="70"/>
      <c r="J422" s="70">
        <v>2307.34</v>
      </c>
      <c r="K422" s="70"/>
      <c r="L422" s="70"/>
      <c r="M422" s="70"/>
      <c r="N422" s="173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>
      <c r="A423" s="68" t="s">
        <v>1788</v>
      </c>
      <c r="B423" s="68" t="s">
        <v>1789</v>
      </c>
      <c r="C423" s="68" t="s">
        <v>1790</v>
      </c>
      <c r="D423" s="68"/>
      <c r="E423" s="68"/>
      <c r="F423" s="69">
        <v>0</v>
      </c>
      <c r="G423" s="70">
        <v>840.73</v>
      </c>
      <c r="H423" s="70"/>
      <c r="I423" s="70"/>
      <c r="J423" s="70">
        <v>840.73</v>
      </c>
      <c r="K423" s="70"/>
      <c r="L423" s="70"/>
      <c r="M423" s="70"/>
      <c r="N423" s="173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>
      <c r="A424" s="68" t="s">
        <v>1791</v>
      </c>
      <c r="B424" s="68" t="s">
        <v>1792</v>
      </c>
      <c r="C424" s="68" t="s">
        <v>1793</v>
      </c>
      <c r="D424" s="68"/>
      <c r="E424" s="68"/>
      <c r="F424" s="69">
        <v>0</v>
      </c>
      <c r="G424" s="70">
        <v>6676.13</v>
      </c>
      <c r="H424" s="70"/>
      <c r="I424" s="70"/>
      <c r="J424" s="70">
        <v>6676.13</v>
      </c>
      <c r="K424" s="70"/>
      <c r="L424" s="70"/>
      <c r="M424" s="70"/>
      <c r="N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  <c r="EO424" s="71"/>
      <c r="EP424" s="71"/>
      <c r="EQ424" s="71"/>
      <c r="ER424" s="71"/>
      <c r="ES424" s="71"/>
      <c r="ET424" s="71"/>
      <c r="EU424" s="71"/>
      <c r="EV424" s="71"/>
      <c r="EW424" s="71"/>
      <c r="EX424" s="71"/>
      <c r="EY424" s="71"/>
      <c r="EZ424" s="71"/>
      <c r="FA424" s="71"/>
      <c r="FB424" s="71"/>
      <c r="FC424" s="71"/>
      <c r="FD424" s="71"/>
      <c r="FE424" s="71"/>
      <c r="FF424" s="71"/>
      <c r="FG424" s="71"/>
      <c r="FH424" s="71"/>
      <c r="FI424" s="71"/>
      <c r="FJ424" s="71"/>
      <c r="FK424" s="71"/>
      <c r="FL424" s="71"/>
      <c r="FM424" s="71"/>
      <c r="FN424" s="71"/>
      <c r="FO424" s="71"/>
      <c r="FP424" s="71"/>
      <c r="FQ424" s="71"/>
      <c r="FR424" s="71"/>
      <c r="FS424" s="71"/>
      <c r="FT424" s="71"/>
      <c r="FU424" s="71"/>
      <c r="FV424" s="71"/>
      <c r="FW424" s="71"/>
      <c r="FX424" s="71"/>
      <c r="FY424" s="71"/>
      <c r="FZ424" s="71"/>
      <c r="GA424" s="71"/>
      <c r="GB424" s="71"/>
      <c r="GC424" s="71"/>
      <c r="GD424" s="71"/>
      <c r="GE424" s="71"/>
      <c r="GF424" s="71"/>
      <c r="GG424" s="71"/>
      <c r="GH424" s="71"/>
      <c r="GI424" s="71"/>
      <c r="GJ424" s="71"/>
      <c r="GK424" s="71"/>
      <c r="GL424" s="71"/>
      <c r="GM424" s="71"/>
      <c r="GN424" s="71"/>
      <c r="GO424" s="71"/>
      <c r="GP424" s="71"/>
      <c r="GQ424" s="71"/>
      <c r="GR424" s="71"/>
      <c r="GS424" s="71"/>
      <c r="GT424" s="71"/>
      <c r="GU424" s="71"/>
      <c r="GV424" s="71"/>
      <c r="GW424" s="71"/>
      <c r="GX424" s="71"/>
      <c r="GY424" s="71"/>
      <c r="GZ424" s="71"/>
      <c r="HA424" s="71"/>
      <c r="HB424" s="71"/>
      <c r="HC424" s="71"/>
      <c r="HD424" s="71"/>
      <c r="HE424" s="71"/>
      <c r="HF424" s="71"/>
      <c r="HG424" s="71"/>
      <c r="HH424" s="71"/>
      <c r="HI424" s="71"/>
      <c r="HJ424" s="71"/>
      <c r="HK424" s="71"/>
      <c r="HL424" s="71"/>
      <c r="HM424" s="71"/>
      <c r="HN424" s="71"/>
      <c r="HO424" s="71"/>
      <c r="HP424" s="71"/>
      <c r="HQ424" s="71"/>
      <c r="HR424" s="71"/>
      <c r="HS424" s="71"/>
      <c r="HT424" s="71"/>
      <c r="HU424" s="71"/>
      <c r="HV424" s="71"/>
      <c r="HW424" s="71"/>
      <c r="HX424" s="71"/>
      <c r="HY424" s="71"/>
      <c r="HZ424" s="71"/>
      <c r="IA424" s="71"/>
      <c r="IB424" s="71"/>
      <c r="IC424" s="71"/>
      <c r="ID424" s="71"/>
      <c r="IE424" s="71"/>
      <c r="IF424" s="71"/>
      <c r="IG424" s="71"/>
      <c r="IH424" s="71"/>
      <c r="II424" s="71"/>
      <c r="IJ424" s="71"/>
      <c r="IK424" s="71"/>
      <c r="IL424" s="71"/>
      <c r="IM424" s="71"/>
      <c r="IN424" s="71"/>
      <c r="IO424" s="71"/>
      <c r="IP424" s="71"/>
      <c r="IQ424" s="71"/>
      <c r="IR424" s="71"/>
      <c r="IS424" s="71"/>
      <c r="IT424" s="71"/>
      <c r="IU424" s="71"/>
      <c r="IV424" s="71"/>
    </row>
    <row r="425" spans="1:256" ht="12.75">
      <c r="A425" s="68" t="s">
        <v>1794</v>
      </c>
      <c r="B425" s="68" t="s">
        <v>1795</v>
      </c>
      <c r="C425" s="68" t="s">
        <v>1796</v>
      </c>
      <c r="D425" s="68"/>
      <c r="E425" s="68"/>
      <c r="F425" s="69">
        <v>0</v>
      </c>
      <c r="G425" s="70">
        <v>23169.1</v>
      </c>
      <c r="H425" s="70"/>
      <c r="I425" s="70"/>
      <c r="J425" s="70">
        <v>23169.1</v>
      </c>
      <c r="K425" s="70"/>
      <c r="L425" s="70"/>
      <c r="M425" s="70"/>
      <c r="N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  <c r="EO425" s="71"/>
      <c r="EP425" s="71"/>
      <c r="EQ425" s="71"/>
      <c r="ER425" s="71"/>
      <c r="ES425" s="71"/>
      <c r="ET425" s="71"/>
      <c r="EU425" s="71"/>
      <c r="EV425" s="71"/>
      <c r="EW425" s="71"/>
      <c r="EX425" s="71"/>
      <c r="EY425" s="71"/>
      <c r="EZ425" s="71"/>
      <c r="FA425" s="71"/>
      <c r="FB425" s="71"/>
      <c r="FC425" s="71"/>
      <c r="FD425" s="71"/>
      <c r="FE425" s="71"/>
      <c r="FF425" s="71"/>
      <c r="FG425" s="71"/>
      <c r="FH425" s="71"/>
      <c r="FI425" s="71"/>
      <c r="FJ425" s="71"/>
      <c r="FK425" s="71"/>
      <c r="FL425" s="71"/>
      <c r="FM425" s="71"/>
      <c r="FN425" s="71"/>
      <c r="FO425" s="71"/>
      <c r="FP425" s="71"/>
      <c r="FQ425" s="71"/>
      <c r="FR425" s="71"/>
      <c r="FS425" s="71"/>
      <c r="FT425" s="71"/>
      <c r="FU425" s="71"/>
      <c r="FV425" s="71"/>
      <c r="FW425" s="71"/>
      <c r="FX425" s="71"/>
      <c r="FY425" s="71"/>
      <c r="FZ425" s="71"/>
      <c r="GA425" s="71"/>
      <c r="GB425" s="71"/>
      <c r="GC425" s="71"/>
      <c r="GD425" s="71"/>
      <c r="GE425" s="71"/>
      <c r="GF425" s="71"/>
      <c r="GG425" s="71"/>
      <c r="GH425" s="71"/>
      <c r="GI425" s="71"/>
      <c r="GJ425" s="71"/>
      <c r="GK425" s="71"/>
      <c r="GL425" s="71"/>
      <c r="GM425" s="71"/>
      <c r="GN425" s="71"/>
      <c r="GO425" s="71"/>
      <c r="GP425" s="71"/>
      <c r="GQ425" s="71"/>
      <c r="GR425" s="71"/>
      <c r="GS425" s="71"/>
      <c r="GT425" s="71"/>
      <c r="GU425" s="71"/>
      <c r="GV425" s="71"/>
      <c r="GW425" s="71"/>
      <c r="GX425" s="71"/>
      <c r="GY425" s="71"/>
      <c r="GZ425" s="71"/>
      <c r="HA425" s="71"/>
      <c r="HB425" s="71"/>
      <c r="HC425" s="71"/>
      <c r="HD425" s="71"/>
      <c r="HE425" s="71"/>
      <c r="HF425" s="71"/>
      <c r="HG425" s="71"/>
      <c r="HH425" s="71"/>
      <c r="HI425" s="71"/>
      <c r="HJ425" s="71"/>
      <c r="HK425" s="71"/>
      <c r="HL425" s="71"/>
      <c r="HM425" s="71"/>
      <c r="HN425" s="71"/>
      <c r="HO425" s="71"/>
      <c r="HP425" s="71"/>
      <c r="HQ425" s="71"/>
      <c r="HR425" s="71"/>
      <c r="HS425" s="71"/>
      <c r="HT425" s="71"/>
      <c r="HU425" s="71"/>
      <c r="HV425" s="71"/>
      <c r="HW425" s="71"/>
      <c r="HX425" s="71"/>
      <c r="HY425" s="71"/>
      <c r="HZ425" s="71"/>
      <c r="IA425" s="71"/>
      <c r="IB425" s="71"/>
      <c r="IC425" s="71"/>
      <c r="ID425" s="71"/>
      <c r="IE425" s="71"/>
      <c r="IF425" s="71"/>
      <c r="IG425" s="71"/>
      <c r="IH425" s="71"/>
      <c r="II425" s="71"/>
      <c r="IJ425" s="71"/>
      <c r="IK425" s="71"/>
      <c r="IL425" s="71"/>
      <c r="IM425" s="71"/>
      <c r="IN425" s="71"/>
      <c r="IO425" s="71"/>
      <c r="IP425" s="71"/>
      <c r="IQ425" s="71"/>
      <c r="IR425" s="71"/>
      <c r="IS425" s="71"/>
      <c r="IT425" s="71"/>
      <c r="IU425" s="71"/>
      <c r="IV425" s="71"/>
    </row>
    <row r="426" spans="1:256" ht="12.75">
      <c r="A426" s="68" t="s">
        <v>1797</v>
      </c>
      <c r="B426" s="68" t="s">
        <v>1798</v>
      </c>
      <c r="C426" s="68" t="s">
        <v>1799</v>
      </c>
      <c r="D426" s="68"/>
      <c r="E426" s="68"/>
      <c r="F426" s="69">
        <v>0</v>
      </c>
      <c r="G426" s="70">
        <v>5609.36</v>
      </c>
      <c r="H426" s="70"/>
      <c r="I426" s="70"/>
      <c r="J426" s="70">
        <v>5609.36</v>
      </c>
      <c r="K426" s="70"/>
      <c r="L426" s="70"/>
      <c r="M426" s="70"/>
      <c r="N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  <c r="EO426" s="71"/>
      <c r="EP426" s="71"/>
      <c r="EQ426" s="71"/>
      <c r="ER426" s="71"/>
      <c r="ES426" s="71"/>
      <c r="ET426" s="71"/>
      <c r="EU426" s="71"/>
      <c r="EV426" s="71"/>
      <c r="EW426" s="71"/>
      <c r="EX426" s="71"/>
      <c r="EY426" s="71"/>
      <c r="EZ426" s="71"/>
      <c r="FA426" s="71"/>
      <c r="FB426" s="71"/>
      <c r="FC426" s="71"/>
      <c r="FD426" s="71"/>
      <c r="FE426" s="71"/>
      <c r="FF426" s="71"/>
      <c r="FG426" s="71"/>
      <c r="FH426" s="71"/>
      <c r="FI426" s="71"/>
      <c r="FJ426" s="71"/>
      <c r="FK426" s="71"/>
      <c r="FL426" s="71"/>
      <c r="FM426" s="71"/>
      <c r="FN426" s="71"/>
      <c r="FO426" s="71"/>
      <c r="FP426" s="71"/>
      <c r="FQ426" s="71"/>
      <c r="FR426" s="71"/>
      <c r="FS426" s="71"/>
      <c r="FT426" s="71"/>
      <c r="FU426" s="71"/>
      <c r="FV426" s="71"/>
      <c r="FW426" s="71"/>
      <c r="FX426" s="71"/>
      <c r="FY426" s="71"/>
      <c r="FZ426" s="71"/>
      <c r="GA426" s="71"/>
      <c r="GB426" s="71"/>
      <c r="GC426" s="71"/>
      <c r="GD426" s="71"/>
      <c r="GE426" s="71"/>
      <c r="GF426" s="71"/>
      <c r="GG426" s="71"/>
      <c r="GH426" s="71"/>
      <c r="GI426" s="71"/>
      <c r="GJ426" s="71"/>
      <c r="GK426" s="71"/>
      <c r="GL426" s="71"/>
      <c r="GM426" s="71"/>
      <c r="GN426" s="71"/>
      <c r="GO426" s="71"/>
      <c r="GP426" s="71"/>
      <c r="GQ426" s="71"/>
      <c r="GR426" s="71"/>
      <c r="GS426" s="71"/>
      <c r="GT426" s="71"/>
      <c r="GU426" s="71"/>
      <c r="GV426" s="71"/>
      <c r="GW426" s="71"/>
      <c r="GX426" s="71"/>
      <c r="GY426" s="71"/>
      <c r="GZ426" s="71"/>
      <c r="HA426" s="71"/>
      <c r="HB426" s="71"/>
      <c r="HC426" s="71"/>
      <c r="HD426" s="71"/>
      <c r="HE426" s="71"/>
      <c r="HF426" s="71"/>
      <c r="HG426" s="71"/>
      <c r="HH426" s="71"/>
      <c r="HI426" s="71"/>
      <c r="HJ426" s="71"/>
      <c r="HK426" s="71"/>
      <c r="HL426" s="71"/>
      <c r="HM426" s="71"/>
      <c r="HN426" s="71"/>
      <c r="HO426" s="71"/>
      <c r="HP426" s="71"/>
      <c r="HQ426" s="71"/>
      <c r="HR426" s="71"/>
      <c r="HS426" s="71"/>
      <c r="HT426" s="71"/>
      <c r="HU426" s="71"/>
      <c r="HV426" s="71"/>
      <c r="HW426" s="71"/>
      <c r="HX426" s="71"/>
      <c r="HY426" s="71"/>
      <c r="HZ426" s="71"/>
      <c r="IA426" s="71"/>
      <c r="IB426" s="71"/>
      <c r="IC426" s="71"/>
      <c r="ID426" s="71"/>
      <c r="IE426" s="71"/>
      <c r="IF426" s="71"/>
      <c r="IG426" s="71"/>
      <c r="IH426" s="71"/>
      <c r="II426" s="71"/>
      <c r="IJ426" s="71"/>
      <c r="IK426" s="71"/>
      <c r="IL426" s="71"/>
      <c r="IM426" s="71"/>
      <c r="IN426" s="71"/>
      <c r="IO426" s="71"/>
      <c r="IP426" s="71"/>
      <c r="IQ426" s="71"/>
      <c r="IR426" s="71"/>
      <c r="IS426" s="71"/>
      <c r="IT426" s="71"/>
      <c r="IU426" s="71"/>
      <c r="IV426" s="71"/>
    </row>
    <row r="427" spans="1:256" ht="12.75">
      <c r="A427" s="68" t="s">
        <v>1800</v>
      </c>
      <c r="B427" s="68" t="s">
        <v>1801</v>
      </c>
      <c r="C427" s="68" t="s">
        <v>1802</v>
      </c>
      <c r="D427" s="68"/>
      <c r="E427" s="68"/>
      <c r="F427" s="69">
        <v>0</v>
      </c>
      <c r="G427" s="70">
        <v>71399.47</v>
      </c>
      <c r="H427" s="70"/>
      <c r="I427" s="70"/>
      <c r="J427" s="70">
        <v>71399.47</v>
      </c>
      <c r="K427" s="70"/>
      <c r="L427" s="70"/>
      <c r="M427" s="70"/>
      <c r="N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  <c r="EO427" s="71"/>
      <c r="EP427" s="71"/>
      <c r="EQ427" s="71"/>
      <c r="ER427" s="71"/>
      <c r="ES427" s="71"/>
      <c r="ET427" s="71"/>
      <c r="EU427" s="71"/>
      <c r="EV427" s="71"/>
      <c r="EW427" s="71"/>
      <c r="EX427" s="71"/>
      <c r="EY427" s="71"/>
      <c r="EZ427" s="71"/>
      <c r="FA427" s="71"/>
      <c r="FB427" s="71"/>
      <c r="FC427" s="71"/>
      <c r="FD427" s="71"/>
      <c r="FE427" s="71"/>
      <c r="FF427" s="71"/>
      <c r="FG427" s="71"/>
      <c r="FH427" s="71"/>
      <c r="FI427" s="71"/>
      <c r="FJ427" s="71"/>
      <c r="FK427" s="71"/>
      <c r="FL427" s="71"/>
      <c r="FM427" s="71"/>
      <c r="FN427" s="71"/>
      <c r="FO427" s="71"/>
      <c r="FP427" s="71"/>
      <c r="FQ427" s="71"/>
      <c r="FR427" s="71"/>
      <c r="FS427" s="71"/>
      <c r="FT427" s="71"/>
      <c r="FU427" s="71"/>
      <c r="FV427" s="71"/>
      <c r="FW427" s="71"/>
      <c r="FX427" s="71"/>
      <c r="FY427" s="71"/>
      <c r="FZ427" s="71"/>
      <c r="GA427" s="71"/>
      <c r="GB427" s="71"/>
      <c r="GC427" s="71"/>
      <c r="GD427" s="71"/>
      <c r="GE427" s="71"/>
      <c r="GF427" s="71"/>
      <c r="GG427" s="71"/>
      <c r="GH427" s="71"/>
      <c r="GI427" s="71"/>
      <c r="GJ427" s="71"/>
      <c r="GK427" s="71"/>
      <c r="GL427" s="71"/>
      <c r="GM427" s="71"/>
      <c r="GN427" s="71"/>
      <c r="GO427" s="71"/>
      <c r="GP427" s="71"/>
      <c r="GQ427" s="71"/>
      <c r="GR427" s="71"/>
      <c r="GS427" s="71"/>
      <c r="GT427" s="71"/>
      <c r="GU427" s="71"/>
      <c r="GV427" s="71"/>
      <c r="GW427" s="71"/>
      <c r="GX427" s="71"/>
      <c r="GY427" s="71"/>
      <c r="GZ427" s="71"/>
      <c r="HA427" s="71"/>
      <c r="HB427" s="71"/>
      <c r="HC427" s="71"/>
      <c r="HD427" s="71"/>
      <c r="HE427" s="71"/>
      <c r="HF427" s="71"/>
      <c r="HG427" s="71"/>
      <c r="HH427" s="71"/>
      <c r="HI427" s="71"/>
      <c r="HJ427" s="71"/>
      <c r="HK427" s="71"/>
      <c r="HL427" s="71"/>
      <c r="HM427" s="71"/>
      <c r="HN427" s="71"/>
      <c r="HO427" s="71"/>
      <c r="HP427" s="71"/>
      <c r="HQ427" s="71"/>
      <c r="HR427" s="71"/>
      <c r="HS427" s="71"/>
      <c r="HT427" s="71"/>
      <c r="HU427" s="71"/>
      <c r="HV427" s="71"/>
      <c r="HW427" s="71"/>
      <c r="HX427" s="71"/>
      <c r="HY427" s="71"/>
      <c r="HZ427" s="71"/>
      <c r="IA427" s="71"/>
      <c r="IB427" s="71"/>
      <c r="IC427" s="71"/>
      <c r="ID427" s="71"/>
      <c r="IE427" s="71"/>
      <c r="IF427" s="71"/>
      <c r="IG427" s="71"/>
      <c r="IH427" s="71"/>
      <c r="II427" s="71"/>
      <c r="IJ427" s="71"/>
      <c r="IK427" s="71"/>
      <c r="IL427" s="71"/>
      <c r="IM427" s="71"/>
      <c r="IN427" s="71"/>
      <c r="IO427" s="71"/>
      <c r="IP427" s="71"/>
      <c r="IQ427" s="71"/>
      <c r="IR427" s="71"/>
      <c r="IS427" s="71"/>
      <c r="IT427" s="71"/>
      <c r="IU427" s="71"/>
      <c r="IV427" s="71"/>
    </row>
    <row r="428" spans="1:256" ht="12.75">
      <c r="A428" s="68" t="s">
        <v>1803</v>
      </c>
      <c r="B428" s="68" t="s">
        <v>1804</v>
      </c>
      <c r="C428" s="68" t="s">
        <v>1805</v>
      </c>
      <c r="D428" s="68"/>
      <c r="E428" s="68"/>
      <c r="F428" s="69">
        <v>0</v>
      </c>
      <c r="G428" s="70">
        <v>6842.04</v>
      </c>
      <c r="H428" s="70"/>
      <c r="I428" s="70"/>
      <c r="J428" s="70">
        <v>6842.04</v>
      </c>
      <c r="K428" s="70"/>
      <c r="L428" s="70"/>
      <c r="M428" s="70"/>
      <c r="N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  <c r="FS428" s="71"/>
      <c r="FT428" s="71"/>
      <c r="FU428" s="71"/>
      <c r="FV428" s="71"/>
      <c r="FW428" s="71"/>
      <c r="FX428" s="71"/>
      <c r="FY428" s="71"/>
      <c r="FZ428" s="71"/>
      <c r="GA428" s="71"/>
      <c r="GB428" s="71"/>
      <c r="GC428" s="71"/>
      <c r="GD428" s="71"/>
      <c r="GE428" s="71"/>
      <c r="GF428" s="71"/>
      <c r="GG428" s="71"/>
      <c r="GH428" s="71"/>
      <c r="GI428" s="71"/>
      <c r="GJ428" s="71"/>
      <c r="GK428" s="71"/>
      <c r="GL428" s="71"/>
      <c r="GM428" s="71"/>
      <c r="GN428" s="71"/>
      <c r="GO428" s="71"/>
      <c r="GP428" s="71"/>
      <c r="GQ428" s="71"/>
      <c r="GR428" s="71"/>
      <c r="GS428" s="71"/>
      <c r="GT428" s="71"/>
      <c r="GU428" s="71"/>
      <c r="GV428" s="71"/>
      <c r="GW428" s="71"/>
      <c r="GX428" s="71"/>
      <c r="GY428" s="71"/>
      <c r="GZ428" s="71"/>
      <c r="HA428" s="71"/>
      <c r="HB428" s="71"/>
      <c r="HC428" s="71"/>
      <c r="HD428" s="71"/>
      <c r="HE428" s="71"/>
      <c r="HF428" s="71"/>
      <c r="HG428" s="71"/>
      <c r="HH428" s="71"/>
      <c r="HI428" s="71"/>
      <c r="HJ428" s="71"/>
      <c r="HK428" s="71"/>
      <c r="HL428" s="71"/>
      <c r="HM428" s="71"/>
      <c r="HN428" s="71"/>
      <c r="HO428" s="71"/>
      <c r="HP428" s="71"/>
      <c r="HQ428" s="71"/>
      <c r="HR428" s="71"/>
      <c r="HS428" s="71"/>
      <c r="HT428" s="71"/>
      <c r="HU428" s="71"/>
      <c r="HV428" s="71"/>
      <c r="HW428" s="71"/>
      <c r="HX428" s="71"/>
      <c r="HY428" s="71"/>
      <c r="HZ428" s="71"/>
      <c r="IA428" s="71"/>
      <c r="IB428" s="71"/>
      <c r="IC428" s="71"/>
      <c r="ID428" s="71"/>
      <c r="IE428" s="71"/>
      <c r="IF428" s="71"/>
      <c r="IG428" s="71"/>
      <c r="IH428" s="71"/>
      <c r="II428" s="71"/>
      <c r="IJ428" s="71"/>
      <c r="IK428" s="71"/>
      <c r="IL428" s="71"/>
      <c r="IM428" s="71"/>
      <c r="IN428" s="71"/>
      <c r="IO428" s="71"/>
      <c r="IP428" s="71"/>
      <c r="IQ428" s="71"/>
      <c r="IR428" s="71"/>
      <c r="IS428" s="71"/>
      <c r="IT428" s="71"/>
      <c r="IU428" s="71"/>
      <c r="IV428" s="71"/>
    </row>
    <row r="429" spans="1:256" ht="12.75">
      <c r="A429" s="68" t="s">
        <v>1806</v>
      </c>
      <c r="B429" s="68" t="s">
        <v>1807</v>
      </c>
      <c r="C429" s="68" t="s">
        <v>1808</v>
      </c>
      <c r="D429" s="68"/>
      <c r="E429" s="68"/>
      <c r="F429" s="69">
        <v>0</v>
      </c>
      <c r="G429" s="70">
        <v>2162.66</v>
      </c>
      <c r="H429" s="70"/>
      <c r="I429" s="70"/>
      <c r="J429" s="70">
        <v>2162.66</v>
      </c>
      <c r="K429" s="70"/>
      <c r="L429" s="70"/>
      <c r="M429" s="70"/>
      <c r="N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1"/>
      <c r="GS429" s="71"/>
      <c r="GT429" s="71"/>
      <c r="GU429" s="71"/>
      <c r="GV429" s="71"/>
      <c r="GW429" s="71"/>
      <c r="GX429" s="71"/>
      <c r="GY429" s="71"/>
      <c r="GZ429" s="71"/>
      <c r="HA429" s="71"/>
      <c r="HB429" s="71"/>
      <c r="HC429" s="71"/>
      <c r="HD429" s="71"/>
      <c r="HE429" s="71"/>
      <c r="HF429" s="71"/>
      <c r="HG429" s="71"/>
      <c r="HH429" s="71"/>
      <c r="HI429" s="71"/>
      <c r="HJ429" s="71"/>
      <c r="HK429" s="71"/>
      <c r="HL429" s="71"/>
      <c r="HM429" s="71"/>
      <c r="HN429" s="71"/>
      <c r="HO429" s="71"/>
      <c r="HP429" s="71"/>
      <c r="HQ429" s="71"/>
      <c r="HR429" s="71"/>
      <c r="HS429" s="71"/>
      <c r="HT429" s="71"/>
      <c r="HU429" s="71"/>
      <c r="HV429" s="71"/>
      <c r="HW429" s="71"/>
      <c r="HX429" s="71"/>
      <c r="HY429" s="71"/>
      <c r="HZ429" s="71"/>
      <c r="IA429" s="71"/>
      <c r="IB429" s="71"/>
      <c r="IC429" s="71"/>
      <c r="ID429" s="71"/>
      <c r="IE429" s="71"/>
      <c r="IF429" s="71"/>
      <c r="IG429" s="71"/>
      <c r="IH429" s="71"/>
      <c r="II429" s="71"/>
      <c r="IJ429" s="71"/>
      <c r="IK429" s="71"/>
      <c r="IL429" s="71"/>
      <c r="IM429" s="71"/>
      <c r="IN429" s="71"/>
      <c r="IO429" s="71"/>
      <c r="IP429" s="71"/>
      <c r="IQ429" s="71"/>
      <c r="IR429" s="71"/>
      <c r="IS429" s="71"/>
      <c r="IT429" s="71"/>
      <c r="IU429" s="71"/>
      <c r="IV429" s="71"/>
    </row>
    <row r="430" spans="1:256" ht="12.75">
      <c r="A430" s="68" t="s">
        <v>1809</v>
      </c>
      <c r="B430" s="68" t="s">
        <v>1810</v>
      </c>
      <c r="C430" s="68" t="s">
        <v>1811</v>
      </c>
      <c r="D430" s="68"/>
      <c r="E430" s="68"/>
      <c r="F430" s="69">
        <v>0</v>
      </c>
      <c r="G430" s="70">
        <v>26859</v>
      </c>
      <c r="H430" s="70"/>
      <c r="I430" s="70"/>
      <c r="J430" s="70">
        <v>26859</v>
      </c>
      <c r="K430" s="70"/>
      <c r="L430" s="70"/>
      <c r="M430" s="70"/>
      <c r="N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1"/>
      <c r="GS430" s="71"/>
      <c r="GT430" s="71"/>
      <c r="GU430" s="71"/>
      <c r="GV430" s="71"/>
      <c r="GW430" s="71"/>
      <c r="GX430" s="71"/>
      <c r="GY430" s="71"/>
      <c r="GZ430" s="71"/>
      <c r="HA430" s="71"/>
      <c r="HB430" s="71"/>
      <c r="HC430" s="71"/>
      <c r="HD430" s="71"/>
      <c r="HE430" s="71"/>
      <c r="HF430" s="71"/>
      <c r="HG430" s="71"/>
      <c r="HH430" s="71"/>
      <c r="HI430" s="71"/>
      <c r="HJ430" s="71"/>
      <c r="HK430" s="71"/>
      <c r="HL430" s="71"/>
      <c r="HM430" s="71"/>
      <c r="HN430" s="71"/>
      <c r="HO430" s="71"/>
      <c r="HP430" s="71"/>
      <c r="HQ430" s="71"/>
      <c r="HR430" s="71"/>
      <c r="HS430" s="71"/>
      <c r="HT430" s="71"/>
      <c r="HU430" s="71"/>
      <c r="HV430" s="71"/>
      <c r="HW430" s="71"/>
      <c r="HX430" s="71"/>
      <c r="HY430" s="71"/>
      <c r="HZ430" s="71"/>
      <c r="IA430" s="71"/>
      <c r="IB430" s="71"/>
      <c r="IC430" s="71"/>
      <c r="ID430" s="71"/>
      <c r="IE430" s="71"/>
      <c r="IF430" s="71"/>
      <c r="IG430" s="71"/>
      <c r="IH430" s="71"/>
      <c r="II430" s="71"/>
      <c r="IJ430" s="71"/>
      <c r="IK430" s="71"/>
      <c r="IL430" s="71"/>
      <c r="IM430" s="71"/>
      <c r="IN430" s="71"/>
      <c r="IO430" s="71"/>
      <c r="IP430" s="71"/>
      <c r="IQ430" s="71"/>
      <c r="IR430" s="71"/>
      <c r="IS430" s="71"/>
      <c r="IT430" s="71"/>
      <c r="IU430" s="71"/>
      <c r="IV430" s="71"/>
    </row>
    <row r="431" spans="1:256" ht="12.75">
      <c r="A431" s="68" t="s">
        <v>1812</v>
      </c>
      <c r="B431" s="68" t="s">
        <v>1813</v>
      </c>
      <c r="C431" s="68" t="s">
        <v>1814</v>
      </c>
      <c r="D431" s="68"/>
      <c r="E431" s="68"/>
      <c r="F431" s="69">
        <v>0</v>
      </c>
      <c r="G431" s="70">
        <v>1575.68</v>
      </c>
      <c r="H431" s="70"/>
      <c r="I431" s="70"/>
      <c r="J431" s="70">
        <v>1575.68</v>
      </c>
      <c r="K431" s="70"/>
      <c r="L431" s="70"/>
      <c r="M431" s="70"/>
      <c r="N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  <c r="EO431" s="71"/>
      <c r="EP431" s="71"/>
      <c r="EQ431" s="71"/>
      <c r="ER431" s="71"/>
      <c r="ES431" s="71"/>
      <c r="ET431" s="71"/>
      <c r="EU431" s="71"/>
      <c r="EV431" s="71"/>
      <c r="EW431" s="71"/>
      <c r="EX431" s="71"/>
      <c r="EY431" s="71"/>
      <c r="EZ431" s="71"/>
      <c r="FA431" s="71"/>
      <c r="FB431" s="71"/>
      <c r="FC431" s="71"/>
      <c r="FD431" s="71"/>
      <c r="FE431" s="71"/>
      <c r="FF431" s="71"/>
      <c r="FG431" s="71"/>
      <c r="FH431" s="71"/>
      <c r="FI431" s="71"/>
      <c r="FJ431" s="71"/>
      <c r="FK431" s="71"/>
      <c r="FL431" s="71"/>
      <c r="FM431" s="71"/>
      <c r="FN431" s="71"/>
      <c r="FO431" s="71"/>
      <c r="FP431" s="71"/>
      <c r="FQ431" s="71"/>
      <c r="FR431" s="71"/>
      <c r="FS431" s="71"/>
      <c r="FT431" s="71"/>
      <c r="FU431" s="71"/>
      <c r="FV431" s="71"/>
      <c r="FW431" s="71"/>
      <c r="FX431" s="71"/>
      <c r="FY431" s="71"/>
      <c r="FZ431" s="71"/>
      <c r="GA431" s="71"/>
      <c r="GB431" s="71"/>
      <c r="GC431" s="71"/>
      <c r="GD431" s="71"/>
      <c r="GE431" s="71"/>
      <c r="GF431" s="71"/>
      <c r="GG431" s="71"/>
      <c r="GH431" s="71"/>
      <c r="GI431" s="71"/>
      <c r="GJ431" s="71"/>
      <c r="GK431" s="71"/>
      <c r="GL431" s="71"/>
      <c r="GM431" s="71"/>
      <c r="GN431" s="71"/>
      <c r="GO431" s="71"/>
      <c r="GP431" s="71"/>
      <c r="GQ431" s="71"/>
      <c r="GR431" s="71"/>
      <c r="GS431" s="71"/>
      <c r="GT431" s="71"/>
      <c r="GU431" s="71"/>
      <c r="GV431" s="71"/>
      <c r="GW431" s="71"/>
      <c r="GX431" s="71"/>
      <c r="GY431" s="71"/>
      <c r="GZ431" s="71"/>
      <c r="HA431" s="71"/>
      <c r="HB431" s="71"/>
      <c r="HC431" s="71"/>
      <c r="HD431" s="71"/>
      <c r="HE431" s="71"/>
      <c r="HF431" s="71"/>
      <c r="HG431" s="71"/>
      <c r="HH431" s="71"/>
      <c r="HI431" s="71"/>
      <c r="HJ431" s="71"/>
      <c r="HK431" s="71"/>
      <c r="HL431" s="71"/>
      <c r="HM431" s="71"/>
      <c r="HN431" s="71"/>
      <c r="HO431" s="71"/>
      <c r="HP431" s="71"/>
      <c r="HQ431" s="71"/>
      <c r="HR431" s="71"/>
      <c r="HS431" s="71"/>
      <c r="HT431" s="71"/>
      <c r="HU431" s="71"/>
      <c r="HV431" s="71"/>
      <c r="HW431" s="71"/>
      <c r="HX431" s="71"/>
      <c r="HY431" s="71"/>
      <c r="HZ431" s="71"/>
      <c r="IA431" s="71"/>
      <c r="IB431" s="71"/>
      <c r="IC431" s="71"/>
      <c r="ID431" s="71"/>
      <c r="IE431" s="71"/>
      <c r="IF431" s="71"/>
      <c r="IG431" s="71"/>
      <c r="IH431" s="71"/>
      <c r="II431" s="71"/>
      <c r="IJ431" s="71"/>
      <c r="IK431" s="71"/>
      <c r="IL431" s="71"/>
      <c r="IM431" s="71"/>
      <c r="IN431" s="71"/>
      <c r="IO431" s="71"/>
      <c r="IP431" s="71"/>
      <c r="IQ431" s="71"/>
      <c r="IR431" s="71"/>
      <c r="IS431" s="71"/>
      <c r="IT431" s="71"/>
      <c r="IU431" s="71"/>
      <c r="IV431" s="71"/>
    </row>
    <row r="432" spans="1:256" ht="12.75">
      <c r="A432" s="68" t="s">
        <v>1815</v>
      </c>
      <c r="B432" s="68" t="s">
        <v>1816</v>
      </c>
      <c r="C432" s="68" t="s">
        <v>1817</v>
      </c>
      <c r="D432" s="68"/>
      <c r="E432" s="68"/>
      <c r="F432" s="69">
        <v>0</v>
      </c>
      <c r="G432" s="70">
        <v>8117.9</v>
      </c>
      <c r="H432" s="70"/>
      <c r="I432" s="70"/>
      <c r="J432" s="70">
        <v>8117.9</v>
      </c>
      <c r="K432" s="70"/>
      <c r="L432" s="70"/>
      <c r="M432" s="70"/>
      <c r="N432" s="383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12.75">
      <c r="A433" s="68" t="s">
        <v>1818</v>
      </c>
      <c r="B433" s="68" t="s">
        <v>1819</v>
      </c>
      <c r="C433" s="68" t="s">
        <v>1820</v>
      </c>
      <c r="D433" s="68"/>
      <c r="E433" s="68"/>
      <c r="F433" s="69">
        <v>0</v>
      </c>
      <c r="G433" s="70">
        <v>2514.88</v>
      </c>
      <c r="H433" s="70"/>
      <c r="I433" s="70"/>
      <c r="J433" s="70">
        <v>2514.88</v>
      </c>
      <c r="K433" s="70"/>
      <c r="L433" s="70"/>
      <c r="M433" s="70"/>
      <c r="N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  <c r="EO433" s="71"/>
      <c r="EP433" s="71"/>
      <c r="EQ433" s="71"/>
      <c r="ER433" s="71"/>
      <c r="ES433" s="71"/>
      <c r="ET433" s="71"/>
      <c r="EU433" s="71"/>
      <c r="EV433" s="71"/>
      <c r="EW433" s="71"/>
      <c r="EX433" s="71"/>
      <c r="EY433" s="71"/>
      <c r="EZ433" s="71"/>
      <c r="FA433" s="71"/>
      <c r="FB433" s="71"/>
      <c r="FC433" s="71"/>
      <c r="FD433" s="71"/>
      <c r="FE433" s="71"/>
      <c r="FF433" s="71"/>
      <c r="FG433" s="71"/>
      <c r="FH433" s="71"/>
      <c r="FI433" s="71"/>
      <c r="FJ433" s="71"/>
      <c r="FK433" s="71"/>
      <c r="FL433" s="71"/>
      <c r="FM433" s="71"/>
      <c r="FN433" s="71"/>
      <c r="FO433" s="71"/>
      <c r="FP433" s="71"/>
      <c r="FQ433" s="71"/>
      <c r="FR433" s="71"/>
      <c r="FS433" s="71"/>
      <c r="FT433" s="71"/>
      <c r="FU433" s="71"/>
      <c r="FV433" s="71"/>
      <c r="FW433" s="71"/>
      <c r="FX433" s="71"/>
      <c r="FY433" s="71"/>
      <c r="FZ433" s="71"/>
      <c r="GA433" s="71"/>
      <c r="GB433" s="71"/>
      <c r="GC433" s="71"/>
      <c r="GD433" s="71"/>
      <c r="GE433" s="71"/>
      <c r="GF433" s="71"/>
      <c r="GG433" s="71"/>
      <c r="GH433" s="71"/>
      <c r="GI433" s="71"/>
      <c r="GJ433" s="71"/>
      <c r="GK433" s="71"/>
      <c r="GL433" s="71"/>
      <c r="GM433" s="71"/>
      <c r="GN433" s="71"/>
      <c r="GO433" s="71"/>
      <c r="GP433" s="71"/>
      <c r="GQ433" s="71"/>
      <c r="GR433" s="71"/>
      <c r="GS433" s="71"/>
      <c r="GT433" s="71"/>
      <c r="GU433" s="71"/>
      <c r="GV433" s="71"/>
      <c r="GW433" s="71"/>
      <c r="GX433" s="71"/>
      <c r="GY433" s="71"/>
      <c r="GZ433" s="71"/>
      <c r="HA433" s="71"/>
      <c r="HB433" s="71"/>
      <c r="HC433" s="71"/>
      <c r="HD433" s="71"/>
      <c r="HE433" s="71"/>
      <c r="HF433" s="71"/>
      <c r="HG433" s="71"/>
      <c r="HH433" s="71"/>
      <c r="HI433" s="71"/>
      <c r="HJ433" s="71"/>
      <c r="HK433" s="71"/>
      <c r="HL433" s="71"/>
      <c r="HM433" s="71"/>
      <c r="HN433" s="71"/>
      <c r="HO433" s="71"/>
      <c r="HP433" s="71"/>
      <c r="HQ433" s="71"/>
      <c r="HR433" s="71"/>
      <c r="HS433" s="71"/>
      <c r="HT433" s="71"/>
      <c r="HU433" s="71"/>
      <c r="HV433" s="71"/>
      <c r="HW433" s="71"/>
      <c r="HX433" s="71"/>
      <c r="HY433" s="71"/>
      <c r="HZ433" s="71"/>
      <c r="IA433" s="71"/>
      <c r="IB433" s="71"/>
      <c r="IC433" s="71"/>
      <c r="ID433" s="71"/>
      <c r="IE433" s="71"/>
      <c r="IF433" s="71"/>
      <c r="IG433" s="71"/>
      <c r="IH433" s="71"/>
      <c r="II433" s="71"/>
      <c r="IJ433" s="71"/>
      <c r="IK433" s="71"/>
      <c r="IL433" s="71"/>
      <c r="IM433" s="71"/>
      <c r="IN433" s="71"/>
      <c r="IO433" s="71"/>
      <c r="IP433" s="71"/>
      <c r="IQ433" s="71"/>
      <c r="IR433" s="71"/>
      <c r="IS433" s="71"/>
      <c r="IT433" s="71"/>
      <c r="IU433" s="71"/>
      <c r="IV433" s="71"/>
    </row>
    <row r="434" spans="1:256" ht="12.75">
      <c r="A434" s="68" t="s">
        <v>1821</v>
      </c>
      <c r="B434" s="68" t="s">
        <v>1822</v>
      </c>
      <c r="C434" s="68" t="s">
        <v>1823</v>
      </c>
      <c r="D434" s="68"/>
      <c r="E434" s="68"/>
      <c r="F434" s="69">
        <v>0</v>
      </c>
      <c r="G434" s="70">
        <v>1144.67</v>
      </c>
      <c r="H434" s="70"/>
      <c r="I434" s="70"/>
      <c r="J434" s="70">
        <v>1144.67</v>
      </c>
      <c r="K434" s="70"/>
      <c r="L434" s="70"/>
      <c r="M434" s="70"/>
      <c r="N434" s="388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  <c r="BI434" s="129"/>
      <c r="BJ434" s="129"/>
      <c r="BK434" s="129"/>
      <c r="BL434" s="129"/>
      <c r="BM434" s="129"/>
      <c r="BN434" s="129"/>
      <c r="BO434" s="129"/>
      <c r="BP434" s="129"/>
      <c r="BQ434" s="129"/>
      <c r="BR434" s="129"/>
      <c r="BS434" s="129"/>
      <c r="BT434" s="129"/>
      <c r="BU434" s="129"/>
      <c r="BV434" s="129"/>
      <c r="BW434" s="129"/>
      <c r="BX434" s="129"/>
      <c r="BY434" s="129"/>
      <c r="BZ434" s="129"/>
      <c r="CA434" s="129"/>
      <c r="CB434" s="129"/>
      <c r="CC434" s="129"/>
      <c r="CD434" s="129"/>
      <c r="CE434" s="129"/>
      <c r="CF434" s="129"/>
      <c r="CG434" s="129"/>
      <c r="CH434" s="129"/>
      <c r="CI434" s="129"/>
      <c r="CJ434" s="129"/>
      <c r="CK434" s="129"/>
      <c r="CL434" s="129"/>
      <c r="CM434" s="129"/>
      <c r="CN434" s="129"/>
      <c r="CO434" s="129"/>
      <c r="CP434" s="129"/>
      <c r="CQ434" s="129"/>
      <c r="CR434" s="129"/>
      <c r="CS434" s="129"/>
      <c r="CT434" s="129"/>
      <c r="CU434" s="129"/>
      <c r="CV434" s="129"/>
      <c r="CW434" s="129"/>
      <c r="CX434" s="129"/>
      <c r="CY434" s="129"/>
      <c r="CZ434" s="129"/>
      <c r="DA434" s="129"/>
      <c r="DB434" s="129"/>
      <c r="DC434" s="129"/>
      <c r="DD434" s="129"/>
      <c r="DE434" s="129"/>
      <c r="DF434" s="129"/>
      <c r="DG434" s="129"/>
      <c r="DH434" s="129"/>
      <c r="DI434" s="129"/>
      <c r="DJ434" s="129"/>
      <c r="DK434" s="129"/>
      <c r="DL434" s="129"/>
      <c r="DM434" s="129"/>
      <c r="DN434" s="129"/>
      <c r="DO434" s="129"/>
      <c r="DP434" s="129"/>
      <c r="DQ434" s="129"/>
      <c r="DR434" s="129"/>
      <c r="DS434" s="129"/>
      <c r="DT434" s="129"/>
      <c r="DU434" s="129"/>
      <c r="DV434" s="129"/>
      <c r="DW434" s="129"/>
      <c r="DX434" s="129"/>
      <c r="DY434" s="129"/>
      <c r="DZ434" s="129"/>
      <c r="EA434" s="129"/>
      <c r="EB434" s="129"/>
      <c r="EC434" s="129"/>
      <c r="ED434" s="129"/>
      <c r="EE434" s="129"/>
      <c r="EF434" s="129"/>
      <c r="EG434" s="129"/>
      <c r="EH434" s="129"/>
      <c r="EI434" s="129"/>
      <c r="EJ434" s="129"/>
      <c r="EK434" s="129"/>
      <c r="EL434" s="129"/>
      <c r="EM434" s="129"/>
      <c r="EN434" s="129"/>
      <c r="EO434" s="129"/>
      <c r="EP434" s="129"/>
      <c r="EQ434" s="129"/>
      <c r="ER434" s="129"/>
      <c r="ES434" s="129"/>
      <c r="ET434" s="129"/>
      <c r="EU434" s="129"/>
      <c r="EV434" s="129"/>
      <c r="EW434" s="129"/>
      <c r="EX434" s="129"/>
      <c r="EY434" s="129"/>
      <c r="EZ434" s="129"/>
      <c r="FA434" s="129"/>
      <c r="FB434" s="129"/>
      <c r="FC434" s="129"/>
      <c r="FD434" s="129"/>
      <c r="FE434" s="129"/>
      <c r="FF434" s="129"/>
      <c r="FG434" s="129"/>
      <c r="FH434" s="129"/>
      <c r="FI434" s="129"/>
      <c r="FJ434" s="129"/>
      <c r="FK434" s="129"/>
      <c r="FL434" s="129"/>
      <c r="FM434" s="129"/>
      <c r="FN434" s="129"/>
      <c r="FO434" s="129"/>
      <c r="FP434" s="129"/>
      <c r="FQ434" s="129"/>
      <c r="FR434" s="129"/>
      <c r="FS434" s="129"/>
      <c r="FT434" s="129"/>
      <c r="FU434" s="129"/>
      <c r="FV434" s="129"/>
      <c r="FW434" s="129"/>
      <c r="FX434" s="129"/>
      <c r="FY434" s="129"/>
      <c r="FZ434" s="129"/>
      <c r="GA434" s="129"/>
      <c r="GB434" s="129"/>
      <c r="GC434" s="129"/>
      <c r="GD434" s="129"/>
      <c r="GE434" s="129"/>
      <c r="GF434" s="129"/>
      <c r="GG434" s="129"/>
      <c r="GH434" s="129"/>
      <c r="GI434" s="129"/>
      <c r="GJ434" s="129"/>
      <c r="GK434" s="129"/>
      <c r="GL434" s="129"/>
      <c r="GM434" s="129"/>
      <c r="GN434" s="129"/>
      <c r="GO434" s="129"/>
      <c r="GP434" s="129"/>
      <c r="GQ434" s="129"/>
      <c r="GR434" s="129"/>
      <c r="GS434" s="129"/>
      <c r="GT434" s="129"/>
      <c r="GU434" s="129"/>
      <c r="GV434" s="129"/>
      <c r="GW434" s="129"/>
      <c r="GX434" s="129"/>
      <c r="GY434" s="129"/>
      <c r="GZ434" s="129"/>
      <c r="HA434" s="129"/>
      <c r="HB434" s="129"/>
      <c r="HC434" s="129"/>
      <c r="HD434" s="129"/>
      <c r="HE434" s="129"/>
      <c r="HF434" s="129"/>
      <c r="HG434" s="129"/>
      <c r="HH434" s="129"/>
      <c r="HI434" s="129"/>
      <c r="HJ434" s="129"/>
      <c r="HK434" s="129"/>
      <c r="HL434" s="129"/>
      <c r="HM434" s="129"/>
      <c r="HN434" s="129"/>
      <c r="HO434" s="129"/>
      <c r="HP434" s="129"/>
      <c r="HQ434" s="129"/>
      <c r="HR434" s="129"/>
      <c r="HS434" s="129"/>
      <c r="HT434" s="129"/>
      <c r="HU434" s="129"/>
      <c r="HV434" s="129"/>
      <c r="HW434" s="129"/>
      <c r="HX434" s="129"/>
      <c r="HY434" s="129"/>
      <c r="HZ434" s="129"/>
      <c r="IA434" s="129"/>
      <c r="IB434" s="129"/>
      <c r="IC434" s="129"/>
      <c r="ID434" s="129"/>
      <c r="IE434" s="129"/>
      <c r="IF434" s="129"/>
      <c r="IG434" s="129"/>
      <c r="IH434" s="129"/>
      <c r="II434" s="129"/>
      <c r="IJ434" s="129"/>
      <c r="IK434" s="129"/>
      <c r="IL434" s="129"/>
      <c r="IM434" s="129"/>
      <c r="IN434" s="129"/>
      <c r="IO434" s="129"/>
      <c r="IP434" s="129"/>
      <c r="IQ434" s="129"/>
      <c r="IR434" s="129"/>
      <c r="IS434" s="129"/>
      <c r="IT434" s="129"/>
      <c r="IU434" s="129"/>
      <c r="IV434" s="129"/>
    </row>
    <row r="435" spans="1:256" ht="12.75">
      <c r="A435" s="68" t="s">
        <v>1824</v>
      </c>
      <c r="B435" s="68" t="s">
        <v>1825</v>
      </c>
      <c r="C435" s="68" t="s">
        <v>1826</v>
      </c>
      <c r="D435" s="68"/>
      <c r="E435" s="68"/>
      <c r="F435" s="69">
        <v>0</v>
      </c>
      <c r="G435" s="70">
        <v>830.41</v>
      </c>
      <c r="H435" s="70"/>
      <c r="I435" s="70"/>
      <c r="J435" s="70">
        <v>830.41</v>
      </c>
      <c r="K435" s="70"/>
      <c r="L435" s="70"/>
      <c r="M435" s="70"/>
      <c r="N435" s="38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/>
      <c r="AX435" s="129"/>
      <c r="AY435" s="129"/>
      <c r="AZ435" s="129"/>
      <c r="BA435" s="129"/>
      <c r="BB435" s="129"/>
      <c r="BC435" s="129"/>
      <c r="BD435" s="129"/>
      <c r="BE435" s="129"/>
      <c r="BF435" s="129"/>
      <c r="BG435" s="129"/>
      <c r="BH435" s="129"/>
      <c r="BI435" s="129"/>
      <c r="BJ435" s="129"/>
      <c r="BK435" s="129"/>
      <c r="BL435" s="129"/>
      <c r="BM435" s="129"/>
      <c r="BN435" s="129"/>
      <c r="BO435" s="129"/>
      <c r="BP435" s="129"/>
      <c r="BQ435" s="129"/>
      <c r="BR435" s="129"/>
      <c r="BS435" s="129"/>
      <c r="BT435" s="129"/>
      <c r="BU435" s="129"/>
      <c r="BV435" s="129"/>
      <c r="BW435" s="129"/>
      <c r="BX435" s="129"/>
      <c r="BY435" s="129"/>
      <c r="BZ435" s="129"/>
      <c r="CA435" s="129"/>
      <c r="CB435" s="129"/>
      <c r="CC435" s="129"/>
      <c r="CD435" s="129"/>
      <c r="CE435" s="129"/>
      <c r="CF435" s="129"/>
      <c r="CG435" s="129"/>
      <c r="CH435" s="129"/>
      <c r="CI435" s="129"/>
      <c r="CJ435" s="129"/>
      <c r="CK435" s="129"/>
      <c r="CL435" s="129"/>
      <c r="CM435" s="129"/>
      <c r="CN435" s="129"/>
      <c r="CO435" s="129"/>
      <c r="CP435" s="129"/>
      <c r="CQ435" s="129"/>
      <c r="CR435" s="129"/>
      <c r="CS435" s="129"/>
      <c r="CT435" s="129"/>
      <c r="CU435" s="129"/>
      <c r="CV435" s="129"/>
      <c r="CW435" s="129"/>
      <c r="CX435" s="129"/>
      <c r="CY435" s="129"/>
      <c r="CZ435" s="129"/>
      <c r="DA435" s="129"/>
      <c r="DB435" s="129"/>
      <c r="DC435" s="129"/>
      <c r="DD435" s="129"/>
      <c r="DE435" s="129"/>
      <c r="DF435" s="129"/>
      <c r="DG435" s="129"/>
      <c r="DH435" s="129"/>
      <c r="DI435" s="129"/>
      <c r="DJ435" s="129"/>
      <c r="DK435" s="129"/>
      <c r="DL435" s="129"/>
      <c r="DM435" s="129"/>
      <c r="DN435" s="129"/>
      <c r="DO435" s="129"/>
      <c r="DP435" s="129"/>
      <c r="DQ435" s="129"/>
      <c r="DR435" s="129"/>
      <c r="DS435" s="129"/>
      <c r="DT435" s="129"/>
      <c r="DU435" s="129"/>
      <c r="DV435" s="129"/>
      <c r="DW435" s="129"/>
      <c r="DX435" s="129"/>
      <c r="DY435" s="129"/>
      <c r="DZ435" s="129"/>
      <c r="EA435" s="129"/>
      <c r="EB435" s="129"/>
      <c r="EC435" s="129"/>
      <c r="ED435" s="129"/>
      <c r="EE435" s="129"/>
      <c r="EF435" s="129"/>
      <c r="EG435" s="129"/>
      <c r="EH435" s="129"/>
      <c r="EI435" s="129"/>
      <c r="EJ435" s="129"/>
      <c r="EK435" s="129"/>
      <c r="EL435" s="129"/>
      <c r="EM435" s="129"/>
      <c r="EN435" s="129"/>
      <c r="EO435" s="129"/>
      <c r="EP435" s="129"/>
      <c r="EQ435" s="129"/>
      <c r="ER435" s="129"/>
      <c r="ES435" s="129"/>
      <c r="ET435" s="129"/>
      <c r="EU435" s="129"/>
      <c r="EV435" s="129"/>
      <c r="EW435" s="129"/>
      <c r="EX435" s="129"/>
      <c r="EY435" s="129"/>
      <c r="EZ435" s="129"/>
      <c r="FA435" s="129"/>
      <c r="FB435" s="129"/>
      <c r="FC435" s="129"/>
      <c r="FD435" s="129"/>
      <c r="FE435" s="129"/>
      <c r="FF435" s="129"/>
      <c r="FG435" s="129"/>
      <c r="FH435" s="129"/>
      <c r="FI435" s="129"/>
      <c r="FJ435" s="129"/>
      <c r="FK435" s="129"/>
      <c r="FL435" s="129"/>
      <c r="FM435" s="129"/>
      <c r="FN435" s="129"/>
      <c r="FO435" s="129"/>
      <c r="FP435" s="129"/>
      <c r="FQ435" s="129"/>
      <c r="FR435" s="129"/>
      <c r="FS435" s="129"/>
      <c r="FT435" s="129"/>
      <c r="FU435" s="129"/>
      <c r="FV435" s="129"/>
      <c r="FW435" s="129"/>
      <c r="FX435" s="129"/>
      <c r="FY435" s="129"/>
      <c r="FZ435" s="129"/>
      <c r="GA435" s="129"/>
      <c r="GB435" s="129"/>
      <c r="GC435" s="129"/>
      <c r="GD435" s="129"/>
      <c r="GE435" s="129"/>
      <c r="GF435" s="129"/>
      <c r="GG435" s="129"/>
      <c r="GH435" s="129"/>
      <c r="GI435" s="129"/>
      <c r="GJ435" s="129"/>
      <c r="GK435" s="129"/>
      <c r="GL435" s="129"/>
      <c r="GM435" s="129"/>
      <c r="GN435" s="129"/>
      <c r="GO435" s="129"/>
      <c r="GP435" s="129"/>
      <c r="GQ435" s="129"/>
      <c r="GR435" s="129"/>
      <c r="GS435" s="129"/>
      <c r="GT435" s="129"/>
      <c r="GU435" s="129"/>
      <c r="GV435" s="129"/>
      <c r="GW435" s="129"/>
      <c r="GX435" s="129"/>
      <c r="GY435" s="129"/>
      <c r="GZ435" s="129"/>
      <c r="HA435" s="129"/>
      <c r="HB435" s="129"/>
      <c r="HC435" s="129"/>
      <c r="HD435" s="129"/>
      <c r="HE435" s="129"/>
      <c r="HF435" s="129"/>
      <c r="HG435" s="129"/>
      <c r="HH435" s="129"/>
      <c r="HI435" s="129"/>
      <c r="HJ435" s="129"/>
      <c r="HK435" s="129"/>
      <c r="HL435" s="129"/>
      <c r="HM435" s="129"/>
      <c r="HN435" s="129"/>
      <c r="HO435" s="129"/>
      <c r="HP435" s="129"/>
      <c r="HQ435" s="129"/>
      <c r="HR435" s="129"/>
      <c r="HS435" s="129"/>
      <c r="HT435" s="129"/>
      <c r="HU435" s="129"/>
      <c r="HV435" s="129"/>
      <c r="HW435" s="129"/>
      <c r="HX435" s="129"/>
      <c r="HY435" s="129"/>
      <c r="HZ435" s="129"/>
      <c r="IA435" s="129"/>
      <c r="IB435" s="129"/>
      <c r="IC435" s="129"/>
      <c r="ID435" s="129"/>
      <c r="IE435" s="129"/>
      <c r="IF435" s="129"/>
      <c r="IG435" s="129"/>
      <c r="IH435" s="129"/>
      <c r="II435" s="129"/>
      <c r="IJ435" s="129"/>
      <c r="IK435" s="129"/>
      <c r="IL435" s="129"/>
      <c r="IM435" s="129"/>
      <c r="IN435" s="129"/>
      <c r="IO435" s="129"/>
      <c r="IP435" s="129"/>
      <c r="IQ435" s="129"/>
      <c r="IR435" s="129"/>
      <c r="IS435" s="129"/>
      <c r="IT435" s="129"/>
      <c r="IU435" s="129"/>
      <c r="IV435" s="129"/>
    </row>
    <row r="436" spans="1:256" ht="12.75">
      <c r="A436" s="68" t="s">
        <v>1827</v>
      </c>
      <c r="B436" s="68" t="s">
        <v>1828</v>
      </c>
      <c r="C436" s="68" t="s">
        <v>1829</v>
      </c>
      <c r="D436" s="68"/>
      <c r="E436" s="68"/>
      <c r="F436" s="69">
        <v>0</v>
      </c>
      <c r="G436" s="70">
        <v>872.96</v>
      </c>
      <c r="H436" s="70"/>
      <c r="I436" s="70"/>
      <c r="J436" s="70">
        <v>872.96</v>
      </c>
      <c r="K436" s="70"/>
      <c r="L436" s="70"/>
      <c r="M436" s="70"/>
      <c r="N436" s="383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2.75">
      <c r="A437" s="98" t="s">
        <v>1830</v>
      </c>
      <c r="B437" s="124"/>
      <c r="C437" s="124" t="s">
        <v>1831</v>
      </c>
      <c r="D437" s="128"/>
      <c r="E437" s="128"/>
      <c r="F437" s="94">
        <v>0</v>
      </c>
      <c r="G437" s="108">
        <v>7848366.62</v>
      </c>
      <c r="H437" s="103"/>
      <c r="I437" s="84"/>
      <c r="J437" s="104">
        <v>7848366.62</v>
      </c>
      <c r="K437" s="104"/>
      <c r="L437" s="104"/>
      <c r="M437" s="84"/>
      <c r="N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  <c r="EO437" s="71"/>
      <c r="EP437" s="71"/>
      <c r="EQ437" s="71"/>
      <c r="ER437" s="71"/>
      <c r="ES437" s="71"/>
      <c r="ET437" s="71"/>
      <c r="EU437" s="71"/>
      <c r="EV437" s="71"/>
      <c r="EW437" s="71"/>
      <c r="EX437" s="71"/>
      <c r="EY437" s="71"/>
      <c r="EZ437" s="71"/>
      <c r="FA437" s="71"/>
      <c r="FB437" s="71"/>
      <c r="FC437" s="71"/>
      <c r="FD437" s="71"/>
      <c r="FE437" s="71"/>
      <c r="FF437" s="71"/>
      <c r="FG437" s="71"/>
      <c r="FH437" s="71"/>
      <c r="FI437" s="71"/>
      <c r="FJ437" s="71"/>
      <c r="FK437" s="71"/>
      <c r="FL437" s="71"/>
      <c r="FM437" s="71"/>
      <c r="FN437" s="71"/>
      <c r="FO437" s="71"/>
      <c r="FP437" s="71"/>
      <c r="FQ437" s="71"/>
      <c r="FR437" s="71"/>
      <c r="FS437" s="71"/>
      <c r="FT437" s="71"/>
      <c r="FU437" s="71"/>
      <c r="FV437" s="71"/>
      <c r="FW437" s="71"/>
      <c r="FX437" s="71"/>
      <c r="FY437" s="71"/>
      <c r="FZ437" s="71"/>
      <c r="GA437" s="71"/>
      <c r="GB437" s="71"/>
      <c r="GC437" s="71"/>
      <c r="GD437" s="71"/>
      <c r="GE437" s="71"/>
      <c r="GF437" s="71"/>
      <c r="GG437" s="71"/>
      <c r="GH437" s="71"/>
      <c r="GI437" s="71"/>
      <c r="GJ437" s="71"/>
      <c r="GK437" s="71"/>
      <c r="GL437" s="71"/>
      <c r="GM437" s="71"/>
      <c r="GN437" s="71"/>
      <c r="GO437" s="71"/>
      <c r="GP437" s="71"/>
      <c r="GQ437" s="71"/>
      <c r="GR437" s="71"/>
      <c r="GS437" s="71"/>
      <c r="GT437" s="71"/>
      <c r="GU437" s="71"/>
      <c r="GV437" s="71"/>
      <c r="GW437" s="71"/>
      <c r="GX437" s="71"/>
      <c r="GY437" s="71"/>
      <c r="GZ437" s="71"/>
      <c r="HA437" s="71"/>
      <c r="HB437" s="71"/>
      <c r="HC437" s="71"/>
      <c r="HD437" s="71"/>
      <c r="HE437" s="71"/>
      <c r="HF437" s="71"/>
      <c r="HG437" s="71"/>
      <c r="HH437" s="71"/>
      <c r="HI437" s="71"/>
      <c r="HJ437" s="71"/>
      <c r="HK437" s="71"/>
      <c r="HL437" s="71"/>
      <c r="HM437" s="71"/>
      <c r="HN437" s="71"/>
      <c r="HO437" s="71"/>
      <c r="HP437" s="71"/>
      <c r="HQ437" s="71"/>
      <c r="HR437" s="71"/>
      <c r="HS437" s="71"/>
      <c r="HT437" s="71"/>
      <c r="HU437" s="71"/>
      <c r="HV437" s="71"/>
      <c r="HW437" s="71"/>
      <c r="HX437" s="71"/>
      <c r="HY437" s="71"/>
      <c r="HZ437" s="71"/>
      <c r="IA437" s="71"/>
      <c r="IB437" s="71"/>
      <c r="IC437" s="71"/>
      <c r="ID437" s="71"/>
      <c r="IE437" s="71"/>
      <c r="IF437" s="71"/>
      <c r="IG437" s="71"/>
      <c r="IH437" s="71"/>
      <c r="II437" s="71"/>
      <c r="IJ437" s="71"/>
      <c r="IK437" s="71"/>
      <c r="IL437" s="71"/>
      <c r="IM437" s="71"/>
      <c r="IN437" s="71"/>
      <c r="IO437" s="71"/>
      <c r="IP437" s="71"/>
      <c r="IQ437" s="71"/>
      <c r="IR437" s="71"/>
      <c r="IS437" s="71"/>
      <c r="IT437" s="71"/>
      <c r="IU437" s="71"/>
      <c r="IV437" s="71"/>
    </row>
    <row r="438" spans="1:256" ht="12.75">
      <c r="A438" s="98"/>
      <c r="B438" s="124"/>
      <c r="C438" s="124"/>
      <c r="D438" s="128"/>
      <c r="E438" s="128"/>
      <c r="F438" s="94"/>
      <c r="G438" s="108"/>
      <c r="H438" s="103"/>
      <c r="I438" s="84"/>
      <c r="J438" s="104"/>
      <c r="K438" s="104"/>
      <c r="L438" s="104"/>
      <c r="M438" s="84"/>
      <c r="N438" s="388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/>
      <c r="AX438" s="129"/>
      <c r="AY438" s="129"/>
      <c r="AZ438" s="129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29"/>
      <c r="BK438" s="129"/>
      <c r="BL438" s="129"/>
      <c r="BM438" s="129"/>
      <c r="BN438" s="129"/>
      <c r="BO438" s="129"/>
      <c r="BP438" s="129"/>
      <c r="BQ438" s="129"/>
      <c r="BR438" s="129"/>
      <c r="BS438" s="129"/>
      <c r="BT438" s="129"/>
      <c r="BU438" s="129"/>
      <c r="BV438" s="129"/>
      <c r="BW438" s="129"/>
      <c r="BX438" s="129"/>
      <c r="BY438" s="129"/>
      <c r="BZ438" s="129"/>
      <c r="CA438" s="129"/>
      <c r="CB438" s="129"/>
      <c r="CC438" s="129"/>
      <c r="CD438" s="129"/>
      <c r="CE438" s="129"/>
      <c r="CF438" s="129"/>
      <c r="CG438" s="129"/>
      <c r="CH438" s="129"/>
      <c r="CI438" s="129"/>
      <c r="CJ438" s="129"/>
      <c r="CK438" s="129"/>
      <c r="CL438" s="129"/>
      <c r="CM438" s="129"/>
      <c r="CN438" s="129"/>
      <c r="CO438" s="129"/>
      <c r="CP438" s="129"/>
      <c r="CQ438" s="129"/>
      <c r="CR438" s="129"/>
      <c r="CS438" s="129"/>
      <c r="CT438" s="129"/>
      <c r="CU438" s="129"/>
      <c r="CV438" s="129"/>
      <c r="CW438" s="129"/>
      <c r="CX438" s="129"/>
      <c r="CY438" s="129"/>
      <c r="CZ438" s="129"/>
      <c r="DA438" s="129"/>
      <c r="DB438" s="129"/>
      <c r="DC438" s="129"/>
      <c r="DD438" s="129"/>
      <c r="DE438" s="129"/>
      <c r="DF438" s="129"/>
      <c r="DG438" s="129"/>
      <c r="DH438" s="129"/>
      <c r="DI438" s="129"/>
      <c r="DJ438" s="129"/>
      <c r="DK438" s="129"/>
      <c r="DL438" s="129"/>
      <c r="DM438" s="129"/>
      <c r="DN438" s="129"/>
      <c r="DO438" s="129"/>
      <c r="DP438" s="129"/>
      <c r="DQ438" s="129"/>
      <c r="DR438" s="129"/>
      <c r="DS438" s="129"/>
      <c r="DT438" s="129"/>
      <c r="DU438" s="129"/>
      <c r="DV438" s="129"/>
      <c r="DW438" s="129"/>
      <c r="DX438" s="129"/>
      <c r="DY438" s="129"/>
      <c r="DZ438" s="129"/>
      <c r="EA438" s="129"/>
      <c r="EB438" s="129"/>
      <c r="EC438" s="129"/>
      <c r="ED438" s="129"/>
      <c r="EE438" s="129"/>
      <c r="EF438" s="129"/>
      <c r="EG438" s="129"/>
      <c r="EH438" s="129"/>
      <c r="EI438" s="129"/>
      <c r="EJ438" s="129"/>
      <c r="EK438" s="129"/>
      <c r="EL438" s="129"/>
      <c r="EM438" s="129"/>
      <c r="EN438" s="129"/>
      <c r="EO438" s="129"/>
      <c r="EP438" s="129"/>
      <c r="EQ438" s="129"/>
      <c r="ER438" s="129"/>
      <c r="ES438" s="129"/>
      <c r="ET438" s="129"/>
      <c r="EU438" s="129"/>
      <c r="EV438" s="129"/>
      <c r="EW438" s="129"/>
      <c r="EX438" s="129"/>
      <c r="EY438" s="129"/>
      <c r="EZ438" s="129"/>
      <c r="FA438" s="129"/>
      <c r="FB438" s="129"/>
      <c r="FC438" s="129"/>
      <c r="FD438" s="129"/>
      <c r="FE438" s="129"/>
      <c r="FF438" s="129"/>
      <c r="FG438" s="129"/>
      <c r="FH438" s="129"/>
      <c r="FI438" s="129"/>
      <c r="FJ438" s="129"/>
      <c r="FK438" s="129"/>
      <c r="FL438" s="129"/>
      <c r="FM438" s="129"/>
      <c r="FN438" s="129"/>
      <c r="FO438" s="129"/>
      <c r="FP438" s="129"/>
      <c r="FQ438" s="129"/>
      <c r="FR438" s="129"/>
      <c r="FS438" s="129"/>
      <c r="FT438" s="129"/>
      <c r="FU438" s="129"/>
      <c r="FV438" s="129"/>
      <c r="FW438" s="129"/>
      <c r="FX438" s="129"/>
      <c r="FY438" s="129"/>
      <c r="FZ438" s="129"/>
      <c r="GA438" s="129"/>
      <c r="GB438" s="129"/>
      <c r="GC438" s="129"/>
      <c r="GD438" s="129"/>
      <c r="GE438" s="129"/>
      <c r="GF438" s="129"/>
      <c r="GG438" s="129"/>
      <c r="GH438" s="129"/>
      <c r="GI438" s="129"/>
      <c r="GJ438" s="129"/>
      <c r="GK438" s="129"/>
      <c r="GL438" s="129"/>
      <c r="GM438" s="129"/>
      <c r="GN438" s="129"/>
      <c r="GO438" s="129"/>
      <c r="GP438" s="129"/>
      <c r="GQ438" s="129"/>
      <c r="GR438" s="129"/>
      <c r="GS438" s="129"/>
      <c r="GT438" s="129"/>
      <c r="GU438" s="129"/>
      <c r="GV438" s="129"/>
      <c r="GW438" s="129"/>
      <c r="GX438" s="129"/>
      <c r="GY438" s="129"/>
      <c r="GZ438" s="129"/>
      <c r="HA438" s="129"/>
      <c r="HB438" s="129"/>
      <c r="HC438" s="129"/>
      <c r="HD438" s="129"/>
      <c r="HE438" s="129"/>
      <c r="HF438" s="129"/>
      <c r="HG438" s="129"/>
      <c r="HH438" s="129"/>
      <c r="HI438" s="129"/>
      <c r="HJ438" s="129"/>
      <c r="HK438" s="129"/>
      <c r="HL438" s="129"/>
      <c r="HM438" s="129"/>
      <c r="HN438" s="129"/>
      <c r="HO438" s="129"/>
      <c r="HP438" s="129"/>
      <c r="HQ438" s="129"/>
      <c r="HR438" s="129"/>
      <c r="HS438" s="129"/>
      <c r="HT438" s="129"/>
      <c r="HU438" s="129"/>
      <c r="HV438" s="129"/>
      <c r="HW438" s="129"/>
      <c r="HX438" s="129"/>
      <c r="HY438" s="129"/>
      <c r="HZ438" s="129"/>
      <c r="IA438" s="129"/>
      <c r="IB438" s="129"/>
      <c r="IC438" s="129"/>
      <c r="ID438" s="129"/>
      <c r="IE438" s="129"/>
      <c r="IF438" s="129"/>
      <c r="IG438" s="129"/>
      <c r="IH438" s="129"/>
      <c r="II438" s="129"/>
      <c r="IJ438" s="129"/>
      <c r="IK438" s="129"/>
      <c r="IL438" s="129"/>
      <c r="IM438" s="129"/>
      <c r="IN438" s="129"/>
      <c r="IO438" s="129"/>
      <c r="IP438" s="129"/>
      <c r="IQ438" s="129"/>
      <c r="IR438" s="129"/>
      <c r="IS438" s="129"/>
      <c r="IT438" s="129"/>
      <c r="IU438" s="129"/>
      <c r="IV438" s="129"/>
    </row>
    <row r="439" spans="1:256" ht="12.75">
      <c r="A439" s="98" t="s">
        <v>30</v>
      </c>
      <c r="B439" s="109" t="s">
        <v>1832</v>
      </c>
      <c r="C439" s="84"/>
      <c r="D439" s="128"/>
      <c r="E439" s="128"/>
      <c r="F439" s="130">
        <v>10248056.31</v>
      </c>
      <c r="G439" s="131">
        <v>10786901.34</v>
      </c>
      <c r="H439" s="103"/>
      <c r="I439" s="84"/>
      <c r="J439" s="104"/>
      <c r="K439" s="104"/>
      <c r="L439" s="104"/>
      <c r="M439" s="84"/>
      <c r="N439" s="389"/>
      <c r="O439" s="127">
        <v>10188838</v>
      </c>
      <c r="P439" s="132">
        <v>0</v>
      </c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  <c r="CW439" s="129"/>
      <c r="CX439" s="129"/>
      <c r="CY439" s="129"/>
      <c r="CZ439" s="129"/>
      <c r="DA439" s="129"/>
      <c r="DB439" s="129"/>
      <c r="DC439" s="129"/>
      <c r="DD439" s="129"/>
      <c r="DE439" s="129"/>
      <c r="DF439" s="129"/>
      <c r="DG439" s="129"/>
      <c r="DH439" s="129"/>
      <c r="DI439" s="129"/>
      <c r="DJ439" s="129"/>
      <c r="DK439" s="129"/>
      <c r="DL439" s="129"/>
      <c r="DM439" s="129"/>
      <c r="DN439" s="129"/>
      <c r="DO439" s="129"/>
      <c r="DP439" s="129"/>
      <c r="DQ439" s="129"/>
      <c r="DR439" s="129"/>
      <c r="DS439" s="129"/>
      <c r="DT439" s="129"/>
      <c r="DU439" s="129"/>
      <c r="DV439" s="129"/>
      <c r="DW439" s="129"/>
      <c r="DX439" s="129"/>
      <c r="DY439" s="129"/>
      <c r="DZ439" s="129"/>
      <c r="EA439" s="129"/>
      <c r="EB439" s="129"/>
      <c r="EC439" s="129"/>
      <c r="ED439" s="129"/>
      <c r="EE439" s="129"/>
      <c r="EF439" s="129"/>
      <c r="EG439" s="129"/>
      <c r="EH439" s="129"/>
      <c r="EI439" s="129"/>
      <c r="EJ439" s="129"/>
      <c r="EK439" s="129"/>
      <c r="EL439" s="129"/>
      <c r="EM439" s="129"/>
      <c r="EN439" s="129"/>
      <c r="EO439" s="129"/>
      <c r="EP439" s="129"/>
      <c r="EQ439" s="129"/>
      <c r="ER439" s="129"/>
      <c r="ES439" s="129"/>
      <c r="ET439" s="129"/>
      <c r="EU439" s="129"/>
      <c r="EV439" s="129"/>
      <c r="EW439" s="129"/>
      <c r="EX439" s="129"/>
      <c r="EY439" s="129"/>
      <c r="EZ439" s="129"/>
      <c r="FA439" s="129"/>
      <c r="FB439" s="129"/>
      <c r="FC439" s="129"/>
      <c r="FD439" s="129"/>
      <c r="FE439" s="129"/>
      <c r="FF439" s="129"/>
      <c r="FG439" s="129"/>
      <c r="FH439" s="129"/>
      <c r="FI439" s="129"/>
      <c r="FJ439" s="129"/>
      <c r="FK439" s="129"/>
      <c r="FL439" s="129"/>
      <c r="FM439" s="129"/>
      <c r="FN439" s="129"/>
      <c r="FO439" s="129"/>
      <c r="FP439" s="129"/>
      <c r="FQ439" s="129"/>
      <c r="FR439" s="129"/>
      <c r="FS439" s="129"/>
      <c r="FT439" s="129"/>
      <c r="FU439" s="129"/>
      <c r="FV439" s="129"/>
      <c r="FW439" s="129"/>
      <c r="FX439" s="129"/>
      <c r="FY439" s="129"/>
      <c r="FZ439" s="129"/>
      <c r="GA439" s="129"/>
      <c r="GB439" s="129"/>
      <c r="GC439" s="129"/>
      <c r="GD439" s="129"/>
      <c r="GE439" s="129"/>
      <c r="GF439" s="129"/>
      <c r="GG439" s="129"/>
      <c r="GH439" s="129"/>
      <c r="GI439" s="129"/>
      <c r="GJ439" s="129"/>
      <c r="GK439" s="129"/>
      <c r="GL439" s="129"/>
      <c r="GM439" s="129"/>
      <c r="GN439" s="129"/>
      <c r="GO439" s="129"/>
      <c r="GP439" s="129"/>
      <c r="GQ439" s="129"/>
      <c r="GR439" s="129"/>
      <c r="GS439" s="129"/>
      <c r="GT439" s="129"/>
      <c r="GU439" s="129"/>
      <c r="GV439" s="129"/>
      <c r="GW439" s="129"/>
      <c r="GX439" s="129"/>
      <c r="GY439" s="129"/>
      <c r="GZ439" s="129"/>
      <c r="HA439" s="129"/>
      <c r="HB439" s="129"/>
      <c r="HC439" s="129"/>
      <c r="HD439" s="129"/>
      <c r="HE439" s="129"/>
      <c r="HF439" s="129"/>
      <c r="HG439" s="129"/>
      <c r="HH439" s="129"/>
      <c r="HI439" s="129"/>
      <c r="HJ439" s="129"/>
      <c r="HK439" s="129"/>
      <c r="HL439" s="129"/>
      <c r="HM439" s="129"/>
      <c r="HN439" s="129"/>
      <c r="HO439" s="129"/>
      <c r="HP439" s="129"/>
      <c r="HQ439" s="129"/>
      <c r="HR439" s="129"/>
      <c r="HS439" s="129"/>
      <c r="HT439" s="129"/>
      <c r="HU439" s="129"/>
      <c r="HV439" s="129"/>
      <c r="HW439" s="129"/>
      <c r="HX439" s="129"/>
      <c r="HY439" s="129"/>
      <c r="HZ439" s="129"/>
      <c r="IA439" s="129"/>
      <c r="IB439" s="129"/>
      <c r="IC439" s="129"/>
      <c r="ID439" s="129"/>
      <c r="IE439" s="129"/>
      <c r="IF439" s="129"/>
      <c r="IG439" s="129"/>
      <c r="IH439" s="129"/>
      <c r="II439" s="129"/>
      <c r="IJ439" s="129"/>
      <c r="IK439" s="129"/>
      <c r="IL439" s="129"/>
      <c r="IM439" s="129"/>
      <c r="IN439" s="129"/>
      <c r="IO439" s="129"/>
      <c r="IP439" s="129"/>
      <c r="IQ439" s="129"/>
      <c r="IR439" s="129"/>
      <c r="IS439" s="129"/>
      <c r="IT439" s="129"/>
      <c r="IU439" s="129"/>
      <c r="IV439" s="129"/>
    </row>
    <row r="440" spans="1:256" ht="12.75">
      <c r="A440" s="98" t="s">
        <v>30</v>
      </c>
      <c r="B440" s="124"/>
      <c r="C440" s="133"/>
      <c r="D440" s="124"/>
      <c r="E440" s="124"/>
      <c r="F440" s="94"/>
      <c r="G440" s="108"/>
      <c r="H440" s="103"/>
      <c r="I440" s="84"/>
      <c r="J440" s="104"/>
      <c r="K440" s="104"/>
      <c r="L440" s="104"/>
      <c r="M440" s="84"/>
      <c r="N440" s="383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12.75">
      <c r="A441" s="371"/>
      <c r="B441" s="134"/>
      <c r="C441" s="135"/>
      <c r="D441" s="136"/>
      <c r="E441" s="136"/>
      <c r="F441" s="94"/>
      <c r="G441" s="108"/>
      <c r="H441" s="104"/>
      <c r="I441" s="96"/>
      <c r="J441" s="104"/>
      <c r="K441" s="104"/>
      <c r="L441" s="104"/>
      <c r="M441" s="96"/>
      <c r="N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  <c r="DK441" s="71"/>
      <c r="DL441" s="71"/>
      <c r="DM441" s="71"/>
      <c r="DN441" s="71"/>
      <c r="DO441" s="71"/>
      <c r="DP441" s="71"/>
      <c r="DQ441" s="71"/>
      <c r="DR441" s="71"/>
      <c r="DS441" s="71"/>
      <c r="DT441" s="71"/>
      <c r="DU441" s="71"/>
      <c r="DV441" s="71"/>
      <c r="DW441" s="71"/>
      <c r="DX441" s="71"/>
      <c r="DY441" s="71"/>
      <c r="DZ441" s="71"/>
      <c r="EA441" s="71"/>
      <c r="EB441" s="71"/>
      <c r="EC441" s="71"/>
      <c r="ED441" s="71"/>
      <c r="EE441" s="71"/>
      <c r="EF441" s="71"/>
      <c r="EG441" s="71"/>
      <c r="EH441" s="71"/>
      <c r="EI441" s="71"/>
      <c r="EJ441" s="71"/>
      <c r="EK441" s="71"/>
      <c r="EL441" s="71"/>
      <c r="EM441" s="71"/>
      <c r="EN441" s="71"/>
      <c r="EO441" s="71"/>
      <c r="EP441" s="71"/>
      <c r="EQ441" s="71"/>
      <c r="ER441" s="71"/>
      <c r="ES441" s="71"/>
      <c r="ET441" s="71"/>
      <c r="EU441" s="71"/>
      <c r="EV441" s="71"/>
      <c r="EW441" s="71"/>
      <c r="EX441" s="71"/>
      <c r="EY441" s="71"/>
      <c r="EZ441" s="71"/>
      <c r="FA441" s="71"/>
      <c r="FB441" s="71"/>
      <c r="FC441" s="71"/>
      <c r="FD441" s="71"/>
      <c r="FE441" s="71"/>
      <c r="FF441" s="71"/>
      <c r="FG441" s="71"/>
      <c r="FH441" s="71"/>
      <c r="FI441" s="71"/>
      <c r="FJ441" s="71"/>
      <c r="FK441" s="71"/>
      <c r="FL441" s="71"/>
      <c r="FM441" s="71"/>
      <c r="FN441" s="71"/>
      <c r="FO441" s="71"/>
      <c r="FP441" s="71"/>
      <c r="FQ441" s="71"/>
      <c r="FR441" s="71"/>
      <c r="FS441" s="71"/>
      <c r="FT441" s="71"/>
      <c r="FU441" s="71"/>
      <c r="FV441" s="71"/>
      <c r="FW441" s="71"/>
      <c r="FX441" s="71"/>
      <c r="FY441" s="71"/>
      <c r="FZ441" s="71"/>
      <c r="GA441" s="71"/>
      <c r="GB441" s="71"/>
      <c r="GC441" s="71"/>
      <c r="GD441" s="71"/>
      <c r="GE441" s="71"/>
      <c r="GF441" s="71"/>
      <c r="GG441" s="71"/>
      <c r="GH441" s="71"/>
      <c r="GI441" s="71"/>
      <c r="GJ441" s="71"/>
      <c r="GK441" s="71"/>
      <c r="GL441" s="71"/>
      <c r="GM441" s="71"/>
      <c r="GN441" s="71"/>
      <c r="GO441" s="71"/>
      <c r="GP441" s="71"/>
      <c r="GQ441" s="71"/>
      <c r="GR441" s="71"/>
      <c r="GS441" s="71"/>
      <c r="GT441" s="71"/>
      <c r="GU441" s="71"/>
      <c r="GV441" s="71"/>
      <c r="GW441" s="71"/>
      <c r="GX441" s="71"/>
      <c r="GY441" s="71"/>
      <c r="GZ441" s="71"/>
      <c r="HA441" s="71"/>
      <c r="HB441" s="71"/>
      <c r="HC441" s="71"/>
      <c r="HD441" s="71"/>
      <c r="HE441" s="71"/>
      <c r="HF441" s="71"/>
      <c r="HG441" s="71"/>
      <c r="HH441" s="71"/>
      <c r="HI441" s="71"/>
      <c r="HJ441" s="71"/>
      <c r="HK441" s="71"/>
      <c r="HL441" s="71"/>
      <c r="HM441" s="71"/>
      <c r="HN441" s="71"/>
      <c r="HO441" s="71"/>
      <c r="HP441" s="71"/>
      <c r="HQ441" s="71"/>
      <c r="HR441" s="71"/>
      <c r="HS441" s="71"/>
      <c r="HT441" s="71"/>
      <c r="HU441" s="71"/>
      <c r="HV441" s="71"/>
      <c r="HW441" s="71"/>
      <c r="HX441" s="71"/>
      <c r="HY441" s="71"/>
      <c r="HZ441" s="71"/>
      <c r="IA441" s="71"/>
      <c r="IB441" s="71"/>
      <c r="IC441" s="71"/>
      <c r="ID441" s="71"/>
      <c r="IE441" s="71"/>
      <c r="IF441" s="71"/>
      <c r="IG441" s="71"/>
      <c r="IH441" s="71"/>
      <c r="II441" s="71"/>
      <c r="IJ441" s="71"/>
      <c r="IK441" s="71"/>
      <c r="IL441" s="71"/>
      <c r="IM441" s="71"/>
      <c r="IN441" s="71"/>
      <c r="IO441" s="71"/>
      <c r="IP441" s="71"/>
      <c r="IQ441" s="71"/>
      <c r="IR441" s="71"/>
      <c r="IS441" s="71"/>
      <c r="IT441" s="71"/>
      <c r="IU441" s="71"/>
      <c r="IV441" s="71"/>
    </row>
    <row r="442" spans="1:256" ht="12.75">
      <c r="A442" s="371"/>
      <c r="B442" s="107" t="s">
        <v>1833</v>
      </c>
      <c r="C442" s="371"/>
      <c r="D442" s="135"/>
      <c r="E442" s="135"/>
      <c r="F442" s="94"/>
      <c r="G442" s="108"/>
      <c r="H442" s="104"/>
      <c r="I442" s="96"/>
      <c r="J442" s="104"/>
      <c r="K442" s="104"/>
      <c r="L442" s="104"/>
      <c r="M442" s="96"/>
      <c r="N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71"/>
      <c r="DW442" s="71"/>
      <c r="DX442" s="71"/>
      <c r="DY442" s="71"/>
      <c r="DZ442" s="71"/>
      <c r="EA442" s="71"/>
      <c r="EB442" s="71"/>
      <c r="EC442" s="71"/>
      <c r="ED442" s="71"/>
      <c r="EE442" s="71"/>
      <c r="EF442" s="71"/>
      <c r="EG442" s="71"/>
      <c r="EH442" s="71"/>
      <c r="EI442" s="71"/>
      <c r="EJ442" s="71"/>
      <c r="EK442" s="71"/>
      <c r="EL442" s="71"/>
      <c r="EM442" s="71"/>
      <c r="EN442" s="71"/>
      <c r="EO442" s="71"/>
      <c r="EP442" s="71"/>
      <c r="EQ442" s="71"/>
      <c r="ER442" s="71"/>
      <c r="ES442" s="71"/>
      <c r="ET442" s="71"/>
      <c r="EU442" s="71"/>
      <c r="EV442" s="71"/>
      <c r="EW442" s="71"/>
      <c r="EX442" s="71"/>
      <c r="EY442" s="71"/>
      <c r="EZ442" s="71"/>
      <c r="FA442" s="71"/>
      <c r="FB442" s="71"/>
      <c r="FC442" s="71"/>
      <c r="FD442" s="71"/>
      <c r="FE442" s="71"/>
      <c r="FF442" s="71"/>
      <c r="FG442" s="71"/>
      <c r="FH442" s="71"/>
      <c r="FI442" s="71"/>
      <c r="FJ442" s="71"/>
      <c r="FK442" s="71"/>
      <c r="FL442" s="71"/>
      <c r="FM442" s="71"/>
      <c r="FN442" s="71"/>
      <c r="FO442" s="71"/>
      <c r="FP442" s="71"/>
      <c r="FQ442" s="71"/>
      <c r="FR442" s="71"/>
      <c r="FS442" s="71"/>
      <c r="FT442" s="71"/>
      <c r="FU442" s="71"/>
      <c r="FV442" s="71"/>
      <c r="FW442" s="71"/>
      <c r="FX442" s="71"/>
      <c r="FY442" s="71"/>
      <c r="FZ442" s="71"/>
      <c r="GA442" s="71"/>
      <c r="GB442" s="71"/>
      <c r="GC442" s="71"/>
      <c r="GD442" s="71"/>
      <c r="GE442" s="71"/>
      <c r="GF442" s="71"/>
      <c r="GG442" s="71"/>
      <c r="GH442" s="71"/>
      <c r="GI442" s="71"/>
      <c r="GJ442" s="71"/>
      <c r="GK442" s="71"/>
      <c r="GL442" s="71"/>
      <c r="GM442" s="71"/>
      <c r="GN442" s="71"/>
      <c r="GO442" s="71"/>
      <c r="GP442" s="71"/>
      <c r="GQ442" s="71"/>
      <c r="GR442" s="71"/>
      <c r="GS442" s="71"/>
      <c r="GT442" s="71"/>
      <c r="GU442" s="71"/>
      <c r="GV442" s="71"/>
      <c r="GW442" s="71"/>
      <c r="GX442" s="71"/>
      <c r="GY442" s="71"/>
      <c r="GZ442" s="71"/>
      <c r="HA442" s="71"/>
      <c r="HB442" s="71"/>
      <c r="HC442" s="71"/>
      <c r="HD442" s="71"/>
      <c r="HE442" s="71"/>
      <c r="HF442" s="71"/>
      <c r="HG442" s="71"/>
      <c r="HH442" s="71"/>
      <c r="HI442" s="71"/>
      <c r="HJ442" s="71"/>
      <c r="HK442" s="71"/>
      <c r="HL442" s="71"/>
      <c r="HM442" s="71"/>
      <c r="HN442" s="71"/>
      <c r="HO442" s="71"/>
      <c r="HP442" s="71"/>
      <c r="HQ442" s="71"/>
      <c r="HR442" s="71"/>
      <c r="HS442" s="71"/>
      <c r="HT442" s="71"/>
      <c r="HU442" s="71"/>
      <c r="HV442" s="71"/>
      <c r="HW442" s="71"/>
      <c r="HX442" s="71"/>
      <c r="HY442" s="71"/>
      <c r="HZ442" s="71"/>
      <c r="IA442" s="71"/>
      <c r="IB442" s="71"/>
      <c r="IC442" s="71"/>
      <c r="ID442" s="71"/>
      <c r="IE442" s="71"/>
      <c r="IF442" s="71"/>
      <c r="IG442" s="71"/>
      <c r="IH442" s="71"/>
      <c r="II442" s="71"/>
      <c r="IJ442" s="71"/>
      <c r="IK442" s="71"/>
      <c r="IL442" s="71"/>
      <c r="IM442" s="71"/>
      <c r="IN442" s="71"/>
      <c r="IO442" s="71"/>
      <c r="IP442" s="71"/>
      <c r="IQ442" s="71"/>
      <c r="IR442" s="71"/>
      <c r="IS442" s="71"/>
      <c r="IT442" s="71"/>
      <c r="IU442" s="71"/>
      <c r="IV442" s="71"/>
    </row>
    <row r="443" spans="1:256" ht="12.75">
      <c r="A443" s="371"/>
      <c r="B443" s="134"/>
      <c r="C443" s="124" t="s">
        <v>1834</v>
      </c>
      <c r="D443" s="135"/>
      <c r="E443" s="135"/>
      <c r="F443" s="94"/>
      <c r="G443" s="108"/>
      <c r="H443" s="104"/>
      <c r="I443" s="96"/>
      <c r="J443" s="104"/>
      <c r="K443" s="104"/>
      <c r="L443" s="104"/>
      <c r="M443" s="96"/>
      <c r="N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  <c r="DK443" s="71"/>
      <c r="DL443" s="71"/>
      <c r="DM443" s="71"/>
      <c r="DN443" s="71"/>
      <c r="DO443" s="71"/>
      <c r="DP443" s="71"/>
      <c r="DQ443" s="71"/>
      <c r="DR443" s="71"/>
      <c r="DS443" s="71"/>
      <c r="DT443" s="71"/>
      <c r="DU443" s="71"/>
      <c r="DV443" s="71"/>
      <c r="DW443" s="71"/>
      <c r="DX443" s="71"/>
      <c r="DY443" s="71"/>
      <c r="DZ443" s="71"/>
      <c r="EA443" s="71"/>
      <c r="EB443" s="71"/>
      <c r="EC443" s="71"/>
      <c r="ED443" s="71"/>
      <c r="EE443" s="71"/>
      <c r="EF443" s="71"/>
      <c r="EG443" s="71"/>
      <c r="EH443" s="71"/>
      <c r="EI443" s="71"/>
      <c r="EJ443" s="71"/>
      <c r="EK443" s="71"/>
      <c r="EL443" s="71"/>
      <c r="EM443" s="71"/>
      <c r="EN443" s="71"/>
      <c r="EO443" s="71"/>
      <c r="EP443" s="71"/>
      <c r="EQ443" s="71"/>
      <c r="ER443" s="71"/>
      <c r="ES443" s="71"/>
      <c r="ET443" s="71"/>
      <c r="EU443" s="71"/>
      <c r="EV443" s="71"/>
      <c r="EW443" s="71"/>
      <c r="EX443" s="71"/>
      <c r="EY443" s="71"/>
      <c r="EZ443" s="71"/>
      <c r="FA443" s="71"/>
      <c r="FB443" s="71"/>
      <c r="FC443" s="71"/>
      <c r="FD443" s="71"/>
      <c r="FE443" s="71"/>
      <c r="FF443" s="71"/>
      <c r="FG443" s="71"/>
      <c r="FH443" s="71"/>
      <c r="FI443" s="71"/>
      <c r="FJ443" s="71"/>
      <c r="FK443" s="71"/>
      <c r="FL443" s="71"/>
      <c r="FM443" s="71"/>
      <c r="FN443" s="71"/>
      <c r="FO443" s="71"/>
      <c r="FP443" s="71"/>
      <c r="FQ443" s="71"/>
      <c r="FR443" s="71"/>
      <c r="FS443" s="71"/>
      <c r="FT443" s="71"/>
      <c r="FU443" s="71"/>
      <c r="FV443" s="71"/>
      <c r="FW443" s="71"/>
      <c r="FX443" s="71"/>
      <c r="FY443" s="71"/>
      <c r="FZ443" s="71"/>
      <c r="GA443" s="71"/>
      <c r="GB443" s="71"/>
      <c r="GC443" s="71"/>
      <c r="GD443" s="71"/>
      <c r="GE443" s="71"/>
      <c r="GF443" s="71"/>
      <c r="GG443" s="71"/>
      <c r="GH443" s="71"/>
      <c r="GI443" s="71"/>
      <c r="GJ443" s="71"/>
      <c r="GK443" s="71"/>
      <c r="GL443" s="71"/>
      <c r="GM443" s="71"/>
      <c r="GN443" s="71"/>
      <c r="GO443" s="71"/>
      <c r="GP443" s="71"/>
      <c r="GQ443" s="71"/>
      <c r="GR443" s="71"/>
      <c r="GS443" s="71"/>
      <c r="GT443" s="71"/>
      <c r="GU443" s="71"/>
      <c r="GV443" s="71"/>
      <c r="GW443" s="71"/>
      <c r="GX443" s="71"/>
      <c r="GY443" s="71"/>
      <c r="GZ443" s="71"/>
      <c r="HA443" s="71"/>
      <c r="HB443" s="71"/>
      <c r="HC443" s="71"/>
      <c r="HD443" s="71"/>
      <c r="HE443" s="71"/>
      <c r="HF443" s="71"/>
      <c r="HG443" s="71"/>
      <c r="HH443" s="71"/>
      <c r="HI443" s="71"/>
      <c r="HJ443" s="71"/>
      <c r="HK443" s="71"/>
      <c r="HL443" s="71"/>
      <c r="HM443" s="71"/>
      <c r="HN443" s="71"/>
      <c r="HO443" s="71"/>
      <c r="HP443" s="71"/>
      <c r="HQ443" s="71"/>
      <c r="HR443" s="71"/>
      <c r="HS443" s="71"/>
      <c r="HT443" s="71"/>
      <c r="HU443" s="71"/>
      <c r="HV443" s="71"/>
      <c r="HW443" s="71"/>
      <c r="HX443" s="71"/>
      <c r="HY443" s="71"/>
      <c r="HZ443" s="71"/>
      <c r="IA443" s="71"/>
      <c r="IB443" s="71"/>
      <c r="IC443" s="71"/>
      <c r="ID443" s="71"/>
      <c r="IE443" s="71"/>
      <c r="IF443" s="71"/>
      <c r="IG443" s="71"/>
      <c r="IH443" s="71"/>
      <c r="II443" s="71"/>
      <c r="IJ443" s="71"/>
      <c r="IK443" s="71"/>
      <c r="IL443" s="71"/>
      <c r="IM443" s="71"/>
      <c r="IN443" s="71"/>
      <c r="IO443" s="71"/>
      <c r="IP443" s="71"/>
      <c r="IQ443" s="71"/>
      <c r="IR443" s="71"/>
      <c r="IS443" s="71"/>
      <c r="IT443" s="71"/>
      <c r="IU443" s="71"/>
      <c r="IV443" s="71"/>
    </row>
    <row r="444" spans="1:256" ht="12.75">
      <c r="A444" s="98" t="s">
        <v>1835</v>
      </c>
      <c r="B444" s="137"/>
      <c r="C444" s="138" t="s">
        <v>1836</v>
      </c>
      <c r="D444" s="138" t="s">
        <v>1837</v>
      </c>
      <c r="E444" s="138"/>
      <c r="F444" s="139">
        <v>0</v>
      </c>
      <c r="G444" s="140">
        <v>0</v>
      </c>
      <c r="H444" s="118"/>
      <c r="I444" s="96"/>
      <c r="J444" s="104">
        <v>0</v>
      </c>
      <c r="K444" s="118"/>
      <c r="L444" s="104">
        <v>0</v>
      </c>
      <c r="M444" s="141"/>
      <c r="N444" s="71"/>
      <c r="O444" s="72">
        <v>0</v>
      </c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71"/>
      <c r="CB444" s="71"/>
      <c r="CC444" s="71"/>
      <c r="CD444" s="71"/>
      <c r="CE444" s="71"/>
      <c r="CF444" s="71"/>
      <c r="CG444" s="71"/>
      <c r="CH444" s="71"/>
      <c r="CI444" s="71"/>
      <c r="CJ444" s="71"/>
      <c r="CK444" s="71"/>
      <c r="CL444" s="71"/>
      <c r="CM444" s="71"/>
      <c r="CN444" s="71"/>
      <c r="CO444" s="71"/>
      <c r="CP444" s="71"/>
      <c r="CQ444" s="71"/>
      <c r="CR444" s="71"/>
      <c r="CS444" s="71"/>
      <c r="CT444" s="71"/>
      <c r="CU444" s="71"/>
      <c r="CV444" s="71"/>
      <c r="CW444" s="71"/>
      <c r="CX444" s="71"/>
      <c r="CY444" s="71"/>
      <c r="CZ444" s="71"/>
      <c r="DA444" s="71"/>
      <c r="DB444" s="71"/>
      <c r="DC444" s="71"/>
      <c r="DD444" s="71"/>
      <c r="DE444" s="71"/>
      <c r="DF444" s="71"/>
      <c r="DG444" s="71"/>
      <c r="DH444" s="71"/>
      <c r="DI444" s="71"/>
      <c r="DJ444" s="71"/>
      <c r="DK444" s="71"/>
      <c r="DL444" s="71"/>
      <c r="DM444" s="71"/>
      <c r="DN444" s="71"/>
      <c r="DO444" s="71"/>
      <c r="DP444" s="71"/>
      <c r="DQ444" s="71"/>
      <c r="DR444" s="71"/>
      <c r="DS444" s="71"/>
      <c r="DT444" s="71"/>
      <c r="DU444" s="71"/>
      <c r="DV444" s="71"/>
      <c r="DW444" s="71"/>
      <c r="DX444" s="71"/>
      <c r="DY444" s="71"/>
      <c r="DZ444" s="71"/>
      <c r="EA444" s="71"/>
      <c r="EB444" s="71"/>
      <c r="EC444" s="71"/>
      <c r="ED444" s="71"/>
      <c r="EE444" s="71"/>
      <c r="EF444" s="71"/>
      <c r="EG444" s="71"/>
      <c r="EH444" s="71"/>
      <c r="EI444" s="71"/>
      <c r="EJ444" s="71"/>
      <c r="EK444" s="71"/>
      <c r="EL444" s="71"/>
      <c r="EM444" s="71"/>
      <c r="EN444" s="71"/>
      <c r="EO444" s="71"/>
      <c r="EP444" s="71"/>
      <c r="EQ444" s="71"/>
      <c r="ER444" s="71"/>
      <c r="ES444" s="71"/>
      <c r="ET444" s="71"/>
      <c r="EU444" s="71"/>
      <c r="EV444" s="71"/>
      <c r="EW444" s="71"/>
      <c r="EX444" s="71"/>
      <c r="EY444" s="71"/>
      <c r="EZ444" s="71"/>
      <c r="FA444" s="71"/>
      <c r="FB444" s="71"/>
      <c r="FC444" s="71"/>
      <c r="FD444" s="71"/>
      <c r="FE444" s="71"/>
      <c r="FF444" s="71"/>
      <c r="FG444" s="71"/>
      <c r="FH444" s="71"/>
      <c r="FI444" s="71"/>
      <c r="FJ444" s="71"/>
      <c r="FK444" s="71"/>
      <c r="FL444" s="71"/>
      <c r="FM444" s="71"/>
      <c r="FN444" s="71"/>
      <c r="FO444" s="71"/>
      <c r="FP444" s="71"/>
      <c r="FQ444" s="71"/>
      <c r="FR444" s="71"/>
      <c r="FS444" s="71"/>
      <c r="FT444" s="71"/>
      <c r="FU444" s="71"/>
      <c r="FV444" s="71"/>
      <c r="FW444" s="71"/>
      <c r="FX444" s="71"/>
      <c r="FY444" s="71"/>
      <c r="FZ444" s="71"/>
      <c r="GA444" s="71"/>
      <c r="GB444" s="71"/>
      <c r="GC444" s="71"/>
      <c r="GD444" s="71"/>
      <c r="GE444" s="71"/>
      <c r="GF444" s="71"/>
      <c r="GG444" s="71"/>
      <c r="GH444" s="71"/>
      <c r="GI444" s="71"/>
      <c r="GJ444" s="71"/>
      <c r="GK444" s="71"/>
      <c r="GL444" s="71"/>
      <c r="GM444" s="71"/>
      <c r="GN444" s="71"/>
      <c r="GO444" s="71"/>
      <c r="GP444" s="71"/>
      <c r="GQ444" s="71"/>
      <c r="GR444" s="71"/>
      <c r="GS444" s="71"/>
      <c r="GT444" s="71"/>
      <c r="GU444" s="71"/>
      <c r="GV444" s="71"/>
      <c r="GW444" s="71"/>
      <c r="GX444" s="71"/>
      <c r="GY444" s="71"/>
      <c r="GZ444" s="71"/>
      <c r="HA444" s="71"/>
      <c r="HB444" s="71"/>
      <c r="HC444" s="71"/>
      <c r="HD444" s="71"/>
      <c r="HE444" s="71"/>
      <c r="HF444" s="71"/>
      <c r="HG444" s="71"/>
      <c r="HH444" s="71"/>
      <c r="HI444" s="71"/>
      <c r="HJ444" s="71"/>
      <c r="HK444" s="71"/>
      <c r="HL444" s="71"/>
      <c r="HM444" s="71"/>
      <c r="HN444" s="71"/>
      <c r="HO444" s="71"/>
      <c r="HP444" s="71"/>
      <c r="HQ444" s="71"/>
      <c r="HR444" s="71"/>
      <c r="HS444" s="71"/>
      <c r="HT444" s="71"/>
      <c r="HU444" s="71"/>
      <c r="HV444" s="71"/>
      <c r="HW444" s="71"/>
      <c r="HX444" s="71"/>
      <c r="HY444" s="71"/>
      <c r="HZ444" s="71"/>
      <c r="IA444" s="71"/>
      <c r="IB444" s="71"/>
      <c r="IC444" s="71"/>
      <c r="ID444" s="71"/>
      <c r="IE444" s="71"/>
      <c r="IF444" s="71"/>
      <c r="IG444" s="71"/>
      <c r="IH444" s="71"/>
      <c r="II444" s="71"/>
      <c r="IJ444" s="71"/>
      <c r="IK444" s="71"/>
      <c r="IL444" s="71"/>
      <c r="IM444" s="71"/>
      <c r="IN444" s="71"/>
      <c r="IO444" s="71"/>
      <c r="IP444" s="71"/>
      <c r="IQ444" s="71"/>
      <c r="IR444" s="71"/>
      <c r="IS444" s="71"/>
      <c r="IT444" s="71"/>
      <c r="IU444" s="71"/>
      <c r="IV444" s="71"/>
    </row>
    <row r="445" spans="1:256" ht="12.75">
      <c r="A445" s="98" t="s">
        <v>30</v>
      </c>
      <c r="B445" s="137"/>
      <c r="C445" s="138"/>
      <c r="D445" s="138" t="s">
        <v>1838</v>
      </c>
      <c r="E445" s="138"/>
      <c r="F445" s="139"/>
      <c r="G445" s="140"/>
      <c r="H445" s="118"/>
      <c r="I445" s="96"/>
      <c r="J445" s="118"/>
      <c r="K445" s="118"/>
      <c r="L445" s="118"/>
      <c r="M445" s="141"/>
      <c r="N445" s="383"/>
      <c r="O445" s="72">
        <v>0</v>
      </c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12.75">
      <c r="A446" s="98" t="s">
        <v>30</v>
      </c>
      <c r="B446" s="137"/>
      <c r="C446" s="138"/>
      <c r="D446" s="138" t="s">
        <v>1839</v>
      </c>
      <c r="E446" s="138"/>
      <c r="F446" s="139"/>
      <c r="G446" s="140"/>
      <c r="H446" s="118"/>
      <c r="I446" s="96"/>
      <c r="J446" s="118"/>
      <c r="K446" s="118"/>
      <c r="L446" s="118"/>
      <c r="M446" s="141"/>
      <c r="N446" s="383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12.75">
      <c r="A447" s="98" t="s">
        <v>30</v>
      </c>
      <c r="B447" s="137"/>
      <c r="C447" s="138"/>
      <c r="D447" s="138" t="s">
        <v>1840</v>
      </c>
      <c r="E447" s="138"/>
      <c r="F447" s="139"/>
      <c r="G447" s="140"/>
      <c r="H447" s="118"/>
      <c r="I447" s="96"/>
      <c r="J447" s="118"/>
      <c r="K447" s="118"/>
      <c r="L447" s="118"/>
      <c r="M447" s="141"/>
      <c r="N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71"/>
      <c r="CB447" s="71"/>
      <c r="CC447" s="71"/>
      <c r="CD447" s="71"/>
      <c r="CE447" s="71"/>
      <c r="CF447" s="71"/>
      <c r="CG447" s="71"/>
      <c r="CH447" s="71"/>
      <c r="CI447" s="71"/>
      <c r="CJ447" s="71"/>
      <c r="CK447" s="71"/>
      <c r="CL447" s="71"/>
      <c r="CM447" s="71"/>
      <c r="CN447" s="71"/>
      <c r="CO447" s="71"/>
      <c r="CP447" s="71"/>
      <c r="CQ447" s="71"/>
      <c r="CR447" s="71"/>
      <c r="CS447" s="71"/>
      <c r="CT447" s="71"/>
      <c r="CU447" s="71"/>
      <c r="CV447" s="71"/>
      <c r="CW447" s="71"/>
      <c r="CX447" s="71"/>
      <c r="CY447" s="71"/>
      <c r="CZ447" s="71"/>
      <c r="DA447" s="71"/>
      <c r="DB447" s="71"/>
      <c r="DC447" s="71"/>
      <c r="DD447" s="71"/>
      <c r="DE447" s="71"/>
      <c r="DF447" s="71"/>
      <c r="DG447" s="71"/>
      <c r="DH447" s="71"/>
      <c r="DI447" s="71"/>
      <c r="DJ447" s="71"/>
      <c r="DK447" s="71"/>
      <c r="DL447" s="71"/>
      <c r="DM447" s="71"/>
      <c r="DN447" s="71"/>
      <c r="DO447" s="71"/>
      <c r="DP447" s="71"/>
      <c r="DQ447" s="71"/>
      <c r="DR447" s="71"/>
      <c r="DS447" s="71"/>
      <c r="DT447" s="71"/>
      <c r="DU447" s="71"/>
      <c r="DV447" s="71"/>
      <c r="DW447" s="71"/>
      <c r="DX447" s="71"/>
      <c r="DY447" s="71"/>
      <c r="DZ447" s="71"/>
      <c r="EA447" s="71"/>
      <c r="EB447" s="71"/>
      <c r="EC447" s="71"/>
      <c r="ED447" s="71"/>
      <c r="EE447" s="71"/>
      <c r="EF447" s="71"/>
      <c r="EG447" s="71"/>
      <c r="EH447" s="71"/>
      <c r="EI447" s="71"/>
      <c r="EJ447" s="71"/>
      <c r="EK447" s="71"/>
      <c r="EL447" s="71"/>
      <c r="EM447" s="71"/>
      <c r="EN447" s="71"/>
      <c r="EO447" s="71"/>
      <c r="EP447" s="71"/>
      <c r="EQ447" s="71"/>
      <c r="ER447" s="71"/>
      <c r="ES447" s="71"/>
      <c r="ET447" s="71"/>
      <c r="EU447" s="71"/>
      <c r="EV447" s="71"/>
      <c r="EW447" s="71"/>
      <c r="EX447" s="71"/>
      <c r="EY447" s="71"/>
      <c r="EZ447" s="71"/>
      <c r="FA447" s="71"/>
      <c r="FB447" s="71"/>
      <c r="FC447" s="71"/>
      <c r="FD447" s="71"/>
      <c r="FE447" s="71"/>
      <c r="FF447" s="71"/>
      <c r="FG447" s="71"/>
      <c r="FH447" s="71"/>
      <c r="FI447" s="71"/>
      <c r="FJ447" s="71"/>
      <c r="FK447" s="71"/>
      <c r="FL447" s="71"/>
      <c r="FM447" s="71"/>
      <c r="FN447" s="71"/>
      <c r="FO447" s="71"/>
      <c r="FP447" s="71"/>
      <c r="FQ447" s="71"/>
      <c r="FR447" s="71"/>
      <c r="FS447" s="71"/>
      <c r="FT447" s="71"/>
      <c r="FU447" s="71"/>
      <c r="FV447" s="71"/>
      <c r="FW447" s="71"/>
      <c r="FX447" s="71"/>
      <c r="FY447" s="71"/>
      <c r="FZ447" s="71"/>
      <c r="GA447" s="71"/>
      <c r="GB447" s="71"/>
      <c r="GC447" s="71"/>
      <c r="GD447" s="71"/>
      <c r="GE447" s="71"/>
      <c r="GF447" s="71"/>
      <c r="GG447" s="71"/>
      <c r="GH447" s="71"/>
      <c r="GI447" s="71"/>
      <c r="GJ447" s="71"/>
      <c r="GK447" s="71"/>
      <c r="GL447" s="71"/>
      <c r="GM447" s="71"/>
      <c r="GN447" s="71"/>
      <c r="GO447" s="71"/>
      <c r="GP447" s="71"/>
      <c r="GQ447" s="71"/>
      <c r="GR447" s="71"/>
      <c r="GS447" s="71"/>
      <c r="GT447" s="71"/>
      <c r="GU447" s="71"/>
      <c r="GV447" s="71"/>
      <c r="GW447" s="71"/>
      <c r="GX447" s="71"/>
      <c r="GY447" s="71"/>
      <c r="GZ447" s="71"/>
      <c r="HA447" s="71"/>
      <c r="HB447" s="71"/>
      <c r="HC447" s="71"/>
      <c r="HD447" s="71"/>
      <c r="HE447" s="71"/>
      <c r="HF447" s="71"/>
      <c r="HG447" s="71"/>
      <c r="HH447" s="71"/>
      <c r="HI447" s="71"/>
      <c r="HJ447" s="71"/>
      <c r="HK447" s="71"/>
      <c r="HL447" s="71"/>
      <c r="HM447" s="71"/>
      <c r="HN447" s="71"/>
      <c r="HO447" s="71"/>
      <c r="HP447" s="71"/>
      <c r="HQ447" s="71"/>
      <c r="HR447" s="71"/>
      <c r="HS447" s="71"/>
      <c r="HT447" s="71"/>
      <c r="HU447" s="71"/>
      <c r="HV447" s="71"/>
      <c r="HW447" s="71"/>
      <c r="HX447" s="71"/>
      <c r="HY447" s="71"/>
      <c r="HZ447" s="71"/>
      <c r="IA447" s="71"/>
      <c r="IB447" s="71"/>
      <c r="IC447" s="71"/>
      <c r="ID447" s="71"/>
      <c r="IE447" s="71"/>
      <c r="IF447" s="71"/>
      <c r="IG447" s="71"/>
      <c r="IH447" s="71"/>
      <c r="II447" s="71"/>
      <c r="IJ447" s="71"/>
      <c r="IK447" s="71"/>
      <c r="IL447" s="71"/>
      <c r="IM447" s="71"/>
      <c r="IN447" s="71"/>
      <c r="IO447" s="71"/>
      <c r="IP447" s="71"/>
      <c r="IQ447" s="71"/>
      <c r="IR447" s="71"/>
      <c r="IS447" s="71"/>
      <c r="IT447" s="71"/>
      <c r="IU447" s="71"/>
      <c r="IV447" s="71"/>
    </row>
    <row r="448" spans="1:256" ht="12.75">
      <c r="A448" s="98" t="s">
        <v>1841</v>
      </c>
      <c r="B448" s="137"/>
      <c r="C448" s="138" t="s">
        <v>1842</v>
      </c>
      <c r="D448" s="138"/>
      <c r="E448" s="138"/>
      <c r="F448" s="139">
        <v>0</v>
      </c>
      <c r="G448" s="140">
        <v>0</v>
      </c>
      <c r="H448" s="118"/>
      <c r="I448" s="96"/>
      <c r="J448" s="118"/>
      <c r="K448" s="118"/>
      <c r="L448" s="118"/>
      <c r="M448" s="141"/>
      <c r="N448" s="383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12.75">
      <c r="A449" s="98" t="s">
        <v>1843</v>
      </c>
      <c r="B449" s="137"/>
      <c r="C449" s="138" t="s">
        <v>1844</v>
      </c>
      <c r="D449" s="138" t="s">
        <v>1845</v>
      </c>
      <c r="E449" s="138"/>
      <c r="F449" s="139">
        <v>0</v>
      </c>
      <c r="G449" s="140">
        <v>0</v>
      </c>
      <c r="H449" s="118"/>
      <c r="I449" s="96"/>
      <c r="J449" s="104">
        <v>0</v>
      </c>
      <c r="K449" s="118"/>
      <c r="L449" s="104">
        <v>0</v>
      </c>
      <c r="M449" s="141"/>
      <c r="N449" s="173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12.75">
      <c r="A450" s="98" t="s">
        <v>1846</v>
      </c>
      <c r="B450" s="137"/>
      <c r="C450" s="138" t="s">
        <v>1847</v>
      </c>
      <c r="D450" s="138" t="s">
        <v>1848</v>
      </c>
      <c r="E450" s="138"/>
      <c r="F450" s="139">
        <v>0</v>
      </c>
      <c r="G450" s="140">
        <v>0</v>
      </c>
      <c r="H450" s="118"/>
      <c r="I450" s="96"/>
      <c r="J450" s="104">
        <v>0</v>
      </c>
      <c r="K450" s="118"/>
      <c r="L450" s="104">
        <v>0</v>
      </c>
      <c r="M450" s="141"/>
      <c r="N450" s="173"/>
      <c r="O450" s="72">
        <v>0</v>
      </c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12.75">
      <c r="A451" s="98" t="s">
        <v>1849</v>
      </c>
      <c r="B451" s="137"/>
      <c r="C451" s="138" t="s">
        <v>1850</v>
      </c>
      <c r="D451" s="138"/>
      <c r="E451" s="138"/>
      <c r="F451" s="139">
        <v>0</v>
      </c>
      <c r="G451" s="140">
        <v>0</v>
      </c>
      <c r="H451" s="118"/>
      <c r="I451" s="96"/>
      <c r="J451" s="104">
        <v>0</v>
      </c>
      <c r="K451" s="118"/>
      <c r="L451" s="104">
        <v>0</v>
      </c>
      <c r="M451" s="141"/>
      <c r="N451" s="173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12.75">
      <c r="A452" s="98" t="s">
        <v>1851</v>
      </c>
      <c r="B452" s="137"/>
      <c r="C452" s="138" t="s">
        <v>1852</v>
      </c>
      <c r="D452" s="138"/>
      <c r="E452" s="138"/>
      <c r="F452" s="139">
        <v>0</v>
      </c>
      <c r="G452" s="140">
        <v>0</v>
      </c>
      <c r="H452" s="118"/>
      <c r="I452" s="96"/>
      <c r="J452" s="104">
        <v>0</v>
      </c>
      <c r="K452" s="118"/>
      <c r="L452" s="104">
        <v>0</v>
      </c>
      <c r="M452" s="141"/>
      <c r="N452" s="173"/>
      <c r="O452" s="72">
        <v>0</v>
      </c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12.75">
      <c r="A453" s="68" t="s">
        <v>1853</v>
      </c>
      <c r="B453" s="68" t="s">
        <v>1854</v>
      </c>
      <c r="C453" s="68" t="s">
        <v>1855</v>
      </c>
      <c r="D453" s="68"/>
      <c r="E453" s="68"/>
      <c r="F453" s="69">
        <v>228.23</v>
      </c>
      <c r="G453" s="70">
        <v>228.23</v>
      </c>
      <c r="H453" s="70"/>
      <c r="I453" s="70"/>
      <c r="J453" s="70">
        <v>0</v>
      </c>
      <c r="K453" s="70"/>
      <c r="L453" s="70">
        <v>-228.23</v>
      </c>
      <c r="M453" s="70"/>
      <c r="N453" s="390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12.75">
      <c r="A454" s="68" t="s">
        <v>1856</v>
      </c>
      <c r="B454" s="68" t="s">
        <v>1857</v>
      </c>
      <c r="C454" s="68" t="s">
        <v>1858</v>
      </c>
      <c r="D454" s="68"/>
      <c r="E454" s="68"/>
      <c r="F454" s="69">
        <v>1050</v>
      </c>
      <c r="G454" s="70">
        <v>1050</v>
      </c>
      <c r="H454" s="70"/>
      <c r="I454" s="70"/>
      <c r="J454" s="70">
        <v>0</v>
      </c>
      <c r="K454" s="70"/>
      <c r="L454" s="70">
        <v>-1050</v>
      </c>
      <c r="M454" s="70"/>
      <c r="N454" s="173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12.75">
      <c r="A455" s="68" t="s">
        <v>1859</v>
      </c>
      <c r="B455" s="68" t="s">
        <v>1860</v>
      </c>
      <c r="C455" s="68" t="s">
        <v>1861</v>
      </c>
      <c r="D455" s="68"/>
      <c r="E455" s="68"/>
      <c r="F455" s="69">
        <v>-27726.82</v>
      </c>
      <c r="G455" s="70">
        <v>-27726.82</v>
      </c>
      <c r="H455" s="70"/>
      <c r="I455" s="70"/>
      <c r="J455" s="70">
        <v>0</v>
      </c>
      <c r="K455" s="70"/>
      <c r="L455" s="70">
        <v>27726.82</v>
      </c>
      <c r="M455" s="70"/>
      <c r="N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71"/>
      <c r="CB455" s="71"/>
      <c r="CC455" s="71"/>
      <c r="CD455" s="71"/>
      <c r="CE455" s="71"/>
      <c r="CF455" s="71"/>
      <c r="CG455" s="71"/>
      <c r="CH455" s="71"/>
      <c r="CI455" s="71"/>
      <c r="CJ455" s="71"/>
      <c r="CK455" s="71"/>
      <c r="CL455" s="71"/>
      <c r="CM455" s="71"/>
      <c r="CN455" s="71"/>
      <c r="CO455" s="71"/>
      <c r="CP455" s="71"/>
      <c r="CQ455" s="71"/>
      <c r="CR455" s="71"/>
      <c r="CS455" s="71"/>
      <c r="CT455" s="71"/>
      <c r="CU455" s="71"/>
      <c r="CV455" s="71"/>
      <c r="CW455" s="71"/>
      <c r="CX455" s="71"/>
      <c r="CY455" s="71"/>
      <c r="CZ455" s="71"/>
      <c r="DA455" s="71"/>
      <c r="DB455" s="71"/>
      <c r="DC455" s="71"/>
      <c r="DD455" s="71"/>
      <c r="DE455" s="71"/>
      <c r="DF455" s="71"/>
      <c r="DG455" s="71"/>
      <c r="DH455" s="71"/>
      <c r="DI455" s="71"/>
      <c r="DJ455" s="71"/>
      <c r="DK455" s="71"/>
      <c r="DL455" s="71"/>
      <c r="DM455" s="71"/>
      <c r="DN455" s="71"/>
      <c r="DO455" s="71"/>
      <c r="DP455" s="71"/>
      <c r="DQ455" s="71"/>
      <c r="DR455" s="71"/>
      <c r="DS455" s="71"/>
      <c r="DT455" s="71"/>
      <c r="DU455" s="71"/>
      <c r="DV455" s="71"/>
      <c r="DW455" s="71"/>
      <c r="DX455" s="71"/>
      <c r="DY455" s="71"/>
      <c r="DZ455" s="71"/>
      <c r="EA455" s="71"/>
      <c r="EB455" s="71"/>
      <c r="EC455" s="71"/>
      <c r="ED455" s="71"/>
      <c r="EE455" s="71"/>
      <c r="EF455" s="71"/>
      <c r="EG455" s="71"/>
      <c r="EH455" s="71"/>
      <c r="EI455" s="71"/>
      <c r="EJ455" s="71"/>
      <c r="EK455" s="71"/>
      <c r="EL455" s="71"/>
      <c r="EM455" s="71"/>
      <c r="EN455" s="71"/>
      <c r="EO455" s="71"/>
      <c r="EP455" s="71"/>
      <c r="EQ455" s="71"/>
      <c r="ER455" s="71"/>
      <c r="ES455" s="71"/>
      <c r="ET455" s="71"/>
      <c r="EU455" s="71"/>
      <c r="EV455" s="71"/>
      <c r="EW455" s="71"/>
      <c r="EX455" s="71"/>
      <c r="EY455" s="71"/>
      <c r="EZ455" s="71"/>
      <c r="FA455" s="71"/>
      <c r="FB455" s="71"/>
      <c r="FC455" s="71"/>
      <c r="FD455" s="71"/>
      <c r="FE455" s="71"/>
      <c r="FF455" s="71"/>
      <c r="FG455" s="71"/>
      <c r="FH455" s="71"/>
      <c r="FI455" s="71"/>
      <c r="FJ455" s="71"/>
      <c r="FK455" s="71"/>
      <c r="FL455" s="71"/>
      <c r="FM455" s="71"/>
      <c r="FN455" s="71"/>
      <c r="FO455" s="71"/>
      <c r="FP455" s="71"/>
      <c r="FQ455" s="71"/>
      <c r="FR455" s="71"/>
      <c r="FS455" s="71"/>
      <c r="FT455" s="71"/>
      <c r="FU455" s="71"/>
      <c r="FV455" s="71"/>
      <c r="FW455" s="71"/>
      <c r="FX455" s="71"/>
      <c r="FY455" s="71"/>
      <c r="FZ455" s="71"/>
      <c r="GA455" s="71"/>
      <c r="GB455" s="71"/>
      <c r="GC455" s="71"/>
      <c r="GD455" s="71"/>
      <c r="GE455" s="71"/>
      <c r="GF455" s="71"/>
      <c r="GG455" s="71"/>
      <c r="GH455" s="71"/>
      <c r="GI455" s="71"/>
      <c r="GJ455" s="71"/>
      <c r="GK455" s="71"/>
      <c r="GL455" s="71"/>
      <c r="GM455" s="71"/>
      <c r="GN455" s="71"/>
      <c r="GO455" s="71"/>
      <c r="GP455" s="71"/>
      <c r="GQ455" s="71"/>
      <c r="GR455" s="71"/>
      <c r="GS455" s="71"/>
      <c r="GT455" s="71"/>
      <c r="GU455" s="71"/>
      <c r="GV455" s="71"/>
      <c r="GW455" s="71"/>
      <c r="GX455" s="71"/>
      <c r="GY455" s="71"/>
      <c r="GZ455" s="71"/>
      <c r="HA455" s="71"/>
      <c r="HB455" s="71"/>
      <c r="HC455" s="71"/>
      <c r="HD455" s="71"/>
      <c r="HE455" s="71"/>
      <c r="HF455" s="71"/>
      <c r="HG455" s="71"/>
      <c r="HH455" s="71"/>
      <c r="HI455" s="71"/>
      <c r="HJ455" s="71"/>
      <c r="HK455" s="71"/>
      <c r="HL455" s="71"/>
      <c r="HM455" s="71"/>
      <c r="HN455" s="71"/>
      <c r="HO455" s="71"/>
      <c r="HP455" s="71"/>
      <c r="HQ455" s="71"/>
      <c r="HR455" s="71"/>
      <c r="HS455" s="71"/>
      <c r="HT455" s="71"/>
      <c r="HU455" s="71"/>
      <c r="HV455" s="71"/>
      <c r="HW455" s="71"/>
      <c r="HX455" s="71"/>
      <c r="HY455" s="71"/>
      <c r="HZ455" s="71"/>
      <c r="IA455" s="71"/>
      <c r="IB455" s="71"/>
      <c r="IC455" s="71"/>
      <c r="ID455" s="71"/>
      <c r="IE455" s="71"/>
      <c r="IF455" s="71"/>
      <c r="IG455" s="71"/>
      <c r="IH455" s="71"/>
      <c r="II455" s="71"/>
      <c r="IJ455" s="71"/>
      <c r="IK455" s="71"/>
      <c r="IL455" s="71"/>
      <c r="IM455" s="71"/>
      <c r="IN455" s="71"/>
      <c r="IO455" s="71"/>
      <c r="IP455" s="71"/>
      <c r="IQ455" s="71"/>
      <c r="IR455" s="71"/>
      <c r="IS455" s="71"/>
      <c r="IT455" s="71"/>
      <c r="IU455" s="71"/>
      <c r="IV455" s="71"/>
    </row>
    <row r="456" spans="1:256" ht="12.75">
      <c r="A456" s="98" t="s">
        <v>1862</v>
      </c>
      <c r="B456" s="137"/>
      <c r="C456" s="138" t="s">
        <v>1863</v>
      </c>
      <c r="D456" s="138"/>
      <c r="E456" s="138"/>
      <c r="F456" s="139">
        <v>-26448.59</v>
      </c>
      <c r="G456" s="140">
        <v>-26448.59</v>
      </c>
      <c r="H456" s="118"/>
      <c r="I456" s="96"/>
      <c r="J456" s="104">
        <v>0</v>
      </c>
      <c r="K456" s="118"/>
      <c r="L456" s="104">
        <v>26448.59</v>
      </c>
      <c r="M456" s="141"/>
      <c r="N456" s="71"/>
      <c r="O456" s="72">
        <v>-26449</v>
      </c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71"/>
      <c r="CB456" s="71"/>
      <c r="CC456" s="71"/>
      <c r="CD456" s="71"/>
      <c r="CE456" s="71"/>
      <c r="CF456" s="71"/>
      <c r="CG456" s="71"/>
      <c r="CH456" s="71"/>
      <c r="CI456" s="71"/>
      <c r="CJ456" s="71"/>
      <c r="CK456" s="71"/>
      <c r="CL456" s="71"/>
      <c r="CM456" s="71"/>
      <c r="CN456" s="71"/>
      <c r="CO456" s="71"/>
      <c r="CP456" s="71"/>
      <c r="CQ456" s="71"/>
      <c r="CR456" s="71"/>
      <c r="CS456" s="71"/>
      <c r="CT456" s="71"/>
      <c r="CU456" s="71"/>
      <c r="CV456" s="71"/>
      <c r="CW456" s="71"/>
      <c r="CX456" s="71"/>
      <c r="CY456" s="71"/>
      <c r="CZ456" s="71"/>
      <c r="DA456" s="71"/>
      <c r="DB456" s="71"/>
      <c r="DC456" s="71"/>
      <c r="DD456" s="71"/>
      <c r="DE456" s="71"/>
      <c r="DF456" s="71"/>
      <c r="DG456" s="71"/>
      <c r="DH456" s="71"/>
      <c r="DI456" s="71"/>
      <c r="DJ456" s="71"/>
      <c r="DK456" s="71"/>
      <c r="DL456" s="71"/>
      <c r="DM456" s="71"/>
      <c r="DN456" s="71"/>
      <c r="DO456" s="71"/>
      <c r="DP456" s="71"/>
      <c r="DQ456" s="71"/>
      <c r="DR456" s="71"/>
      <c r="DS456" s="71"/>
      <c r="DT456" s="71"/>
      <c r="DU456" s="71"/>
      <c r="DV456" s="71"/>
      <c r="DW456" s="71"/>
      <c r="DX456" s="71"/>
      <c r="DY456" s="71"/>
      <c r="DZ456" s="71"/>
      <c r="EA456" s="71"/>
      <c r="EB456" s="71"/>
      <c r="EC456" s="71"/>
      <c r="ED456" s="71"/>
      <c r="EE456" s="71"/>
      <c r="EF456" s="71"/>
      <c r="EG456" s="71"/>
      <c r="EH456" s="71"/>
      <c r="EI456" s="71"/>
      <c r="EJ456" s="71"/>
      <c r="EK456" s="71"/>
      <c r="EL456" s="71"/>
      <c r="EM456" s="71"/>
      <c r="EN456" s="71"/>
      <c r="EO456" s="71"/>
      <c r="EP456" s="71"/>
      <c r="EQ456" s="71"/>
      <c r="ER456" s="71"/>
      <c r="ES456" s="71"/>
      <c r="ET456" s="71"/>
      <c r="EU456" s="71"/>
      <c r="EV456" s="71"/>
      <c r="EW456" s="71"/>
      <c r="EX456" s="71"/>
      <c r="EY456" s="71"/>
      <c r="EZ456" s="71"/>
      <c r="FA456" s="71"/>
      <c r="FB456" s="71"/>
      <c r="FC456" s="71"/>
      <c r="FD456" s="71"/>
      <c r="FE456" s="71"/>
      <c r="FF456" s="71"/>
      <c r="FG456" s="71"/>
      <c r="FH456" s="71"/>
      <c r="FI456" s="71"/>
      <c r="FJ456" s="71"/>
      <c r="FK456" s="71"/>
      <c r="FL456" s="71"/>
      <c r="FM456" s="71"/>
      <c r="FN456" s="71"/>
      <c r="FO456" s="71"/>
      <c r="FP456" s="71"/>
      <c r="FQ456" s="71"/>
      <c r="FR456" s="71"/>
      <c r="FS456" s="71"/>
      <c r="FT456" s="71"/>
      <c r="FU456" s="71"/>
      <c r="FV456" s="71"/>
      <c r="FW456" s="71"/>
      <c r="FX456" s="71"/>
      <c r="FY456" s="71"/>
      <c r="FZ456" s="71"/>
      <c r="GA456" s="71"/>
      <c r="GB456" s="71"/>
      <c r="GC456" s="71"/>
      <c r="GD456" s="71"/>
      <c r="GE456" s="71"/>
      <c r="GF456" s="71"/>
      <c r="GG456" s="71"/>
      <c r="GH456" s="71"/>
      <c r="GI456" s="71"/>
      <c r="GJ456" s="71"/>
      <c r="GK456" s="71"/>
      <c r="GL456" s="71"/>
      <c r="GM456" s="71"/>
      <c r="GN456" s="71"/>
      <c r="GO456" s="71"/>
      <c r="GP456" s="71"/>
      <c r="GQ456" s="71"/>
      <c r="GR456" s="71"/>
      <c r="GS456" s="71"/>
      <c r="GT456" s="71"/>
      <c r="GU456" s="71"/>
      <c r="GV456" s="71"/>
      <c r="GW456" s="71"/>
      <c r="GX456" s="71"/>
      <c r="GY456" s="71"/>
      <c r="GZ456" s="71"/>
      <c r="HA456" s="71"/>
      <c r="HB456" s="71"/>
      <c r="HC456" s="71"/>
      <c r="HD456" s="71"/>
      <c r="HE456" s="71"/>
      <c r="HF456" s="71"/>
      <c r="HG456" s="71"/>
      <c r="HH456" s="71"/>
      <c r="HI456" s="71"/>
      <c r="HJ456" s="71"/>
      <c r="HK456" s="71"/>
      <c r="HL456" s="71"/>
      <c r="HM456" s="71"/>
      <c r="HN456" s="71"/>
      <c r="HO456" s="71"/>
      <c r="HP456" s="71"/>
      <c r="HQ456" s="71"/>
      <c r="HR456" s="71"/>
      <c r="HS456" s="71"/>
      <c r="HT456" s="71"/>
      <c r="HU456" s="71"/>
      <c r="HV456" s="71"/>
      <c r="HW456" s="71"/>
      <c r="HX456" s="71"/>
      <c r="HY456" s="71"/>
      <c r="HZ456" s="71"/>
      <c r="IA456" s="71"/>
      <c r="IB456" s="71"/>
      <c r="IC456" s="71"/>
      <c r="ID456" s="71"/>
      <c r="IE456" s="71"/>
      <c r="IF456" s="71"/>
      <c r="IG456" s="71"/>
      <c r="IH456" s="71"/>
      <c r="II456" s="71"/>
      <c r="IJ456" s="71"/>
      <c r="IK456" s="71"/>
      <c r="IL456" s="71"/>
      <c r="IM456" s="71"/>
      <c r="IN456" s="71"/>
      <c r="IO456" s="71"/>
      <c r="IP456" s="71"/>
      <c r="IQ456" s="71"/>
      <c r="IR456" s="71"/>
      <c r="IS456" s="71"/>
      <c r="IT456" s="71"/>
      <c r="IU456" s="71"/>
      <c r="IV456" s="71"/>
    </row>
    <row r="457" spans="1:256" ht="12.75">
      <c r="A457" s="68" t="s">
        <v>1864</v>
      </c>
      <c r="B457" s="68" t="s">
        <v>1865</v>
      </c>
      <c r="C457" s="68" t="s">
        <v>1866</v>
      </c>
      <c r="D457" s="68"/>
      <c r="E457" s="68"/>
      <c r="F457" s="69">
        <v>350717.3</v>
      </c>
      <c r="G457" s="70">
        <v>350717.3</v>
      </c>
      <c r="H457" s="70"/>
      <c r="I457" s="70"/>
      <c r="J457" s="70">
        <v>0</v>
      </c>
      <c r="K457" s="70"/>
      <c r="L457" s="70">
        <v>-350717.3</v>
      </c>
      <c r="M457" s="70"/>
      <c r="N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71"/>
      <c r="CB457" s="71"/>
      <c r="CC457" s="71"/>
      <c r="CD457" s="71"/>
      <c r="CE457" s="71"/>
      <c r="CF457" s="71"/>
      <c r="CG457" s="71"/>
      <c r="CH457" s="71"/>
      <c r="CI457" s="71"/>
      <c r="CJ457" s="71"/>
      <c r="CK457" s="71"/>
      <c r="CL457" s="71"/>
      <c r="CM457" s="71"/>
      <c r="CN457" s="71"/>
      <c r="CO457" s="71"/>
      <c r="CP457" s="71"/>
      <c r="CQ457" s="71"/>
      <c r="CR457" s="71"/>
      <c r="CS457" s="71"/>
      <c r="CT457" s="71"/>
      <c r="CU457" s="71"/>
      <c r="CV457" s="71"/>
      <c r="CW457" s="71"/>
      <c r="CX457" s="71"/>
      <c r="CY457" s="71"/>
      <c r="CZ457" s="71"/>
      <c r="DA457" s="71"/>
      <c r="DB457" s="71"/>
      <c r="DC457" s="71"/>
      <c r="DD457" s="71"/>
      <c r="DE457" s="71"/>
      <c r="DF457" s="71"/>
      <c r="DG457" s="71"/>
      <c r="DH457" s="71"/>
      <c r="DI457" s="71"/>
      <c r="DJ457" s="71"/>
      <c r="DK457" s="71"/>
      <c r="DL457" s="71"/>
      <c r="DM457" s="71"/>
      <c r="DN457" s="71"/>
      <c r="DO457" s="71"/>
      <c r="DP457" s="71"/>
      <c r="DQ457" s="71"/>
      <c r="DR457" s="71"/>
      <c r="DS457" s="71"/>
      <c r="DT457" s="71"/>
      <c r="DU457" s="71"/>
      <c r="DV457" s="71"/>
      <c r="DW457" s="71"/>
      <c r="DX457" s="71"/>
      <c r="DY457" s="71"/>
      <c r="DZ457" s="71"/>
      <c r="EA457" s="71"/>
      <c r="EB457" s="71"/>
      <c r="EC457" s="71"/>
      <c r="ED457" s="71"/>
      <c r="EE457" s="71"/>
      <c r="EF457" s="71"/>
      <c r="EG457" s="71"/>
      <c r="EH457" s="71"/>
      <c r="EI457" s="71"/>
      <c r="EJ457" s="71"/>
      <c r="EK457" s="71"/>
      <c r="EL457" s="71"/>
      <c r="EM457" s="71"/>
      <c r="EN457" s="71"/>
      <c r="EO457" s="71"/>
      <c r="EP457" s="71"/>
      <c r="EQ457" s="71"/>
      <c r="ER457" s="71"/>
      <c r="ES457" s="71"/>
      <c r="ET457" s="71"/>
      <c r="EU457" s="71"/>
      <c r="EV457" s="71"/>
      <c r="EW457" s="71"/>
      <c r="EX457" s="71"/>
      <c r="EY457" s="71"/>
      <c r="EZ457" s="71"/>
      <c r="FA457" s="71"/>
      <c r="FB457" s="71"/>
      <c r="FC457" s="71"/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  <c r="FS457" s="71"/>
      <c r="FT457" s="71"/>
      <c r="FU457" s="71"/>
      <c r="FV457" s="71"/>
      <c r="FW457" s="71"/>
      <c r="FX457" s="71"/>
      <c r="FY457" s="71"/>
      <c r="FZ457" s="71"/>
      <c r="GA457" s="71"/>
      <c r="GB457" s="71"/>
      <c r="GC457" s="71"/>
      <c r="GD457" s="71"/>
      <c r="GE457" s="71"/>
      <c r="GF457" s="71"/>
      <c r="GG457" s="71"/>
      <c r="GH457" s="71"/>
      <c r="GI457" s="71"/>
      <c r="GJ457" s="71"/>
      <c r="GK457" s="71"/>
      <c r="GL457" s="71"/>
      <c r="GM457" s="71"/>
      <c r="GN457" s="71"/>
      <c r="GO457" s="71"/>
      <c r="GP457" s="71"/>
      <c r="GQ457" s="71"/>
      <c r="GR457" s="71"/>
      <c r="GS457" s="71"/>
      <c r="GT457" s="71"/>
      <c r="GU457" s="71"/>
      <c r="GV457" s="71"/>
      <c r="GW457" s="71"/>
      <c r="GX457" s="71"/>
      <c r="GY457" s="71"/>
      <c r="GZ457" s="71"/>
      <c r="HA457" s="71"/>
      <c r="HB457" s="71"/>
      <c r="HC457" s="71"/>
      <c r="HD457" s="71"/>
      <c r="HE457" s="71"/>
      <c r="HF457" s="71"/>
      <c r="HG457" s="71"/>
      <c r="HH457" s="71"/>
      <c r="HI457" s="71"/>
      <c r="HJ457" s="71"/>
      <c r="HK457" s="71"/>
      <c r="HL457" s="71"/>
      <c r="HM457" s="71"/>
      <c r="HN457" s="71"/>
      <c r="HO457" s="71"/>
      <c r="HP457" s="71"/>
      <c r="HQ457" s="71"/>
      <c r="HR457" s="71"/>
      <c r="HS457" s="71"/>
      <c r="HT457" s="71"/>
      <c r="HU457" s="71"/>
      <c r="HV457" s="71"/>
      <c r="HW457" s="71"/>
      <c r="HX457" s="71"/>
      <c r="HY457" s="71"/>
      <c r="HZ457" s="71"/>
      <c r="IA457" s="71"/>
      <c r="IB457" s="71"/>
      <c r="IC457" s="71"/>
      <c r="ID457" s="71"/>
      <c r="IE457" s="71"/>
      <c r="IF457" s="71"/>
      <c r="IG457" s="71"/>
      <c r="IH457" s="71"/>
      <c r="II457" s="71"/>
      <c r="IJ457" s="71"/>
      <c r="IK457" s="71"/>
      <c r="IL457" s="71"/>
      <c r="IM457" s="71"/>
      <c r="IN457" s="71"/>
      <c r="IO457" s="71"/>
      <c r="IP457" s="71"/>
      <c r="IQ457" s="71"/>
      <c r="IR457" s="71"/>
      <c r="IS457" s="71"/>
      <c r="IT457" s="71"/>
      <c r="IU457" s="71"/>
      <c r="IV457" s="71"/>
    </row>
    <row r="458" spans="1:256" ht="12.75">
      <c r="A458" s="68" t="s">
        <v>1867</v>
      </c>
      <c r="B458" s="68" t="s">
        <v>1868</v>
      </c>
      <c r="C458" s="68" t="s">
        <v>1869</v>
      </c>
      <c r="D458" s="68"/>
      <c r="E458" s="68"/>
      <c r="F458" s="69">
        <v>-6645.57</v>
      </c>
      <c r="G458" s="70">
        <v>0</v>
      </c>
      <c r="H458" s="70"/>
      <c r="I458" s="70"/>
      <c r="J458" s="70">
        <v>6645.57</v>
      </c>
      <c r="K458" s="70"/>
      <c r="L458" s="70">
        <v>6645.57</v>
      </c>
      <c r="M458" s="70"/>
      <c r="N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  <c r="BO458" s="71"/>
      <c r="BP458" s="71"/>
      <c r="BQ458" s="71"/>
      <c r="BR458" s="71"/>
      <c r="BS458" s="71"/>
      <c r="BT458" s="71"/>
      <c r="BU458" s="71"/>
      <c r="BV458" s="71"/>
      <c r="BW458" s="71"/>
      <c r="BX458" s="71"/>
      <c r="BY458" s="71"/>
      <c r="BZ458" s="71"/>
      <c r="CA458" s="71"/>
      <c r="CB458" s="71"/>
      <c r="CC458" s="71"/>
      <c r="CD458" s="71"/>
      <c r="CE458" s="71"/>
      <c r="CF458" s="71"/>
      <c r="CG458" s="71"/>
      <c r="CH458" s="71"/>
      <c r="CI458" s="71"/>
      <c r="CJ458" s="71"/>
      <c r="CK458" s="71"/>
      <c r="CL458" s="71"/>
      <c r="CM458" s="71"/>
      <c r="CN458" s="71"/>
      <c r="CO458" s="71"/>
      <c r="CP458" s="71"/>
      <c r="CQ458" s="71"/>
      <c r="CR458" s="71"/>
      <c r="CS458" s="71"/>
      <c r="CT458" s="71"/>
      <c r="CU458" s="71"/>
      <c r="CV458" s="71"/>
      <c r="CW458" s="71"/>
      <c r="CX458" s="71"/>
      <c r="CY458" s="71"/>
      <c r="CZ458" s="71"/>
      <c r="DA458" s="71"/>
      <c r="DB458" s="71"/>
      <c r="DC458" s="71"/>
      <c r="DD458" s="71"/>
      <c r="DE458" s="71"/>
      <c r="DF458" s="71"/>
      <c r="DG458" s="71"/>
      <c r="DH458" s="71"/>
      <c r="DI458" s="71"/>
      <c r="DJ458" s="71"/>
      <c r="DK458" s="71"/>
      <c r="DL458" s="71"/>
      <c r="DM458" s="71"/>
      <c r="DN458" s="71"/>
      <c r="DO458" s="71"/>
      <c r="DP458" s="71"/>
      <c r="DQ458" s="71"/>
      <c r="DR458" s="71"/>
      <c r="DS458" s="71"/>
      <c r="DT458" s="71"/>
      <c r="DU458" s="71"/>
      <c r="DV458" s="71"/>
      <c r="DW458" s="71"/>
      <c r="DX458" s="71"/>
      <c r="DY458" s="71"/>
      <c r="DZ458" s="71"/>
      <c r="EA458" s="71"/>
      <c r="EB458" s="71"/>
      <c r="EC458" s="71"/>
      <c r="ED458" s="71"/>
      <c r="EE458" s="71"/>
      <c r="EF458" s="71"/>
      <c r="EG458" s="71"/>
      <c r="EH458" s="71"/>
      <c r="EI458" s="71"/>
      <c r="EJ458" s="71"/>
      <c r="EK458" s="71"/>
      <c r="EL458" s="71"/>
      <c r="EM458" s="71"/>
      <c r="EN458" s="71"/>
      <c r="EO458" s="71"/>
      <c r="EP458" s="71"/>
      <c r="EQ458" s="71"/>
      <c r="ER458" s="71"/>
      <c r="ES458" s="71"/>
      <c r="ET458" s="71"/>
      <c r="EU458" s="71"/>
      <c r="EV458" s="71"/>
      <c r="EW458" s="71"/>
      <c r="EX458" s="71"/>
      <c r="EY458" s="71"/>
      <c r="EZ458" s="71"/>
      <c r="FA458" s="71"/>
      <c r="FB458" s="71"/>
      <c r="FC458" s="71"/>
      <c r="FD458" s="71"/>
      <c r="FE458" s="71"/>
      <c r="FF458" s="71"/>
      <c r="FG458" s="71"/>
      <c r="FH458" s="71"/>
      <c r="FI458" s="71"/>
      <c r="FJ458" s="71"/>
      <c r="FK458" s="71"/>
      <c r="FL458" s="71"/>
      <c r="FM458" s="71"/>
      <c r="FN458" s="71"/>
      <c r="FO458" s="71"/>
      <c r="FP458" s="71"/>
      <c r="FQ458" s="71"/>
      <c r="FR458" s="71"/>
      <c r="FS458" s="71"/>
      <c r="FT458" s="71"/>
      <c r="FU458" s="71"/>
      <c r="FV458" s="71"/>
      <c r="FW458" s="71"/>
      <c r="FX458" s="71"/>
      <c r="FY458" s="71"/>
      <c r="FZ458" s="71"/>
      <c r="GA458" s="71"/>
      <c r="GB458" s="71"/>
      <c r="GC458" s="71"/>
      <c r="GD458" s="71"/>
      <c r="GE458" s="71"/>
      <c r="GF458" s="71"/>
      <c r="GG458" s="71"/>
      <c r="GH458" s="71"/>
      <c r="GI458" s="71"/>
      <c r="GJ458" s="71"/>
      <c r="GK458" s="71"/>
      <c r="GL458" s="71"/>
      <c r="GM458" s="71"/>
      <c r="GN458" s="71"/>
      <c r="GO458" s="71"/>
      <c r="GP458" s="71"/>
      <c r="GQ458" s="71"/>
      <c r="GR458" s="71"/>
      <c r="GS458" s="71"/>
      <c r="GT458" s="71"/>
      <c r="GU458" s="71"/>
      <c r="GV458" s="71"/>
      <c r="GW458" s="71"/>
      <c r="GX458" s="71"/>
      <c r="GY458" s="71"/>
      <c r="GZ458" s="71"/>
      <c r="HA458" s="71"/>
      <c r="HB458" s="71"/>
      <c r="HC458" s="71"/>
      <c r="HD458" s="71"/>
      <c r="HE458" s="71"/>
      <c r="HF458" s="71"/>
      <c r="HG458" s="71"/>
      <c r="HH458" s="71"/>
      <c r="HI458" s="71"/>
      <c r="HJ458" s="71"/>
      <c r="HK458" s="71"/>
      <c r="HL458" s="71"/>
      <c r="HM458" s="71"/>
      <c r="HN458" s="71"/>
      <c r="HO458" s="71"/>
      <c r="HP458" s="71"/>
      <c r="HQ458" s="71"/>
      <c r="HR458" s="71"/>
      <c r="HS458" s="71"/>
      <c r="HT458" s="71"/>
      <c r="HU458" s="71"/>
      <c r="HV458" s="71"/>
      <c r="HW458" s="71"/>
      <c r="HX458" s="71"/>
      <c r="HY458" s="71"/>
      <c r="HZ458" s="71"/>
      <c r="IA458" s="71"/>
      <c r="IB458" s="71"/>
      <c r="IC458" s="71"/>
      <c r="ID458" s="71"/>
      <c r="IE458" s="71"/>
      <c r="IF458" s="71"/>
      <c r="IG458" s="71"/>
      <c r="IH458" s="71"/>
      <c r="II458" s="71"/>
      <c r="IJ458" s="71"/>
      <c r="IK458" s="71"/>
      <c r="IL458" s="71"/>
      <c r="IM458" s="71"/>
      <c r="IN458" s="71"/>
      <c r="IO458" s="71"/>
      <c r="IP458" s="71"/>
      <c r="IQ458" s="71"/>
      <c r="IR458" s="71"/>
      <c r="IS458" s="71"/>
      <c r="IT458" s="71"/>
      <c r="IU458" s="71"/>
      <c r="IV458" s="71"/>
    </row>
    <row r="459" spans="1:256" ht="12.75">
      <c r="A459" s="98" t="s">
        <v>1870</v>
      </c>
      <c r="B459" s="137"/>
      <c r="C459" s="138" t="s">
        <v>1871</v>
      </c>
      <c r="D459" s="138"/>
      <c r="E459" s="138"/>
      <c r="F459" s="139">
        <v>344071.73</v>
      </c>
      <c r="G459" s="140">
        <v>350717.3</v>
      </c>
      <c r="H459" s="118"/>
      <c r="I459" s="96"/>
      <c r="J459" s="104">
        <v>6645.57</v>
      </c>
      <c r="K459" s="118"/>
      <c r="L459" s="104">
        <v>-344071.73</v>
      </c>
      <c r="M459" s="141"/>
      <c r="N459" s="71"/>
      <c r="O459" s="72">
        <v>344072</v>
      </c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  <c r="BO459" s="71"/>
      <c r="BP459" s="71"/>
      <c r="BQ459" s="71"/>
      <c r="BR459" s="71"/>
      <c r="BS459" s="71"/>
      <c r="BT459" s="71"/>
      <c r="BU459" s="71"/>
      <c r="BV459" s="71"/>
      <c r="BW459" s="71"/>
      <c r="BX459" s="71"/>
      <c r="BY459" s="71"/>
      <c r="BZ459" s="71"/>
      <c r="CA459" s="71"/>
      <c r="CB459" s="71"/>
      <c r="CC459" s="71"/>
      <c r="CD459" s="71"/>
      <c r="CE459" s="71"/>
      <c r="CF459" s="71"/>
      <c r="CG459" s="71"/>
      <c r="CH459" s="71"/>
      <c r="CI459" s="71"/>
      <c r="CJ459" s="71"/>
      <c r="CK459" s="71"/>
      <c r="CL459" s="71"/>
      <c r="CM459" s="71"/>
      <c r="CN459" s="71"/>
      <c r="CO459" s="71"/>
      <c r="CP459" s="71"/>
      <c r="CQ459" s="71"/>
      <c r="CR459" s="71"/>
      <c r="CS459" s="71"/>
      <c r="CT459" s="71"/>
      <c r="CU459" s="71"/>
      <c r="CV459" s="71"/>
      <c r="CW459" s="71"/>
      <c r="CX459" s="71"/>
      <c r="CY459" s="71"/>
      <c r="CZ459" s="71"/>
      <c r="DA459" s="71"/>
      <c r="DB459" s="71"/>
      <c r="DC459" s="71"/>
      <c r="DD459" s="71"/>
      <c r="DE459" s="71"/>
      <c r="DF459" s="71"/>
      <c r="DG459" s="71"/>
      <c r="DH459" s="71"/>
      <c r="DI459" s="71"/>
      <c r="DJ459" s="71"/>
      <c r="DK459" s="71"/>
      <c r="DL459" s="71"/>
      <c r="DM459" s="71"/>
      <c r="DN459" s="71"/>
      <c r="DO459" s="71"/>
      <c r="DP459" s="71"/>
      <c r="DQ459" s="71"/>
      <c r="DR459" s="71"/>
      <c r="DS459" s="71"/>
      <c r="DT459" s="71"/>
      <c r="DU459" s="71"/>
      <c r="DV459" s="71"/>
      <c r="DW459" s="71"/>
      <c r="DX459" s="71"/>
      <c r="DY459" s="71"/>
      <c r="DZ459" s="71"/>
      <c r="EA459" s="71"/>
      <c r="EB459" s="71"/>
      <c r="EC459" s="71"/>
      <c r="ED459" s="71"/>
      <c r="EE459" s="71"/>
      <c r="EF459" s="71"/>
      <c r="EG459" s="71"/>
      <c r="EH459" s="71"/>
      <c r="EI459" s="71"/>
      <c r="EJ459" s="71"/>
      <c r="EK459" s="71"/>
      <c r="EL459" s="71"/>
      <c r="EM459" s="71"/>
      <c r="EN459" s="71"/>
      <c r="EO459" s="71"/>
      <c r="EP459" s="71"/>
      <c r="EQ459" s="71"/>
      <c r="ER459" s="71"/>
      <c r="ES459" s="71"/>
      <c r="ET459" s="71"/>
      <c r="EU459" s="71"/>
      <c r="EV459" s="71"/>
      <c r="EW459" s="71"/>
      <c r="EX459" s="71"/>
      <c r="EY459" s="71"/>
      <c r="EZ459" s="71"/>
      <c r="FA459" s="71"/>
      <c r="FB459" s="71"/>
      <c r="FC459" s="71"/>
      <c r="FD459" s="71"/>
      <c r="FE459" s="71"/>
      <c r="FF459" s="71"/>
      <c r="FG459" s="71"/>
      <c r="FH459" s="71"/>
      <c r="FI459" s="71"/>
      <c r="FJ459" s="71"/>
      <c r="FK459" s="71"/>
      <c r="FL459" s="71"/>
      <c r="FM459" s="71"/>
      <c r="FN459" s="71"/>
      <c r="FO459" s="71"/>
      <c r="FP459" s="71"/>
      <c r="FQ459" s="71"/>
      <c r="FR459" s="71"/>
      <c r="FS459" s="71"/>
      <c r="FT459" s="71"/>
      <c r="FU459" s="71"/>
      <c r="FV459" s="71"/>
      <c r="FW459" s="71"/>
      <c r="FX459" s="71"/>
      <c r="FY459" s="71"/>
      <c r="FZ459" s="71"/>
      <c r="GA459" s="71"/>
      <c r="GB459" s="71"/>
      <c r="GC459" s="71"/>
      <c r="GD459" s="71"/>
      <c r="GE459" s="71"/>
      <c r="GF459" s="71"/>
      <c r="GG459" s="71"/>
      <c r="GH459" s="71"/>
      <c r="GI459" s="71"/>
      <c r="GJ459" s="71"/>
      <c r="GK459" s="71"/>
      <c r="GL459" s="71"/>
      <c r="GM459" s="71"/>
      <c r="GN459" s="71"/>
      <c r="GO459" s="71"/>
      <c r="GP459" s="71"/>
      <c r="GQ459" s="71"/>
      <c r="GR459" s="71"/>
      <c r="GS459" s="71"/>
      <c r="GT459" s="71"/>
      <c r="GU459" s="71"/>
      <c r="GV459" s="71"/>
      <c r="GW459" s="71"/>
      <c r="GX459" s="71"/>
      <c r="GY459" s="71"/>
      <c r="GZ459" s="71"/>
      <c r="HA459" s="71"/>
      <c r="HB459" s="71"/>
      <c r="HC459" s="71"/>
      <c r="HD459" s="71"/>
      <c r="HE459" s="71"/>
      <c r="HF459" s="71"/>
      <c r="HG459" s="71"/>
      <c r="HH459" s="71"/>
      <c r="HI459" s="71"/>
      <c r="HJ459" s="71"/>
      <c r="HK459" s="71"/>
      <c r="HL459" s="71"/>
      <c r="HM459" s="71"/>
      <c r="HN459" s="71"/>
      <c r="HO459" s="71"/>
      <c r="HP459" s="71"/>
      <c r="HQ459" s="71"/>
      <c r="HR459" s="71"/>
      <c r="HS459" s="71"/>
      <c r="HT459" s="71"/>
      <c r="HU459" s="71"/>
      <c r="HV459" s="71"/>
      <c r="HW459" s="71"/>
      <c r="HX459" s="71"/>
      <c r="HY459" s="71"/>
      <c r="HZ459" s="71"/>
      <c r="IA459" s="71"/>
      <c r="IB459" s="71"/>
      <c r="IC459" s="71"/>
      <c r="ID459" s="71"/>
      <c r="IE459" s="71"/>
      <c r="IF459" s="71"/>
      <c r="IG459" s="71"/>
      <c r="IH459" s="71"/>
      <c r="II459" s="71"/>
      <c r="IJ459" s="71"/>
      <c r="IK459" s="71"/>
      <c r="IL459" s="71"/>
      <c r="IM459" s="71"/>
      <c r="IN459" s="71"/>
      <c r="IO459" s="71"/>
      <c r="IP459" s="71"/>
      <c r="IQ459" s="71"/>
      <c r="IR459" s="71"/>
      <c r="IS459" s="71"/>
      <c r="IT459" s="71"/>
      <c r="IU459" s="71"/>
      <c r="IV459" s="71"/>
    </row>
    <row r="460" spans="1:256" ht="12.75">
      <c r="A460" s="98" t="s">
        <v>30</v>
      </c>
      <c r="B460" s="99" t="s">
        <v>1872</v>
      </c>
      <c r="C460" s="124" t="s">
        <v>1873</v>
      </c>
      <c r="D460" s="371"/>
      <c r="E460" s="371"/>
      <c r="F460" s="142">
        <v>317623.14</v>
      </c>
      <c r="G460" s="143">
        <v>324268.71</v>
      </c>
      <c r="H460" s="104"/>
      <c r="I460" s="96"/>
      <c r="J460" s="104"/>
      <c r="K460" s="104"/>
      <c r="L460" s="104"/>
      <c r="M460" s="96"/>
      <c r="N460" s="71"/>
      <c r="O460" s="127">
        <v>317623</v>
      </c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  <c r="BO460" s="71"/>
      <c r="BP460" s="71"/>
      <c r="BQ460" s="71"/>
      <c r="BR460" s="71"/>
      <c r="BS460" s="71"/>
      <c r="BT460" s="71"/>
      <c r="BU460" s="71"/>
      <c r="BV460" s="71"/>
      <c r="BW460" s="71"/>
      <c r="BX460" s="71"/>
      <c r="BY460" s="71"/>
      <c r="BZ460" s="71"/>
      <c r="CA460" s="71"/>
      <c r="CB460" s="71"/>
      <c r="CC460" s="71"/>
      <c r="CD460" s="71"/>
      <c r="CE460" s="71"/>
      <c r="CF460" s="71"/>
      <c r="CG460" s="71"/>
      <c r="CH460" s="71"/>
      <c r="CI460" s="71"/>
      <c r="CJ460" s="71"/>
      <c r="CK460" s="71"/>
      <c r="CL460" s="71"/>
      <c r="CM460" s="71"/>
      <c r="CN460" s="71"/>
      <c r="CO460" s="71"/>
      <c r="CP460" s="71"/>
      <c r="CQ460" s="71"/>
      <c r="CR460" s="71"/>
      <c r="CS460" s="71"/>
      <c r="CT460" s="71"/>
      <c r="CU460" s="71"/>
      <c r="CV460" s="71"/>
      <c r="CW460" s="71"/>
      <c r="CX460" s="71"/>
      <c r="CY460" s="71"/>
      <c r="CZ460" s="71"/>
      <c r="DA460" s="71"/>
      <c r="DB460" s="71"/>
      <c r="DC460" s="71"/>
      <c r="DD460" s="71"/>
      <c r="DE460" s="71"/>
      <c r="DF460" s="71"/>
      <c r="DG460" s="71"/>
      <c r="DH460" s="71"/>
      <c r="DI460" s="71"/>
      <c r="DJ460" s="71"/>
      <c r="DK460" s="71"/>
      <c r="DL460" s="71"/>
      <c r="DM460" s="71"/>
      <c r="DN460" s="71"/>
      <c r="DO460" s="71"/>
      <c r="DP460" s="71"/>
      <c r="DQ460" s="71"/>
      <c r="DR460" s="71"/>
      <c r="DS460" s="71"/>
      <c r="DT460" s="71"/>
      <c r="DU460" s="71"/>
      <c r="DV460" s="71"/>
      <c r="DW460" s="71"/>
      <c r="DX460" s="71"/>
      <c r="DY460" s="71"/>
      <c r="DZ460" s="71"/>
      <c r="EA460" s="71"/>
      <c r="EB460" s="71"/>
      <c r="EC460" s="71"/>
      <c r="ED460" s="71"/>
      <c r="EE460" s="71"/>
      <c r="EF460" s="71"/>
      <c r="EG460" s="71"/>
      <c r="EH460" s="71"/>
      <c r="EI460" s="71"/>
      <c r="EJ460" s="71"/>
      <c r="EK460" s="71"/>
      <c r="EL460" s="71"/>
      <c r="EM460" s="71"/>
      <c r="EN460" s="71"/>
      <c r="EO460" s="71"/>
      <c r="EP460" s="71"/>
      <c r="EQ460" s="71"/>
      <c r="ER460" s="71"/>
      <c r="ES460" s="71"/>
      <c r="ET460" s="71"/>
      <c r="EU460" s="71"/>
      <c r="EV460" s="71"/>
      <c r="EW460" s="71"/>
      <c r="EX460" s="71"/>
      <c r="EY460" s="71"/>
      <c r="EZ460" s="71"/>
      <c r="FA460" s="71"/>
      <c r="FB460" s="71"/>
      <c r="FC460" s="71"/>
      <c r="FD460" s="71"/>
      <c r="FE460" s="71"/>
      <c r="FF460" s="71"/>
      <c r="FG460" s="71"/>
      <c r="FH460" s="71"/>
      <c r="FI460" s="71"/>
      <c r="FJ460" s="71"/>
      <c r="FK460" s="71"/>
      <c r="FL460" s="71"/>
      <c r="FM460" s="71"/>
      <c r="FN460" s="71"/>
      <c r="FO460" s="71"/>
      <c r="FP460" s="71"/>
      <c r="FQ460" s="71"/>
      <c r="FR460" s="71"/>
      <c r="FS460" s="71"/>
      <c r="FT460" s="71"/>
      <c r="FU460" s="71"/>
      <c r="FV460" s="71"/>
      <c r="FW460" s="71"/>
      <c r="FX460" s="71"/>
      <c r="FY460" s="71"/>
      <c r="FZ460" s="71"/>
      <c r="GA460" s="71"/>
      <c r="GB460" s="71"/>
      <c r="GC460" s="71"/>
      <c r="GD460" s="71"/>
      <c r="GE460" s="71"/>
      <c r="GF460" s="71"/>
      <c r="GG460" s="71"/>
      <c r="GH460" s="71"/>
      <c r="GI460" s="71"/>
      <c r="GJ460" s="71"/>
      <c r="GK460" s="71"/>
      <c r="GL460" s="71"/>
      <c r="GM460" s="71"/>
      <c r="GN460" s="71"/>
      <c r="GO460" s="71"/>
      <c r="GP460" s="71"/>
      <c r="GQ460" s="71"/>
      <c r="GR460" s="71"/>
      <c r="GS460" s="71"/>
      <c r="GT460" s="71"/>
      <c r="GU460" s="71"/>
      <c r="GV460" s="71"/>
      <c r="GW460" s="71"/>
      <c r="GX460" s="71"/>
      <c r="GY460" s="71"/>
      <c r="GZ460" s="71"/>
      <c r="HA460" s="71"/>
      <c r="HB460" s="71"/>
      <c r="HC460" s="71"/>
      <c r="HD460" s="71"/>
      <c r="HE460" s="71"/>
      <c r="HF460" s="71"/>
      <c r="HG460" s="71"/>
      <c r="HH460" s="71"/>
      <c r="HI460" s="71"/>
      <c r="HJ460" s="71"/>
      <c r="HK460" s="71"/>
      <c r="HL460" s="71"/>
      <c r="HM460" s="71"/>
      <c r="HN460" s="71"/>
      <c r="HO460" s="71"/>
      <c r="HP460" s="71"/>
      <c r="HQ460" s="71"/>
      <c r="HR460" s="71"/>
      <c r="HS460" s="71"/>
      <c r="HT460" s="71"/>
      <c r="HU460" s="71"/>
      <c r="HV460" s="71"/>
      <c r="HW460" s="71"/>
      <c r="HX460" s="71"/>
      <c r="HY460" s="71"/>
      <c r="HZ460" s="71"/>
      <c r="IA460" s="71"/>
      <c r="IB460" s="71"/>
      <c r="IC460" s="71"/>
      <c r="ID460" s="71"/>
      <c r="IE460" s="71"/>
      <c r="IF460" s="71"/>
      <c r="IG460" s="71"/>
      <c r="IH460" s="71"/>
      <c r="II460" s="71"/>
      <c r="IJ460" s="71"/>
      <c r="IK460" s="71"/>
      <c r="IL460" s="71"/>
      <c r="IM460" s="71"/>
      <c r="IN460" s="71"/>
      <c r="IO460" s="71"/>
      <c r="IP460" s="71"/>
      <c r="IQ460" s="71"/>
      <c r="IR460" s="71"/>
      <c r="IS460" s="71"/>
      <c r="IT460" s="71"/>
      <c r="IU460" s="71"/>
      <c r="IV460" s="71"/>
    </row>
    <row r="461" spans="1:256" ht="12.75">
      <c r="A461" s="98" t="s">
        <v>30</v>
      </c>
      <c r="B461" s="137"/>
      <c r="C461" s="113" t="s">
        <v>1874</v>
      </c>
      <c r="D461" s="138"/>
      <c r="E461" s="138"/>
      <c r="F461" s="139"/>
      <c r="G461" s="140"/>
      <c r="H461" s="118"/>
      <c r="I461" s="96"/>
      <c r="J461" s="118"/>
      <c r="K461" s="118"/>
      <c r="L461" s="118"/>
      <c r="M461" s="141"/>
      <c r="N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  <c r="BO461" s="71"/>
      <c r="BP461" s="71"/>
      <c r="BQ461" s="71"/>
      <c r="BR461" s="71"/>
      <c r="BS461" s="71"/>
      <c r="BT461" s="71"/>
      <c r="BU461" s="71"/>
      <c r="BV461" s="71"/>
      <c r="BW461" s="71"/>
      <c r="BX461" s="71"/>
      <c r="BY461" s="71"/>
      <c r="BZ461" s="71"/>
      <c r="CA461" s="71"/>
      <c r="CB461" s="71"/>
      <c r="CC461" s="71"/>
      <c r="CD461" s="71"/>
      <c r="CE461" s="71"/>
      <c r="CF461" s="71"/>
      <c r="CG461" s="71"/>
      <c r="CH461" s="71"/>
      <c r="CI461" s="71"/>
      <c r="CJ461" s="71"/>
      <c r="CK461" s="71"/>
      <c r="CL461" s="71"/>
      <c r="CM461" s="71"/>
      <c r="CN461" s="71"/>
      <c r="CO461" s="71"/>
      <c r="CP461" s="71"/>
      <c r="CQ461" s="71"/>
      <c r="CR461" s="71"/>
      <c r="CS461" s="71"/>
      <c r="CT461" s="71"/>
      <c r="CU461" s="71"/>
      <c r="CV461" s="71"/>
      <c r="CW461" s="71"/>
      <c r="CX461" s="71"/>
      <c r="CY461" s="71"/>
      <c r="CZ461" s="71"/>
      <c r="DA461" s="71"/>
      <c r="DB461" s="71"/>
      <c r="DC461" s="71"/>
      <c r="DD461" s="71"/>
      <c r="DE461" s="71"/>
      <c r="DF461" s="71"/>
      <c r="DG461" s="71"/>
      <c r="DH461" s="71"/>
      <c r="DI461" s="71"/>
      <c r="DJ461" s="71"/>
      <c r="DK461" s="71"/>
      <c r="DL461" s="71"/>
      <c r="DM461" s="71"/>
      <c r="DN461" s="71"/>
      <c r="DO461" s="71"/>
      <c r="DP461" s="71"/>
      <c r="DQ461" s="71"/>
      <c r="DR461" s="71"/>
      <c r="DS461" s="71"/>
      <c r="DT461" s="71"/>
      <c r="DU461" s="71"/>
      <c r="DV461" s="71"/>
      <c r="DW461" s="71"/>
      <c r="DX461" s="71"/>
      <c r="DY461" s="71"/>
      <c r="DZ461" s="71"/>
      <c r="EA461" s="71"/>
      <c r="EB461" s="71"/>
      <c r="EC461" s="71"/>
      <c r="ED461" s="71"/>
      <c r="EE461" s="71"/>
      <c r="EF461" s="71"/>
      <c r="EG461" s="71"/>
      <c r="EH461" s="71"/>
      <c r="EI461" s="71"/>
      <c r="EJ461" s="71"/>
      <c r="EK461" s="71"/>
      <c r="EL461" s="71"/>
      <c r="EM461" s="71"/>
      <c r="EN461" s="71"/>
      <c r="EO461" s="71"/>
      <c r="EP461" s="71"/>
      <c r="EQ461" s="71"/>
      <c r="ER461" s="71"/>
      <c r="ES461" s="71"/>
      <c r="ET461" s="71"/>
      <c r="EU461" s="71"/>
      <c r="EV461" s="71"/>
      <c r="EW461" s="71"/>
      <c r="EX461" s="71"/>
      <c r="EY461" s="71"/>
      <c r="EZ461" s="71"/>
      <c r="FA461" s="71"/>
      <c r="FB461" s="71"/>
      <c r="FC461" s="71"/>
      <c r="FD461" s="71"/>
      <c r="FE461" s="71"/>
      <c r="FF461" s="71"/>
      <c r="FG461" s="71"/>
      <c r="FH461" s="71"/>
      <c r="FI461" s="71"/>
      <c r="FJ461" s="71"/>
      <c r="FK461" s="71"/>
      <c r="FL461" s="71"/>
      <c r="FM461" s="71"/>
      <c r="FN461" s="71"/>
      <c r="FO461" s="71"/>
      <c r="FP461" s="71"/>
      <c r="FQ461" s="71"/>
      <c r="FR461" s="71"/>
      <c r="FS461" s="71"/>
      <c r="FT461" s="71"/>
      <c r="FU461" s="71"/>
      <c r="FV461" s="71"/>
      <c r="FW461" s="71"/>
      <c r="FX461" s="71"/>
      <c r="FY461" s="71"/>
      <c r="FZ461" s="71"/>
      <c r="GA461" s="71"/>
      <c r="GB461" s="71"/>
      <c r="GC461" s="71"/>
      <c r="GD461" s="71"/>
      <c r="GE461" s="71"/>
      <c r="GF461" s="71"/>
      <c r="GG461" s="71"/>
      <c r="GH461" s="71"/>
      <c r="GI461" s="71"/>
      <c r="GJ461" s="71"/>
      <c r="GK461" s="71"/>
      <c r="GL461" s="71"/>
      <c r="GM461" s="71"/>
      <c r="GN461" s="71"/>
      <c r="GO461" s="71"/>
      <c r="GP461" s="71"/>
      <c r="GQ461" s="71"/>
      <c r="GR461" s="71"/>
      <c r="GS461" s="71"/>
      <c r="GT461" s="71"/>
      <c r="GU461" s="71"/>
      <c r="GV461" s="71"/>
      <c r="GW461" s="71"/>
      <c r="GX461" s="71"/>
      <c r="GY461" s="71"/>
      <c r="GZ461" s="71"/>
      <c r="HA461" s="71"/>
      <c r="HB461" s="71"/>
      <c r="HC461" s="71"/>
      <c r="HD461" s="71"/>
      <c r="HE461" s="71"/>
      <c r="HF461" s="71"/>
      <c r="HG461" s="71"/>
      <c r="HH461" s="71"/>
      <c r="HI461" s="71"/>
      <c r="HJ461" s="71"/>
      <c r="HK461" s="71"/>
      <c r="HL461" s="71"/>
      <c r="HM461" s="71"/>
      <c r="HN461" s="71"/>
      <c r="HO461" s="71"/>
      <c r="HP461" s="71"/>
      <c r="HQ461" s="71"/>
      <c r="HR461" s="71"/>
      <c r="HS461" s="71"/>
      <c r="HT461" s="71"/>
      <c r="HU461" s="71"/>
      <c r="HV461" s="71"/>
      <c r="HW461" s="71"/>
      <c r="HX461" s="71"/>
      <c r="HY461" s="71"/>
      <c r="HZ461" s="71"/>
      <c r="IA461" s="71"/>
      <c r="IB461" s="71"/>
      <c r="IC461" s="71"/>
      <c r="ID461" s="71"/>
      <c r="IE461" s="71"/>
      <c r="IF461" s="71"/>
      <c r="IG461" s="71"/>
      <c r="IH461" s="71"/>
      <c r="II461" s="71"/>
      <c r="IJ461" s="71"/>
      <c r="IK461" s="71"/>
      <c r="IL461" s="71"/>
      <c r="IM461" s="71"/>
      <c r="IN461" s="71"/>
      <c r="IO461" s="71"/>
      <c r="IP461" s="71"/>
      <c r="IQ461" s="71"/>
      <c r="IR461" s="71"/>
      <c r="IS461" s="71"/>
      <c r="IT461" s="71"/>
      <c r="IU461" s="71"/>
      <c r="IV461" s="71"/>
    </row>
    <row r="462" spans="1:256" ht="12.75">
      <c r="A462" s="98"/>
      <c r="B462" s="137"/>
      <c r="C462" s="138" t="s">
        <v>1875</v>
      </c>
      <c r="D462" s="138"/>
      <c r="E462" s="138"/>
      <c r="F462" s="139"/>
      <c r="G462" s="140"/>
      <c r="H462" s="118"/>
      <c r="I462" s="96"/>
      <c r="J462" s="118"/>
      <c r="K462" s="118"/>
      <c r="L462" s="118"/>
      <c r="M462" s="141"/>
      <c r="N462" s="71"/>
      <c r="O462" s="72">
        <v>0</v>
      </c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  <c r="BO462" s="71"/>
      <c r="BP462" s="71"/>
      <c r="BQ462" s="71"/>
      <c r="BR462" s="71"/>
      <c r="BS462" s="71"/>
      <c r="BT462" s="71"/>
      <c r="BU462" s="71"/>
      <c r="BV462" s="71"/>
      <c r="BW462" s="71"/>
      <c r="BX462" s="71"/>
      <c r="BY462" s="71"/>
      <c r="BZ462" s="71"/>
      <c r="CA462" s="71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71"/>
      <c r="CQ462" s="71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71"/>
      <c r="DG462" s="71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71"/>
      <c r="DW462" s="71"/>
      <c r="DX462" s="71"/>
      <c r="DY462" s="71"/>
      <c r="DZ462" s="71"/>
      <c r="EA462" s="71"/>
      <c r="EB462" s="71"/>
      <c r="EC462" s="71"/>
      <c r="ED462" s="71"/>
      <c r="EE462" s="71"/>
      <c r="EF462" s="71"/>
      <c r="EG462" s="71"/>
      <c r="EH462" s="71"/>
      <c r="EI462" s="71"/>
      <c r="EJ462" s="71"/>
      <c r="EK462" s="71"/>
      <c r="EL462" s="71"/>
      <c r="EM462" s="71"/>
      <c r="EN462" s="71"/>
      <c r="EO462" s="71"/>
      <c r="EP462" s="71"/>
      <c r="EQ462" s="71"/>
      <c r="ER462" s="71"/>
      <c r="ES462" s="71"/>
      <c r="ET462" s="71"/>
      <c r="EU462" s="71"/>
      <c r="EV462" s="71"/>
      <c r="EW462" s="71"/>
      <c r="EX462" s="71"/>
      <c r="EY462" s="71"/>
      <c r="EZ462" s="71"/>
      <c r="FA462" s="71"/>
      <c r="FB462" s="71"/>
      <c r="FC462" s="71"/>
      <c r="FD462" s="71"/>
      <c r="FE462" s="71"/>
      <c r="FF462" s="71"/>
      <c r="FG462" s="71"/>
      <c r="FH462" s="71"/>
      <c r="FI462" s="71"/>
      <c r="FJ462" s="71"/>
      <c r="FK462" s="71"/>
      <c r="FL462" s="71"/>
      <c r="FM462" s="71"/>
      <c r="FN462" s="71"/>
      <c r="FO462" s="71"/>
      <c r="FP462" s="71"/>
      <c r="FQ462" s="71"/>
      <c r="FR462" s="71"/>
      <c r="FS462" s="71"/>
      <c r="FT462" s="71"/>
      <c r="FU462" s="71"/>
      <c r="FV462" s="71"/>
      <c r="FW462" s="71"/>
      <c r="FX462" s="71"/>
      <c r="FY462" s="71"/>
      <c r="FZ462" s="71"/>
      <c r="GA462" s="71"/>
      <c r="GB462" s="71"/>
      <c r="GC462" s="71"/>
      <c r="GD462" s="71"/>
      <c r="GE462" s="71"/>
      <c r="GF462" s="71"/>
      <c r="GG462" s="71"/>
      <c r="GH462" s="71"/>
      <c r="GI462" s="71"/>
      <c r="GJ462" s="71"/>
      <c r="GK462" s="71"/>
      <c r="GL462" s="71"/>
      <c r="GM462" s="71"/>
      <c r="GN462" s="71"/>
      <c r="GO462" s="71"/>
      <c r="GP462" s="71"/>
      <c r="GQ462" s="71"/>
      <c r="GR462" s="71"/>
      <c r="GS462" s="71"/>
      <c r="GT462" s="71"/>
      <c r="GU462" s="71"/>
      <c r="GV462" s="71"/>
      <c r="GW462" s="71"/>
      <c r="GX462" s="71"/>
      <c r="GY462" s="71"/>
      <c r="GZ462" s="71"/>
      <c r="HA462" s="71"/>
      <c r="HB462" s="71"/>
      <c r="HC462" s="71"/>
      <c r="HD462" s="71"/>
      <c r="HE462" s="71"/>
      <c r="HF462" s="71"/>
      <c r="HG462" s="71"/>
      <c r="HH462" s="71"/>
      <c r="HI462" s="71"/>
      <c r="HJ462" s="71"/>
      <c r="HK462" s="71"/>
      <c r="HL462" s="71"/>
      <c r="HM462" s="71"/>
      <c r="HN462" s="71"/>
      <c r="HO462" s="71"/>
      <c r="HP462" s="71"/>
      <c r="HQ462" s="71"/>
      <c r="HR462" s="71"/>
      <c r="HS462" s="71"/>
      <c r="HT462" s="71"/>
      <c r="HU462" s="71"/>
      <c r="HV462" s="71"/>
      <c r="HW462" s="71"/>
      <c r="HX462" s="71"/>
      <c r="HY462" s="71"/>
      <c r="HZ462" s="71"/>
      <c r="IA462" s="71"/>
      <c r="IB462" s="71"/>
      <c r="IC462" s="71"/>
      <c r="ID462" s="71"/>
      <c r="IE462" s="71"/>
      <c r="IF462" s="71"/>
      <c r="IG462" s="71"/>
      <c r="IH462" s="71"/>
      <c r="II462" s="71"/>
      <c r="IJ462" s="71"/>
      <c r="IK462" s="71"/>
      <c r="IL462" s="71"/>
      <c r="IM462" s="71"/>
      <c r="IN462" s="71"/>
      <c r="IO462" s="71"/>
      <c r="IP462" s="71"/>
      <c r="IQ462" s="71"/>
      <c r="IR462" s="71"/>
      <c r="IS462" s="71"/>
      <c r="IT462" s="71"/>
      <c r="IU462" s="71"/>
      <c r="IV462" s="71"/>
    </row>
    <row r="463" spans="1:256" ht="12.75">
      <c r="A463" s="98"/>
      <c r="B463" s="99">
        <v>425</v>
      </c>
      <c r="C463" s="124" t="s">
        <v>1876</v>
      </c>
      <c r="D463" s="135"/>
      <c r="E463" s="135"/>
      <c r="F463" s="94"/>
      <c r="G463" s="108"/>
      <c r="H463" s="104"/>
      <c r="I463" s="96"/>
      <c r="J463" s="104"/>
      <c r="K463" s="104"/>
      <c r="L463" s="104"/>
      <c r="M463" s="96"/>
      <c r="N463" s="71"/>
      <c r="O463" s="72">
        <v>0</v>
      </c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  <c r="BO463" s="71"/>
      <c r="BP463" s="71"/>
      <c r="BQ463" s="71"/>
      <c r="BR463" s="71"/>
      <c r="BS463" s="71"/>
      <c r="BT463" s="71"/>
      <c r="BU463" s="71"/>
      <c r="BV463" s="71"/>
      <c r="BW463" s="71"/>
      <c r="BX463" s="71"/>
      <c r="BY463" s="71"/>
      <c r="BZ463" s="71"/>
      <c r="CA463" s="71"/>
      <c r="CB463" s="71"/>
      <c r="CC463" s="71"/>
      <c r="CD463" s="71"/>
      <c r="CE463" s="71"/>
      <c r="CF463" s="71"/>
      <c r="CG463" s="71"/>
      <c r="CH463" s="71"/>
      <c r="CI463" s="71"/>
      <c r="CJ463" s="71"/>
      <c r="CK463" s="71"/>
      <c r="CL463" s="71"/>
      <c r="CM463" s="71"/>
      <c r="CN463" s="71"/>
      <c r="CO463" s="71"/>
      <c r="CP463" s="71"/>
      <c r="CQ463" s="71"/>
      <c r="CR463" s="71"/>
      <c r="CS463" s="71"/>
      <c r="CT463" s="71"/>
      <c r="CU463" s="71"/>
      <c r="CV463" s="71"/>
      <c r="CW463" s="71"/>
      <c r="CX463" s="71"/>
      <c r="CY463" s="71"/>
      <c r="CZ463" s="71"/>
      <c r="DA463" s="71"/>
      <c r="DB463" s="71"/>
      <c r="DC463" s="71"/>
      <c r="DD463" s="71"/>
      <c r="DE463" s="71"/>
      <c r="DF463" s="71"/>
      <c r="DG463" s="71"/>
      <c r="DH463" s="71"/>
      <c r="DI463" s="71"/>
      <c r="DJ463" s="71"/>
      <c r="DK463" s="71"/>
      <c r="DL463" s="71"/>
      <c r="DM463" s="71"/>
      <c r="DN463" s="71"/>
      <c r="DO463" s="71"/>
      <c r="DP463" s="71"/>
      <c r="DQ463" s="71"/>
      <c r="DR463" s="71"/>
      <c r="DS463" s="71"/>
      <c r="DT463" s="71"/>
      <c r="DU463" s="71"/>
      <c r="DV463" s="71"/>
      <c r="DW463" s="71"/>
      <c r="DX463" s="71"/>
      <c r="DY463" s="71"/>
      <c r="DZ463" s="71"/>
      <c r="EA463" s="71"/>
      <c r="EB463" s="71"/>
      <c r="EC463" s="71"/>
      <c r="ED463" s="71"/>
      <c r="EE463" s="71"/>
      <c r="EF463" s="71"/>
      <c r="EG463" s="71"/>
      <c r="EH463" s="71"/>
      <c r="EI463" s="71"/>
      <c r="EJ463" s="71"/>
      <c r="EK463" s="71"/>
      <c r="EL463" s="71"/>
      <c r="EM463" s="71"/>
      <c r="EN463" s="71"/>
      <c r="EO463" s="71"/>
      <c r="EP463" s="71"/>
      <c r="EQ463" s="71"/>
      <c r="ER463" s="71"/>
      <c r="ES463" s="71"/>
      <c r="ET463" s="71"/>
      <c r="EU463" s="71"/>
      <c r="EV463" s="71"/>
      <c r="EW463" s="71"/>
      <c r="EX463" s="71"/>
      <c r="EY463" s="71"/>
      <c r="EZ463" s="71"/>
      <c r="FA463" s="71"/>
      <c r="FB463" s="71"/>
      <c r="FC463" s="71"/>
      <c r="FD463" s="71"/>
      <c r="FE463" s="71"/>
      <c r="FF463" s="71"/>
      <c r="FG463" s="71"/>
      <c r="FH463" s="71"/>
      <c r="FI463" s="71"/>
      <c r="FJ463" s="71"/>
      <c r="FK463" s="71"/>
      <c r="FL463" s="71"/>
      <c r="FM463" s="71"/>
      <c r="FN463" s="71"/>
      <c r="FO463" s="71"/>
      <c r="FP463" s="71"/>
      <c r="FQ463" s="71"/>
      <c r="FR463" s="71"/>
      <c r="FS463" s="71"/>
      <c r="FT463" s="71"/>
      <c r="FU463" s="71"/>
      <c r="FV463" s="71"/>
      <c r="FW463" s="71"/>
      <c r="FX463" s="71"/>
      <c r="FY463" s="71"/>
      <c r="FZ463" s="71"/>
      <c r="GA463" s="71"/>
      <c r="GB463" s="71"/>
      <c r="GC463" s="71"/>
      <c r="GD463" s="71"/>
      <c r="GE463" s="71"/>
      <c r="GF463" s="71"/>
      <c r="GG463" s="71"/>
      <c r="GH463" s="71"/>
      <c r="GI463" s="71"/>
      <c r="GJ463" s="71"/>
      <c r="GK463" s="71"/>
      <c r="GL463" s="71"/>
      <c r="GM463" s="71"/>
      <c r="GN463" s="71"/>
      <c r="GO463" s="71"/>
      <c r="GP463" s="71"/>
      <c r="GQ463" s="71"/>
      <c r="GR463" s="71"/>
      <c r="GS463" s="71"/>
      <c r="GT463" s="71"/>
      <c r="GU463" s="71"/>
      <c r="GV463" s="71"/>
      <c r="GW463" s="71"/>
      <c r="GX463" s="71"/>
      <c r="GY463" s="71"/>
      <c r="GZ463" s="71"/>
      <c r="HA463" s="71"/>
      <c r="HB463" s="71"/>
      <c r="HC463" s="71"/>
      <c r="HD463" s="71"/>
      <c r="HE463" s="71"/>
      <c r="HF463" s="71"/>
      <c r="HG463" s="71"/>
      <c r="HH463" s="71"/>
      <c r="HI463" s="71"/>
      <c r="HJ463" s="71"/>
      <c r="HK463" s="71"/>
      <c r="HL463" s="71"/>
      <c r="HM463" s="71"/>
      <c r="HN463" s="71"/>
      <c r="HO463" s="71"/>
      <c r="HP463" s="71"/>
      <c r="HQ463" s="71"/>
      <c r="HR463" s="71"/>
      <c r="HS463" s="71"/>
      <c r="HT463" s="71"/>
      <c r="HU463" s="71"/>
      <c r="HV463" s="71"/>
      <c r="HW463" s="71"/>
      <c r="HX463" s="71"/>
      <c r="HY463" s="71"/>
      <c r="HZ463" s="71"/>
      <c r="IA463" s="71"/>
      <c r="IB463" s="71"/>
      <c r="IC463" s="71"/>
      <c r="ID463" s="71"/>
      <c r="IE463" s="71"/>
      <c r="IF463" s="71"/>
      <c r="IG463" s="71"/>
      <c r="IH463" s="71"/>
      <c r="II463" s="71"/>
      <c r="IJ463" s="71"/>
      <c r="IK463" s="71"/>
      <c r="IL463" s="71"/>
      <c r="IM463" s="71"/>
      <c r="IN463" s="71"/>
      <c r="IO463" s="71"/>
      <c r="IP463" s="71"/>
      <c r="IQ463" s="71"/>
      <c r="IR463" s="71"/>
      <c r="IS463" s="71"/>
      <c r="IT463" s="71"/>
      <c r="IU463" s="71"/>
      <c r="IV463" s="71"/>
    </row>
    <row r="464" spans="1:256" ht="12.75">
      <c r="A464" s="68" t="s">
        <v>1877</v>
      </c>
      <c r="B464" s="68" t="s">
        <v>1878</v>
      </c>
      <c r="C464" s="68" t="s">
        <v>1879</v>
      </c>
      <c r="D464" s="68"/>
      <c r="E464" s="68"/>
      <c r="F464" s="69">
        <v>-45111.51</v>
      </c>
      <c r="G464" s="70">
        <v>-45111.51</v>
      </c>
      <c r="H464" s="70"/>
      <c r="I464" s="70"/>
      <c r="J464" s="70">
        <v>0</v>
      </c>
      <c r="K464" s="70"/>
      <c r="L464" s="70">
        <v>45111.51</v>
      </c>
      <c r="M464" s="70"/>
      <c r="N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  <c r="BO464" s="71"/>
      <c r="BP464" s="71"/>
      <c r="BQ464" s="71"/>
      <c r="BR464" s="71"/>
      <c r="BS464" s="71"/>
      <c r="BT464" s="71"/>
      <c r="BU464" s="71"/>
      <c r="BV464" s="71"/>
      <c r="BW464" s="71"/>
      <c r="BX464" s="71"/>
      <c r="BY464" s="71"/>
      <c r="BZ464" s="71"/>
      <c r="CA464" s="71"/>
      <c r="CB464" s="71"/>
      <c r="CC464" s="71"/>
      <c r="CD464" s="71"/>
      <c r="CE464" s="71"/>
      <c r="CF464" s="71"/>
      <c r="CG464" s="71"/>
      <c r="CH464" s="71"/>
      <c r="CI464" s="71"/>
      <c r="CJ464" s="71"/>
      <c r="CK464" s="71"/>
      <c r="CL464" s="71"/>
      <c r="CM464" s="71"/>
      <c r="CN464" s="71"/>
      <c r="CO464" s="71"/>
      <c r="CP464" s="71"/>
      <c r="CQ464" s="71"/>
      <c r="CR464" s="71"/>
      <c r="CS464" s="71"/>
      <c r="CT464" s="71"/>
      <c r="CU464" s="71"/>
      <c r="CV464" s="71"/>
      <c r="CW464" s="71"/>
      <c r="CX464" s="71"/>
      <c r="CY464" s="71"/>
      <c r="CZ464" s="71"/>
      <c r="DA464" s="71"/>
      <c r="DB464" s="71"/>
      <c r="DC464" s="71"/>
      <c r="DD464" s="71"/>
      <c r="DE464" s="71"/>
      <c r="DF464" s="71"/>
      <c r="DG464" s="71"/>
      <c r="DH464" s="71"/>
      <c r="DI464" s="71"/>
      <c r="DJ464" s="71"/>
      <c r="DK464" s="71"/>
      <c r="DL464" s="71"/>
      <c r="DM464" s="71"/>
      <c r="DN464" s="71"/>
      <c r="DO464" s="71"/>
      <c r="DP464" s="71"/>
      <c r="DQ464" s="71"/>
      <c r="DR464" s="71"/>
      <c r="DS464" s="71"/>
      <c r="DT464" s="71"/>
      <c r="DU464" s="71"/>
      <c r="DV464" s="71"/>
      <c r="DW464" s="71"/>
      <c r="DX464" s="71"/>
      <c r="DY464" s="71"/>
      <c r="DZ464" s="71"/>
      <c r="EA464" s="71"/>
      <c r="EB464" s="71"/>
      <c r="EC464" s="71"/>
      <c r="ED464" s="71"/>
      <c r="EE464" s="71"/>
      <c r="EF464" s="71"/>
      <c r="EG464" s="71"/>
      <c r="EH464" s="71"/>
      <c r="EI464" s="71"/>
      <c r="EJ464" s="71"/>
      <c r="EK464" s="71"/>
      <c r="EL464" s="71"/>
      <c r="EM464" s="71"/>
      <c r="EN464" s="71"/>
      <c r="EO464" s="71"/>
      <c r="EP464" s="71"/>
      <c r="EQ464" s="71"/>
      <c r="ER464" s="71"/>
      <c r="ES464" s="71"/>
      <c r="ET464" s="71"/>
      <c r="EU464" s="71"/>
      <c r="EV464" s="71"/>
      <c r="EW464" s="71"/>
      <c r="EX464" s="71"/>
      <c r="EY464" s="71"/>
      <c r="EZ464" s="71"/>
      <c r="FA464" s="71"/>
      <c r="FB464" s="71"/>
      <c r="FC464" s="71"/>
      <c r="FD464" s="71"/>
      <c r="FE464" s="71"/>
      <c r="FF464" s="71"/>
      <c r="FG464" s="71"/>
      <c r="FH464" s="71"/>
      <c r="FI464" s="71"/>
      <c r="FJ464" s="71"/>
      <c r="FK464" s="71"/>
      <c r="FL464" s="71"/>
      <c r="FM464" s="71"/>
      <c r="FN464" s="71"/>
      <c r="FO464" s="71"/>
      <c r="FP464" s="71"/>
      <c r="FQ464" s="71"/>
      <c r="FR464" s="71"/>
      <c r="FS464" s="71"/>
      <c r="FT464" s="71"/>
      <c r="FU464" s="71"/>
      <c r="FV464" s="71"/>
      <c r="FW464" s="71"/>
      <c r="FX464" s="71"/>
      <c r="FY464" s="71"/>
      <c r="FZ464" s="71"/>
      <c r="GA464" s="71"/>
      <c r="GB464" s="71"/>
      <c r="GC464" s="71"/>
      <c r="GD464" s="71"/>
      <c r="GE464" s="71"/>
      <c r="GF464" s="71"/>
      <c r="GG464" s="71"/>
      <c r="GH464" s="71"/>
      <c r="GI464" s="71"/>
      <c r="GJ464" s="71"/>
      <c r="GK464" s="71"/>
      <c r="GL464" s="71"/>
      <c r="GM464" s="71"/>
      <c r="GN464" s="71"/>
      <c r="GO464" s="71"/>
      <c r="GP464" s="71"/>
      <c r="GQ464" s="71"/>
      <c r="GR464" s="71"/>
      <c r="GS464" s="71"/>
      <c r="GT464" s="71"/>
      <c r="GU464" s="71"/>
      <c r="GV464" s="71"/>
      <c r="GW464" s="71"/>
      <c r="GX464" s="71"/>
      <c r="GY464" s="71"/>
      <c r="GZ464" s="71"/>
      <c r="HA464" s="71"/>
      <c r="HB464" s="71"/>
      <c r="HC464" s="71"/>
      <c r="HD464" s="71"/>
      <c r="HE464" s="71"/>
      <c r="HF464" s="71"/>
      <c r="HG464" s="71"/>
      <c r="HH464" s="71"/>
      <c r="HI464" s="71"/>
      <c r="HJ464" s="71"/>
      <c r="HK464" s="71"/>
      <c r="HL464" s="71"/>
      <c r="HM464" s="71"/>
      <c r="HN464" s="71"/>
      <c r="HO464" s="71"/>
      <c r="HP464" s="71"/>
      <c r="HQ464" s="71"/>
      <c r="HR464" s="71"/>
      <c r="HS464" s="71"/>
      <c r="HT464" s="71"/>
      <c r="HU464" s="71"/>
      <c r="HV464" s="71"/>
      <c r="HW464" s="71"/>
      <c r="HX464" s="71"/>
      <c r="HY464" s="71"/>
      <c r="HZ464" s="71"/>
      <c r="IA464" s="71"/>
      <c r="IB464" s="71"/>
      <c r="IC464" s="71"/>
      <c r="ID464" s="71"/>
      <c r="IE464" s="71"/>
      <c r="IF464" s="71"/>
      <c r="IG464" s="71"/>
      <c r="IH464" s="71"/>
      <c r="II464" s="71"/>
      <c r="IJ464" s="71"/>
      <c r="IK464" s="71"/>
      <c r="IL464" s="71"/>
      <c r="IM464" s="71"/>
      <c r="IN464" s="71"/>
      <c r="IO464" s="71"/>
      <c r="IP464" s="71"/>
      <c r="IQ464" s="71"/>
      <c r="IR464" s="71"/>
      <c r="IS464" s="71"/>
      <c r="IT464" s="71"/>
      <c r="IU464" s="71"/>
      <c r="IV464" s="71"/>
    </row>
    <row r="465" spans="1:256" ht="12.75">
      <c r="A465" s="68" t="s">
        <v>1880</v>
      </c>
      <c r="B465" s="68" t="s">
        <v>1881</v>
      </c>
      <c r="C465" s="68" t="s">
        <v>1882</v>
      </c>
      <c r="D465" s="68"/>
      <c r="E465" s="68"/>
      <c r="F465" s="69">
        <v>-100</v>
      </c>
      <c r="G465" s="70">
        <v>-100</v>
      </c>
      <c r="H465" s="70"/>
      <c r="I465" s="70"/>
      <c r="J465" s="70">
        <v>0</v>
      </c>
      <c r="K465" s="70"/>
      <c r="L465" s="70">
        <v>100</v>
      </c>
      <c r="M465" s="70"/>
      <c r="N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  <c r="BO465" s="71"/>
      <c r="BP465" s="71"/>
      <c r="BQ465" s="71"/>
      <c r="BR465" s="71"/>
      <c r="BS465" s="71"/>
      <c r="BT465" s="71"/>
      <c r="BU465" s="71"/>
      <c r="BV465" s="71"/>
      <c r="BW465" s="71"/>
      <c r="BX465" s="71"/>
      <c r="BY465" s="71"/>
      <c r="BZ465" s="71"/>
      <c r="CA465" s="71"/>
      <c r="CB465" s="71"/>
      <c r="CC465" s="71"/>
      <c r="CD465" s="71"/>
      <c r="CE465" s="71"/>
      <c r="CF465" s="71"/>
      <c r="CG465" s="71"/>
      <c r="CH465" s="71"/>
      <c r="CI465" s="71"/>
      <c r="CJ465" s="71"/>
      <c r="CK465" s="71"/>
      <c r="CL465" s="71"/>
      <c r="CM465" s="71"/>
      <c r="CN465" s="71"/>
      <c r="CO465" s="71"/>
      <c r="CP465" s="71"/>
      <c r="CQ465" s="71"/>
      <c r="CR465" s="71"/>
      <c r="CS465" s="71"/>
      <c r="CT465" s="71"/>
      <c r="CU465" s="71"/>
      <c r="CV465" s="71"/>
      <c r="CW465" s="71"/>
      <c r="CX465" s="71"/>
      <c r="CY465" s="71"/>
      <c r="CZ465" s="71"/>
      <c r="DA465" s="71"/>
      <c r="DB465" s="71"/>
      <c r="DC465" s="71"/>
      <c r="DD465" s="71"/>
      <c r="DE465" s="71"/>
      <c r="DF465" s="71"/>
      <c r="DG465" s="71"/>
      <c r="DH465" s="71"/>
      <c r="DI465" s="71"/>
      <c r="DJ465" s="71"/>
      <c r="DK465" s="71"/>
      <c r="DL465" s="71"/>
      <c r="DM465" s="71"/>
      <c r="DN465" s="71"/>
      <c r="DO465" s="71"/>
      <c r="DP465" s="71"/>
      <c r="DQ465" s="71"/>
      <c r="DR465" s="71"/>
      <c r="DS465" s="71"/>
      <c r="DT465" s="71"/>
      <c r="DU465" s="71"/>
      <c r="DV465" s="71"/>
      <c r="DW465" s="71"/>
      <c r="DX465" s="71"/>
      <c r="DY465" s="71"/>
      <c r="DZ465" s="71"/>
      <c r="EA465" s="71"/>
      <c r="EB465" s="71"/>
      <c r="EC465" s="71"/>
      <c r="ED465" s="71"/>
      <c r="EE465" s="71"/>
      <c r="EF465" s="71"/>
      <c r="EG465" s="71"/>
      <c r="EH465" s="71"/>
      <c r="EI465" s="71"/>
      <c r="EJ465" s="71"/>
      <c r="EK465" s="71"/>
      <c r="EL465" s="71"/>
      <c r="EM465" s="71"/>
      <c r="EN465" s="71"/>
      <c r="EO465" s="71"/>
      <c r="EP465" s="71"/>
      <c r="EQ465" s="71"/>
      <c r="ER465" s="71"/>
      <c r="ES465" s="71"/>
      <c r="ET465" s="71"/>
      <c r="EU465" s="71"/>
      <c r="EV465" s="71"/>
      <c r="EW465" s="71"/>
      <c r="EX465" s="71"/>
      <c r="EY465" s="71"/>
      <c r="EZ465" s="71"/>
      <c r="FA465" s="71"/>
      <c r="FB465" s="71"/>
      <c r="FC465" s="71"/>
      <c r="FD465" s="71"/>
      <c r="FE465" s="71"/>
      <c r="FF465" s="71"/>
      <c r="FG465" s="71"/>
      <c r="FH465" s="71"/>
      <c r="FI465" s="71"/>
      <c r="FJ465" s="71"/>
      <c r="FK465" s="71"/>
      <c r="FL465" s="71"/>
      <c r="FM465" s="71"/>
      <c r="FN465" s="71"/>
      <c r="FO465" s="71"/>
      <c r="FP465" s="71"/>
      <c r="FQ465" s="71"/>
      <c r="FR465" s="71"/>
      <c r="FS465" s="71"/>
      <c r="FT465" s="71"/>
      <c r="FU465" s="71"/>
      <c r="FV465" s="71"/>
      <c r="FW465" s="71"/>
      <c r="FX465" s="71"/>
      <c r="FY465" s="71"/>
      <c r="FZ465" s="71"/>
      <c r="GA465" s="71"/>
      <c r="GB465" s="71"/>
      <c r="GC465" s="71"/>
      <c r="GD465" s="71"/>
      <c r="GE465" s="71"/>
      <c r="GF465" s="71"/>
      <c r="GG465" s="71"/>
      <c r="GH465" s="71"/>
      <c r="GI465" s="71"/>
      <c r="GJ465" s="71"/>
      <c r="GK465" s="71"/>
      <c r="GL465" s="71"/>
      <c r="GM465" s="71"/>
      <c r="GN465" s="71"/>
      <c r="GO465" s="71"/>
      <c r="GP465" s="71"/>
      <c r="GQ465" s="71"/>
      <c r="GR465" s="71"/>
      <c r="GS465" s="71"/>
      <c r="GT465" s="71"/>
      <c r="GU465" s="71"/>
      <c r="GV465" s="71"/>
      <c r="GW465" s="71"/>
      <c r="GX465" s="71"/>
      <c r="GY465" s="71"/>
      <c r="GZ465" s="71"/>
      <c r="HA465" s="71"/>
      <c r="HB465" s="71"/>
      <c r="HC465" s="71"/>
      <c r="HD465" s="71"/>
      <c r="HE465" s="71"/>
      <c r="HF465" s="71"/>
      <c r="HG465" s="71"/>
      <c r="HH465" s="71"/>
      <c r="HI465" s="71"/>
      <c r="HJ465" s="71"/>
      <c r="HK465" s="71"/>
      <c r="HL465" s="71"/>
      <c r="HM465" s="71"/>
      <c r="HN465" s="71"/>
      <c r="HO465" s="71"/>
      <c r="HP465" s="71"/>
      <c r="HQ465" s="71"/>
      <c r="HR465" s="71"/>
      <c r="HS465" s="71"/>
      <c r="HT465" s="71"/>
      <c r="HU465" s="71"/>
      <c r="HV465" s="71"/>
      <c r="HW465" s="71"/>
      <c r="HX465" s="71"/>
      <c r="HY465" s="71"/>
      <c r="HZ465" s="71"/>
      <c r="IA465" s="71"/>
      <c r="IB465" s="71"/>
      <c r="IC465" s="71"/>
      <c r="ID465" s="71"/>
      <c r="IE465" s="71"/>
      <c r="IF465" s="71"/>
      <c r="IG465" s="71"/>
      <c r="IH465" s="71"/>
      <c r="II465" s="71"/>
      <c r="IJ465" s="71"/>
      <c r="IK465" s="71"/>
      <c r="IL465" s="71"/>
      <c r="IM465" s="71"/>
      <c r="IN465" s="71"/>
      <c r="IO465" s="71"/>
      <c r="IP465" s="71"/>
      <c r="IQ465" s="71"/>
      <c r="IR465" s="71"/>
      <c r="IS465" s="71"/>
      <c r="IT465" s="71"/>
      <c r="IU465" s="71"/>
      <c r="IV465" s="71"/>
    </row>
    <row r="466" spans="1:256" ht="12.75">
      <c r="A466" s="68" t="s">
        <v>1883</v>
      </c>
      <c r="B466" s="68" t="s">
        <v>1884</v>
      </c>
      <c r="C466" s="68" t="s">
        <v>1885</v>
      </c>
      <c r="D466" s="68"/>
      <c r="E466" s="68"/>
      <c r="F466" s="69">
        <v>-375.48</v>
      </c>
      <c r="G466" s="70">
        <v>0</v>
      </c>
      <c r="H466" s="70"/>
      <c r="I466" s="70"/>
      <c r="J466" s="70">
        <v>375.48</v>
      </c>
      <c r="K466" s="70"/>
      <c r="L466" s="70">
        <v>375.48</v>
      </c>
      <c r="M466" s="70"/>
      <c r="N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  <c r="BO466" s="71"/>
      <c r="BP466" s="71"/>
      <c r="BQ466" s="71"/>
      <c r="BR466" s="71"/>
      <c r="BS466" s="71"/>
      <c r="BT466" s="71"/>
      <c r="BU466" s="71"/>
      <c r="BV466" s="71"/>
      <c r="BW466" s="71"/>
      <c r="BX466" s="71"/>
      <c r="BY466" s="71"/>
      <c r="BZ466" s="71"/>
      <c r="CA466" s="71"/>
      <c r="CB466" s="71"/>
      <c r="CC466" s="71"/>
      <c r="CD466" s="71"/>
      <c r="CE466" s="71"/>
      <c r="CF466" s="71"/>
      <c r="CG466" s="71"/>
      <c r="CH466" s="71"/>
      <c r="CI466" s="71"/>
      <c r="CJ466" s="71"/>
      <c r="CK466" s="71"/>
      <c r="CL466" s="71"/>
      <c r="CM466" s="71"/>
      <c r="CN466" s="71"/>
      <c r="CO466" s="71"/>
      <c r="CP466" s="71"/>
      <c r="CQ466" s="71"/>
      <c r="CR466" s="71"/>
      <c r="CS466" s="71"/>
      <c r="CT466" s="71"/>
      <c r="CU466" s="71"/>
      <c r="CV466" s="71"/>
      <c r="CW466" s="71"/>
      <c r="CX466" s="71"/>
      <c r="CY466" s="71"/>
      <c r="CZ466" s="71"/>
      <c r="DA466" s="71"/>
      <c r="DB466" s="71"/>
      <c r="DC466" s="71"/>
      <c r="DD466" s="71"/>
      <c r="DE466" s="71"/>
      <c r="DF466" s="71"/>
      <c r="DG466" s="71"/>
      <c r="DH466" s="71"/>
      <c r="DI466" s="71"/>
      <c r="DJ466" s="71"/>
      <c r="DK466" s="71"/>
      <c r="DL466" s="71"/>
      <c r="DM466" s="71"/>
      <c r="DN466" s="71"/>
      <c r="DO466" s="71"/>
      <c r="DP466" s="71"/>
      <c r="DQ466" s="71"/>
      <c r="DR466" s="71"/>
      <c r="DS466" s="71"/>
      <c r="DT466" s="71"/>
      <c r="DU466" s="71"/>
      <c r="DV466" s="71"/>
      <c r="DW466" s="71"/>
      <c r="DX466" s="71"/>
      <c r="DY466" s="71"/>
      <c r="DZ466" s="71"/>
      <c r="EA466" s="71"/>
      <c r="EB466" s="71"/>
      <c r="EC466" s="71"/>
      <c r="ED466" s="71"/>
      <c r="EE466" s="71"/>
      <c r="EF466" s="71"/>
      <c r="EG466" s="71"/>
      <c r="EH466" s="71"/>
      <c r="EI466" s="71"/>
      <c r="EJ466" s="71"/>
      <c r="EK466" s="71"/>
      <c r="EL466" s="71"/>
      <c r="EM466" s="71"/>
      <c r="EN466" s="71"/>
      <c r="EO466" s="71"/>
      <c r="EP466" s="71"/>
      <c r="EQ466" s="71"/>
      <c r="ER466" s="71"/>
      <c r="ES466" s="71"/>
      <c r="ET466" s="71"/>
      <c r="EU466" s="71"/>
      <c r="EV466" s="71"/>
      <c r="EW466" s="71"/>
      <c r="EX466" s="71"/>
      <c r="EY466" s="71"/>
      <c r="EZ466" s="71"/>
      <c r="FA466" s="71"/>
      <c r="FB466" s="71"/>
      <c r="FC466" s="71"/>
      <c r="FD466" s="71"/>
      <c r="FE466" s="71"/>
      <c r="FF466" s="71"/>
      <c r="FG466" s="71"/>
      <c r="FH466" s="71"/>
      <c r="FI466" s="71"/>
      <c r="FJ466" s="71"/>
      <c r="FK466" s="71"/>
      <c r="FL466" s="71"/>
      <c r="FM466" s="71"/>
      <c r="FN466" s="71"/>
      <c r="FO466" s="71"/>
      <c r="FP466" s="71"/>
      <c r="FQ466" s="71"/>
      <c r="FR466" s="71"/>
      <c r="FS466" s="71"/>
      <c r="FT466" s="71"/>
      <c r="FU466" s="71"/>
      <c r="FV466" s="71"/>
      <c r="FW466" s="71"/>
      <c r="FX466" s="71"/>
      <c r="FY466" s="71"/>
      <c r="FZ466" s="71"/>
      <c r="GA466" s="71"/>
      <c r="GB466" s="71"/>
      <c r="GC466" s="71"/>
      <c r="GD466" s="71"/>
      <c r="GE466" s="71"/>
      <c r="GF466" s="71"/>
      <c r="GG466" s="71"/>
      <c r="GH466" s="71"/>
      <c r="GI466" s="71"/>
      <c r="GJ466" s="71"/>
      <c r="GK466" s="71"/>
      <c r="GL466" s="71"/>
      <c r="GM466" s="71"/>
      <c r="GN466" s="71"/>
      <c r="GO466" s="71"/>
      <c r="GP466" s="71"/>
      <c r="GQ466" s="71"/>
      <c r="GR466" s="71"/>
      <c r="GS466" s="71"/>
      <c r="GT466" s="71"/>
      <c r="GU466" s="71"/>
      <c r="GV466" s="71"/>
      <c r="GW466" s="71"/>
      <c r="GX466" s="71"/>
      <c r="GY466" s="71"/>
      <c r="GZ466" s="71"/>
      <c r="HA466" s="71"/>
      <c r="HB466" s="71"/>
      <c r="HC466" s="71"/>
      <c r="HD466" s="71"/>
      <c r="HE466" s="71"/>
      <c r="HF466" s="71"/>
      <c r="HG466" s="71"/>
      <c r="HH466" s="71"/>
      <c r="HI466" s="71"/>
      <c r="HJ466" s="71"/>
      <c r="HK466" s="71"/>
      <c r="HL466" s="71"/>
      <c r="HM466" s="71"/>
      <c r="HN466" s="71"/>
      <c r="HO466" s="71"/>
      <c r="HP466" s="71"/>
      <c r="HQ466" s="71"/>
      <c r="HR466" s="71"/>
      <c r="HS466" s="71"/>
      <c r="HT466" s="71"/>
      <c r="HU466" s="71"/>
      <c r="HV466" s="71"/>
      <c r="HW466" s="71"/>
      <c r="HX466" s="71"/>
      <c r="HY466" s="71"/>
      <c r="HZ466" s="71"/>
      <c r="IA466" s="71"/>
      <c r="IB466" s="71"/>
      <c r="IC466" s="71"/>
      <c r="ID466" s="71"/>
      <c r="IE466" s="71"/>
      <c r="IF466" s="71"/>
      <c r="IG466" s="71"/>
      <c r="IH466" s="71"/>
      <c r="II466" s="71"/>
      <c r="IJ466" s="71"/>
      <c r="IK466" s="71"/>
      <c r="IL466" s="71"/>
      <c r="IM466" s="71"/>
      <c r="IN466" s="71"/>
      <c r="IO466" s="71"/>
      <c r="IP466" s="71"/>
      <c r="IQ466" s="71"/>
      <c r="IR466" s="71"/>
      <c r="IS466" s="71"/>
      <c r="IT466" s="71"/>
      <c r="IU466" s="71"/>
      <c r="IV466" s="71"/>
    </row>
    <row r="467" spans="1:256" ht="12.75">
      <c r="A467" s="98" t="s">
        <v>1886</v>
      </c>
      <c r="B467" s="99" t="s">
        <v>1887</v>
      </c>
      <c r="C467" s="124" t="s">
        <v>1888</v>
      </c>
      <c r="D467" s="135"/>
      <c r="E467" s="135"/>
      <c r="F467" s="94">
        <v>-45586.99</v>
      </c>
      <c r="G467" s="108">
        <v>-45211.51</v>
      </c>
      <c r="H467" s="104"/>
      <c r="I467" s="96"/>
      <c r="J467" s="104">
        <v>375.48</v>
      </c>
      <c r="K467" s="104"/>
      <c r="L467" s="104">
        <v>45586.99</v>
      </c>
      <c r="M467" s="96"/>
      <c r="N467" s="71"/>
      <c r="O467" s="72">
        <v>-45587</v>
      </c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  <c r="BM467" s="71"/>
      <c r="BN467" s="71"/>
      <c r="BO467" s="71"/>
      <c r="BP467" s="71"/>
      <c r="BQ467" s="71"/>
      <c r="BR467" s="71"/>
      <c r="BS467" s="71"/>
      <c r="BT467" s="71"/>
      <c r="BU467" s="71"/>
      <c r="BV467" s="71"/>
      <c r="BW467" s="71"/>
      <c r="BX467" s="71"/>
      <c r="BY467" s="71"/>
      <c r="BZ467" s="71"/>
      <c r="CA467" s="71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71"/>
      <c r="CQ467" s="71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71"/>
      <c r="DG467" s="71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71"/>
      <c r="DW467" s="71"/>
      <c r="DX467" s="71"/>
      <c r="DY467" s="71"/>
      <c r="DZ467" s="71"/>
      <c r="EA467" s="71"/>
      <c r="EB467" s="71"/>
      <c r="EC467" s="71"/>
      <c r="ED467" s="71"/>
      <c r="EE467" s="71"/>
      <c r="EF467" s="71"/>
      <c r="EG467" s="71"/>
      <c r="EH467" s="71"/>
      <c r="EI467" s="71"/>
      <c r="EJ467" s="71"/>
      <c r="EK467" s="71"/>
      <c r="EL467" s="71"/>
      <c r="EM467" s="71"/>
      <c r="EN467" s="71"/>
      <c r="EO467" s="71"/>
      <c r="EP467" s="71"/>
      <c r="EQ467" s="71"/>
      <c r="ER467" s="71"/>
      <c r="ES467" s="71"/>
      <c r="ET467" s="71"/>
      <c r="EU467" s="71"/>
      <c r="EV467" s="71"/>
      <c r="EW467" s="71"/>
      <c r="EX467" s="71"/>
      <c r="EY467" s="71"/>
      <c r="EZ467" s="71"/>
      <c r="FA467" s="71"/>
      <c r="FB467" s="71"/>
      <c r="FC467" s="71"/>
      <c r="FD467" s="71"/>
      <c r="FE467" s="71"/>
      <c r="FF467" s="71"/>
      <c r="FG467" s="71"/>
      <c r="FH467" s="71"/>
      <c r="FI467" s="71"/>
      <c r="FJ467" s="71"/>
      <c r="FK467" s="71"/>
      <c r="FL467" s="71"/>
      <c r="FM467" s="71"/>
      <c r="FN467" s="71"/>
      <c r="FO467" s="71"/>
      <c r="FP467" s="71"/>
      <c r="FQ467" s="71"/>
      <c r="FR467" s="71"/>
      <c r="FS467" s="71"/>
      <c r="FT467" s="71"/>
      <c r="FU467" s="71"/>
      <c r="FV467" s="71"/>
      <c r="FW467" s="71"/>
      <c r="FX467" s="71"/>
      <c r="FY467" s="71"/>
      <c r="FZ467" s="71"/>
      <c r="GA467" s="71"/>
      <c r="GB467" s="71"/>
      <c r="GC467" s="71"/>
      <c r="GD467" s="71"/>
      <c r="GE467" s="71"/>
      <c r="GF467" s="71"/>
      <c r="GG467" s="71"/>
      <c r="GH467" s="71"/>
      <c r="GI467" s="71"/>
      <c r="GJ467" s="71"/>
      <c r="GK467" s="71"/>
      <c r="GL467" s="71"/>
      <c r="GM467" s="71"/>
      <c r="GN467" s="71"/>
      <c r="GO467" s="71"/>
      <c r="GP467" s="71"/>
      <c r="GQ467" s="71"/>
      <c r="GR467" s="71"/>
      <c r="GS467" s="71"/>
      <c r="GT467" s="71"/>
      <c r="GU467" s="71"/>
      <c r="GV467" s="71"/>
      <c r="GW467" s="71"/>
      <c r="GX467" s="71"/>
      <c r="GY467" s="71"/>
      <c r="GZ467" s="71"/>
      <c r="HA467" s="71"/>
      <c r="HB467" s="71"/>
      <c r="HC467" s="71"/>
      <c r="HD467" s="71"/>
      <c r="HE467" s="71"/>
      <c r="HF467" s="71"/>
      <c r="HG467" s="71"/>
      <c r="HH467" s="71"/>
      <c r="HI467" s="71"/>
      <c r="HJ467" s="71"/>
      <c r="HK467" s="71"/>
      <c r="HL467" s="71"/>
      <c r="HM467" s="71"/>
      <c r="HN467" s="71"/>
      <c r="HO467" s="71"/>
      <c r="HP467" s="71"/>
      <c r="HQ467" s="71"/>
      <c r="HR467" s="71"/>
      <c r="HS467" s="71"/>
      <c r="HT467" s="71"/>
      <c r="HU467" s="71"/>
      <c r="HV467" s="71"/>
      <c r="HW467" s="71"/>
      <c r="HX467" s="71"/>
      <c r="HY467" s="71"/>
      <c r="HZ467" s="71"/>
      <c r="IA467" s="71"/>
      <c r="IB467" s="71"/>
      <c r="IC467" s="71"/>
      <c r="ID467" s="71"/>
      <c r="IE467" s="71"/>
      <c r="IF467" s="71"/>
      <c r="IG467" s="71"/>
      <c r="IH467" s="71"/>
      <c r="II467" s="71"/>
      <c r="IJ467" s="71"/>
      <c r="IK467" s="71"/>
      <c r="IL467" s="71"/>
      <c r="IM467" s="71"/>
      <c r="IN467" s="71"/>
      <c r="IO467" s="71"/>
      <c r="IP467" s="71"/>
      <c r="IQ467" s="71"/>
      <c r="IR467" s="71"/>
      <c r="IS467" s="71"/>
      <c r="IT467" s="71"/>
      <c r="IU467" s="71"/>
      <c r="IV467" s="71"/>
    </row>
    <row r="468" spans="1:256" ht="12.75">
      <c r="A468" s="119" t="s">
        <v>30</v>
      </c>
      <c r="B468" s="137"/>
      <c r="C468" s="144" t="s">
        <v>1889</v>
      </c>
      <c r="D468" s="141"/>
      <c r="E468" s="141"/>
      <c r="F468" s="145">
        <v>-45586.99</v>
      </c>
      <c r="G468" s="146">
        <v>-45211.51</v>
      </c>
      <c r="H468" s="118"/>
      <c r="I468" s="96"/>
      <c r="J468" s="104">
        <v>375.48</v>
      </c>
      <c r="K468" s="118"/>
      <c r="L468" s="118"/>
      <c r="M468" s="141"/>
      <c r="N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  <c r="BM468" s="71"/>
      <c r="BN468" s="71"/>
      <c r="BO468" s="71"/>
      <c r="BP468" s="71"/>
      <c r="BQ468" s="71"/>
      <c r="BR468" s="71"/>
      <c r="BS468" s="71"/>
      <c r="BT468" s="71"/>
      <c r="BU468" s="71"/>
      <c r="BV468" s="71"/>
      <c r="BW468" s="71"/>
      <c r="BX468" s="71"/>
      <c r="BY468" s="71"/>
      <c r="BZ468" s="71"/>
      <c r="CA468" s="71"/>
      <c r="CB468" s="71"/>
      <c r="CC468" s="71"/>
      <c r="CD468" s="71"/>
      <c r="CE468" s="71"/>
      <c r="CF468" s="71"/>
      <c r="CG468" s="71"/>
      <c r="CH468" s="71"/>
      <c r="CI468" s="71"/>
      <c r="CJ468" s="71"/>
      <c r="CK468" s="71"/>
      <c r="CL468" s="71"/>
      <c r="CM468" s="71"/>
      <c r="CN468" s="71"/>
      <c r="CO468" s="71"/>
      <c r="CP468" s="71"/>
      <c r="CQ468" s="71"/>
      <c r="CR468" s="71"/>
      <c r="CS468" s="71"/>
      <c r="CT468" s="71"/>
      <c r="CU468" s="71"/>
      <c r="CV468" s="71"/>
      <c r="CW468" s="71"/>
      <c r="CX468" s="71"/>
      <c r="CY468" s="71"/>
      <c r="CZ468" s="71"/>
      <c r="DA468" s="71"/>
      <c r="DB468" s="71"/>
      <c r="DC468" s="71"/>
      <c r="DD468" s="71"/>
      <c r="DE468" s="71"/>
      <c r="DF468" s="71"/>
      <c r="DG468" s="71"/>
      <c r="DH468" s="71"/>
      <c r="DI468" s="71"/>
      <c r="DJ468" s="71"/>
      <c r="DK468" s="71"/>
      <c r="DL468" s="71"/>
      <c r="DM468" s="71"/>
      <c r="DN468" s="71"/>
      <c r="DO468" s="71"/>
      <c r="DP468" s="71"/>
      <c r="DQ468" s="71"/>
      <c r="DR468" s="71"/>
      <c r="DS468" s="71"/>
      <c r="DT468" s="71"/>
      <c r="DU468" s="71"/>
      <c r="DV468" s="71"/>
      <c r="DW468" s="71"/>
      <c r="DX468" s="71"/>
      <c r="DY468" s="71"/>
      <c r="DZ468" s="71"/>
      <c r="EA468" s="71"/>
      <c r="EB468" s="71"/>
      <c r="EC468" s="71"/>
      <c r="ED468" s="71"/>
      <c r="EE468" s="71"/>
      <c r="EF468" s="71"/>
      <c r="EG468" s="71"/>
      <c r="EH468" s="71"/>
      <c r="EI468" s="71"/>
      <c r="EJ468" s="71"/>
      <c r="EK468" s="71"/>
      <c r="EL468" s="71"/>
      <c r="EM468" s="71"/>
      <c r="EN468" s="71"/>
      <c r="EO468" s="71"/>
      <c r="EP468" s="71"/>
      <c r="EQ468" s="71"/>
      <c r="ER468" s="71"/>
      <c r="ES468" s="71"/>
      <c r="ET468" s="71"/>
      <c r="EU468" s="71"/>
      <c r="EV468" s="71"/>
      <c r="EW468" s="71"/>
      <c r="EX468" s="71"/>
      <c r="EY468" s="71"/>
      <c r="EZ468" s="71"/>
      <c r="FA468" s="71"/>
      <c r="FB468" s="71"/>
      <c r="FC468" s="71"/>
      <c r="FD468" s="71"/>
      <c r="FE468" s="71"/>
      <c r="FF468" s="71"/>
      <c r="FG468" s="71"/>
      <c r="FH468" s="71"/>
      <c r="FI468" s="71"/>
      <c r="FJ468" s="71"/>
      <c r="FK468" s="71"/>
      <c r="FL468" s="71"/>
      <c r="FM468" s="71"/>
      <c r="FN468" s="71"/>
      <c r="FO468" s="71"/>
      <c r="FP468" s="71"/>
      <c r="FQ468" s="71"/>
      <c r="FR468" s="71"/>
      <c r="FS468" s="71"/>
      <c r="FT468" s="71"/>
      <c r="FU468" s="71"/>
      <c r="FV468" s="71"/>
      <c r="FW468" s="71"/>
      <c r="FX468" s="71"/>
      <c r="FY468" s="71"/>
      <c r="FZ468" s="71"/>
      <c r="GA468" s="71"/>
      <c r="GB468" s="71"/>
      <c r="GC468" s="71"/>
      <c r="GD468" s="71"/>
      <c r="GE468" s="71"/>
      <c r="GF468" s="71"/>
      <c r="GG468" s="71"/>
      <c r="GH468" s="71"/>
      <c r="GI468" s="71"/>
      <c r="GJ468" s="71"/>
      <c r="GK468" s="71"/>
      <c r="GL468" s="71"/>
      <c r="GM468" s="71"/>
      <c r="GN468" s="71"/>
      <c r="GO468" s="71"/>
      <c r="GP468" s="71"/>
      <c r="GQ468" s="71"/>
      <c r="GR468" s="71"/>
      <c r="GS468" s="71"/>
      <c r="GT468" s="71"/>
      <c r="GU468" s="71"/>
      <c r="GV468" s="71"/>
      <c r="GW468" s="71"/>
      <c r="GX468" s="71"/>
      <c r="GY468" s="71"/>
      <c r="GZ468" s="71"/>
      <c r="HA468" s="71"/>
      <c r="HB468" s="71"/>
      <c r="HC468" s="71"/>
      <c r="HD468" s="71"/>
      <c r="HE468" s="71"/>
      <c r="HF468" s="71"/>
      <c r="HG468" s="71"/>
      <c r="HH468" s="71"/>
      <c r="HI468" s="71"/>
      <c r="HJ468" s="71"/>
      <c r="HK468" s="71"/>
      <c r="HL468" s="71"/>
      <c r="HM468" s="71"/>
      <c r="HN468" s="71"/>
      <c r="HO468" s="71"/>
      <c r="HP468" s="71"/>
      <c r="HQ468" s="71"/>
      <c r="HR468" s="71"/>
      <c r="HS468" s="71"/>
      <c r="HT468" s="71"/>
      <c r="HU468" s="71"/>
      <c r="HV468" s="71"/>
      <c r="HW468" s="71"/>
      <c r="HX468" s="71"/>
      <c r="HY468" s="71"/>
      <c r="HZ468" s="71"/>
      <c r="IA468" s="71"/>
      <c r="IB468" s="71"/>
      <c r="IC468" s="71"/>
      <c r="ID468" s="71"/>
      <c r="IE468" s="71"/>
      <c r="IF468" s="71"/>
      <c r="IG468" s="71"/>
      <c r="IH468" s="71"/>
      <c r="II468" s="71"/>
      <c r="IJ468" s="71"/>
      <c r="IK468" s="71"/>
      <c r="IL468" s="71"/>
      <c r="IM468" s="71"/>
      <c r="IN468" s="71"/>
      <c r="IO468" s="71"/>
      <c r="IP468" s="71"/>
      <c r="IQ468" s="71"/>
      <c r="IR468" s="71"/>
      <c r="IS468" s="71"/>
      <c r="IT468" s="71"/>
      <c r="IU468" s="71"/>
      <c r="IV468" s="71"/>
    </row>
    <row r="469" spans="1:256" ht="12.75">
      <c r="A469" s="98" t="s">
        <v>30</v>
      </c>
      <c r="B469" s="137"/>
      <c r="C469" s="113" t="s">
        <v>1890</v>
      </c>
      <c r="D469" s="138"/>
      <c r="E469" s="138"/>
      <c r="F469" s="139"/>
      <c r="G469" s="140"/>
      <c r="H469" s="118"/>
      <c r="I469" s="96"/>
      <c r="J469" s="118"/>
      <c r="K469" s="118"/>
      <c r="L469" s="118"/>
      <c r="M469" s="141"/>
      <c r="N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  <c r="BM469" s="71"/>
      <c r="BN469" s="71"/>
      <c r="BO469" s="71"/>
      <c r="BP469" s="71"/>
      <c r="BQ469" s="71"/>
      <c r="BR469" s="71"/>
      <c r="BS469" s="71"/>
      <c r="BT469" s="71"/>
      <c r="BU469" s="71"/>
      <c r="BV469" s="71"/>
      <c r="BW469" s="71"/>
      <c r="BX469" s="71"/>
      <c r="BY469" s="71"/>
      <c r="BZ469" s="71"/>
      <c r="CA469" s="71"/>
      <c r="CB469" s="71"/>
      <c r="CC469" s="71"/>
      <c r="CD469" s="71"/>
      <c r="CE469" s="71"/>
      <c r="CF469" s="71"/>
      <c r="CG469" s="71"/>
      <c r="CH469" s="71"/>
      <c r="CI469" s="71"/>
      <c r="CJ469" s="71"/>
      <c r="CK469" s="71"/>
      <c r="CL469" s="71"/>
      <c r="CM469" s="71"/>
      <c r="CN469" s="71"/>
      <c r="CO469" s="71"/>
      <c r="CP469" s="71"/>
      <c r="CQ469" s="71"/>
      <c r="CR469" s="71"/>
      <c r="CS469" s="71"/>
      <c r="CT469" s="71"/>
      <c r="CU469" s="71"/>
      <c r="CV469" s="71"/>
      <c r="CW469" s="71"/>
      <c r="CX469" s="71"/>
      <c r="CY469" s="71"/>
      <c r="CZ469" s="71"/>
      <c r="DA469" s="71"/>
      <c r="DB469" s="71"/>
      <c r="DC469" s="71"/>
      <c r="DD469" s="71"/>
      <c r="DE469" s="71"/>
      <c r="DF469" s="71"/>
      <c r="DG469" s="71"/>
      <c r="DH469" s="71"/>
      <c r="DI469" s="71"/>
      <c r="DJ469" s="71"/>
      <c r="DK469" s="71"/>
      <c r="DL469" s="71"/>
      <c r="DM469" s="71"/>
      <c r="DN469" s="71"/>
      <c r="DO469" s="71"/>
      <c r="DP469" s="71"/>
      <c r="DQ469" s="71"/>
      <c r="DR469" s="71"/>
      <c r="DS469" s="71"/>
      <c r="DT469" s="71"/>
      <c r="DU469" s="71"/>
      <c r="DV469" s="71"/>
      <c r="DW469" s="71"/>
      <c r="DX469" s="71"/>
      <c r="DY469" s="71"/>
      <c r="DZ469" s="71"/>
      <c r="EA469" s="71"/>
      <c r="EB469" s="71"/>
      <c r="EC469" s="71"/>
      <c r="ED469" s="71"/>
      <c r="EE469" s="71"/>
      <c r="EF469" s="71"/>
      <c r="EG469" s="71"/>
      <c r="EH469" s="71"/>
      <c r="EI469" s="71"/>
      <c r="EJ469" s="71"/>
      <c r="EK469" s="71"/>
      <c r="EL469" s="71"/>
      <c r="EM469" s="71"/>
      <c r="EN469" s="71"/>
      <c r="EO469" s="71"/>
      <c r="EP469" s="71"/>
      <c r="EQ469" s="71"/>
      <c r="ER469" s="71"/>
      <c r="ES469" s="71"/>
      <c r="ET469" s="71"/>
      <c r="EU469" s="71"/>
      <c r="EV469" s="71"/>
      <c r="EW469" s="71"/>
      <c r="EX469" s="71"/>
      <c r="EY469" s="71"/>
      <c r="EZ469" s="71"/>
      <c r="FA469" s="71"/>
      <c r="FB469" s="71"/>
      <c r="FC469" s="71"/>
      <c r="FD469" s="71"/>
      <c r="FE469" s="71"/>
      <c r="FF469" s="71"/>
      <c r="FG469" s="71"/>
      <c r="FH469" s="71"/>
      <c r="FI469" s="71"/>
      <c r="FJ469" s="71"/>
      <c r="FK469" s="71"/>
      <c r="FL469" s="71"/>
      <c r="FM469" s="71"/>
      <c r="FN469" s="71"/>
      <c r="FO469" s="71"/>
      <c r="FP469" s="71"/>
      <c r="FQ469" s="71"/>
      <c r="FR469" s="71"/>
      <c r="FS469" s="71"/>
      <c r="FT469" s="71"/>
      <c r="FU469" s="71"/>
      <c r="FV469" s="71"/>
      <c r="FW469" s="71"/>
      <c r="FX469" s="71"/>
      <c r="FY469" s="71"/>
      <c r="FZ469" s="71"/>
      <c r="GA469" s="71"/>
      <c r="GB469" s="71"/>
      <c r="GC469" s="71"/>
      <c r="GD469" s="71"/>
      <c r="GE469" s="71"/>
      <c r="GF469" s="71"/>
      <c r="GG469" s="71"/>
      <c r="GH469" s="71"/>
      <c r="GI469" s="71"/>
      <c r="GJ469" s="71"/>
      <c r="GK469" s="71"/>
      <c r="GL469" s="71"/>
      <c r="GM469" s="71"/>
      <c r="GN469" s="71"/>
      <c r="GO469" s="71"/>
      <c r="GP469" s="71"/>
      <c r="GQ469" s="71"/>
      <c r="GR469" s="71"/>
      <c r="GS469" s="71"/>
      <c r="GT469" s="71"/>
      <c r="GU469" s="71"/>
      <c r="GV469" s="71"/>
      <c r="GW469" s="71"/>
      <c r="GX469" s="71"/>
      <c r="GY469" s="71"/>
      <c r="GZ469" s="71"/>
      <c r="HA469" s="71"/>
      <c r="HB469" s="71"/>
      <c r="HC469" s="71"/>
      <c r="HD469" s="71"/>
      <c r="HE469" s="71"/>
      <c r="HF469" s="71"/>
      <c r="HG469" s="71"/>
      <c r="HH469" s="71"/>
      <c r="HI469" s="71"/>
      <c r="HJ469" s="71"/>
      <c r="HK469" s="71"/>
      <c r="HL469" s="71"/>
      <c r="HM469" s="71"/>
      <c r="HN469" s="71"/>
      <c r="HO469" s="71"/>
      <c r="HP469" s="71"/>
      <c r="HQ469" s="71"/>
      <c r="HR469" s="71"/>
      <c r="HS469" s="71"/>
      <c r="HT469" s="71"/>
      <c r="HU469" s="71"/>
      <c r="HV469" s="71"/>
      <c r="HW469" s="71"/>
      <c r="HX469" s="71"/>
      <c r="HY469" s="71"/>
      <c r="HZ469" s="71"/>
      <c r="IA469" s="71"/>
      <c r="IB469" s="71"/>
      <c r="IC469" s="71"/>
      <c r="ID469" s="71"/>
      <c r="IE469" s="71"/>
      <c r="IF469" s="71"/>
      <c r="IG469" s="71"/>
      <c r="IH469" s="71"/>
      <c r="II469" s="71"/>
      <c r="IJ469" s="71"/>
      <c r="IK469" s="71"/>
      <c r="IL469" s="71"/>
      <c r="IM469" s="71"/>
      <c r="IN469" s="71"/>
      <c r="IO469" s="71"/>
      <c r="IP469" s="71"/>
      <c r="IQ469" s="71"/>
      <c r="IR469" s="71"/>
      <c r="IS469" s="71"/>
      <c r="IT469" s="71"/>
      <c r="IU469" s="71"/>
      <c r="IV469" s="71"/>
    </row>
    <row r="470" spans="1:256" ht="12.75">
      <c r="A470" s="98"/>
      <c r="B470" s="137"/>
      <c r="C470" s="113" t="s">
        <v>1891</v>
      </c>
      <c r="D470" s="138"/>
      <c r="E470" s="138"/>
      <c r="F470" s="139">
        <v>272036.15</v>
      </c>
      <c r="G470" s="140">
        <v>279057.2</v>
      </c>
      <c r="H470" s="118"/>
      <c r="I470" s="96"/>
      <c r="J470" s="118"/>
      <c r="K470" s="118"/>
      <c r="L470" s="118"/>
      <c r="M470" s="141"/>
      <c r="N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  <c r="BM470" s="71"/>
      <c r="BN470" s="71"/>
      <c r="BO470" s="71"/>
      <c r="BP470" s="71"/>
      <c r="BQ470" s="71"/>
      <c r="BR470" s="71"/>
      <c r="BS470" s="71"/>
      <c r="BT470" s="71"/>
      <c r="BU470" s="71"/>
      <c r="BV470" s="71"/>
      <c r="BW470" s="71"/>
      <c r="BX470" s="71"/>
      <c r="BY470" s="71"/>
      <c r="BZ470" s="71"/>
      <c r="CA470" s="71"/>
      <c r="CB470" s="71"/>
      <c r="CC470" s="71"/>
      <c r="CD470" s="71"/>
      <c r="CE470" s="71"/>
      <c r="CF470" s="71"/>
      <c r="CG470" s="71"/>
      <c r="CH470" s="71"/>
      <c r="CI470" s="71"/>
      <c r="CJ470" s="71"/>
      <c r="CK470" s="71"/>
      <c r="CL470" s="71"/>
      <c r="CM470" s="71"/>
      <c r="CN470" s="71"/>
      <c r="CO470" s="71"/>
      <c r="CP470" s="71"/>
      <c r="CQ470" s="71"/>
      <c r="CR470" s="71"/>
      <c r="CS470" s="71"/>
      <c r="CT470" s="71"/>
      <c r="CU470" s="71"/>
      <c r="CV470" s="71"/>
      <c r="CW470" s="71"/>
      <c r="CX470" s="71"/>
      <c r="CY470" s="71"/>
      <c r="CZ470" s="71"/>
      <c r="DA470" s="71"/>
      <c r="DB470" s="71"/>
      <c r="DC470" s="71"/>
      <c r="DD470" s="71"/>
      <c r="DE470" s="71"/>
      <c r="DF470" s="71"/>
      <c r="DG470" s="71"/>
      <c r="DH470" s="71"/>
      <c r="DI470" s="71"/>
      <c r="DJ470" s="71"/>
      <c r="DK470" s="71"/>
      <c r="DL470" s="71"/>
      <c r="DM470" s="71"/>
      <c r="DN470" s="71"/>
      <c r="DO470" s="71"/>
      <c r="DP470" s="71"/>
      <c r="DQ470" s="71"/>
      <c r="DR470" s="71"/>
      <c r="DS470" s="71"/>
      <c r="DT470" s="71"/>
      <c r="DU470" s="71"/>
      <c r="DV470" s="71"/>
      <c r="DW470" s="71"/>
      <c r="DX470" s="71"/>
      <c r="DY470" s="71"/>
      <c r="DZ470" s="71"/>
      <c r="EA470" s="71"/>
      <c r="EB470" s="71"/>
      <c r="EC470" s="71"/>
      <c r="ED470" s="71"/>
      <c r="EE470" s="71"/>
      <c r="EF470" s="71"/>
      <c r="EG470" s="71"/>
      <c r="EH470" s="71"/>
      <c r="EI470" s="71"/>
      <c r="EJ470" s="71"/>
      <c r="EK470" s="71"/>
      <c r="EL470" s="71"/>
      <c r="EM470" s="71"/>
      <c r="EN470" s="71"/>
      <c r="EO470" s="71"/>
      <c r="EP470" s="71"/>
      <c r="EQ470" s="71"/>
      <c r="ER470" s="71"/>
      <c r="ES470" s="71"/>
      <c r="ET470" s="71"/>
      <c r="EU470" s="71"/>
      <c r="EV470" s="71"/>
      <c r="EW470" s="71"/>
      <c r="EX470" s="71"/>
      <c r="EY470" s="71"/>
      <c r="EZ470" s="71"/>
      <c r="FA470" s="71"/>
      <c r="FB470" s="71"/>
      <c r="FC470" s="71"/>
      <c r="FD470" s="71"/>
      <c r="FE470" s="71"/>
      <c r="FF470" s="71"/>
      <c r="FG470" s="71"/>
      <c r="FH470" s="71"/>
      <c r="FI470" s="71"/>
      <c r="FJ470" s="71"/>
      <c r="FK470" s="71"/>
      <c r="FL470" s="71"/>
      <c r="FM470" s="71"/>
      <c r="FN470" s="71"/>
      <c r="FO470" s="71"/>
      <c r="FP470" s="71"/>
      <c r="FQ470" s="71"/>
      <c r="FR470" s="71"/>
      <c r="FS470" s="71"/>
      <c r="FT470" s="71"/>
      <c r="FU470" s="71"/>
      <c r="FV470" s="71"/>
      <c r="FW470" s="71"/>
      <c r="FX470" s="71"/>
      <c r="FY470" s="71"/>
      <c r="FZ470" s="71"/>
      <c r="GA470" s="71"/>
      <c r="GB470" s="71"/>
      <c r="GC470" s="71"/>
      <c r="GD470" s="71"/>
      <c r="GE470" s="71"/>
      <c r="GF470" s="71"/>
      <c r="GG470" s="71"/>
      <c r="GH470" s="71"/>
      <c r="GI470" s="71"/>
      <c r="GJ470" s="71"/>
      <c r="GK470" s="71"/>
      <c r="GL470" s="71"/>
      <c r="GM470" s="71"/>
      <c r="GN470" s="71"/>
      <c r="GO470" s="71"/>
      <c r="GP470" s="71"/>
      <c r="GQ470" s="71"/>
      <c r="GR470" s="71"/>
      <c r="GS470" s="71"/>
      <c r="GT470" s="71"/>
      <c r="GU470" s="71"/>
      <c r="GV470" s="71"/>
      <c r="GW470" s="71"/>
      <c r="GX470" s="71"/>
      <c r="GY470" s="71"/>
      <c r="GZ470" s="71"/>
      <c r="HA470" s="71"/>
      <c r="HB470" s="71"/>
      <c r="HC470" s="71"/>
      <c r="HD470" s="71"/>
      <c r="HE470" s="71"/>
      <c r="HF470" s="71"/>
      <c r="HG470" s="71"/>
      <c r="HH470" s="71"/>
      <c r="HI470" s="71"/>
      <c r="HJ470" s="71"/>
      <c r="HK470" s="71"/>
      <c r="HL470" s="71"/>
      <c r="HM470" s="71"/>
      <c r="HN470" s="71"/>
      <c r="HO470" s="71"/>
      <c r="HP470" s="71"/>
      <c r="HQ470" s="71"/>
      <c r="HR470" s="71"/>
      <c r="HS470" s="71"/>
      <c r="HT470" s="71"/>
      <c r="HU470" s="71"/>
      <c r="HV470" s="71"/>
      <c r="HW470" s="71"/>
      <c r="HX470" s="71"/>
      <c r="HY470" s="71"/>
      <c r="HZ470" s="71"/>
      <c r="IA470" s="71"/>
      <c r="IB470" s="71"/>
      <c r="IC470" s="71"/>
      <c r="ID470" s="71"/>
      <c r="IE470" s="71"/>
      <c r="IF470" s="71"/>
      <c r="IG470" s="71"/>
      <c r="IH470" s="71"/>
      <c r="II470" s="71"/>
      <c r="IJ470" s="71"/>
      <c r="IK470" s="71"/>
      <c r="IL470" s="71"/>
      <c r="IM470" s="71"/>
      <c r="IN470" s="71"/>
      <c r="IO470" s="71"/>
      <c r="IP470" s="71"/>
      <c r="IQ470" s="71"/>
      <c r="IR470" s="71"/>
      <c r="IS470" s="71"/>
      <c r="IT470" s="71"/>
      <c r="IU470" s="71"/>
      <c r="IV470" s="71"/>
    </row>
    <row r="471" spans="1:256" ht="12.75">
      <c r="A471" s="98"/>
      <c r="B471" s="137"/>
      <c r="C471" s="113"/>
      <c r="D471" s="138"/>
      <c r="E471" s="138"/>
      <c r="F471" s="139"/>
      <c r="G471" s="140"/>
      <c r="H471" s="118"/>
      <c r="I471" s="96"/>
      <c r="J471" s="118"/>
      <c r="K471" s="118"/>
      <c r="L471" s="118"/>
      <c r="M471" s="141"/>
      <c r="N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  <c r="BM471" s="71"/>
      <c r="BN471" s="71"/>
      <c r="BO471" s="71"/>
      <c r="BP471" s="71"/>
      <c r="BQ471" s="71"/>
      <c r="BR471" s="71"/>
      <c r="BS471" s="71"/>
      <c r="BT471" s="71"/>
      <c r="BU471" s="71"/>
      <c r="BV471" s="71"/>
      <c r="BW471" s="71"/>
      <c r="BX471" s="71"/>
      <c r="BY471" s="71"/>
      <c r="BZ471" s="71"/>
      <c r="CA471" s="71"/>
      <c r="CB471" s="71"/>
      <c r="CC471" s="71"/>
      <c r="CD471" s="71"/>
      <c r="CE471" s="71"/>
      <c r="CF471" s="71"/>
      <c r="CG471" s="71"/>
      <c r="CH471" s="71"/>
      <c r="CI471" s="71"/>
      <c r="CJ471" s="71"/>
      <c r="CK471" s="71"/>
      <c r="CL471" s="71"/>
      <c r="CM471" s="71"/>
      <c r="CN471" s="71"/>
      <c r="CO471" s="71"/>
      <c r="CP471" s="71"/>
      <c r="CQ471" s="71"/>
      <c r="CR471" s="71"/>
      <c r="CS471" s="71"/>
      <c r="CT471" s="71"/>
      <c r="CU471" s="71"/>
      <c r="CV471" s="71"/>
      <c r="CW471" s="71"/>
      <c r="CX471" s="71"/>
      <c r="CY471" s="71"/>
      <c r="CZ471" s="71"/>
      <c r="DA471" s="71"/>
      <c r="DB471" s="71"/>
      <c r="DC471" s="71"/>
      <c r="DD471" s="71"/>
      <c r="DE471" s="71"/>
      <c r="DF471" s="71"/>
      <c r="DG471" s="71"/>
      <c r="DH471" s="71"/>
      <c r="DI471" s="71"/>
      <c r="DJ471" s="71"/>
      <c r="DK471" s="71"/>
      <c r="DL471" s="71"/>
      <c r="DM471" s="71"/>
      <c r="DN471" s="71"/>
      <c r="DO471" s="71"/>
      <c r="DP471" s="71"/>
      <c r="DQ471" s="71"/>
      <c r="DR471" s="71"/>
      <c r="DS471" s="71"/>
      <c r="DT471" s="71"/>
      <c r="DU471" s="71"/>
      <c r="DV471" s="71"/>
      <c r="DW471" s="71"/>
      <c r="DX471" s="71"/>
      <c r="DY471" s="71"/>
      <c r="DZ471" s="71"/>
      <c r="EA471" s="71"/>
      <c r="EB471" s="71"/>
      <c r="EC471" s="71"/>
      <c r="ED471" s="71"/>
      <c r="EE471" s="71"/>
      <c r="EF471" s="71"/>
      <c r="EG471" s="71"/>
      <c r="EH471" s="71"/>
      <c r="EI471" s="71"/>
      <c r="EJ471" s="71"/>
      <c r="EK471" s="71"/>
      <c r="EL471" s="71"/>
      <c r="EM471" s="71"/>
      <c r="EN471" s="71"/>
      <c r="EO471" s="71"/>
      <c r="EP471" s="71"/>
      <c r="EQ471" s="71"/>
      <c r="ER471" s="71"/>
      <c r="ES471" s="71"/>
      <c r="ET471" s="71"/>
      <c r="EU471" s="71"/>
      <c r="EV471" s="71"/>
      <c r="EW471" s="71"/>
      <c r="EX471" s="71"/>
      <c r="EY471" s="71"/>
      <c r="EZ471" s="71"/>
      <c r="FA471" s="71"/>
      <c r="FB471" s="71"/>
      <c r="FC471" s="71"/>
      <c r="FD471" s="71"/>
      <c r="FE471" s="71"/>
      <c r="FF471" s="71"/>
      <c r="FG471" s="71"/>
      <c r="FH471" s="71"/>
      <c r="FI471" s="71"/>
      <c r="FJ471" s="71"/>
      <c r="FK471" s="71"/>
      <c r="FL471" s="71"/>
      <c r="FM471" s="71"/>
      <c r="FN471" s="71"/>
      <c r="FO471" s="71"/>
      <c r="FP471" s="71"/>
      <c r="FQ471" s="71"/>
      <c r="FR471" s="71"/>
      <c r="FS471" s="71"/>
      <c r="FT471" s="71"/>
      <c r="FU471" s="71"/>
      <c r="FV471" s="71"/>
      <c r="FW471" s="71"/>
      <c r="FX471" s="71"/>
      <c r="FY471" s="71"/>
      <c r="FZ471" s="71"/>
      <c r="GA471" s="71"/>
      <c r="GB471" s="71"/>
      <c r="GC471" s="71"/>
      <c r="GD471" s="71"/>
      <c r="GE471" s="71"/>
      <c r="GF471" s="71"/>
      <c r="GG471" s="71"/>
      <c r="GH471" s="71"/>
      <c r="GI471" s="71"/>
      <c r="GJ471" s="71"/>
      <c r="GK471" s="71"/>
      <c r="GL471" s="71"/>
      <c r="GM471" s="71"/>
      <c r="GN471" s="71"/>
      <c r="GO471" s="71"/>
      <c r="GP471" s="71"/>
      <c r="GQ471" s="71"/>
      <c r="GR471" s="71"/>
      <c r="GS471" s="71"/>
      <c r="GT471" s="71"/>
      <c r="GU471" s="71"/>
      <c r="GV471" s="71"/>
      <c r="GW471" s="71"/>
      <c r="GX471" s="71"/>
      <c r="GY471" s="71"/>
      <c r="GZ471" s="71"/>
      <c r="HA471" s="71"/>
      <c r="HB471" s="71"/>
      <c r="HC471" s="71"/>
      <c r="HD471" s="71"/>
      <c r="HE471" s="71"/>
      <c r="HF471" s="71"/>
      <c r="HG471" s="71"/>
      <c r="HH471" s="71"/>
      <c r="HI471" s="71"/>
      <c r="HJ471" s="71"/>
      <c r="HK471" s="71"/>
      <c r="HL471" s="71"/>
      <c r="HM471" s="71"/>
      <c r="HN471" s="71"/>
      <c r="HO471" s="71"/>
      <c r="HP471" s="71"/>
      <c r="HQ471" s="71"/>
      <c r="HR471" s="71"/>
      <c r="HS471" s="71"/>
      <c r="HT471" s="71"/>
      <c r="HU471" s="71"/>
      <c r="HV471" s="71"/>
      <c r="HW471" s="71"/>
      <c r="HX471" s="71"/>
      <c r="HY471" s="71"/>
      <c r="HZ471" s="71"/>
      <c r="IA471" s="71"/>
      <c r="IB471" s="71"/>
      <c r="IC471" s="71"/>
      <c r="ID471" s="71"/>
      <c r="IE471" s="71"/>
      <c r="IF471" s="71"/>
      <c r="IG471" s="71"/>
      <c r="IH471" s="71"/>
      <c r="II471" s="71"/>
      <c r="IJ471" s="71"/>
      <c r="IK471" s="71"/>
      <c r="IL471" s="71"/>
      <c r="IM471" s="71"/>
      <c r="IN471" s="71"/>
      <c r="IO471" s="71"/>
      <c r="IP471" s="71"/>
      <c r="IQ471" s="71"/>
      <c r="IR471" s="71"/>
      <c r="IS471" s="71"/>
      <c r="IT471" s="71"/>
      <c r="IU471" s="71"/>
      <c r="IV471" s="71"/>
    </row>
    <row r="472" spans="1:256" ht="12.75">
      <c r="A472" s="98" t="s">
        <v>30</v>
      </c>
      <c r="B472" s="112">
        <v>409.2</v>
      </c>
      <c r="C472" s="138" t="s">
        <v>1892</v>
      </c>
      <c r="D472" s="138"/>
      <c r="E472" s="138"/>
      <c r="F472" s="139"/>
      <c r="G472" s="140"/>
      <c r="H472" s="118"/>
      <c r="I472" s="96"/>
      <c r="J472" s="118"/>
      <c r="K472" s="118"/>
      <c r="L472" s="118"/>
      <c r="M472" s="141"/>
      <c r="N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  <c r="BM472" s="71"/>
      <c r="BN472" s="71"/>
      <c r="BO472" s="71"/>
      <c r="BP472" s="71"/>
      <c r="BQ472" s="71"/>
      <c r="BR472" s="71"/>
      <c r="BS472" s="71"/>
      <c r="BT472" s="71"/>
      <c r="BU472" s="71"/>
      <c r="BV472" s="71"/>
      <c r="BW472" s="71"/>
      <c r="BX472" s="71"/>
      <c r="BY472" s="71"/>
      <c r="BZ472" s="71"/>
      <c r="CA472" s="71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71"/>
      <c r="CQ472" s="71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71"/>
      <c r="DG472" s="71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71"/>
      <c r="DW472" s="71"/>
      <c r="DX472" s="71"/>
      <c r="DY472" s="71"/>
      <c r="DZ472" s="71"/>
      <c r="EA472" s="71"/>
      <c r="EB472" s="71"/>
      <c r="EC472" s="71"/>
      <c r="ED472" s="71"/>
      <c r="EE472" s="71"/>
      <c r="EF472" s="71"/>
      <c r="EG472" s="71"/>
      <c r="EH472" s="71"/>
      <c r="EI472" s="71"/>
      <c r="EJ472" s="71"/>
      <c r="EK472" s="71"/>
      <c r="EL472" s="71"/>
      <c r="EM472" s="71"/>
      <c r="EN472" s="71"/>
      <c r="EO472" s="71"/>
      <c r="EP472" s="71"/>
      <c r="EQ472" s="71"/>
      <c r="ER472" s="71"/>
      <c r="ES472" s="71"/>
      <c r="ET472" s="71"/>
      <c r="EU472" s="71"/>
      <c r="EV472" s="71"/>
      <c r="EW472" s="71"/>
      <c r="EX472" s="71"/>
      <c r="EY472" s="71"/>
      <c r="EZ472" s="71"/>
      <c r="FA472" s="71"/>
      <c r="FB472" s="71"/>
      <c r="FC472" s="71"/>
      <c r="FD472" s="71"/>
      <c r="FE472" s="71"/>
      <c r="FF472" s="71"/>
      <c r="FG472" s="71"/>
      <c r="FH472" s="71"/>
      <c r="FI472" s="71"/>
      <c r="FJ472" s="71"/>
      <c r="FK472" s="71"/>
      <c r="FL472" s="71"/>
      <c r="FM472" s="71"/>
      <c r="FN472" s="71"/>
      <c r="FO472" s="71"/>
      <c r="FP472" s="71"/>
      <c r="FQ472" s="71"/>
      <c r="FR472" s="71"/>
      <c r="FS472" s="71"/>
      <c r="FT472" s="71"/>
      <c r="FU472" s="71"/>
      <c r="FV472" s="71"/>
      <c r="FW472" s="71"/>
      <c r="FX472" s="71"/>
      <c r="FY472" s="71"/>
      <c r="FZ472" s="71"/>
      <c r="GA472" s="71"/>
      <c r="GB472" s="71"/>
      <c r="GC472" s="71"/>
      <c r="GD472" s="71"/>
      <c r="GE472" s="71"/>
      <c r="GF472" s="71"/>
      <c r="GG472" s="71"/>
      <c r="GH472" s="71"/>
      <c r="GI472" s="71"/>
      <c r="GJ472" s="71"/>
      <c r="GK472" s="71"/>
      <c r="GL472" s="71"/>
      <c r="GM472" s="71"/>
      <c r="GN472" s="71"/>
      <c r="GO472" s="71"/>
      <c r="GP472" s="71"/>
      <c r="GQ472" s="71"/>
      <c r="GR472" s="71"/>
      <c r="GS472" s="71"/>
      <c r="GT472" s="71"/>
      <c r="GU472" s="71"/>
      <c r="GV472" s="71"/>
      <c r="GW472" s="71"/>
      <c r="GX472" s="71"/>
      <c r="GY472" s="71"/>
      <c r="GZ472" s="71"/>
      <c r="HA472" s="71"/>
      <c r="HB472" s="71"/>
      <c r="HC472" s="71"/>
      <c r="HD472" s="71"/>
      <c r="HE472" s="71"/>
      <c r="HF472" s="71"/>
      <c r="HG472" s="71"/>
      <c r="HH472" s="71"/>
      <c r="HI472" s="71"/>
      <c r="HJ472" s="71"/>
      <c r="HK472" s="71"/>
      <c r="HL472" s="71"/>
      <c r="HM472" s="71"/>
      <c r="HN472" s="71"/>
      <c r="HO472" s="71"/>
      <c r="HP472" s="71"/>
      <c r="HQ472" s="71"/>
      <c r="HR472" s="71"/>
      <c r="HS472" s="71"/>
      <c r="HT472" s="71"/>
      <c r="HU472" s="71"/>
      <c r="HV472" s="71"/>
      <c r="HW472" s="71"/>
      <c r="HX472" s="71"/>
      <c r="HY472" s="71"/>
      <c r="HZ472" s="71"/>
      <c r="IA472" s="71"/>
      <c r="IB472" s="71"/>
      <c r="IC472" s="71"/>
      <c r="ID472" s="71"/>
      <c r="IE472" s="71"/>
      <c r="IF472" s="71"/>
      <c r="IG472" s="71"/>
      <c r="IH472" s="71"/>
      <c r="II472" s="71"/>
      <c r="IJ472" s="71"/>
      <c r="IK472" s="71"/>
      <c r="IL472" s="71"/>
      <c r="IM472" s="71"/>
      <c r="IN472" s="71"/>
      <c r="IO472" s="71"/>
      <c r="IP472" s="71"/>
      <c r="IQ472" s="71"/>
      <c r="IR472" s="71"/>
      <c r="IS472" s="71"/>
      <c r="IT472" s="71"/>
      <c r="IU472" s="71"/>
      <c r="IV472" s="71"/>
    </row>
    <row r="473" spans="1:256" ht="12.75">
      <c r="A473" s="98" t="s">
        <v>30</v>
      </c>
      <c r="B473" s="112">
        <v>409.2</v>
      </c>
      <c r="C473" s="138" t="s">
        <v>1893</v>
      </c>
      <c r="D473" s="138"/>
      <c r="E473" s="138"/>
      <c r="F473" s="139"/>
      <c r="G473" s="140"/>
      <c r="H473" s="118"/>
      <c r="I473" s="96"/>
      <c r="J473" s="118"/>
      <c r="K473" s="118"/>
      <c r="L473" s="118"/>
      <c r="M473" s="141"/>
      <c r="N473" s="71"/>
      <c r="O473" s="72">
        <v>0</v>
      </c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  <c r="BM473" s="71"/>
      <c r="BN473" s="71"/>
      <c r="BO473" s="71"/>
      <c r="BP473" s="71"/>
      <c r="BQ473" s="71"/>
      <c r="BR473" s="71"/>
      <c r="BS473" s="71"/>
      <c r="BT473" s="71"/>
      <c r="BU473" s="71"/>
      <c r="BV473" s="71"/>
      <c r="BW473" s="71"/>
      <c r="BX473" s="71"/>
      <c r="BY473" s="71"/>
      <c r="BZ473" s="71"/>
      <c r="CA473" s="71"/>
      <c r="CB473" s="71"/>
      <c r="CC473" s="71"/>
      <c r="CD473" s="71"/>
      <c r="CE473" s="71"/>
      <c r="CF473" s="71"/>
      <c r="CG473" s="71"/>
      <c r="CH473" s="71"/>
      <c r="CI473" s="71"/>
      <c r="CJ473" s="71"/>
      <c r="CK473" s="71"/>
      <c r="CL473" s="71"/>
      <c r="CM473" s="71"/>
      <c r="CN473" s="71"/>
      <c r="CO473" s="71"/>
      <c r="CP473" s="71"/>
      <c r="CQ473" s="71"/>
      <c r="CR473" s="71"/>
      <c r="CS473" s="71"/>
      <c r="CT473" s="71"/>
      <c r="CU473" s="71"/>
      <c r="CV473" s="71"/>
      <c r="CW473" s="71"/>
      <c r="CX473" s="71"/>
      <c r="CY473" s="71"/>
      <c r="CZ473" s="71"/>
      <c r="DA473" s="71"/>
      <c r="DB473" s="71"/>
      <c r="DC473" s="71"/>
      <c r="DD473" s="71"/>
      <c r="DE473" s="71"/>
      <c r="DF473" s="71"/>
      <c r="DG473" s="71"/>
      <c r="DH473" s="71"/>
      <c r="DI473" s="71"/>
      <c r="DJ473" s="71"/>
      <c r="DK473" s="71"/>
      <c r="DL473" s="71"/>
      <c r="DM473" s="71"/>
      <c r="DN473" s="71"/>
      <c r="DO473" s="71"/>
      <c r="DP473" s="71"/>
      <c r="DQ473" s="71"/>
      <c r="DR473" s="71"/>
      <c r="DS473" s="71"/>
      <c r="DT473" s="71"/>
      <c r="DU473" s="71"/>
      <c r="DV473" s="71"/>
      <c r="DW473" s="71"/>
      <c r="DX473" s="71"/>
      <c r="DY473" s="71"/>
      <c r="DZ473" s="71"/>
      <c r="EA473" s="71"/>
      <c r="EB473" s="71"/>
      <c r="EC473" s="71"/>
      <c r="ED473" s="71"/>
      <c r="EE473" s="71"/>
      <c r="EF473" s="71"/>
      <c r="EG473" s="71"/>
      <c r="EH473" s="71"/>
      <c r="EI473" s="71"/>
      <c r="EJ473" s="71"/>
      <c r="EK473" s="71"/>
      <c r="EL473" s="71"/>
      <c r="EM473" s="71"/>
      <c r="EN473" s="71"/>
      <c r="EO473" s="71"/>
      <c r="EP473" s="71"/>
      <c r="EQ473" s="71"/>
      <c r="ER473" s="71"/>
      <c r="ES473" s="71"/>
      <c r="ET473" s="71"/>
      <c r="EU473" s="71"/>
      <c r="EV473" s="71"/>
      <c r="EW473" s="71"/>
      <c r="EX473" s="71"/>
      <c r="EY473" s="71"/>
      <c r="EZ473" s="71"/>
      <c r="FA473" s="71"/>
      <c r="FB473" s="71"/>
      <c r="FC473" s="71"/>
      <c r="FD473" s="71"/>
      <c r="FE473" s="71"/>
      <c r="FF473" s="71"/>
      <c r="FG473" s="71"/>
      <c r="FH473" s="71"/>
      <c r="FI473" s="71"/>
      <c r="FJ473" s="71"/>
      <c r="FK473" s="71"/>
      <c r="FL473" s="71"/>
      <c r="FM473" s="71"/>
      <c r="FN473" s="71"/>
      <c r="FO473" s="71"/>
      <c r="FP473" s="71"/>
      <c r="FQ473" s="71"/>
      <c r="FR473" s="71"/>
      <c r="FS473" s="71"/>
      <c r="FT473" s="71"/>
      <c r="FU473" s="71"/>
      <c r="FV473" s="71"/>
      <c r="FW473" s="71"/>
      <c r="FX473" s="71"/>
      <c r="FY473" s="71"/>
      <c r="FZ473" s="71"/>
      <c r="GA473" s="71"/>
      <c r="GB473" s="71"/>
      <c r="GC473" s="71"/>
      <c r="GD473" s="71"/>
      <c r="GE473" s="71"/>
      <c r="GF473" s="71"/>
      <c r="GG473" s="71"/>
      <c r="GH473" s="71"/>
      <c r="GI473" s="71"/>
      <c r="GJ473" s="71"/>
      <c r="GK473" s="71"/>
      <c r="GL473" s="71"/>
      <c r="GM473" s="71"/>
      <c r="GN473" s="71"/>
      <c r="GO473" s="71"/>
      <c r="GP473" s="71"/>
      <c r="GQ473" s="71"/>
      <c r="GR473" s="71"/>
      <c r="GS473" s="71"/>
      <c r="GT473" s="71"/>
      <c r="GU473" s="71"/>
      <c r="GV473" s="71"/>
      <c r="GW473" s="71"/>
      <c r="GX473" s="71"/>
      <c r="GY473" s="71"/>
      <c r="GZ473" s="71"/>
      <c r="HA473" s="71"/>
      <c r="HB473" s="71"/>
      <c r="HC473" s="71"/>
      <c r="HD473" s="71"/>
      <c r="HE473" s="71"/>
      <c r="HF473" s="71"/>
      <c r="HG473" s="71"/>
      <c r="HH473" s="71"/>
      <c r="HI473" s="71"/>
      <c r="HJ473" s="71"/>
      <c r="HK473" s="71"/>
      <c r="HL473" s="71"/>
      <c r="HM473" s="71"/>
      <c r="HN473" s="71"/>
      <c r="HO473" s="71"/>
      <c r="HP473" s="71"/>
      <c r="HQ473" s="71"/>
      <c r="HR473" s="71"/>
      <c r="HS473" s="71"/>
      <c r="HT473" s="71"/>
      <c r="HU473" s="71"/>
      <c r="HV473" s="71"/>
      <c r="HW473" s="71"/>
      <c r="HX473" s="71"/>
      <c r="HY473" s="71"/>
      <c r="HZ473" s="71"/>
      <c r="IA473" s="71"/>
      <c r="IB473" s="71"/>
      <c r="IC473" s="71"/>
      <c r="ID473" s="71"/>
      <c r="IE473" s="71"/>
      <c r="IF473" s="71"/>
      <c r="IG473" s="71"/>
      <c r="IH473" s="71"/>
      <c r="II473" s="71"/>
      <c r="IJ473" s="71"/>
      <c r="IK473" s="71"/>
      <c r="IL473" s="71"/>
      <c r="IM473" s="71"/>
      <c r="IN473" s="71"/>
      <c r="IO473" s="71"/>
      <c r="IP473" s="71"/>
      <c r="IQ473" s="71"/>
      <c r="IR473" s="71"/>
      <c r="IS473" s="71"/>
      <c r="IT473" s="71"/>
      <c r="IU473" s="71"/>
      <c r="IV473" s="71"/>
    </row>
    <row r="474" spans="1:256" ht="12.75">
      <c r="A474" s="98" t="s">
        <v>30</v>
      </c>
      <c r="B474" s="137"/>
      <c r="C474" s="138" t="s">
        <v>1894</v>
      </c>
      <c r="D474" s="138"/>
      <c r="E474" s="138"/>
      <c r="F474" s="139"/>
      <c r="G474" s="140"/>
      <c r="H474" s="118"/>
      <c r="I474" s="96"/>
      <c r="J474" s="118"/>
      <c r="K474" s="118"/>
      <c r="L474" s="118"/>
      <c r="M474" s="141"/>
      <c r="N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  <c r="BM474" s="71"/>
      <c r="BN474" s="71"/>
      <c r="BO474" s="71"/>
      <c r="BP474" s="71"/>
      <c r="BQ474" s="71"/>
      <c r="BR474" s="71"/>
      <c r="BS474" s="71"/>
      <c r="BT474" s="71"/>
      <c r="BU474" s="71"/>
      <c r="BV474" s="71"/>
      <c r="BW474" s="71"/>
      <c r="BX474" s="71"/>
      <c r="BY474" s="71"/>
      <c r="BZ474" s="71"/>
      <c r="CA474" s="71"/>
      <c r="CB474" s="71"/>
      <c r="CC474" s="71"/>
      <c r="CD474" s="71"/>
      <c r="CE474" s="71"/>
      <c r="CF474" s="71"/>
      <c r="CG474" s="71"/>
      <c r="CH474" s="71"/>
      <c r="CI474" s="71"/>
      <c r="CJ474" s="71"/>
      <c r="CK474" s="71"/>
      <c r="CL474" s="71"/>
      <c r="CM474" s="71"/>
      <c r="CN474" s="71"/>
      <c r="CO474" s="71"/>
      <c r="CP474" s="71"/>
      <c r="CQ474" s="71"/>
      <c r="CR474" s="71"/>
      <c r="CS474" s="71"/>
      <c r="CT474" s="71"/>
      <c r="CU474" s="71"/>
      <c r="CV474" s="71"/>
      <c r="CW474" s="71"/>
      <c r="CX474" s="71"/>
      <c r="CY474" s="71"/>
      <c r="CZ474" s="71"/>
      <c r="DA474" s="71"/>
      <c r="DB474" s="71"/>
      <c r="DC474" s="71"/>
      <c r="DD474" s="71"/>
      <c r="DE474" s="71"/>
      <c r="DF474" s="71"/>
      <c r="DG474" s="71"/>
      <c r="DH474" s="71"/>
      <c r="DI474" s="71"/>
      <c r="DJ474" s="71"/>
      <c r="DK474" s="71"/>
      <c r="DL474" s="71"/>
      <c r="DM474" s="71"/>
      <c r="DN474" s="71"/>
      <c r="DO474" s="71"/>
      <c r="DP474" s="71"/>
      <c r="DQ474" s="71"/>
      <c r="DR474" s="71"/>
      <c r="DS474" s="71"/>
      <c r="DT474" s="71"/>
      <c r="DU474" s="71"/>
      <c r="DV474" s="71"/>
      <c r="DW474" s="71"/>
      <c r="DX474" s="71"/>
      <c r="DY474" s="71"/>
      <c r="DZ474" s="71"/>
      <c r="EA474" s="71"/>
      <c r="EB474" s="71"/>
      <c r="EC474" s="71"/>
      <c r="ED474" s="71"/>
      <c r="EE474" s="71"/>
      <c r="EF474" s="71"/>
      <c r="EG474" s="71"/>
      <c r="EH474" s="71"/>
      <c r="EI474" s="71"/>
      <c r="EJ474" s="71"/>
      <c r="EK474" s="71"/>
      <c r="EL474" s="71"/>
      <c r="EM474" s="71"/>
      <c r="EN474" s="71"/>
      <c r="EO474" s="71"/>
      <c r="EP474" s="71"/>
      <c r="EQ474" s="71"/>
      <c r="ER474" s="71"/>
      <c r="ES474" s="71"/>
      <c r="ET474" s="71"/>
      <c r="EU474" s="71"/>
      <c r="EV474" s="71"/>
      <c r="EW474" s="71"/>
      <c r="EX474" s="71"/>
      <c r="EY474" s="71"/>
      <c r="EZ474" s="71"/>
      <c r="FA474" s="71"/>
      <c r="FB474" s="71"/>
      <c r="FC474" s="71"/>
      <c r="FD474" s="71"/>
      <c r="FE474" s="71"/>
      <c r="FF474" s="71"/>
      <c r="FG474" s="71"/>
      <c r="FH474" s="71"/>
      <c r="FI474" s="71"/>
      <c r="FJ474" s="71"/>
      <c r="FK474" s="71"/>
      <c r="FL474" s="71"/>
      <c r="FM474" s="71"/>
      <c r="FN474" s="71"/>
      <c r="FO474" s="71"/>
      <c r="FP474" s="71"/>
      <c r="FQ474" s="71"/>
      <c r="FR474" s="71"/>
      <c r="FS474" s="71"/>
      <c r="FT474" s="71"/>
      <c r="FU474" s="71"/>
      <c r="FV474" s="71"/>
      <c r="FW474" s="71"/>
      <c r="FX474" s="71"/>
      <c r="FY474" s="71"/>
      <c r="FZ474" s="71"/>
      <c r="GA474" s="71"/>
      <c r="GB474" s="71"/>
      <c r="GC474" s="71"/>
      <c r="GD474" s="71"/>
      <c r="GE474" s="71"/>
      <c r="GF474" s="71"/>
      <c r="GG474" s="71"/>
      <c r="GH474" s="71"/>
      <c r="GI474" s="71"/>
      <c r="GJ474" s="71"/>
      <c r="GK474" s="71"/>
      <c r="GL474" s="71"/>
      <c r="GM474" s="71"/>
      <c r="GN474" s="71"/>
      <c r="GO474" s="71"/>
      <c r="GP474" s="71"/>
      <c r="GQ474" s="71"/>
      <c r="GR474" s="71"/>
      <c r="GS474" s="71"/>
      <c r="GT474" s="71"/>
      <c r="GU474" s="71"/>
      <c r="GV474" s="71"/>
      <c r="GW474" s="71"/>
      <c r="GX474" s="71"/>
      <c r="GY474" s="71"/>
      <c r="GZ474" s="71"/>
      <c r="HA474" s="71"/>
      <c r="HB474" s="71"/>
      <c r="HC474" s="71"/>
      <c r="HD474" s="71"/>
      <c r="HE474" s="71"/>
      <c r="HF474" s="71"/>
      <c r="HG474" s="71"/>
      <c r="HH474" s="71"/>
      <c r="HI474" s="71"/>
      <c r="HJ474" s="71"/>
      <c r="HK474" s="71"/>
      <c r="HL474" s="71"/>
      <c r="HM474" s="71"/>
      <c r="HN474" s="71"/>
      <c r="HO474" s="71"/>
      <c r="HP474" s="71"/>
      <c r="HQ474" s="71"/>
      <c r="HR474" s="71"/>
      <c r="HS474" s="71"/>
      <c r="HT474" s="71"/>
      <c r="HU474" s="71"/>
      <c r="HV474" s="71"/>
      <c r="HW474" s="71"/>
      <c r="HX474" s="71"/>
      <c r="HY474" s="71"/>
      <c r="HZ474" s="71"/>
      <c r="IA474" s="71"/>
      <c r="IB474" s="71"/>
      <c r="IC474" s="71"/>
      <c r="ID474" s="71"/>
      <c r="IE474" s="71"/>
      <c r="IF474" s="71"/>
      <c r="IG474" s="71"/>
      <c r="IH474" s="71"/>
      <c r="II474" s="71"/>
      <c r="IJ474" s="71"/>
      <c r="IK474" s="71"/>
      <c r="IL474" s="71"/>
      <c r="IM474" s="71"/>
      <c r="IN474" s="71"/>
      <c r="IO474" s="71"/>
      <c r="IP474" s="71"/>
      <c r="IQ474" s="71"/>
      <c r="IR474" s="71"/>
      <c r="IS474" s="71"/>
      <c r="IT474" s="71"/>
      <c r="IU474" s="71"/>
      <c r="IV474" s="71"/>
    </row>
    <row r="475" spans="1:256" ht="12.75">
      <c r="A475" s="98" t="s">
        <v>30</v>
      </c>
      <c r="B475" s="137"/>
      <c r="C475" s="138" t="s">
        <v>1895</v>
      </c>
      <c r="D475" s="138"/>
      <c r="E475" s="138"/>
      <c r="F475" s="139"/>
      <c r="G475" s="140"/>
      <c r="H475" s="118"/>
      <c r="I475" s="96"/>
      <c r="J475" s="118"/>
      <c r="K475" s="118"/>
      <c r="L475" s="118"/>
      <c r="M475" s="141"/>
      <c r="N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  <c r="BM475" s="71"/>
      <c r="BN475" s="71"/>
      <c r="BO475" s="71"/>
      <c r="BP475" s="71"/>
      <c r="BQ475" s="71"/>
      <c r="BR475" s="71"/>
      <c r="BS475" s="71"/>
      <c r="BT475" s="71"/>
      <c r="BU475" s="71"/>
      <c r="BV475" s="71"/>
      <c r="BW475" s="71"/>
      <c r="BX475" s="71"/>
      <c r="BY475" s="71"/>
      <c r="BZ475" s="71"/>
      <c r="CA475" s="71"/>
      <c r="CB475" s="71"/>
      <c r="CC475" s="71"/>
      <c r="CD475" s="71"/>
      <c r="CE475" s="71"/>
      <c r="CF475" s="71"/>
      <c r="CG475" s="71"/>
      <c r="CH475" s="71"/>
      <c r="CI475" s="71"/>
      <c r="CJ475" s="71"/>
      <c r="CK475" s="71"/>
      <c r="CL475" s="71"/>
      <c r="CM475" s="71"/>
      <c r="CN475" s="71"/>
      <c r="CO475" s="71"/>
      <c r="CP475" s="71"/>
      <c r="CQ475" s="71"/>
      <c r="CR475" s="71"/>
      <c r="CS475" s="71"/>
      <c r="CT475" s="71"/>
      <c r="CU475" s="71"/>
      <c r="CV475" s="71"/>
      <c r="CW475" s="71"/>
      <c r="CX475" s="71"/>
      <c r="CY475" s="71"/>
      <c r="CZ475" s="71"/>
      <c r="DA475" s="71"/>
      <c r="DB475" s="71"/>
      <c r="DC475" s="71"/>
      <c r="DD475" s="71"/>
      <c r="DE475" s="71"/>
      <c r="DF475" s="71"/>
      <c r="DG475" s="71"/>
      <c r="DH475" s="71"/>
      <c r="DI475" s="71"/>
      <c r="DJ475" s="71"/>
      <c r="DK475" s="71"/>
      <c r="DL475" s="71"/>
      <c r="DM475" s="71"/>
      <c r="DN475" s="71"/>
      <c r="DO475" s="71"/>
      <c r="DP475" s="71"/>
      <c r="DQ475" s="71"/>
      <c r="DR475" s="71"/>
      <c r="DS475" s="71"/>
      <c r="DT475" s="71"/>
      <c r="DU475" s="71"/>
      <c r="DV475" s="71"/>
      <c r="DW475" s="71"/>
      <c r="DX475" s="71"/>
      <c r="DY475" s="71"/>
      <c r="DZ475" s="71"/>
      <c r="EA475" s="71"/>
      <c r="EB475" s="71"/>
      <c r="EC475" s="71"/>
      <c r="ED475" s="71"/>
      <c r="EE475" s="71"/>
      <c r="EF475" s="71"/>
      <c r="EG475" s="71"/>
      <c r="EH475" s="71"/>
      <c r="EI475" s="71"/>
      <c r="EJ475" s="71"/>
      <c r="EK475" s="71"/>
      <c r="EL475" s="71"/>
      <c r="EM475" s="71"/>
      <c r="EN475" s="71"/>
      <c r="EO475" s="71"/>
      <c r="EP475" s="71"/>
      <c r="EQ475" s="71"/>
      <c r="ER475" s="71"/>
      <c r="ES475" s="71"/>
      <c r="ET475" s="71"/>
      <c r="EU475" s="71"/>
      <c r="EV475" s="71"/>
      <c r="EW475" s="71"/>
      <c r="EX475" s="71"/>
      <c r="EY475" s="71"/>
      <c r="EZ475" s="71"/>
      <c r="FA475" s="71"/>
      <c r="FB475" s="71"/>
      <c r="FC475" s="71"/>
      <c r="FD475" s="71"/>
      <c r="FE475" s="71"/>
      <c r="FF475" s="71"/>
      <c r="FG475" s="71"/>
      <c r="FH475" s="71"/>
      <c r="FI475" s="71"/>
      <c r="FJ475" s="71"/>
      <c r="FK475" s="71"/>
      <c r="FL475" s="71"/>
      <c r="FM475" s="71"/>
      <c r="FN475" s="71"/>
      <c r="FO475" s="71"/>
      <c r="FP475" s="71"/>
      <c r="FQ475" s="71"/>
      <c r="FR475" s="71"/>
      <c r="FS475" s="71"/>
      <c r="FT475" s="71"/>
      <c r="FU475" s="71"/>
      <c r="FV475" s="71"/>
      <c r="FW475" s="71"/>
      <c r="FX475" s="71"/>
      <c r="FY475" s="71"/>
      <c r="FZ475" s="71"/>
      <c r="GA475" s="71"/>
      <c r="GB475" s="71"/>
      <c r="GC475" s="71"/>
      <c r="GD475" s="71"/>
      <c r="GE475" s="71"/>
      <c r="GF475" s="71"/>
      <c r="GG475" s="71"/>
      <c r="GH475" s="71"/>
      <c r="GI475" s="71"/>
      <c r="GJ475" s="71"/>
      <c r="GK475" s="71"/>
      <c r="GL475" s="71"/>
      <c r="GM475" s="71"/>
      <c r="GN475" s="71"/>
      <c r="GO475" s="71"/>
      <c r="GP475" s="71"/>
      <c r="GQ475" s="71"/>
      <c r="GR475" s="71"/>
      <c r="GS475" s="71"/>
      <c r="GT475" s="71"/>
      <c r="GU475" s="71"/>
      <c r="GV475" s="71"/>
      <c r="GW475" s="71"/>
      <c r="GX475" s="71"/>
      <c r="GY475" s="71"/>
      <c r="GZ475" s="71"/>
      <c r="HA475" s="71"/>
      <c r="HB475" s="71"/>
      <c r="HC475" s="71"/>
      <c r="HD475" s="71"/>
      <c r="HE475" s="71"/>
      <c r="HF475" s="71"/>
      <c r="HG475" s="71"/>
      <c r="HH475" s="71"/>
      <c r="HI475" s="71"/>
      <c r="HJ475" s="71"/>
      <c r="HK475" s="71"/>
      <c r="HL475" s="71"/>
      <c r="HM475" s="71"/>
      <c r="HN475" s="71"/>
      <c r="HO475" s="71"/>
      <c r="HP475" s="71"/>
      <c r="HQ475" s="71"/>
      <c r="HR475" s="71"/>
      <c r="HS475" s="71"/>
      <c r="HT475" s="71"/>
      <c r="HU475" s="71"/>
      <c r="HV475" s="71"/>
      <c r="HW475" s="71"/>
      <c r="HX475" s="71"/>
      <c r="HY475" s="71"/>
      <c r="HZ475" s="71"/>
      <c r="IA475" s="71"/>
      <c r="IB475" s="71"/>
      <c r="IC475" s="71"/>
      <c r="ID475" s="71"/>
      <c r="IE475" s="71"/>
      <c r="IF475" s="71"/>
      <c r="IG475" s="71"/>
      <c r="IH475" s="71"/>
      <c r="II475" s="71"/>
      <c r="IJ475" s="71"/>
      <c r="IK475" s="71"/>
      <c r="IL475" s="71"/>
      <c r="IM475" s="71"/>
      <c r="IN475" s="71"/>
      <c r="IO475" s="71"/>
      <c r="IP475" s="71"/>
      <c r="IQ475" s="71"/>
      <c r="IR475" s="71"/>
      <c r="IS475" s="71"/>
      <c r="IT475" s="71"/>
      <c r="IU475" s="71"/>
      <c r="IV475" s="71"/>
    </row>
    <row r="476" spans="1:256" ht="12.75">
      <c r="A476" s="98" t="s">
        <v>30</v>
      </c>
      <c r="B476" s="137"/>
      <c r="C476" s="138" t="s">
        <v>1896</v>
      </c>
      <c r="D476" s="138"/>
      <c r="E476" s="138"/>
      <c r="F476" s="139"/>
      <c r="G476" s="140"/>
      <c r="H476" s="118"/>
      <c r="I476" s="96"/>
      <c r="J476" s="118"/>
      <c r="K476" s="118"/>
      <c r="L476" s="118"/>
      <c r="M476" s="141"/>
      <c r="N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  <c r="BM476" s="71"/>
      <c r="BN476" s="71"/>
      <c r="BO476" s="71"/>
      <c r="BP476" s="71"/>
      <c r="BQ476" s="71"/>
      <c r="BR476" s="71"/>
      <c r="BS476" s="71"/>
      <c r="BT476" s="71"/>
      <c r="BU476" s="71"/>
      <c r="BV476" s="71"/>
      <c r="BW476" s="71"/>
      <c r="BX476" s="71"/>
      <c r="BY476" s="71"/>
      <c r="BZ476" s="71"/>
      <c r="CA476" s="71"/>
      <c r="CB476" s="71"/>
      <c r="CC476" s="71"/>
      <c r="CD476" s="71"/>
      <c r="CE476" s="71"/>
      <c r="CF476" s="71"/>
      <c r="CG476" s="71"/>
      <c r="CH476" s="71"/>
      <c r="CI476" s="71"/>
      <c r="CJ476" s="71"/>
      <c r="CK476" s="71"/>
      <c r="CL476" s="71"/>
      <c r="CM476" s="71"/>
      <c r="CN476" s="71"/>
      <c r="CO476" s="71"/>
      <c r="CP476" s="71"/>
      <c r="CQ476" s="71"/>
      <c r="CR476" s="71"/>
      <c r="CS476" s="71"/>
      <c r="CT476" s="71"/>
      <c r="CU476" s="71"/>
      <c r="CV476" s="71"/>
      <c r="CW476" s="71"/>
      <c r="CX476" s="71"/>
      <c r="CY476" s="71"/>
      <c r="CZ476" s="71"/>
      <c r="DA476" s="71"/>
      <c r="DB476" s="71"/>
      <c r="DC476" s="71"/>
      <c r="DD476" s="71"/>
      <c r="DE476" s="71"/>
      <c r="DF476" s="71"/>
      <c r="DG476" s="71"/>
      <c r="DH476" s="71"/>
      <c r="DI476" s="71"/>
      <c r="DJ476" s="71"/>
      <c r="DK476" s="71"/>
      <c r="DL476" s="71"/>
      <c r="DM476" s="71"/>
      <c r="DN476" s="71"/>
      <c r="DO476" s="71"/>
      <c r="DP476" s="71"/>
      <c r="DQ476" s="71"/>
      <c r="DR476" s="71"/>
      <c r="DS476" s="71"/>
      <c r="DT476" s="71"/>
      <c r="DU476" s="71"/>
      <c r="DV476" s="71"/>
      <c r="DW476" s="71"/>
      <c r="DX476" s="71"/>
      <c r="DY476" s="71"/>
      <c r="DZ476" s="71"/>
      <c r="EA476" s="71"/>
      <c r="EB476" s="71"/>
      <c r="EC476" s="71"/>
      <c r="ED476" s="71"/>
      <c r="EE476" s="71"/>
      <c r="EF476" s="71"/>
      <c r="EG476" s="71"/>
      <c r="EH476" s="71"/>
      <c r="EI476" s="71"/>
      <c r="EJ476" s="71"/>
      <c r="EK476" s="71"/>
      <c r="EL476" s="71"/>
      <c r="EM476" s="71"/>
      <c r="EN476" s="71"/>
      <c r="EO476" s="71"/>
      <c r="EP476" s="71"/>
      <c r="EQ476" s="71"/>
      <c r="ER476" s="71"/>
      <c r="ES476" s="71"/>
      <c r="ET476" s="71"/>
      <c r="EU476" s="71"/>
      <c r="EV476" s="71"/>
      <c r="EW476" s="71"/>
      <c r="EX476" s="71"/>
      <c r="EY476" s="71"/>
      <c r="EZ476" s="71"/>
      <c r="FA476" s="71"/>
      <c r="FB476" s="71"/>
      <c r="FC476" s="71"/>
      <c r="FD476" s="71"/>
      <c r="FE476" s="71"/>
      <c r="FF476" s="71"/>
      <c r="FG476" s="71"/>
      <c r="FH476" s="71"/>
      <c r="FI476" s="71"/>
      <c r="FJ476" s="71"/>
      <c r="FK476" s="71"/>
      <c r="FL476" s="71"/>
      <c r="FM476" s="71"/>
      <c r="FN476" s="71"/>
      <c r="FO476" s="71"/>
      <c r="FP476" s="71"/>
      <c r="FQ476" s="71"/>
      <c r="FR476" s="71"/>
      <c r="FS476" s="71"/>
      <c r="FT476" s="71"/>
      <c r="FU476" s="71"/>
      <c r="FV476" s="71"/>
      <c r="FW476" s="71"/>
      <c r="FX476" s="71"/>
      <c r="FY476" s="71"/>
      <c r="FZ476" s="71"/>
      <c r="GA476" s="71"/>
      <c r="GB476" s="71"/>
      <c r="GC476" s="71"/>
      <c r="GD476" s="71"/>
      <c r="GE476" s="71"/>
      <c r="GF476" s="71"/>
      <c r="GG476" s="71"/>
      <c r="GH476" s="71"/>
      <c r="GI476" s="71"/>
      <c r="GJ476" s="71"/>
      <c r="GK476" s="71"/>
      <c r="GL476" s="71"/>
      <c r="GM476" s="71"/>
      <c r="GN476" s="71"/>
      <c r="GO476" s="71"/>
      <c r="GP476" s="71"/>
      <c r="GQ476" s="71"/>
      <c r="GR476" s="71"/>
      <c r="GS476" s="71"/>
      <c r="GT476" s="71"/>
      <c r="GU476" s="71"/>
      <c r="GV476" s="71"/>
      <c r="GW476" s="71"/>
      <c r="GX476" s="71"/>
      <c r="GY476" s="71"/>
      <c r="GZ476" s="71"/>
      <c r="HA476" s="71"/>
      <c r="HB476" s="71"/>
      <c r="HC476" s="71"/>
      <c r="HD476" s="71"/>
      <c r="HE476" s="71"/>
      <c r="HF476" s="71"/>
      <c r="HG476" s="71"/>
      <c r="HH476" s="71"/>
      <c r="HI476" s="71"/>
      <c r="HJ476" s="71"/>
      <c r="HK476" s="71"/>
      <c r="HL476" s="71"/>
      <c r="HM476" s="71"/>
      <c r="HN476" s="71"/>
      <c r="HO476" s="71"/>
      <c r="HP476" s="71"/>
      <c r="HQ476" s="71"/>
      <c r="HR476" s="71"/>
      <c r="HS476" s="71"/>
      <c r="HT476" s="71"/>
      <c r="HU476" s="71"/>
      <c r="HV476" s="71"/>
      <c r="HW476" s="71"/>
      <c r="HX476" s="71"/>
      <c r="HY476" s="71"/>
      <c r="HZ476" s="71"/>
      <c r="IA476" s="71"/>
      <c r="IB476" s="71"/>
      <c r="IC476" s="71"/>
      <c r="ID476" s="71"/>
      <c r="IE476" s="71"/>
      <c r="IF476" s="71"/>
      <c r="IG476" s="71"/>
      <c r="IH476" s="71"/>
      <c r="II476" s="71"/>
      <c r="IJ476" s="71"/>
      <c r="IK476" s="71"/>
      <c r="IL476" s="71"/>
      <c r="IM476" s="71"/>
      <c r="IN476" s="71"/>
      <c r="IO476" s="71"/>
      <c r="IP476" s="71"/>
      <c r="IQ476" s="71"/>
      <c r="IR476" s="71"/>
      <c r="IS476" s="71"/>
      <c r="IT476" s="71"/>
      <c r="IU476" s="71"/>
      <c r="IV476" s="71"/>
    </row>
    <row r="477" spans="1:256" ht="12.75">
      <c r="A477" s="98" t="s">
        <v>30</v>
      </c>
      <c r="B477" s="137"/>
      <c r="C477" s="138" t="s">
        <v>1897</v>
      </c>
      <c r="D477" s="138"/>
      <c r="E477" s="138"/>
      <c r="F477" s="139"/>
      <c r="G477" s="140"/>
      <c r="H477" s="118"/>
      <c r="I477" s="96"/>
      <c r="J477" s="118"/>
      <c r="K477" s="118"/>
      <c r="L477" s="118"/>
      <c r="M477" s="141"/>
      <c r="N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  <c r="BM477" s="71"/>
      <c r="BN477" s="71"/>
      <c r="BO477" s="71"/>
      <c r="BP477" s="71"/>
      <c r="BQ477" s="71"/>
      <c r="BR477" s="71"/>
      <c r="BS477" s="71"/>
      <c r="BT477" s="71"/>
      <c r="BU477" s="71"/>
      <c r="BV477" s="71"/>
      <c r="BW477" s="71"/>
      <c r="BX477" s="71"/>
      <c r="BY477" s="71"/>
      <c r="BZ477" s="71"/>
      <c r="CA477" s="71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71"/>
      <c r="CQ477" s="71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71"/>
      <c r="DG477" s="71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71"/>
      <c r="DW477" s="71"/>
      <c r="DX477" s="71"/>
      <c r="DY477" s="71"/>
      <c r="DZ477" s="71"/>
      <c r="EA477" s="71"/>
      <c r="EB477" s="71"/>
      <c r="EC477" s="71"/>
      <c r="ED477" s="71"/>
      <c r="EE477" s="71"/>
      <c r="EF477" s="71"/>
      <c r="EG477" s="71"/>
      <c r="EH477" s="71"/>
      <c r="EI477" s="71"/>
      <c r="EJ477" s="71"/>
      <c r="EK477" s="71"/>
      <c r="EL477" s="71"/>
      <c r="EM477" s="71"/>
      <c r="EN477" s="71"/>
      <c r="EO477" s="71"/>
      <c r="EP477" s="71"/>
      <c r="EQ477" s="71"/>
      <c r="ER477" s="71"/>
      <c r="ES477" s="71"/>
      <c r="ET477" s="71"/>
      <c r="EU477" s="71"/>
      <c r="EV477" s="71"/>
      <c r="EW477" s="71"/>
      <c r="EX477" s="71"/>
      <c r="EY477" s="71"/>
      <c r="EZ477" s="71"/>
      <c r="FA477" s="71"/>
      <c r="FB477" s="71"/>
      <c r="FC477" s="71"/>
      <c r="FD477" s="71"/>
      <c r="FE477" s="71"/>
      <c r="FF477" s="71"/>
      <c r="FG477" s="71"/>
      <c r="FH477" s="71"/>
      <c r="FI477" s="71"/>
      <c r="FJ477" s="71"/>
      <c r="FK477" s="71"/>
      <c r="FL477" s="71"/>
      <c r="FM477" s="71"/>
      <c r="FN477" s="71"/>
      <c r="FO477" s="71"/>
      <c r="FP477" s="71"/>
      <c r="FQ477" s="71"/>
      <c r="FR477" s="71"/>
      <c r="FS477" s="71"/>
      <c r="FT477" s="71"/>
      <c r="FU477" s="71"/>
      <c r="FV477" s="71"/>
      <c r="FW477" s="71"/>
      <c r="FX477" s="71"/>
      <c r="FY477" s="71"/>
      <c r="FZ477" s="71"/>
      <c r="GA477" s="71"/>
      <c r="GB477" s="71"/>
      <c r="GC477" s="71"/>
      <c r="GD477" s="71"/>
      <c r="GE477" s="71"/>
      <c r="GF477" s="71"/>
      <c r="GG477" s="71"/>
      <c r="GH477" s="71"/>
      <c r="GI477" s="71"/>
      <c r="GJ477" s="71"/>
      <c r="GK477" s="71"/>
      <c r="GL477" s="71"/>
      <c r="GM477" s="71"/>
      <c r="GN477" s="71"/>
      <c r="GO477" s="71"/>
      <c r="GP477" s="71"/>
      <c r="GQ477" s="71"/>
      <c r="GR477" s="71"/>
      <c r="GS477" s="71"/>
      <c r="GT477" s="71"/>
      <c r="GU477" s="71"/>
      <c r="GV477" s="71"/>
      <c r="GW477" s="71"/>
      <c r="GX477" s="71"/>
      <c r="GY477" s="71"/>
      <c r="GZ477" s="71"/>
      <c r="HA477" s="71"/>
      <c r="HB477" s="71"/>
      <c r="HC477" s="71"/>
      <c r="HD477" s="71"/>
      <c r="HE477" s="71"/>
      <c r="HF477" s="71"/>
      <c r="HG477" s="71"/>
      <c r="HH477" s="71"/>
      <c r="HI477" s="71"/>
      <c r="HJ477" s="71"/>
      <c r="HK477" s="71"/>
      <c r="HL477" s="71"/>
      <c r="HM477" s="71"/>
      <c r="HN477" s="71"/>
      <c r="HO477" s="71"/>
      <c r="HP477" s="71"/>
      <c r="HQ477" s="71"/>
      <c r="HR477" s="71"/>
      <c r="HS477" s="71"/>
      <c r="HT477" s="71"/>
      <c r="HU477" s="71"/>
      <c r="HV477" s="71"/>
      <c r="HW477" s="71"/>
      <c r="HX477" s="71"/>
      <c r="HY477" s="71"/>
      <c r="HZ477" s="71"/>
      <c r="IA477" s="71"/>
      <c r="IB477" s="71"/>
      <c r="IC477" s="71"/>
      <c r="ID477" s="71"/>
      <c r="IE477" s="71"/>
      <c r="IF477" s="71"/>
      <c r="IG477" s="71"/>
      <c r="IH477" s="71"/>
      <c r="II477" s="71"/>
      <c r="IJ477" s="71"/>
      <c r="IK477" s="71"/>
      <c r="IL477" s="71"/>
      <c r="IM477" s="71"/>
      <c r="IN477" s="71"/>
      <c r="IO477" s="71"/>
      <c r="IP477" s="71"/>
      <c r="IQ477" s="71"/>
      <c r="IR477" s="71"/>
      <c r="IS477" s="71"/>
      <c r="IT477" s="71"/>
      <c r="IU477" s="71"/>
      <c r="IV477" s="71"/>
    </row>
    <row r="478" spans="1:256" ht="12.75">
      <c r="A478" s="68" t="s">
        <v>1898</v>
      </c>
      <c r="B478" s="68" t="s">
        <v>1899</v>
      </c>
      <c r="C478" s="68" t="s">
        <v>1900</v>
      </c>
      <c r="D478" s="68"/>
      <c r="E478" s="68"/>
      <c r="F478" s="69">
        <v>-59218</v>
      </c>
      <c r="G478" s="70">
        <v>-59218</v>
      </c>
      <c r="H478" s="70"/>
      <c r="I478" s="70"/>
      <c r="J478" s="70"/>
      <c r="K478" s="70"/>
      <c r="L478" s="70"/>
      <c r="M478" s="70"/>
      <c r="N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  <c r="BM478" s="71"/>
      <c r="BN478" s="71"/>
      <c r="BO478" s="71"/>
      <c r="BP478" s="71"/>
      <c r="BQ478" s="71"/>
      <c r="BR478" s="71"/>
      <c r="BS478" s="71"/>
      <c r="BT478" s="71"/>
      <c r="BU478" s="71"/>
      <c r="BV478" s="71"/>
      <c r="BW478" s="71"/>
      <c r="BX478" s="71"/>
      <c r="BY478" s="71"/>
      <c r="BZ478" s="71"/>
      <c r="CA478" s="71"/>
      <c r="CB478" s="71"/>
      <c r="CC478" s="71"/>
      <c r="CD478" s="71"/>
      <c r="CE478" s="71"/>
      <c r="CF478" s="71"/>
      <c r="CG478" s="71"/>
      <c r="CH478" s="71"/>
      <c r="CI478" s="71"/>
      <c r="CJ478" s="71"/>
      <c r="CK478" s="71"/>
      <c r="CL478" s="71"/>
      <c r="CM478" s="71"/>
      <c r="CN478" s="71"/>
      <c r="CO478" s="71"/>
      <c r="CP478" s="71"/>
      <c r="CQ478" s="71"/>
      <c r="CR478" s="71"/>
      <c r="CS478" s="71"/>
      <c r="CT478" s="71"/>
      <c r="CU478" s="71"/>
      <c r="CV478" s="71"/>
      <c r="CW478" s="71"/>
      <c r="CX478" s="71"/>
      <c r="CY478" s="71"/>
      <c r="CZ478" s="71"/>
      <c r="DA478" s="71"/>
      <c r="DB478" s="71"/>
      <c r="DC478" s="71"/>
      <c r="DD478" s="71"/>
      <c r="DE478" s="71"/>
      <c r="DF478" s="71"/>
      <c r="DG478" s="71"/>
      <c r="DH478" s="71"/>
      <c r="DI478" s="71"/>
      <c r="DJ478" s="71"/>
      <c r="DK478" s="71"/>
      <c r="DL478" s="71"/>
      <c r="DM478" s="71"/>
      <c r="DN478" s="71"/>
      <c r="DO478" s="71"/>
      <c r="DP478" s="71"/>
      <c r="DQ478" s="71"/>
      <c r="DR478" s="71"/>
      <c r="DS478" s="71"/>
      <c r="DT478" s="71"/>
      <c r="DU478" s="71"/>
      <c r="DV478" s="71"/>
      <c r="DW478" s="71"/>
      <c r="DX478" s="71"/>
      <c r="DY478" s="71"/>
      <c r="DZ478" s="71"/>
      <c r="EA478" s="71"/>
      <c r="EB478" s="71"/>
      <c r="EC478" s="71"/>
      <c r="ED478" s="71"/>
      <c r="EE478" s="71"/>
      <c r="EF478" s="71"/>
      <c r="EG478" s="71"/>
      <c r="EH478" s="71"/>
      <c r="EI478" s="71"/>
      <c r="EJ478" s="71"/>
      <c r="EK478" s="71"/>
      <c r="EL478" s="71"/>
      <c r="EM478" s="71"/>
      <c r="EN478" s="71"/>
      <c r="EO478" s="71"/>
      <c r="EP478" s="71"/>
      <c r="EQ478" s="71"/>
      <c r="ER478" s="71"/>
      <c r="ES478" s="71"/>
      <c r="ET478" s="71"/>
      <c r="EU478" s="71"/>
      <c r="EV478" s="71"/>
      <c r="EW478" s="71"/>
      <c r="EX478" s="71"/>
      <c r="EY478" s="71"/>
      <c r="EZ478" s="71"/>
      <c r="FA478" s="71"/>
      <c r="FB478" s="71"/>
      <c r="FC478" s="71"/>
      <c r="FD478" s="71"/>
      <c r="FE478" s="71"/>
      <c r="FF478" s="71"/>
      <c r="FG478" s="71"/>
      <c r="FH478" s="71"/>
      <c r="FI478" s="71"/>
      <c r="FJ478" s="71"/>
      <c r="FK478" s="71"/>
      <c r="FL478" s="71"/>
      <c r="FM478" s="71"/>
      <c r="FN478" s="71"/>
      <c r="FO478" s="71"/>
      <c r="FP478" s="71"/>
      <c r="FQ478" s="71"/>
      <c r="FR478" s="71"/>
      <c r="FS478" s="71"/>
      <c r="FT478" s="71"/>
      <c r="FU478" s="71"/>
      <c r="FV478" s="71"/>
      <c r="FW478" s="71"/>
      <c r="FX478" s="71"/>
      <c r="FY478" s="71"/>
      <c r="FZ478" s="71"/>
      <c r="GA478" s="71"/>
      <c r="GB478" s="71"/>
      <c r="GC478" s="71"/>
      <c r="GD478" s="71"/>
      <c r="GE478" s="71"/>
      <c r="GF478" s="71"/>
      <c r="GG478" s="71"/>
      <c r="GH478" s="71"/>
      <c r="GI478" s="71"/>
      <c r="GJ478" s="71"/>
      <c r="GK478" s="71"/>
      <c r="GL478" s="71"/>
      <c r="GM478" s="71"/>
      <c r="GN478" s="71"/>
      <c r="GO478" s="71"/>
      <c r="GP478" s="71"/>
      <c r="GQ478" s="71"/>
      <c r="GR478" s="71"/>
      <c r="GS478" s="71"/>
      <c r="GT478" s="71"/>
      <c r="GU478" s="71"/>
      <c r="GV478" s="71"/>
      <c r="GW478" s="71"/>
      <c r="GX478" s="71"/>
      <c r="GY478" s="71"/>
      <c r="GZ478" s="71"/>
      <c r="HA478" s="71"/>
      <c r="HB478" s="71"/>
      <c r="HC478" s="71"/>
      <c r="HD478" s="71"/>
      <c r="HE478" s="71"/>
      <c r="HF478" s="71"/>
      <c r="HG478" s="71"/>
      <c r="HH478" s="71"/>
      <c r="HI478" s="71"/>
      <c r="HJ478" s="71"/>
      <c r="HK478" s="71"/>
      <c r="HL478" s="71"/>
      <c r="HM478" s="71"/>
      <c r="HN478" s="71"/>
      <c r="HO478" s="71"/>
      <c r="HP478" s="71"/>
      <c r="HQ478" s="71"/>
      <c r="HR478" s="71"/>
      <c r="HS478" s="71"/>
      <c r="HT478" s="71"/>
      <c r="HU478" s="71"/>
      <c r="HV478" s="71"/>
      <c r="HW478" s="71"/>
      <c r="HX478" s="71"/>
      <c r="HY478" s="71"/>
      <c r="HZ478" s="71"/>
      <c r="IA478" s="71"/>
      <c r="IB478" s="71"/>
      <c r="IC478" s="71"/>
      <c r="ID478" s="71"/>
      <c r="IE478" s="71"/>
      <c r="IF478" s="71"/>
      <c r="IG478" s="71"/>
      <c r="IH478" s="71"/>
      <c r="II478" s="71"/>
      <c r="IJ478" s="71"/>
      <c r="IK478" s="71"/>
      <c r="IL478" s="71"/>
      <c r="IM478" s="71"/>
      <c r="IN478" s="71"/>
      <c r="IO478" s="71"/>
      <c r="IP478" s="71"/>
      <c r="IQ478" s="71"/>
      <c r="IR478" s="71"/>
      <c r="IS478" s="71"/>
      <c r="IT478" s="71"/>
      <c r="IU478" s="71"/>
      <c r="IV478" s="71"/>
    </row>
    <row r="479" spans="1:256" ht="12.75">
      <c r="A479" s="98" t="s">
        <v>1901</v>
      </c>
      <c r="B479" s="99">
        <v>409.2</v>
      </c>
      <c r="C479" s="124" t="s">
        <v>1902</v>
      </c>
      <c r="D479" s="371"/>
      <c r="E479" s="371"/>
      <c r="F479" s="94">
        <v>-59218</v>
      </c>
      <c r="G479" s="108">
        <v>-59218</v>
      </c>
      <c r="H479" s="104"/>
      <c r="I479" s="96"/>
      <c r="J479" s="104"/>
      <c r="K479" s="104"/>
      <c r="L479" s="104"/>
      <c r="M479" s="96"/>
      <c r="N479" s="71"/>
      <c r="O479" s="72">
        <v>0</v>
      </c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  <c r="BM479" s="71"/>
      <c r="BN479" s="71"/>
      <c r="BO479" s="71"/>
      <c r="BP479" s="71"/>
      <c r="BQ479" s="71"/>
      <c r="BR479" s="71"/>
      <c r="BS479" s="71"/>
      <c r="BT479" s="71"/>
      <c r="BU479" s="71"/>
      <c r="BV479" s="71"/>
      <c r="BW479" s="71"/>
      <c r="BX479" s="71"/>
      <c r="BY479" s="71"/>
      <c r="BZ479" s="71"/>
      <c r="CA479" s="71"/>
      <c r="CB479" s="71"/>
      <c r="CC479" s="71"/>
      <c r="CD479" s="71"/>
      <c r="CE479" s="71"/>
      <c r="CF479" s="71"/>
      <c r="CG479" s="71"/>
      <c r="CH479" s="71"/>
      <c r="CI479" s="71"/>
      <c r="CJ479" s="71"/>
      <c r="CK479" s="71"/>
      <c r="CL479" s="71"/>
      <c r="CM479" s="71"/>
      <c r="CN479" s="71"/>
      <c r="CO479" s="71"/>
      <c r="CP479" s="71"/>
      <c r="CQ479" s="71"/>
      <c r="CR479" s="71"/>
      <c r="CS479" s="71"/>
      <c r="CT479" s="71"/>
      <c r="CU479" s="71"/>
      <c r="CV479" s="71"/>
      <c r="CW479" s="71"/>
      <c r="CX479" s="71"/>
      <c r="CY479" s="71"/>
      <c r="CZ479" s="71"/>
      <c r="DA479" s="71"/>
      <c r="DB479" s="71"/>
      <c r="DC479" s="71"/>
      <c r="DD479" s="71"/>
      <c r="DE479" s="71"/>
      <c r="DF479" s="71"/>
      <c r="DG479" s="71"/>
      <c r="DH479" s="71"/>
      <c r="DI479" s="71"/>
      <c r="DJ479" s="71"/>
      <c r="DK479" s="71"/>
      <c r="DL479" s="71"/>
      <c r="DM479" s="71"/>
      <c r="DN479" s="71"/>
      <c r="DO479" s="71"/>
      <c r="DP479" s="71"/>
      <c r="DQ479" s="71"/>
      <c r="DR479" s="71"/>
      <c r="DS479" s="71"/>
      <c r="DT479" s="71"/>
      <c r="DU479" s="71"/>
      <c r="DV479" s="71"/>
      <c r="DW479" s="71"/>
      <c r="DX479" s="71"/>
      <c r="DY479" s="71"/>
      <c r="DZ479" s="71"/>
      <c r="EA479" s="71"/>
      <c r="EB479" s="71"/>
      <c r="EC479" s="71"/>
      <c r="ED479" s="71"/>
      <c r="EE479" s="71"/>
      <c r="EF479" s="71"/>
      <c r="EG479" s="71"/>
      <c r="EH479" s="71"/>
      <c r="EI479" s="71"/>
      <c r="EJ479" s="71"/>
      <c r="EK479" s="71"/>
      <c r="EL479" s="71"/>
      <c r="EM479" s="71"/>
      <c r="EN479" s="71"/>
      <c r="EO479" s="71"/>
      <c r="EP479" s="71"/>
      <c r="EQ479" s="71"/>
      <c r="ER479" s="71"/>
      <c r="ES479" s="71"/>
      <c r="ET479" s="71"/>
      <c r="EU479" s="71"/>
      <c r="EV479" s="71"/>
      <c r="EW479" s="71"/>
      <c r="EX479" s="71"/>
      <c r="EY479" s="71"/>
      <c r="EZ479" s="71"/>
      <c r="FA479" s="71"/>
      <c r="FB479" s="71"/>
      <c r="FC479" s="71"/>
      <c r="FD479" s="71"/>
      <c r="FE479" s="71"/>
      <c r="FF479" s="71"/>
      <c r="FG479" s="71"/>
      <c r="FH479" s="71"/>
      <c r="FI479" s="71"/>
      <c r="FJ479" s="71"/>
      <c r="FK479" s="71"/>
      <c r="FL479" s="71"/>
      <c r="FM479" s="71"/>
      <c r="FN479" s="71"/>
      <c r="FO479" s="71"/>
      <c r="FP479" s="71"/>
      <c r="FQ479" s="71"/>
      <c r="FR479" s="71"/>
      <c r="FS479" s="71"/>
      <c r="FT479" s="71"/>
      <c r="FU479" s="71"/>
      <c r="FV479" s="71"/>
      <c r="FW479" s="71"/>
      <c r="FX479" s="71"/>
      <c r="FY479" s="71"/>
      <c r="FZ479" s="71"/>
      <c r="GA479" s="71"/>
      <c r="GB479" s="71"/>
      <c r="GC479" s="71"/>
      <c r="GD479" s="71"/>
      <c r="GE479" s="71"/>
      <c r="GF479" s="71"/>
      <c r="GG479" s="71"/>
      <c r="GH479" s="71"/>
      <c r="GI479" s="71"/>
      <c r="GJ479" s="71"/>
      <c r="GK479" s="71"/>
      <c r="GL479" s="71"/>
      <c r="GM479" s="71"/>
      <c r="GN479" s="71"/>
      <c r="GO479" s="71"/>
      <c r="GP479" s="71"/>
      <c r="GQ479" s="71"/>
      <c r="GR479" s="71"/>
      <c r="GS479" s="71"/>
      <c r="GT479" s="71"/>
      <c r="GU479" s="71"/>
      <c r="GV479" s="71"/>
      <c r="GW479" s="71"/>
      <c r="GX479" s="71"/>
      <c r="GY479" s="71"/>
      <c r="GZ479" s="71"/>
      <c r="HA479" s="71"/>
      <c r="HB479" s="71"/>
      <c r="HC479" s="71"/>
      <c r="HD479" s="71"/>
      <c r="HE479" s="71"/>
      <c r="HF479" s="71"/>
      <c r="HG479" s="71"/>
      <c r="HH479" s="71"/>
      <c r="HI479" s="71"/>
      <c r="HJ479" s="71"/>
      <c r="HK479" s="71"/>
      <c r="HL479" s="71"/>
      <c r="HM479" s="71"/>
      <c r="HN479" s="71"/>
      <c r="HO479" s="71"/>
      <c r="HP479" s="71"/>
      <c r="HQ479" s="71"/>
      <c r="HR479" s="71"/>
      <c r="HS479" s="71"/>
      <c r="HT479" s="71"/>
      <c r="HU479" s="71"/>
      <c r="HV479" s="71"/>
      <c r="HW479" s="71"/>
      <c r="HX479" s="71"/>
      <c r="HY479" s="71"/>
      <c r="HZ479" s="71"/>
      <c r="IA479" s="71"/>
      <c r="IB479" s="71"/>
      <c r="IC479" s="71"/>
      <c r="ID479" s="71"/>
      <c r="IE479" s="71"/>
      <c r="IF479" s="71"/>
      <c r="IG479" s="71"/>
      <c r="IH479" s="71"/>
      <c r="II479" s="71"/>
      <c r="IJ479" s="71"/>
      <c r="IK479" s="71"/>
      <c r="IL479" s="71"/>
      <c r="IM479" s="71"/>
      <c r="IN479" s="71"/>
      <c r="IO479" s="71"/>
      <c r="IP479" s="71"/>
      <c r="IQ479" s="71"/>
      <c r="IR479" s="71"/>
      <c r="IS479" s="71"/>
      <c r="IT479" s="71"/>
      <c r="IU479" s="71"/>
      <c r="IV479" s="71"/>
    </row>
    <row r="480" spans="1:256" ht="12.75">
      <c r="A480" s="98" t="s">
        <v>30</v>
      </c>
      <c r="B480" s="134"/>
      <c r="C480" s="124" t="s">
        <v>1903</v>
      </c>
      <c r="D480" s="135"/>
      <c r="E480" s="135"/>
      <c r="F480" s="147">
        <v>212818.15</v>
      </c>
      <c r="G480" s="148">
        <v>219839.2</v>
      </c>
      <c r="H480" s="104"/>
      <c r="I480" s="96"/>
      <c r="J480" s="104"/>
      <c r="K480" s="104"/>
      <c r="L480" s="104"/>
      <c r="M480" s="96"/>
      <c r="N480" s="71"/>
      <c r="O480" s="127">
        <v>272036</v>
      </c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  <c r="BM480" s="71"/>
      <c r="BN480" s="71"/>
      <c r="BO480" s="71"/>
      <c r="BP480" s="71"/>
      <c r="BQ480" s="71"/>
      <c r="BR480" s="71"/>
      <c r="BS480" s="71"/>
      <c r="BT480" s="71"/>
      <c r="BU480" s="71"/>
      <c r="BV480" s="71"/>
      <c r="BW480" s="71"/>
      <c r="BX480" s="71"/>
      <c r="BY480" s="71"/>
      <c r="BZ480" s="71"/>
      <c r="CA480" s="71"/>
      <c r="CB480" s="71"/>
      <c r="CC480" s="71"/>
      <c r="CD480" s="71"/>
      <c r="CE480" s="71"/>
      <c r="CF480" s="71"/>
      <c r="CG480" s="71"/>
      <c r="CH480" s="71"/>
      <c r="CI480" s="71"/>
      <c r="CJ480" s="71"/>
      <c r="CK480" s="71"/>
      <c r="CL480" s="71"/>
      <c r="CM480" s="71"/>
      <c r="CN480" s="71"/>
      <c r="CO480" s="71"/>
      <c r="CP480" s="71"/>
      <c r="CQ480" s="71"/>
      <c r="CR480" s="71"/>
      <c r="CS480" s="71"/>
      <c r="CT480" s="71"/>
      <c r="CU480" s="71"/>
      <c r="CV480" s="71"/>
      <c r="CW480" s="71"/>
      <c r="CX480" s="71"/>
      <c r="CY480" s="71"/>
      <c r="CZ480" s="71"/>
      <c r="DA480" s="71"/>
      <c r="DB480" s="71"/>
      <c r="DC480" s="71"/>
      <c r="DD480" s="71"/>
      <c r="DE480" s="71"/>
      <c r="DF480" s="71"/>
      <c r="DG480" s="71"/>
      <c r="DH480" s="71"/>
      <c r="DI480" s="71"/>
      <c r="DJ480" s="71"/>
      <c r="DK480" s="71"/>
      <c r="DL480" s="71"/>
      <c r="DM480" s="71"/>
      <c r="DN480" s="71"/>
      <c r="DO480" s="71"/>
      <c r="DP480" s="71"/>
      <c r="DQ480" s="71"/>
      <c r="DR480" s="71"/>
      <c r="DS480" s="71"/>
      <c r="DT480" s="71"/>
      <c r="DU480" s="71"/>
      <c r="DV480" s="71"/>
      <c r="DW480" s="71"/>
      <c r="DX480" s="71"/>
      <c r="DY480" s="71"/>
      <c r="DZ480" s="71"/>
      <c r="EA480" s="71"/>
      <c r="EB480" s="71"/>
      <c r="EC480" s="71"/>
      <c r="ED480" s="71"/>
      <c r="EE480" s="71"/>
      <c r="EF480" s="71"/>
      <c r="EG480" s="71"/>
      <c r="EH480" s="71"/>
      <c r="EI480" s="71"/>
      <c r="EJ480" s="71"/>
      <c r="EK480" s="71"/>
      <c r="EL480" s="71"/>
      <c r="EM480" s="71"/>
      <c r="EN480" s="71"/>
      <c r="EO480" s="71"/>
      <c r="EP480" s="71"/>
      <c r="EQ480" s="71"/>
      <c r="ER480" s="71"/>
      <c r="ES480" s="71"/>
      <c r="ET480" s="71"/>
      <c r="EU480" s="71"/>
      <c r="EV480" s="71"/>
      <c r="EW480" s="71"/>
      <c r="EX480" s="71"/>
      <c r="EY480" s="71"/>
      <c r="EZ480" s="71"/>
      <c r="FA480" s="71"/>
      <c r="FB480" s="71"/>
      <c r="FC480" s="71"/>
      <c r="FD480" s="71"/>
      <c r="FE480" s="71"/>
      <c r="FF480" s="71"/>
      <c r="FG480" s="71"/>
      <c r="FH480" s="71"/>
      <c r="FI480" s="71"/>
      <c r="FJ480" s="71"/>
      <c r="FK480" s="71"/>
      <c r="FL480" s="71"/>
      <c r="FM480" s="71"/>
      <c r="FN480" s="71"/>
      <c r="FO480" s="71"/>
      <c r="FP480" s="71"/>
      <c r="FQ480" s="71"/>
      <c r="FR480" s="71"/>
      <c r="FS480" s="71"/>
      <c r="FT480" s="71"/>
      <c r="FU480" s="71"/>
      <c r="FV480" s="71"/>
      <c r="FW480" s="71"/>
      <c r="FX480" s="71"/>
      <c r="FY480" s="71"/>
      <c r="FZ480" s="71"/>
      <c r="GA480" s="71"/>
      <c r="GB480" s="71"/>
      <c r="GC480" s="71"/>
      <c r="GD480" s="71"/>
      <c r="GE480" s="71"/>
      <c r="GF480" s="71"/>
      <c r="GG480" s="71"/>
      <c r="GH480" s="71"/>
      <c r="GI480" s="71"/>
      <c r="GJ480" s="71"/>
      <c r="GK480" s="71"/>
      <c r="GL480" s="71"/>
      <c r="GM480" s="71"/>
      <c r="GN480" s="71"/>
      <c r="GO480" s="71"/>
      <c r="GP480" s="71"/>
      <c r="GQ480" s="71"/>
      <c r="GR480" s="71"/>
      <c r="GS480" s="71"/>
      <c r="GT480" s="71"/>
      <c r="GU480" s="71"/>
      <c r="GV480" s="71"/>
      <c r="GW480" s="71"/>
      <c r="GX480" s="71"/>
      <c r="GY480" s="71"/>
      <c r="GZ480" s="71"/>
      <c r="HA480" s="71"/>
      <c r="HB480" s="71"/>
      <c r="HC480" s="71"/>
      <c r="HD480" s="71"/>
      <c r="HE480" s="71"/>
      <c r="HF480" s="71"/>
      <c r="HG480" s="71"/>
      <c r="HH480" s="71"/>
      <c r="HI480" s="71"/>
      <c r="HJ480" s="71"/>
      <c r="HK480" s="71"/>
      <c r="HL480" s="71"/>
      <c r="HM480" s="71"/>
      <c r="HN480" s="71"/>
      <c r="HO480" s="71"/>
      <c r="HP480" s="71"/>
      <c r="HQ480" s="71"/>
      <c r="HR480" s="71"/>
      <c r="HS480" s="71"/>
      <c r="HT480" s="71"/>
      <c r="HU480" s="71"/>
      <c r="HV480" s="71"/>
      <c r="HW480" s="71"/>
      <c r="HX480" s="71"/>
      <c r="HY480" s="71"/>
      <c r="HZ480" s="71"/>
      <c r="IA480" s="71"/>
      <c r="IB480" s="71"/>
      <c r="IC480" s="71"/>
      <c r="ID480" s="71"/>
      <c r="IE480" s="71"/>
      <c r="IF480" s="71"/>
      <c r="IG480" s="71"/>
      <c r="IH480" s="71"/>
      <c r="II480" s="71"/>
      <c r="IJ480" s="71"/>
      <c r="IK480" s="71"/>
      <c r="IL480" s="71"/>
      <c r="IM480" s="71"/>
      <c r="IN480" s="71"/>
      <c r="IO480" s="71"/>
      <c r="IP480" s="71"/>
      <c r="IQ480" s="71"/>
      <c r="IR480" s="71"/>
      <c r="IS480" s="71"/>
      <c r="IT480" s="71"/>
      <c r="IU480" s="71"/>
      <c r="IV480" s="71"/>
    </row>
    <row r="481" spans="1:256" ht="12.75">
      <c r="A481" s="98"/>
      <c r="B481" s="134"/>
      <c r="C481" s="135"/>
      <c r="D481" s="135"/>
      <c r="E481" s="135"/>
      <c r="F481" s="149"/>
      <c r="G481" s="150"/>
      <c r="H481" s="104"/>
      <c r="I481" s="96"/>
      <c r="J481" s="104"/>
      <c r="K481" s="104"/>
      <c r="L481" s="104"/>
      <c r="M481" s="96"/>
      <c r="N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  <c r="BM481" s="71"/>
      <c r="BN481" s="71"/>
      <c r="BO481" s="71"/>
      <c r="BP481" s="71"/>
      <c r="BQ481" s="71"/>
      <c r="BR481" s="71"/>
      <c r="BS481" s="71"/>
      <c r="BT481" s="71"/>
      <c r="BU481" s="71"/>
      <c r="BV481" s="71"/>
      <c r="BW481" s="71"/>
      <c r="BX481" s="71"/>
      <c r="BY481" s="71"/>
      <c r="BZ481" s="71"/>
      <c r="CA481" s="71"/>
      <c r="CB481" s="71"/>
      <c r="CC481" s="71"/>
      <c r="CD481" s="71"/>
      <c r="CE481" s="71"/>
      <c r="CF481" s="71"/>
      <c r="CG481" s="71"/>
      <c r="CH481" s="71"/>
      <c r="CI481" s="71"/>
      <c r="CJ481" s="71"/>
      <c r="CK481" s="71"/>
      <c r="CL481" s="71"/>
      <c r="CM481" s="71"/>
      <c r="CN481" s="71"/>
      <c r="CO481" s="71"/>
      <c r="CP481" s="71"/>
      <c r="CQ481" s="71"/>
      <c r="CR481" s="71"/>
      <c r="CS481" s="71"/>
      <c r="CT481" s="71"/>
      <c r="CU481" s="71"/>
      <c r="CV481" s="71"/>
      <c r="CW481" s="71"/>
      <c r="CX481" s="71"/>
      <c r="CY481" s="71"/>
      <c r="CZ481" s="71"/>
      <c r="DA481" s="71"/>
      <c r="DB481" s="71"/>
      <c r="DC481" s="71"/>
      <c r="DD481" s="71"/>
      <c r="DE481" s="71"/>
      <c r="DF481" s="71"/>
      <c r="DG481" s="71"/>
      <c r="DH481" s="71"/>
      <c r="DI481" s="71"/>
      <c r="DJ481" s="71"/>
      <c r="DK481" s="71"/>
      <c r="DL481" s="71"/>
      <c r="DM481" s="71"/>
      <c r="DN481" s="71"/>
      <c r="DO481" s="71"/>
      <c r="DP481" s="71"/>
      <c r="DQ481" s="71"/>
      <c r="DR481" s="71"/>
      <c r="DS481" s="71"/>
      <c r="DT481" s="71"/>
      <c r="DU481" s="71"/>
      <c r="DV481" s="71"/>
      <c r="DW481" s="71"/>
      <c r="DX481" s="71"/>
      <c r="DY481" s="71"/>
      <c r="DZ481" s="71"/>
      <c r="EA481" s="71"/>
      <c r="EB481" s="71"/>
      <c r="EC481" s="71"/>
      <c r="ED481" s="71"/>
      <c r="EE481" s="71"/>
      <c r="EF481" s="71"/>
      <c r="EG481" s="71"/>
      <c r="EH481" s="71"/>
      <c r="EI481" s="71"/>
      <c r="EJ481" s="71"/>
      <c r="EK481" s="71"/>
      <c r="EL481" s="71"/>
      <c r="EM481" s="71"/>
      <c r="EN481" s="71"/>
      <c r="EO481" s="71"/>
      <c r="EP481" s="71"/>
      <c r="EQ481" s="71"/>
      <c r="ER481" s="71"/>
      <c r="ES481" s="71"/>
      <c r="ET481" s="71"/>
      <c r="EU481" s="71"/>
      <c r="EV481" s="71"/>
      <c r="EW481" s="71"/>
      <c r="EX481" s="71"/>
      <c r="EY481" s="71"/>
      <c r="EZ481" s="71"/>
      <c r="FA481" s="71"/>
      <c r="FB481" s="71"/>
      <c r="FC481" s="71"/>
      <c r="FD481" s="71"/>
      <c r="FE481" s="71"/>
      <c r="FF481" s="71"/>
      <c r="FG481" s="71"/>
      <c r="FH481" s="71"/>
      <c r="FI481" s="71"/>
      <c r="FJ481" s="71"/>
      <c r="FK481" s="71"/>
      <c r="FL481" s="71"/>
      <c r="FM481" s="71"/>
      <c r="FN481" s="71"/>
      <c r="FO481" s="71"/>
      <c r="FP481" s="71"/>
      <c r="FQ481" s="71"/>
      <c r="FR481" s="71"/>
      <c r="FS481" s="71"/>
      <c r="FT481" s="71"/>
      <c r="FU481" s="71"/>
      <c r="FV481" s="71"/>
      <c r="FW481" s="71"/>
      <c r="FX481" s="71"/>
      <c r="FY481" s="71"/>
      <c r="FZ481" s="71"/>
      <c r="GA481" s="71"/>
      <c r="GB481" s="71"/>
      <c r="GC481" s="71"/>
      <c r="GD481" s="71"/>
      <c r="GE481" s="71"/>
      <c r="GF481" s="71"/>
      <c r="GG481" s="71"/>
      <c r="GH481" s="71"/>
      <c r="GI481" s="71"/>
      <c r="GJ481" s="71"/>
      <c r="GK481" s="71"/>
      <c r="GL481" s="71"/>
      <c r="GM481" s="71"/>
      <c r="GN481" s="71"/>
      <c r="GO481" s="71"/>
      <c r="GP481" s="71"/>
      <c r="GQ481" s="71"/>
      <c r="GR481" s="71"/>
      <c r="GS481" s="71"/>
      <c r="GT481" s="71"/>
      <c r="GU481" s="71"/>
      <c r="GV481" s="71"/>
      <c r="GW481" s="71"/>
      <c r="GX481" s="71"/>
      <c r="GY481" s="71"/>
      <c r="GZ481" s="71"/>
      <c r="HA481" s="71"/>
      <c r="HB481" s="71"/>
      <c r="HC481" s="71"/>
      <c r="HD481" s="71"/>
      <c r="HE481" s="71"/>
      <c r="HF481" s="71"/>
      <c r="HG481" s="71"/>
      <c r="HH481" s="71"/>
      <c r="HI481" s="71"/>
      <c r="HJ481" s="71"/>
      <c r="HK481" s="71"/>
      <c r="HL481" s="71"/>
      <c r="HM481" s="71"/>
      <c r="HN481" s="71"/>
      <c r="HO481" s="71"/>
      <c r="HP481" s="71"/>
      <c r="HQ481" s="71"/>
      <c r="HR481" s="71"/>
      <c r="HS481" s="71"/>
      <c r="HT481" s="71"/>
      <c r="HU481" s="71"/>
      <c r="HV481" s="71"/>
      <c r="HW481" s="71"/>
      <c r="HX481" s="71"/>
      <c r="HY481" s="71"/>
      <c r="HZ481" s="71"/>
      <c r="IA481" s="71"/>
      <c r="IB481" s="71"/>
      <c r="IC481" s="71"/>
      <c r="ID481" s="71"/>
      <c r="IE481" s="71"/>
      <c r="IF481" s="71"/>
      <c r="IG481" s="71"/>
      <c r="IH481" s="71"/>
      <c r="II481" s="71"/>
      <c r="IJ481" s="71"/>
      <c r="IK481" s="71"/>
      <c r="IL481" s="71"/>
      <c r="IM481" s="71"/>
      <c r="IN481" s="71"/>
      <c r="IO481" s="71"/>
      <c r="IP481" s="71"/>
      <c r="IQ481" s="71"/>
      <c r="IR481" s="71"/>
      <c r="IS481" s="71"/>
      <c r="IT481" s="71"/>
      <c r="IU481" s="71"/>
      <c r="IV481" s="71"/>
    </row>
    <row r="482" spans="1:256" ht="12.75">
      <c r="A482" s="98" t="s">
        <v>30</v>
      </c>
      <c r="B482" s="107" t="s">
        <v>1904</v>
      </c>
      <c r="C482" s="135"/>
      <c r="D482" s="136"/>
      <c r="E482" s="136"/>
      <c r="F482" s="94"/>
      <c r="G482" s="108"/>
      <c r="H482" s="104"/>
      <c r="I482" s="96"/>
      <c r="J482" s="104"/>
      <c r="K482" s="104"/>
      <c r="L482" s="104"/>
      <c r="M482" s="96"/>
      <c r="N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  <c r="BM482" s="71"/>
      <c r="BN482" s="71"/>
      <c r="BO482" s="71"/>
      <c r="BP482" s="71"/>
      <c r="BQ482" s="71"/>
      <c r="BR482" s="71"/>
      <c r="BS482" s="71"/>
      <c r="BT482" s="71"/>
      <c r="BU482" s="71"/>
      <c r="BV482" s="71"/>
      <c r="BW482" s="71"/>
      <c r="BX482" s="71"/>
      <c r="BY482" s="71"/>
      <c r="BZ482" s="71"/>
      <c r="CA482" s="71"/>
      <c r="CB482" s="71"/>
      <c r="CC482" s="71"/>
      <c r="CD482" s="71"/>
      <c r="CE482" s="71"/>
      <c r="CF482" s="71"/>
      <c r="CG482" s="71"/>
      <c r="CH482" s="71"/>
      <c r="CI482" s="71"/>
      <c r="CJ482" s="71"/>
      <c r="CK482" s="71"/>
      <c r="CL482" s="71"/>
      <c r="CM482" s="71"/>
      <c r="CN482" s="71"/>
      <c r="CO482" s="71"/>
      <c r="CP482" s="71"/>
      <c r="CQ482" s="71"/>
      <c r="CR482" s="71"/>
      <c r="CS482" s="71"/>
      <c r="CT482" s="71"/>
      <c r="CU482" s="71"/>
      <c r="CV482" s="71"/>
      <c r="CW482" s="71"/>
      <c r="CX482" s="71"/>
      <c r="CY482" s="71"/>
      <c r="CZ482" s="71"/>
      <c r="DA482" s="71"/>
      <c r="DB482" s="71"/>
      <c r="DC482" s="71"/>
      <c r="DD482" s="71"/>
      <c r="DE482" s="71"/>
      <c r="DF482" s="71"/>
      <c r="DG482" s="71"/>
      <c r="DH482" s="71"/>
      <c r="DI482" s="71"/>
      <c r="DJ482" s="71"/>
      <c r="DK482" s="71"/>
      <c r="DL482" s="71"/>
      <c r="DM482" s="71"/>
      <c r="DN482" s="71"/>
      <c r="DO482" s="71"/>
      <c r="DP482" s="71"/>
      <c r="DQ482" s="71"/>
      <c r="DR482" s="71"/>
      <c r="DS482" s="71"/>
      <c r="DT482" s="71"/>
      <c r="DU482" s="71"/>
      <c r="DV482" s="71"/>
      <c r="DW482" s="71"/>
      <c r="DX482" s="71"/>
      <c r="DY482" s="71"/>
      <c r="DZ482" s="71"/>
      <c r="EA482" s="71"/>
      <c r="EB482" s="71"/>
      <c r="EC482" s="71"/>
      <c r="ED482" s="71"/>
      <c r="EE482" s="71"/>
      <c r="EF482" s="71"/>
      <c r="EG482" s="71"/>
      <c r="EH482" s="71"/>
      <c r="EI482" s="71"/>
      <c r="EJ482" s="71"/>
      <c r="EK482" s="71"/>
      <c r="EL482" s="71"/>
      <c r="EM482" s="71"/>
      <c r="EN482" s="71"/>
      <c r="EO482" s="71"/>
      <c r="EP482" s="71"/>
      <c r="EQ482" s="71"/>
      <c r="ER482" s="71"/>
      <c r="ES482" s="71"/>
      <c r="ET482" s="71"/>
      <c r="EU482" s="71"/>
      <c r="EV482" s="71"/>
      <c r="EW482" s="71"/>
      <c r="EX482" s="71"/>
      <c r="EY482" s="71"/>
      <c r="EZ482" s="71"/>
      <c r="FA482" s="71"/>
      <c r="FB482" s="71"/>
      <c r="FC482" s="71"/>
      <c r="FD482" s="71"/>
      <c r="FE482" s="71"/>
      <c r="FF482" s="71"/>
      <c r="FG482" s="71"/>
      <c r="FH482" s="71"/>
      <c r="FI482" s="71"/>
      <c r="FJ482" s="71"/>
      <c r="FK482" s="71"/>
      <c r="FL482" s="71"/>
      <c r="FM482" s="71"/>
      <c r="FN482" s="71"/>
      <c r="FO482" s="71"/>
      <c r="FP482" s="71"/>
      <c r="FQ482" s="71"/>
      <c r="FR482" s="71"/>
      <c r="FS482" s="71"/>
      <c r="FT482" s="71"/>
      <c r="FU482" s="71"/>
      <c r="FV482" s="71"/>
      <c r="FW482" s="71"/>
      <c r="FX482" s="71"/>
      <c r="FY482" s="71"/>
      <c r="FZ482" s="71"/>
      <c r="GA482" s="71"/>
      <c r="GB482" s="71"/>
      <c r="GC482" s="71"/>
      <c r="GD482" s="71"/>
      <c r="GE482" s="71"/>
      <c r="GF482" s="71"/>
      <c r="GG482" s="71"/>
      <c r="GH482" s="71"/>
      <c r="GI482" s="71"/>
      <c r="GJ482" s="71"/>
      <c r="GK482" s="71"/>
      <c r="GL482" s="71"/>
      <c r="GM482" s="71"/>
      <c r="GN482" s="71"/>
      <c r="GO482" s="71"/>
      <c r="GP482" s="71"/>
      <c r="GQ482" s="71"/>
      <c r="GR482" s="71"/>
      <c r="GS482" s="71"/>
      <c r="GT482" s="71"/>
      <c r="GU482" s="71"/>
      <c r="GV482" s="71"/>
      <c r="GW482" s="71"/>
      <c r="GX482" s="71"/>
      <c r="GY482" s="71"/>
      <c r="GZ482" s="71"/>
      <c r="HA482" s="71"/>
      <c r="HB482" s="71"/>
      <c r="HC482" s="71"/>
      <c r="HD482" s="71"/>
      <c r="HE482" s="71"/>
      <c r="HF482" s="71"/>
      <c r="HG482" s="71"/>
      <c r="HH482" s="71"/>
      <c r="HI482" s="71"/>
      <c r="HJ482" s="71"/>
      <c r="HK482" s="71"/>
      <c r="HL482" s="71"/>
      <c r="HM482" s="71"/>
      <c r="HN482" s="71"/>
      <c r="HO482" s="71"/>
      <c r="HP482" s="71"/>
      <c r="HQ482" s="71"/>
      <c r="HR482" s="71"/>
      <c r="HS482" s="71"/>
      <c r="HT482" s="71"/>
      <c r="HU482" s="71"/>
      <c r="HV482" s="71"/>
      <c r="HW482" s="71"/>
      <c r="HX482" s="71"/>
      <c r="HY482" s="71"/>
      <c r="HZ482" s="71"/>
      <c r="IA482" s="71"/>
      <c r="IB482" s="71"/>
      <c r="IC482" s="71"/>
      <c r="ID482" s="71"/>
      <c r="IE482" s="71"/>
      <c r="IF482" s="71"/>
      <c r="IG482" s="71"/>
      <c r="IH482" s="71"/>
      <c r="II482" s="71"/>
      <c r="IJ482" s="71"/>
      <c r="IK482" s="71"/>
      <c r="IL482" s="71"/>
      <c r="IM482" s="71"/>
      <c r="IN482" s="71"/>
      <c r="IO482" s="71"/>
      <c r="IP482" s="71"/>
      <c r="IQ482" s="71"/>
      <c r="IR482" s="71"/>
      <c r="IS482" s="71"/>
      <c r="IT482" s="71"/>
      <c r="IU482" s="71"/>
      <c r="IV482" s="71"/>
    </row>
    <row r="483" spans="1:256" ht="12.75">
      <c r="A483" s="68" t="s">
        <v>1905</v>
      </c>
      <c r="B483" s="68" t="s">
        <v>1906</v>
      </c>
      <c r="C483" s="68" t="s">
        <v>1907</v>
      </c>
      <c r="D483" s="68"/>
      <c r="E483" s="68"/>
      <c r="F483" s="69">
        <v>225053.74</v>
      </c>
      <c r="G483" s="70">
        <v>225053.74</v>
      </c>
      <c r="H483" s="70"/>
      <c r="I483" s="70"/>
      <c r="J483" s="70">
        <v>0</v>
      </c>
      <c r="K483" s="70"/>
      <c r="L483" s="70">
        <v>-225053.74</v>
      </c>
      <c r="M483" s="70"/>
      <c r="N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  <c r="BM483" s="71"/>
      <c r="BN483" s="71"/>
      <c r="BO483" s="71"/>
      <c r="BP483" s="71"/>
      <c r="BQ483" s="71"/>
      <c r="BR483" s="71"/>
      <c r="BS483" s="71"/>
      <c r="BT483" s="71"/>
      <c r="BU483" s="71"/>
      <c r="BV483" s="71"/>
      <c r="BW483" s="71"/>
      <c r="BX483" s="71"/>
      <c r="BY483" s="71"/>
      <c r="BZ483" s="71"/>
      <c r="CA483" s="71"/>
      <c r="CB483" s="71"/>
      <c r="CC483" s="71"/>
      <c r="CD483" s="71"/>
      <c r="CE483" s="71"/>
      <c r="CF483" s="71"/>
      <c r="CG483" s="71"/>
      <c r="CH483" s="71"/>
      <c r="CI483" s="71"/>
      <c r="CJ483" s="71"/>
      <c r="CK483" s="71"/>
      <c r="CL483" s="71"/>
      <c r="CM483" s="71"/>
      <c r="CN483" s="71"/>
      <c r="CO483" s="71"/>
      <c r="CP483" s="71"/>
      <c r="CQ483" s="71"/>
      <c r="CR483" s="71"/>
      <c r="CS483" s="71"/>
      <c r="CT483" s="71"/>
      <c r="CU483" s="71"/>
      <c r="CV483" s="71"/>
      <c r="CW483" s="71"/>
      <c r="CX483" s="71"/>
      <c r="CY483" s="71"/>
      <c r="CZ483" s="71"/>
      <c r="DA483" s="71"/>
      <c r="DB483" s="71"/>
      <c r="DC483" s="71"/>
      <c r="DD483" s="71"/>
      <c r="DE483" s="71"/>
      <c r="DF483" s="71"/>
      <c r="DG483" s="71"/>
      <c r="DH483" s="71"/>
      <c r="DI483" s="71"/>
      <c r="DJ483" s="71"/>
      <c r="DK483" s="71"/>
      <c r="DL483" s="71"/>
      <c r="DM483" s="71"/>
      <c r="DN483" s="71"/>
      <c r="DO483" s="71"/>
      <c r="DP483" s="71"/>
      <c r="DQ483" s="71"/>
      <c r="DR483" s="71"/>
      <c r="DS483" s="71"/>
      <c r="DT483" s="71"/>
      <c r="DU483" s="71"/>
      <c r="DV483" s="71"/>
      <c r="DW483" s="71"/>
      <c r="DX483" s="71"/>
      <c r="DY483" s="71"/>
      <c r="DZ483" s="71"/>
      <c r="EA483" s="71"/>
      <c r="EB483" s="71"/>
      <c r="EC483" s="71"/>
      <c r="ED483" s="71"/>
      <c r="EE483" s="71"/>
      <c r="EF483" s="71"/>
      <c r="EG483" s="71"/>
      <c r="EH483" s="71"/>
      <c r="EI483" s="71"/>
      <c r="EJ483" s="71"/>
      <c r="EK483" s="71"/>
      <c r="EL483" s="71"/>
      <c r="EM483" s="71"/>
      <c r="EN483" s="71"/>
      <c r="EO483" s="71"/>
      <c r="EP483" s="71"/>
      <c r="EQ483" s="71"/>
      <c r="ER483" s="71"/>
      <c r="ES483" s="71"/>
      <c r="ET483" s="71"/>
      <c r="EU483" s="71"/>
      <c r="EV483" s="71"/>
      <c r="EW483" s="71"/>
      <c r="EX483" s="71"/>
      <c r="EY483" s="71"/>
      <c r="EZ483" s="71"/>
      <c r="FA483" s="71"/>
      <c r="FB483" s="71"/>
      <c r="FC483" s="71"/>
      <c r="FD483" s="71"/>
      <c r="FE483" s="71"/>
      <c r="FF483" s="71"/>
      <c r="FG483" s="71"/>
      <c r="FH483" s="71"/>
      <c r="FI483" s="71"/>
      <c r="FJ483" s="71"/>
      <c r="FK483" s="71"/>
      <c r="FL483" s="71"/>
      <c r="FM483" s="71"/>
      <c r="FN483" s="71"/>
      <c r="FO483" s="71"/>
      <c r="FP483" s="71"/>
      <c r="FQ483" s="71"/>
      <c r="FR483" s="71"/>
      <c r="FS483" s="71"/>
      <c r="FT483" s="71"/>
      <c r="FU483" s="71"/>
      <c r="FV483" s="71"/>
      <c r="FW483" s="71"/>
      <c r="FX483" s="71"/>
      <c r="FY483" s="71"/>
      <c r="FZ483" s="71"/>
      <c r="GA483" s="71"/>
      <c r="GB483" s="71"/>
      <c r="GC483" s="71"/>
      <c r="GD483" s="71"/>
      <c r="GE483" s="71"/>
      <c r="GF483" s="71"/>
      <c r="GG483" s="71"/>
      <c r="GH483" s="71"/>
      <c r="GI483" s="71"/>
      <c r="GJ483" s="71"/>
      <c r="GK483" s="71"/>
      <c r="GL483" s="71"/>
      <c r="GM483" s="71"/>
      <c r="GN483" s="71"/>
      <c r="GO483" s="71"/>
      <c r="GP483" s="71"/>
      <c r="GQ483" s="71"/>
      <c r="GR483" s="71"/>
      <c r="GS483" s="71"/>
      <c r="GT483" s="71"/>
      <c r="GU483" s="71"/>
      <c r="GV483" s="71"/>
      <c r="GW483" s="71"/>
      <c r="GX483" s="71"/>
      <c r="GY483" s="71"/>
      <c r="GZ483" s="71"/>
      <c r="HA483" s="71"/>
      <c r="HB483" s="71"/>
      <c r="HC483" s="71"/>
      <c r="HD483" s="71"/>
      <c r="HE483" s="71"/>
      <c r="HF483" s="71"/>
      <c r="HG483" s="71"/>
      <c r="HH483" s="71"/>
      <c r="HI483" s="71"/>
      <c r="HJ483" s="71"/>
      <c r="HK483" s="71"/>
      <c r="HL483" s="71"/>
      <c r="HM483" s="71"/>
      <c r="HN483" s="71"/>
      <c r="HO483" s="71"/>
      <c r="HP483" s="71"/>
      <c r="HQ483" s="71"/>
      <c r="HR483" s="71"/>
      <c r="HS483" s="71"/>
      <c r="HT483" s="71"/>
      <c r="HU483" s="71"/>
      <c r="HV483" s="71"/>
      <c r="HW483" s="71"/>
      <c r="HX483" s="71"/>
      <c r="HY483" s="71"/>
      <c r="HZ483" s="71"/>
      <c r="IA483" s="71"/>
      <c r="IB483" s="71"/>
      <c r="IC483" s="71"/>
      <c r="ID483" s="71"/>
      <c r="IE483" s="71"/>
      <c r="IF483" s="71"/>
      <c r="IG483" s="71"/>
      <c r="IH483" s="71"/>
      <c r="II483" s="71"/>
      <c r="IJ483" s="71"/>
      <c r="IK483" s="71"/>
      <c r="IL483" s="71"/>
      <c r="IM483" s="71"/>
      <c r="IN483" s="71"/>
      <c r="IO483" s="71"/>
      <c r="IP483" s="71"/>
      <c r="IQ483" s="71"/>
      <c r="IR483" s="71"/>
      <c r="IS483" s="71"/>
      <c r="IT483" s="71"/>
      <c r="IU483" s="71"/>
      <c r="IV483" s="71"/>
    </row>
    <row r="484" spans="1:256" ht="12.75">
      <c r="A484" s="98" t="s">
        <v>1908</v>
      </c>
      <c r="B484" s="99">
        <v>427</v>
      </c>
      <c r="C484" s="109" t="s">
        <v>1909</v>
      </c>
      <c r="D484" s="135"/>
      <c r="E484" s="135"/>
      <c r="F484" s="94">
        <v>225053.74</v>
      </c>
      <c r="G484" s="108">
        <v>225053.74</v>
      </c>
      <c r="H484" s="104"/>
      <c r="I484" s="96"/>
      <c r="J484" s="104">
        <v>0</v>
      </c>
      <c r="K484" s="104"/>
      <c r="L484" s="104">
        <v>-225053.74</v>
      </c>
      <c r="M484" s="96"/>
      <c r="N484" s="71"/>
      <c r="O484" s="72">
        <v>225054</v>
      </c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  <c r="BM484" s="71"/>
      <c r="BN484" s="71"/>
      <c r="BO484" s="71"/>
      <c r="BP484" s="71"/>
      <c r="BQ484" s="71"/>
      <c r="BR484" s="71"/>
      <c r="BS484" s="71"/>
      <c r="BT484" s="71"/>
      <c r="BU484" s="71"/>
      <c r="BV484" s="71"/>
      <c r="BW484" s="71"/>
      <c r="BX484" s="71"/>
      <c r="BY484" s="71"/>
      <c r="BZ484" s="71"/>
      <c r="CA484" s="71"/>
      <c r="CB484" s="71"/>
      <c r="CC484" s="71"/>
      <c r="CD484" s="71"/>
      <c r="CE484" s="71"/>
      <c r="CF484" s="71"/>
      <c r="CG484" s="71"/>
      <c r="CH484" s="71"/>
      <c r="CI484" s="71"/>
      <c r="CJ484" s="71"/>
      <c r="CK484" s="71"/>
      <c r="CL484" s="71"/>
      <c r="CM484" s="71"/>
      <c r="CN484" s="71"/>
      <c r="CO484" s="71"/>
      <c r="CP484" s="71"/>
      <c r="CQ484" s="71"/>
      <c r="CR484" s="71"/>
      <c r="CS484" s="71"/>
      <c r="CT484" s="71"/>
      <c r="CU484" s="71"/>
      <c r="CV484" s="71"/>
      <c r="CW484" s="71"/>
      <c r="CX484" s="71"/>
      <c r="CY484" s="71"/>
      <c r="CZ484" s="71"/>
      <c r="DA484" s="71"/>
      <c r="DB484" s="71"/>
      <c r="DC484" s="71"/>
      <c r="DD484" s="71"/>
      <c r="DE484" s="71"/>
      <c r="DF484" s="71"/>
      <c r="DG484" s="71"/>
      <c r="DH484" s="71"/>
      <c r="DI484" s="71"/>
      <c r="DJ484" s="71"/>
      <c r="DK484" s="71"/>
      <c r="DL484" s="71"/>
      <c r="DM484" s="71"/>
      <c r="DN484" s="71"/>
      <c r="DO484" s="71"/>
      <c r="DP484" s="71"/>
      <c r="DQ484" s="71"/>
      <c r="DR484" s="71"/>
      <c r="DS484" s="71"/>
      <c r="DT484" s="71"/>
      <c r="DU484" s="71"/>
      <c r="DV484" s="71"/>
      <c r="DW484" s="71"/>
      <c r="DX484" s="71"/>
      <c r="DY484" s="71"/>
      <c r="DZ484" s="71"/>
      <c r="EA484" s="71"/>
      <c r="EB484" s="71"/>
      <c r="EC484" s="71"/>
      <c r="ED484" s="71"/>
      <c r="EE484" s="71"/>
      <c r="EF484" s="71"/>
      <c r="EG484" s="71"/>
      <c r="EH484" s="71"/>
      <c r="EI484" s="71"/>
      <c r="EJ484" s="71"/>
      <c r="EK484" s="71"/>
      <c r="EL484" s="71"/>
      <c r="EM484" s="71"/>
      <c r="EN484" s="71"/>
      <c r="EO484" s="71"/>
      <c r="EP484" s="71"/>
      <c r="EQ484" s="71"/>
      <c r="ER484" s="71"/>
      <c r="ES484" s="71"/>
      <c r="ET484" s="71"/>
      <c r="EU484" s="71"/>
      <c r="EV484" s="71"/>
      <c r="EW484" s="71"/>
      <c r="EX484" s="71"/>
      <c r="EY484" s="71"/>
      <c r="EZ484" s="71"/>
      <c r="FA484" s="71"/>
      <c r="FB484" s="71"/>
      <c r="FC484" s="71"/>
      <c r="FD484" s="71"/>
      <c r="FE484" s="71"/>
      <c r="FF484" s="71"/>
      <c r="FG484" s="71"/>
      <c r="FH484" s="71"/>
      <c r="FI484" s="71"/>
      <c r="FJ484" s="71"/>
      <c r="FK484" s="71"/>
      <c r="FL484" s="71"/>
      <c r="FM484" s="71"/>
      <c r="FN484" s="71"/>
      <c r="FO484" s="71"/>
      <c r="FP484" s="71"/>
      <c r="FQ484" s="71"/>
      <c r="FR484" s="71"/>
      <c r="FS484" s="71"/>
      <c r="FT484" s="71"/>
      <c r="FU484" s="71"/>
      <c r="FV484" s="71"/>
      <c r="FW484" s="71"/>
      <c r="FX484" s="71"/>
      <c r="FY484" s="71"/>
      <c r="FZ484" s="71"/>
      <c r="GA484" s="71"/>
      <c r="GB484" s="71"/>
      <c r="GC484" s="71"/>
      <c r="GD484" s="71"/>
      <c r="GE484" s="71"/>
      <c r="GF484" s="71"/>
      <c r="GG484" s="71"/>
      <c r="GH484" s="71"/>
      <c r="GI484" s="71"/>
      <c r="GJ484" s="71"/>
      <c r="GK484" s="71"/>
      <c r="GL484" s="71"/>
      <c r="GM484" s="71"/>
      <c r="GN484" s="71"/>
      <c r="GO484" s="71"/>
      <c r="GP484" s="71"/>
      <c r="GQ484" s="71"/>
      <c r="GR484" s="71"/>
      <c r="GS484" s="71"/>
      <c r="GT484" s="71"/>
      <c r="GU484" s="71"/>
      <c r="GV484" s="71"/>
      <c r="GW484" s="71"/>
      <c r="GX484" s="71"/>
      <c r="GY484" s="71"/>
      <c r="GZ484" s="71"/>
      <c r="HA484" s="71"/>
      <c r="HB484" s="71"/>
      <c r="HC484" s="71"/>
      <c r="HD484" s="71"/>
      <c r="HE484" s="71"/>
      <c r="HF484" s="71"/>
      <c r="HG484" s="71"/>
      <c r="HH484" s="71"/>
      <c r="HI484" s="71"/>
      <c r="HJ484" s="71"/>
      <c r="HK484" s="71"/>
      <c r="HL484" s="71"/>
      <c r="HM484" s="71"/>
      <c r="HN484" s="71"/>
      <c r="HO484" s="71"/>
      <c r="HP484" s="71"/>
      <c r="HQ484" s="71"/>
      <c r="HR484" s="71"/>
      <c r="HS484" s="71"/>
      <c r="HT484" s="71"/>
      <c r="HU484" s="71"/>
      <c r="HV484" s="71"/>
      <c r="HW484" s="71"/>
      <c r="HX484" s="71"/>
      <c r="HY484" s="71"/>
      <c r="HZ484" s="71"/>
      <c r="IA484" s="71"/>
      <c r="IB484" s="71"/>
      <c r="IC484" s="71"/>
      <c r="ID484" s="71"/>
      <c r="IE484" s="71"/>
      <c r="IF484" s="71"/>
      <c r="IG484" s="71"/>
      <c r="IH484" s="71"/>
      <c r="II484" s="71"/>
      <c r="IJ484" s="71"/>
      <c r="IK484" s="71"/>
      <c r="IL484" s="71"/>
      <c r="IM484" s="71"/>
      <c r="IN484" s="71"/>
      <c r="IO484" s="71"/>
      <c r="IP484" s="71"/>
      <c r="IQ484" s="71"/>
      <c r="IR484" s="71"/>
      <c r="IS484" s="71"/>
      <c r="IT484" s="71"/>
      <c r="IU484" s="71"/>
      <c r="IV484" s="71"/>
    </row>
    <row r="485" spans="1:256" ht="12.75">
      <c r="A485" s="68" t="s">
        <v>1910</v>
      </c>
      <c r="B485" s="68" t="s">
        <v>1911</v>
      </c>
      <c r="C485" s="68" t="s">
        <v>1912</v>
      </c>
      <c r="D485" s="68"/>
      <c r="E485" s="68"/>
      <c r="F485" s="69">
        <v>15956.64</v>
      </c>
      <c r="G485" s="70">
        <v>15956.64</v>
      </c>
      <c r="H485" s="70"/>
      <c r="I485" s="70"/>
      <c r="J485" s="70">
        <v>0</v>
      </c>
      <c r="K485" s="70"/>
      <c r="L485" s="70">
        <v>-15956.64</v>
      </c>
      <c r="M485" s="70"/>
      <c r="N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  <c r="BM485" s="71"/>
      <c r="BN485" s="71"/>
      <c r="BO485" s="71"/>
      <c r="BP485" s="71"/>
      <c r="BQ485" s="71"/>
      <c r="BR485" s="71"/>
      <c r="BS485" s="71"/>
      <c r="BT485" s="71"/>
      <c r="BU485" s="71"/>
      <c r="BV485" s="71"/>
      <c r="BW485" s="71"/>
      <c r="BX485" s="71"/>
      <c r="BY485" s="71"/>
      <c r="BZ485" s="71"/>
      <c r="CA485" s="71"/>
      <c r="CB485" s="71"/>
      <c r="CC485" s="71"/>
      <c r="CD485" s="71"/>
      <c r="CE485" s="71"/>
      <c r="CF485" s="71"/>
      <c r="CG485" s="71"/>
      <c r="CH485" s="71"/>
      <c r="CI485" s="71"/>
      <c r="CJ485" s="71"/>
      <c r="CK485" s="71"/>
      <c r="CL485" s="71"/>
      <c r="CM485" s="71"/>
      <c r="CN485" s="71"/>
      <c r="CO485" s="71"/>
      <c r="CP485" s="71"/>
      <c r="CQ485" s="71"/>
      <c r="CR485" s="71"/>
      <c r="CS485" s="71"/>
      <c r="CT485" s="71"/>
      <c r="CU485" s="71"/>
      <c r="CV485" s="71"/>
      <c r="CW485" s="71"/>
      <c r="CX485" s="71"/>
      <c r="CY485" s="71"/>
      <c r="CZ485" s="71"/>
      <c r="DA485" s="71"/>
      <c r="DB485" s="71"/>
      <c r="DC485" s="71"/>
      <c r="DD485" s="71"/>
      <c r="DE485" s="71"/>
      <c r="DF485" s="71"/>
      <c r="DG485" s="71"/>
      <c r="DH485" s="71"/>
      <c r="DI485" s="71"/>
      <c r="DJ485" s="71"/>
      <c r="DK485" s="71"/>
      <c r="DL485" s="71"/>
      <c r="DM485" s="71"/>
      <c r="DN485" s="71"/>
      <c r="DO485" s="71"/>
      <c r="DP485" s="71"/>
      <c r="DQ485" s="71"/>
      <c r="DR485" s="71"/>
      <c r="DS485" s="71"/>
      <c r="DT485" s="71"/>
      <c r="DU485" s="71"/>
      <c r="DV485" s="71"/>
      <c r="DW485" s="71"/>
      <c r="DX485" s="71"/>
      <c r="DY485" s="71"/>
      <c r="DZ485" s="71"/>
      <c r="EA485" s="71"/>
      <c r="EB485" s="71"/>
      <c r="EC485" s="71"/>
      <c r="ED485" s="71"/>
      <c r="EE485" s="71"/>
      <c r="EF485" s="71"/>
      <c r="EG485" s="71"/>
      <c r="EH485" s="71"/>
      <c r="EI485" s="71"/>
      <c r="EJ485" s="71"/>
      <c r="EK485" s="71"/>
      <c r="EL485" s="71"/>
      <c r="EM485" s="71"/>
      <c r="EN485" s="71"/>
      <c r="EO485" s="71"/>
      <c r="EP485" s="71"/>
      <c r="EQ485" s="71"/>
      <c r="ER485" s="71"/>
      <c r="ES485" s="71"/>
      <c r="ET485" s="71"/>
      <c r="EU485" s="71"/>
      <c r="EV485" s="71"/>
      <c r="EW485" s="71"/>
      <c r="EX485" s="71"/>
      <c r="EY485" s="71"/>
      <c r="EZ485" s="71"/>
      <c r="FA485" s="71"/>
      <c r="FB485" s="71"/>
      <c r="FC485" s="71"/>
      <c r="FD485" s="71"/>
      <c r="FE485" s="71"/>
      <c r="FF485" s="71"/>
      <c r="FG485" s="71"/>
      <c r="FH485" s="71"/>
      <c r="FI485" s="71"/>
      <c r="FJ485" s="71"/>
      <c r="FK485" s="71"/>
      <c r="FL485" s="71"/>
      <c r="FM485" s="71"/>
      <c r="FN485" s="71"/>
      <c r="FO485" s="71"/>
      <c r="FP485" s="71"/>
      <c r="FQ485" s="71"/>
      <c r="FR485" s="71"/>
      <c r="FS485" s="71"/>
      <c r="FT485" s="71"/>
      <c r="FU485" s="71"/>
      <c r="FV485" s="71"/>
      <c r="FW485" s="71"/>
      <c r="FX485" s="71"/>
      <c r="FY485" s="71"/>
      <c r="FZ485" s="71"/>
      <c r="GA485" s="71"/>
      <c r="GB485" s="71"/>
      <c r="GC485" s="71"/>
      <c r="GD485" s="71"/>
      <c r="GE485" s="71"/>
      <c r="GF485" s="71"/>
      <c r="GG485" s="71"/>
      <c r="GH485" s="71"/>
      <c r="GI485" s="71"/>
      <c r="GJ485" s="71"/>
      <c r="GK485" s="71"/>
      <c r="GL485" s="71"/>
      <c r="GM485" s="71"/>
      <c r="GN485" s="71"/>
      <c r="GO485" s="71"/>
      <c r="GP485" s="71"/>
      <c r="GQ485" s="71"/>
      <c r="GR485" s="71"/>
      <c r="GS485" s="71"/>
      <c r="GT485" s="71"/>
      <c r="GU485" s="71"/>
      <c r="GV485" s="71"/>
      <c r="GW485" s="71"/>
      <c r="GX485" s="71"/>
      <c r="GY485" s="71"/>
      <c r="GZ485" s="71"/>
      <c r="HA485" s="71"/>
      <c r="HB485" s="71"/>
      <c r="HC485" s="71"/>
      <c r="HD485" s="71"/>
      <c r="HE485" s="71"/>
      <c r="HF485" s="71"/>
      <c r="HG485" s="71"/>
      <c r="HH485" s="71"/>
      <c r="HI485" s="71"/>
      <c r="HJ485" s="71"/>
      <c r="HK485" s="71"/>
      <c r="HL485" s="71"/>
      <c r="HM485" s="71"/>
      <c r="HN485" s="71"/>
      <c r="HO485" s="71"/>
      <c r="HP485" s="71"/>
      <c r="HQ485" s="71"/>
      <c r="HR485" s="71"/>
      <c r="HS485" s="71"/>
      <c r="HT485" s="71"/>
      <c r="HU485" s="71"/>
      <c r="HV485" s="71"/>
      <c r="HW485" s="71"/>
      <c r="HX485" s="71"/>
      <c r="HY485" s="71"/>
      <c r="HZ485" s="71"/>
      <c r="IA485" s="71"/>
      <c r="IB485" s="71"/>
      <c r="IC485" s="71"/>
      <c r="ID485" s="71"/>
      <c r="IE485" s="71"/>
      <c r="IF485" s="71"/>
      <c r="IG485" s="71"/>
      <c r="IH485" s="71"/>
      <c r="II485" s="71"/>
      <c r="IJ485" s="71"/>
      <c r="IK485" s="71"/>
      <c r="IL485" s="71"/>
      <c r="IM485" s="71"/>
      <c r="IN485" s="71"/>
      <c r="IO485" s="71"/>
      <c r="IP485" s="71"/>
      <c r="IQ485" s="71"/>
      <c r="IR485" s="71"/>
      <c r="IS485" s="71"/>
      <c r="IT485" s="71"/>
      <c r="IU485" s="71"/>
      <c r="IV485" s="71"/>
    </row>
    <row r="486" spans="1:256" ht="12.75">
      <c r="A486" s="98" t="s">
        <v>1913</v>
      </c>
      <c r="B486" s="99">
        <v>428</v>
      </c>
      <c r="C486" s="109" t="s">
        <v>1914</v>
      </c>
      <c r="D486" s="135"/>
      <c r="E486" s="135"/>
      <c r="F486" s="94">
        <v>15956.64</v>
      </c>
      <c r="G486" s="108">
        <v>15956.64</v>
      </c>
      <c r="H486" s="104"/>
      <c r="I486" s="96"/>
      <c r="J486" s="104">
        <v>0</v>
      </c>
      <c r="K486" s="104"/>
      <c r="L486" s="104">
        <v>-15956.64</v>
      </c>
      <c r="M486" s="96"/>
      <c r="N486" s="71"/>
      <c r="O486" s="72">
        <v>15957</v>
      </c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1"/>
      <c r="CH486" s="71"/>
      <c r="CI486" s="71"/>
      <c r="CJ486" s="71"/>
      <c r="CK486" s="71"/>
      <c r="CL486" s="71"/>
      <c r="CM486" s="71"/>
      <c r="CN486" s="71"/>
      <c r="CO486" s="71"/>
      <c r="CP486" s="71"/>
      <c r="CQ486" s="71"/>
      <c r="CR486" s="71"/>
      <c r="CS486" s="71"/>
      <c r="CT486" s="71"/>
      <c r="CU486" s="71"/>
      <c r="CV486" s="71"/>
      <c r="CW486" s="71"/>
      <c r="CX486" s="71"/>
      <c r="CY486" s="71"/>
      <c r="CZ486" s="71"/>
      <c r="DA486" s="71"/>
      <c r="DB486" s="71"/>
      <c r="DC486" s="71"/>
      <c r="DD486" s="71"/>
      <c r="DE486" s="71"/>
      <c r="DF486" s="71"/>
      <c r="DG486" s="71"/>
      <c r="DH486" s="71"/>
      <c r="DI486" s="71"/>
      <c r="DJ486" s="71"/>
      <c r="DK486" s="71"/>
      <c r="DL486" s="71"/>
      <c r="DM486" s="71"/>
      <c r="DN486" s="71"/>
      <c r="DO486" s="71"/>
      <c r="DP486" s="71"/>
      <c r="DQ486" s="71"/>
      <c r="DR486" s="71"/>
      <c r="DS486" s="71"/>
      <c r="DT486" s="71"/>
      <c r="DU486" s="71"/>
      <c r="DV486" s="71"/>
      <c r="DW486" s="71"/>
      <c r="DX486" s="71"/>
      <c r="DY486" s="71"/>
      <c r="DZ486" s="71"/>
      <c r="EA486" s="71"/>
      <c r="EB486" s="71"/>
      <c r="EC486" s="71"/>
      <c r="ED486" s="71"/>
      <c r="EE486" s="71"/>
      <c r="EF486" s="71"/>
      <c r="EG486" s="71"/>
      <c r="EH486" s="71"/>
      <c r="EI486" s="71"/>
      <c r="EJ486" s="71"/>
      <c r="EK486" s="71"/>
      <c r="EL486" s="71"/>
      <c r="EM486" s="71"/>
      <c r="EN486" s="71"/>
      <c r="EO486" s="71"/>
      <c r="EP486" s="71"/>
      <c r="EQ486" s="71"/>
      <c r="ER486" s="71"/>
      <c r="ES486" s="71"/>
      <c r="ET486" s="71"/>
      <c r="EU486" s="71"/>
      <c r="EV486" s="71"/>
      <c r="EW486" s="71"/>
      <c r="EX486" s="71"/>
      <c r="EY486" s="71"/>
      <c r="EZ486" s="71"/>
      <c r="FA486" s="71"/>
      <c r="FB486" s="71"/>
      <c r="FC486" s="71"/>
      <c r="FD486" s="71"/>
      <c r="FE486" s="71"/>
      <c r="FF486" s="71"/>
      <c r="FG486" s="71"/>
      <c r="FH486" s="71"/>
      <c r="FI486" s="71"/>
      <c r="FJ486" s="71"/>
      <c r="FK486" s="71"/>
      <c r="FL486" s="71"/>
      <c r="FM486" s="71"/>
      <c r="FN486" s="71"/>
      <c r="FO486" s="71"/>
      <c r="FP486" s="71"/>
      <c r="FQ486" s="71"/>
      <c r="FR486" s="71"/>
      <c r="FS486" s="71"/>
      <c r="FT486" s="71"/>
      <c r="FU486" s="71"/>
      <c r="FV486" s="71"/>
      <c r="FW486" s="71"/>
      <c r="FX486" s="71"/>
      <c r="FY486" s="71"/>
      <c r="FZ486" s="71"/>
      <c r="GA486" s="71"/>
      <c r="GB486" s="71"/>
      <c r="GC486" s="71"/>
      <c r="GD486" s="71"/>
      <c r="GE486" s="71"/>
      <c r="GF486" s="71"/>
      <c r="GG486" s="71"/>
      <c r="GH486" s="71"/>
      <c r="GI486" s="71"/>
      <c r="GJ486" s="71"/>
      <c r="GK486" s="71"/>
      <c r="GL486" s="71"/>
      <c r="GM486" s="71"/>
      <c r="GN486" s="71"/>
      <c r="GO486" s="71"/>
      <c r="GP486" s="71"/>
      <c r="GQ486" s="71"/>
      <c r="GR486" s="71"/>
      <c r="GS486" s="71"/>
      <c r="GT486" s="71"/>
      <c r="GU486" s="71"/>
      <c r="GV486" s="71"/>
      <c r="GW486" s="71"/>
      <c r="GX486" s="71"/>
      <c r="GY486" s="71"/>
      <c r="GZ486" s="71"/>
      <c r="HA486" s="71"/>
      <c r="HB486" s="71"/>
      <c r="HC486" s="71"/>
      <c r="HD486" s="71"/>
      <c r="HE486" s="71"/>
      <c r="HF486" s="71"/>
      <c r="HG486" s="71"/>
      <c r="HH486" s="71"/>
      <c r="HI486" s="71"/>
      <c r="HJ486" s="71"/>
      <c r="HK486" s="71"/>
      <c r="HL486" s="71"/>
      <c r="HM486" s="71"/>
      <c r="HN486" s="71"/>
      <c r="HO486" s="71"/>
      <c r="HP486" s="71"/>
      <c r="HQ486" s="71"/>
      <c r="HR486" s="71"/>
      <c r="HS486" s="71"/>
      <c r="HT486" s="71"/>
      <c r="HU486" s="71"/>
      <c r="HV486" s="71"/>
      <c r="HW486" s="71"/>
      <c r="HX486" s="71"/>
      <c r="HY486" s="71"/>
      <c r="HZ486" s="71"/>
      <c r="IA486" s="71"/>
      <c r="IB486" s="71"/>
      <c r="IC486" s="71"/>
      <c r="ID486" s="71"/>
      <c r="IE486" s="71"/>
      <c r="IF486" s="71"/>
      <c r="IG486" s="71"/>
      <c r="IH486" s="71"/>
      <c r="II486" s="71"/>
      <c r="IJ486" s="71"/>
      <c r="IK486" s="71"/>
      <c r="IL486" s="71"/>
      <c r="IM486" s="71"/>
      <c r="IN486" s="71"/>
      <c r="IO486" s="71"/>
      <c r="IP486" s="71"/>
      <c r="IQ486" s="71"/>
      <c r="IR486" s="71"/>
      <c r="IS486" s="71"/>
      <c r="IT486" s="71"/>
      <c r="IU486" s="71"/>
      <c r="IV486" s="71"/>
    </row>
    <row r="487" spans="1:256" ht="12.75">
      <c r="A487" s="68" t="s">
        <v>1915</v>
      </c>
      <c r="B487" s="68" t="s">
        <v>1916</v>
      </c>
      <c r="C487" s="68" t="s">
        <v>1917</v>
      </c>
      <c r="D487" s="68"/>
      <c r="E487" s="68"/>
      <c r="F487" s="69">
        <v>138758.58</v>
      </c>
      <c r="G487" s="70">
        <v>138758.58</v>
      </c>
      <c r="H487" s="70"/>
      <c r="I487" s="70"/>
      <c r="J487" s="70">
        <v>0</v>
      </c>
      <c r="K487" s="70"/>
      <c r="L487" s="70">
        <v>-138758.58</v>
      </c>
      <c r="M487" s="70"/>
      <c r="N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  <c r="BM487" s="71"/>
      <c r="BN487" s="71"/>
      <c r="BO487" s="71"/>
      <c r="BP487" s="71"/>
      <c r="BQ487" s="71"/>
      <c r="BR487" s="71"/>
      <c r="BS487" s="71"/>
      <c r="BT487" s="71"/>
      <c r="BU487" s="71"/>
      <c r="BV487" s="71"/>
      <c r="BW487" s="71"/>
      <c r="BX487" s="71"/>
      <c r="BY487" s="71"/>
      <c r="BZ487" s="71"/>
      <c r="CA487" s="71"/>
      <c r="CB487" s="71"/>
      <c r="CC487" s="71"/>
      <c r="CD487" s="71"/>
      <c r="CE487" s="71"/>
      <c r="CF487" s="71"/>
      <c r="CG487" s="71"/>
      <c r="CH487" s="71"/>
      <c r="CI487" s="71"/>
      <c r="CJ487" s="71"/>
      <c r="CK487" s="71"/>
      <c r="CL487" s="71"/>
      <c r="CM487" s="71"/>
      <c r="CN487" s="71"/>
      <c r="CO487" s="71"/>
      <c r="CP487" s="71"/>
      <c r="CQ487" s="71"/>
      <c r="CR487" s="71"/>
      <c r="CS487" s="71"/>
      <c r="CT487" s="71"/>
      <c r="CU487" s="71"/>
      <c r="CV487" s="71"/>
      <c r="CW487" s="71"/>
      <c r="CX487" s="71"/>
      <c r="CY487" s="71"/>
      <c r="CZ487" s="71"/>
      <c r="DA487" s="71"/>
      <c r="DB487" s="71"/>
      <c r="DC487" s="71"/>
      <c r="DD487" s="71"/>
      <c r="DE487" s="71"/>
      <c r="DF487" s="71"/>
      <c r="DG487" s="71"/>
      <c r="DH487" s="71"/>
      <c r="DI487" s="71"/>
      <c r="DJ487" s="71"/>
      <c r="DK487" s="71"/>
      <c r="DL487" s="71"/>
      <c r="DM487" s="71"/>
      <c r="DN487" s="71"/>
      <c r="DO487" s="71"/>
      <c r="DP487" s="71"/>
      <c r="DQ487" s="71"/>
      <c r="DR487" s="71"/>
      <c r="DS487" s="71"/>
      <c r="DT487" s="71"/>
      <c r="DU487" s="71"/>
      <c r="DV487" s="71"/>
      <c r="DW487" s="71"/>
      <c r="DX487" s="71"/>
      <c r="DY487" s="71"/>
      <c r="DZ487" s="71"/>
      <c r="EA487" s="71"/>
      <c r="EB487" s="71"/>
      <c r="EC487" s="71"/>
      <c r="ED487" s="71"/>
      <c r="EE487" s="71"/>
      <c r="EF487" s="71"/>
      <c r="EG487" s="71"/>
      <c r="EH487" s="71"/>
      <c r="EI487" s="71"/>
      <c r="EJ487" s="71"/>
      <c r="EK487" s="71"/>
      <c r="EL487" s="71"/>
      <c r="EM487" s="71"/>
      <c r="EN487" s="71"/>
      <c r="EO487" s="71"/>
      <c r="EP487" s="71"/>
      <c r="EQ487" s="71"/>
      <c r="ER487" s="71"/>
      <c r="ES487" s="71"/>
      <c r="ET487" s="71"/>
      <c r="EU487" s="71"/>
      <c r="EV487" s="71"/>
      <c r="EW487" s="71"/>
      <c r="EX487" s="71"/>
      <c r="EY487" s="71"/>
      <c r="EZ487" s="71"/>
      <c r="FA487" s="71"/>
      <c r="FB487" s="71"/>
      <c r="FC487" s="71"/>
      <c r="FD487" s="71"/>
      <c r="FE487" s="71"/>
      <c r="FF487" s="71"/>
      <c r="FG487" s="71"/>
      <c r="FH487" s="71"/>
      <c r="FI487" s="71"/>
      <c r="FJ487" s="71"/>
      <c r="FK487" s="71"/>
      <c r="FL487" s="71"/>
      <c r="FM487" s="71"/>
      <c r="FN487" s="71"/>
      <c r="FO487" s="71"/>
      <c r="FP487" s="71"/>
      <c r="FQ487" s="71"/>
      <c r="FR487" s="71"/>
      <c r="FS487" s="71"/>
      <c r="FT487" s="71"/>
      <c r="FU487" s="71"/>
      <c r="FV487" s="71"/>
      <c r="FW487" s="71"/>
      <c r="FX487" s="71"/>
      <c r="FY487" s="71"/>
      <c r="FZ487" s="71"/>
      <c r="GA487" s="71"/>
      <c r="GB487" s="71"/>
      <c r="GC487" s="71"/>
      <c r="GD487" s="71"/>
      <c r="GE487" s="71"/>
      <c r="GF487" s="71"/>
      <c r="GG487" s="71"/>
      <c r="GH487" s="71"/>
      <c r="GI487" s="71"/>
      <c r="GJ487" s="71"/>
      <c r="GK487" s="71"/>
      <c r="GL487" s="71"/>
      <c r="GM487" s="71"/>
      <c r="GN487" s="71"/>
      <c r="GO487" s="71"/>
      <c r="GP487" s="71"/>
      <c r="GQ487" s="71"/>
      <c r="GR487" s="71"/>
      <c r="GS487" s="71"/>
      <c r="GT487" s="71"/>
      <c r="GU487" s="71"/>
      <c r="GV487" s="71"/>
      <c r="GW487" s="71"/>
      <c r="GX487" s="71"/>
      <c r="GY487" s="71"/>
      <c r="GZ487" s="71"/>
      <c r="HA487" s="71"/>
      <c r="HB487" s="71"/>
      <c r="HC487" s="71"/>
      <c r="HD487" s="71"/>
      <c r="HE487" s="71"/>
      <c r="HF487" s="71"/>
      <c r="HG487" s="71"/>
      <c r="HH487" s="71"/>
      <c r="HI487" s="71"/>
      <c r="HJ487" s="71"/>
      <c r="HK487" s="71"/>
      <c r="HL487" s="71"/>
      <c r="HM487" s="71"/>
      <c r="HN487" s="71"/>
      <c r="HO487" s="71"/>
      <c r="HP487" s="71"/>
      <c r="HQ487" s="71"/>
      <c r="HR487" s="71"/>
      <c r="HS487" s="71"/>
      <c r="HT487" s="71"/>
      <c r="HU487" s="71"/>
      <c r="HV487" s="71"/>
      <c r="HW487" s="71"/>
      <c r="HX487" s="71"/>
      <c r="HY487" s="71"/>
      <c r="HZ487" s="71"/>
      <c r="IA487" s="71"/>
      <c r="IB487" s="71"/>
      <c r="IC487" s="71"/>
      <c r="ID487" s="71"/>
      <c r="IE487" s="71"/>
      <c r="IF487" s="71"/>
      <c r="IG487" s="71"/>
      <c r="IH487" s="71"/>
      <c r="II487" s="71"/>
      <c r="IJ487" s="71"/>
      <c r="IK487" s="71"/>
      <c r="IL487" s="71"/>
      <c r="IM487" s="71"/>
      <c r="IN487" s="71"/>
      <c r="IO487" s="71"/>
      <c r="IP487" s="71"/>
      <c r="IQ487" s="71"/>
      <c r="IR487" s="71"/>
      <c r="IS487" s="71"/>
      <c r="IT487" s="71"/>
      <c r="IU487" s="71"/>
      <c r="IV487" s="71"/>
    </row>
    <row r="488" spans="1:256" ht="12.75">
      <c r="A488" s="98" t="s">
        <v>1918</v>
      </c>
      <c r="B488" s="99">
        <v>428.1</v>
      </c>
      <c r="C488" s="109" t="s">
        <v>1919</v>
      </c>
      <c r="D488" s="135"/>
      <c r="E488" s="135"/>
      <c r="F488" s="94">
        <v>138758.58</v>
      </c>
      <c r="G488" s="108">
        <v>138758.58</v>
      </c>
      <c r="H488" s="104"/>
      <c r="I488" s="96"/>
      <c r="J488" s="104">
        <v>0</v>
      </c>
      <c r="K488" s="104"/>
      <c r="L488" s="104">
        <v>-138758.58</v>
      </c>
      <c r="M488" s="96"/>
      <c r="N488" s="71"/>
      <c r="O488" s="72">
        <v>138758</v>
      </c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  <c r="BM488" s="71"/>
      <c r="BN488" s="71"/>
      <c r="BO488" s="71"/>
      <c r="BP488" s="71"/>
      <c r="BQ488" s="71"/>
      <c r="BR488" s="71"/>
      <c r="BS488" s="71"/>
      <c r="BT488" s="71"/>
      <c r="BU488" s="71"/>
      <c r="BV488" s="71"/>
      <c r="BW488" s="71"/>
      <c r="BX488" s="71"/>
      <c r="BY488" s="71"/>
      <c r="BZ488" s="71"/>
      <c r="CA488" s="71"/>
      <c r="CB488" s="71"/>
      <c r="CC488" s="71"/>
      <c r="CD488" s="71"/>
      <c r="CE488" s="71"/>
      <c r="CF488" s="71"/>
      <c r="CG488" s="71"/>
      <c r="CH488" s="71"/>
      <c r="CI488" s="71"/>
      <c r="CJ488" s="71"/>
      <c r="CK488" s="71"/>
      <c r="CL488" s="71"/>
      <c r="CM488" s="71"/>
      <c r="CN488" s="71"/>
      <c r="CO488" s="71"/>
      <c r="CP488" s="71"/>
      <c r="CQ488" s="71"/>
      <c r="CR488" s="71"/>
      <c r="CS488" s="71"/>
      <c r="CT488" s="71"/>
      <c r="CU488" s="71"/>
      <c r="CV488" s="71"/>
      <c r="CW488" s="71"/>
      <c r="CX488" s="71"/>
      <c r="CY488" s="71"/>
      <c r="CZ488" s="71"/>
      <c r="DA488" s="71"/>
      <c r="DB488" s="71"/>
      <c r="DC488" s="71"/>
      <c r="DD488" s="71"/>
      <c r="DE488" s="71"/>
      <c r="DF488" s="71"/>
      <c r="DG488" s="71"/>
      <c r="DH488" s="71"/>
      <c r="DI488" s="71"/>
      <c r="DJ488" s="71"/>
      <c r="DK488" s="71"/>
      <c r="DL488" s="71"/>
      <c r="DM488" s="71"/>
      <c r="DN488" s="71"/>
      <c r="DO488" s="71"/>
      <c r="DP488" s="71"/>
      <c r="DQ488" s="71"/>
      <c r="DR488" s="71"/>
      <c r="DS488" s="71"/>
      <c r="DT488" s="71"/>
      <c r="DU488" s="71"/>
      <c r="DV488" s="71"/>
      <c r="DW488" s="71"/>
      <c r="DX488" s="71"/>
      <c r="DY488" s="71"/>
      <c r="DZ488" s="71"/>
      <c r="EA488" s="71"/>
      <c r="EB488" s="71"/>
      <c r="EC488" s="71"/>
      <c r="ED488" s="71"/>
      <c r="EE488" s="71"/>
      <c r="EF488" s="71"/>
      <c r="EG488" s="71"/>
      <c r="EH488" s="71"/>
      <c r="EI488" s="71"/>
      <c r="EJ488" s="71"/>
      <c r="EK488" s="71"/>
      <c r="EL488" s="71"/>
      <c r="EM488" s="71"/>
      <c r="EN488" s="71"/>
      <c r="EO488" s="71"/>
      <c r="EP488" s="71"/>
      <c r="EQ488" s="71"/>
      <c r="ER488" s="71"/>
      <c r="ES488" s="71"/>
      <c r="ET488" s="71"/>
      <c r="EU488" s="71"/>
      <c r="EV488" s="71"/>
      <c r="EW488" s="71"/>
      <c r="EX488" s="71"/>
      <c r="EY488" s="71"/>
      <c r="EZ488" s="71"/>
      <c r="FA488" s="71"/>
      <c r="FB488" s="71"/>
      <c r="FC488" s="71"/>
      <c r="FD488" s="71"/>
      <c r="FE488" s="71"/>
      <c r="FF488" s="71"/>
      <c r="FG488" s="71"/>
      <c r="FH488" s="71"/>
      <c r="FI488" s="71"/>
      <c r="FJ488" s="71"/>
      <c r="FK488" s="71"/>
      <c r="FL488" s="71"/>
      <c r="FM488" s="71"/>
      <c r="FN488" s="71"/>
      <c r="FO488" s="71"/>
      <c r="FP488" s="71"/>
      <c r="FQ488" s="71"/>
      <c r="FR488" s="71"/>
      <c r="FS488" s="71"/>
      <c r="FT488" s="71"/>
      <c r="FU488" s="71"/>
      <c r="FV488" s="71"/>
      <c r="FW488" s="71"/>
      <c r="FX488" s="71"/>
      <c r="FY488" s="71"/>
      <c r="FZ488" s="71"/>
      <c r="GA488" s="71"/>
      <c r="GB488" s="71"/>
      <c r="GC488" s="71"/>
      <c r="GD488" s="71"/>
      <c r="GE488" s="71"/>
      <c r="GF488" s="71"/>
      <c r="GG488" s="71"/>
      <c r="GH488" s="71"/>
      <c r="GI488" s="71"/>
      <c r="GJ488" s="71"/>
      <c r="GK488" s="71"/>
      <c r="GL488" s="71"/>
      <c r="GM488" s="71"/>
      <c r="GN488" s="71"/>
      <c r="GO488" s="71"/>
      <c r="GP488" s="71"/>
      <c r="GQ488" s="71"/>
      <c r="GR488" s="71"/>
      <c r="GS488" s="71"/>
      <c r="GT488" s="71"/>
      <c r="GU488" s="71"/>
      <c r="GV488" s="71"/>
      <c r="GW488" s="71"/>
      <c r="GX488" s="71"/>
      <c r="GY488" s="71"/>
      <c r="GZ488" s="71"/>
      <c r="HA488" s="71"/>
      <c r="HB488" s="71"/>
      <c r="HC488" s="71"/>
      <c r="HD488" s="71"/>
      <c r="HE488" s="71"/>
      <c r="HF488" s="71"/>
      <c r="HG488" s="71"/>
      <c r="HH488" s="71"/>
      <c r="HI488" s="71"/>
      <c r="HJ488" s="71"/>
      <c r="HK488" s="71"/>
      <c r="HL488" s="71"/>
      <c r="HM488" s="71"/>
      <c r="HN488" s="71"/>
      <c r="HO488" s="71"/>
      <c r="HP488" s="71"/>
      <c r="HQ488" s="71"/>
      <c r="HR488" s="71"/>
      <c r="HS488" s="71"/>
      <c r="HT488" s="71"/>
      <c r="HU488" s="71"/>
      <c r="HV488" s="71"/>
      <c r="HW488" s="71"/>
      <c r="HX488" s="71"/>
      <c r="HY488" s="71"/>
      <c r="HZ488" s="71"/>
      <c r="IA488" s="71"/>
      <c r="IB488" s="71"/>
      <c r="IC488" s="71"/>
      <c r="ID488" s="71"/>
      <c r="IE488" s="71"/>
      <c r="IF488" s="71"/>
      <c r="IG488" s="71"/>
      <c r="IH488" s="71"/>
      <c r="II488" s="71"/>
      <c r="IJ488" s="71"/>
      <c r="IK488" s="71"/>
      <c r="IL488" s="71"/>
      <c r="IM488" s="71"/>
      <c r="IN488" s="71"/>
      <c r="IO488" s="71"/>
      <c r="IP488" s="71"/>
      <c r="IQ488" s="71"/>
      <c r="IR488" s="71"/>
      <c r="IS488" s="71"/>
      <c r="IT488" s="71"/>
      <c r="IU488" s="71"/>
      <c r="IV488" s="71"/>
    </row>
    <row r="489" spans="1:256" ht="12.75">
      <c r="A489" s="98" t="s">
        <v>30</v>
      </c>
      <c r="B489" s="112">
        <v>429</v>
      </c>
      <c r="C489" s="120" t="s">
        <v>1920</v>
      </c>
      <c r="D489" s="138"/>
      <c r="E489" s="138"/>
      <c r="F489" s="139"/>
      <c r="G489" s="140"/>
      <c r="H489" s="118"/>
      <c r="I489" s="96"/>
      <c r="J489" s="118"/>
      <c r="K489" s="118"/>
      <c r="L489" s="118"/>
      <c r="M489" s="141"/>
      <c r="N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  <c r="BM489" s="71"/>
      <c r="BN489" s="71"/>
      <c r="BO489" s="71"/>
      <c r="BP489" s="71"/>
      <c r="BQ489" s="71"/>
      <c r="BR489" s="71"/>
      <c r="BS489" s="71"/>
      <c r="BT489" s="71"/>
      <c r="BU489" s="71"/>
      <c r="BV489" s="71"/>
      <c r="BW489" s="71"/>
      <c r="BX489" s="71"/>
      <c r="BY489" s="71"/>
      <c r="BZ489" s="71"/>
      <c r="CA489" s="71"/>
      <c r="CB489" s="71"/>
      <c r="CC489" s="71"/>
      <c r="CD489" s="71"/>
      <c r="CE489" s="71"/>
      <c r="CF489" s="71"/>
      <c r="CG489" s="71"/>
      <c r="CH489" s="71"/>
      <c r="CI489" s="71"/>
      <c r="CJ489" s="71"/>
      <c r="CK489" s="71"/>
      <c r="CL489" s="71"/>
      <c r="CM489" s="71"/>
      <c r="CN489" s="71"/>
      <c r="CO489" s="71"/>
      <c r="CP489" s="71"/>
      <c r="CQ489" s="71"/>
      <c r="CR489" s="71"/>
      <c r="CS489" s="71"/>
      <c r="CT489" s="71"/>
      <c r="CU489" s="71"/>
      <c r="CV489" s="71"/>
      <c r="CW489" s="71"/>
      <c r="CX489" s="71"/>
      <c r="CY489" s="71"/>
      <c r="CZ489" s="71"/>
      <c r="DA489" s="71"/>
      <c r="DB489" s="71"/>
      <c r="DC489" s="71"/>
      <c r="DD489" s="71"/>
      <c r="DE489" s="71"/>
      <c r="DF489" s="71"/>
      <c r="DG489" s="71"/>
      <c r="DH489" s="71"/>
      <c r="DI489" s="71"/>
      <c r="DJ489" s="71"/>
      <c r="DK489" s="71"/>
      <c r="DL489" s="71"/>
      <c r="DM489" s="71"/>
      <c r="DN489" s="71"/>
      <c r="DO489" s="71"/>
      <c r="DP489" s="71"/>
      <c r="DQ489" s="71"/>
      <c r="DR489" s="71"/>
      <c r="DS489" s="71"/>
      <c r="DT489" s="71"/>
      <c r="DU489" s="71"/>
      <c r="DV489" s="71"/>
      <c r="DW489" s="71"/>
      <c r="DX489" s="71"/>
      <c r="DY489" s="71"/>
      <c r="DZ489" s="71"/>
      <c r="EA489" s="71"/>
      <c r="EB489" s="71"/>
      <c r="EC489" s="71"/>
      <c r="ED489" s="71"/>
      <c r="EE489" s="71"/>
      <c r="EF489" s="71"/>
      <c r="EG489" s="71"/>
      <c r="EH489" s="71"/>
      <c r="EI489" s="71"/>
      <c r="EJ489" s="71"/>
      <c r="EK489" s="71"/>
      <c r="EL489" s="71"/>
      <c r="EM489" s="71"/>
      <c r="EN489" s="71"/>
      <c r="EO489" s="71"/>
      <c r="EP489" s="71"/>
      <c r="EQ489" s="71"/>
      <c r="ER489" s="71"/>
      <c r="ES489" s="71"/>
      <c r="ET489" s="71"/>
      <c r="EU489" s="71"/>
      <c r="EV489" s="71"/>
      <c r="EW489" s="71"/>
      <c r="EX489" s="71"/>
      <c r="EY489" s="71"/>
      <c r="EZ489" s="71"/>
      <c r="FA489" s="71"/>
      <c r="FB489" s="71"/>
      <c r="FC489" s="71"/>
      <c r="FD489" s="71"/>
      <c r="FE489" s="71"/>
      <c r="FF489" s="71"/>
      <c r="FG489" s="71"/>
      <c r="FH489" s="71"/>
      <c r="FI489" s="71"/>
      <c r="FJ489" s="71"/>
      <c r="FK489" s="71"/>
      <c r="FL489" s="71"/>
      <c r="FM489" s="71"/>
      <c r="FN489" s="71"/>
      <c r="FO489" s="71"/>
      <c r="FP489" s="71"/>
      <c r="FQ489" s="71"/>
      <c r="FR489" s="71"/>
      <c r="FS489" s="71"/>
      <c r="FT489" s="71"/>
      <c r="FU489" s="71"/>
      <c r="FV489" s="71"/>
      <c r="FW489" s="71"/>
      <c r="FX489" s="71"/>
      <c r="FY489" s="71"/>
      <c r="FZ489" s="71"/>
      <c r="GA489" s="71"/>
      <c r="GB489" s="71"/>
      <c r="GC489" s="71"/>
      <c r="GD489" s="71"/>
      <c r="GE489" s="71"/>
      <c r="GF489" s="71"/>
      <c r="GG489" s="71"/>
      <c r="GH489" s="71"/>
      <c r="GI489" s="71"/>
      <c r="GJ489" s="71"/>
      <c r="GK489" s="71"/>
      <c r="GL489" s="71"/>
      <c r="GM489" s="71"/>
      <c r="GN489" s="71"/>
      <c r="GO489" s="71"/>
      <c r="GP489" s="71"/>
      <c r="GQ489" s="71"/>
      <c r="GR489" s="71"/>
      <c r="GS489" s="71"/>
      <c r="GT489" s="71"/>
      <c r="GU489" s="71"/>
      <c r="GV489" s="71"/>
      <c r="GW489" s="71"/>
      <c r="GX489" s="71"/>
      <c r="GY489" s="71"/>
      <c r="GZ489" s="71"/>
      <c r="HA489" s="71"/>
      <c r="HB489" s="71"/>
      <c r="HC489" s="71"/>
      <c r="HD489" s="71"/>
      <c r="HE489" s="71"/>
      <c r="HF489" s="71"/>
      <c r="HG489" s="71"/>
      <c r="HH489" s="71"/>
      <c r="HI489" s="71"/>
      <c r="HJ489" s="71"/>
      <c r="HK489" s="71"/>
      <c r="HL489" s="71"/>
      <c r="HM489" s="71"/>
      <c r="HN489" s="71"/>
      <c r="HO489" s="71"/>
      <c r="HP489" s="71"/>
      <c r="HQ489" s="71"/>
      <c r="HR489" s="71"/>
      <c r="HS489" s="71"/>
      <c r="HT489" s="71"/>
      <c r="HU489" s="71"/>
      <c r="HV489" s="71"/>
      <c r="HW489" s="71"/>
      <c r="HX489" s="71"/>
      <c r="HY489" s="71"/>
      <c r="HZ489" s="71"/>
      <c r="IA489" s="71"/>
      <c r="IB489" s="71"/>
      <c r="IC489" s="71"/>
      <c r="ID489" s="71"/>
      <c r="IE489" s="71"/>
      <c r="IF489" s="71"/>
      <c r="IG489" s="71"/>
      <c r="IH489" s="71"/>
      <c r="II489" s="71"/>
      <c r="IJ489" s="71"/>
      <c r="IK489" s="71"/>
      <c r="IL489" s="71"/>
      <c r="IM489" s="71"/>
      <c r="IN489" s="71"/>
      <c r="IO489" s="71"/>
      <c r="IP489" s="71"/>
      <c r="IQ489" s="71"/>
      <c r="IR489" s="71"/>
      <c r="IS489" s="71"/>
      <c r="IT489" s="71"/>
      <c r="IU489" s="71"/>
      <c r="IV489" s="71"/>
    </row>
    <row r="490" spans="1:256" ht="12.75">
      <c r="A490" s="98" t="s">
        <v>30</v>
      </c>
      <c r="B490" s="112">
        <v>429.1</v>
      </c>
      <c r="C490" s="120" t="s">
        <v>1921</v>
      </c>
      <c r="D490" s="138"/>
      <c r="E490" s="138"/>
      <c r="F490" s="139"/>
      <c r="G490" s="140"/>
      <c r="H490" s="118"/>
      <c r="I490" s="96"/>
      <c r="J490" s="118"/>
      <c r="K490" s="118"/>
      <c r="L490" s="118"/>
      <c r="M490" s="141"/>
      <c r="N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  <c r="BM490" s="71"/>
      <c r="BN490" s="71"/>
      <c r="BO490" s="71"/>
      <c r="BP490" s="71"/>
      <c r="BQ490" s="71"/>
      <c r="BR490" s="71"/>
      <c r="BS490" s="71"/>
      <c r="BT490" s="71"/>
      <c r="BU490" s="71"/>
      <c r="BV490" s="71"/>
      <c r="BW490" s="71"/>
      <c r="BX490" s="71"/>
      <c r="BY490" s="71"/>
      <c r="BZ490" s="71"/>
      <c r="CA490" s="71"/>
      <c r="CB490" s="71"/>
      <c r="CC490" s="71"/>
      <c r="CD490" s="71"/>
      <c r="CE490" s="71"/>
      <c r="CF490" s="71"/>
      <c r="CG490" s="71"/>
      <c r="CH490" s="71"/>
      <c r="CI490" s="71"/>
      <c r="CJ490" s="71"/>
      <c r="CK490" s="71"/>
      <c r="CL490" s="71"/>
      <c r="CM490" s="71"/>
      <c r="CN490" s="71"/>
      <c r="CO490" s="71"/>
      <c r="CP490" s="71"/>
      <c r="CQ490" s="71"/>
      <c r="CR490" s="71"/>
      <c r="CS490" s="71"/>
      <c r="CT490" s="71"/>
      <c r="CU490" s="71"/>
      <c r="CV490" s="71"/>
      <c r="CW490" s="71"/>
      <c r="CX490" s="71"/>
      <c r="CY490" s="71"/>
      <c r="CZ490" s="71"/>
      <c r="DA490" s="71"/>
      <c r="DB490" s="71"/>
      <c r="DC490" s="71"/>
      <c r="DD490" s="71"/>
      <c r="DE490" s="71"/>
      <c r="DF490" s="71"/>
      <c r="DG490" s="71"/>
      <c r="DH490" s="71"/>
      <c r="DI490" s="71"/>
      <c r="DJ490" s="71"/>
      <c r="DK490" s="71"/>
      <c r="DL490" s="71"/>
      <c r="DM490" s="71"/>
      <c r="DN490" s="71"/>
      <c r="DO490" s="71"/>
      <c r="DP490" s="71"/>
      <c r="DQ490" s="71"/>
      <c r="DR490" s="71"/>
      <c r="DS490" s="71"/>
      <c r="DT490" s="71"/>
      <c r="DU490" s="71"/>
      <c r="DV490" s="71"/>
      <c r="DW490" s="71"/>
      <c r="DX490" s="71"/>
      <c r="DY490" s="71"/>
      <c r="DZ490" s="71"/>
      <c r="EA490" s="71"/>
      <c r="EB490" s="71"/>
      <c r="EC490" s="71"/>
      <c r="ED490" s="71"/>
      <c r="EE490" s="71"/>
      <c r="EF490" s="71"/>
      <c r="EG490" s="71"/>
      <c r="EH490" s="71"/>
      <c r="EI490" s="71"/>
      <c r="EJ490" s="71"/>
      <c r="EK490" s="71"/>
      <c r="EL490" s="71"/>
      <c r="EM490" s="71"/>
      <c r="EN490" s="71"/>
      <c r="EO490" s="71"/>
      <c r="EP490" s="71"/>
      <c r="EQ490" s="71"/>
      <c r="ER490" s="71"/>
      <c r="ES490" s="71"/>
      <c r="ET490" s="71"/>
      <c r="EU490" s="71"/>
      <c r="EV490" s="71"/>
      <c r="EW490" s="71"/>
      <c r="EX490" s="71"/>
      <c r="EY490" s="71"/>
      <c r="EZ490" s="71"/>
      <c r="FA490" s="71"/>
      <c r="FB490" s="71"/>
      <c r="FC490" s="71"/>
      <c r="FD490" s="71"/>
      <c r="FE490" s="71"/>
      <c r="FF490" s="71"/>
      <c r="FG490" s="71"/>
      <c r="FH490" s="71"/>
      <c r="FI490" s="71"/>
      <c r="FJ490" s="71"/>
      <c r="FK490" s="71"/>
      <c r="FL490" s="71"/>
      <c r="FM490" s="71"/>
      <c r="FN490" s="71"/>
      <c r="FO490" s="71"/>
      <c r="FP490" s="71"/>
      <c r="FQ490" s="71"/>
      <c r="FR490" s="71"/>
      <c r="FS490" s="71"/>
      <c r="FT490" s="71"/>
      <c r="FU490" s="71"/>
      <c r="FV490" s="71"/>
      <c r="FW490" s="71"/>
      <c r="FX490" s="71"/>
      <c r="FY490" s="71"/>
      <c r="FZ490" s="71"/>
      <c r="GA490" s="71"/>
      <c r="GB490" s="71"/>
      <c r="GC490" s="71"/>
      <c r="GD490" s="71"/>
      <c r="GE490" s="71"/>
      <c r="GF490" s="71"/>
      <c r="GG490" s="71"/>
      <c r="GH490" s="71"/>
      <c r="GI490" s="71"/>
      <c r="GJ490" s="71"/>
      <c r="GK490" s="71"/>
      <c r="GL490" s="71"/>
      <c r="GM490" s="71"/>
      <c r="GN490" s="71"/>
      <c r="GO490" s="71"/>
      <c r="GP490" s="71"/>
      <c r="GQ490" s="71"/>
      <c r="GR490" s="71"/>
      <c r="GS490" s="71"/>
      <c r="GT490" s="71"/>
      <c r="GU490" s="71"/>
      <c r="GV490" s="71"/>
      <c r="GW490" s="71"/>
      <c r="GX490" s="71"/>
      <c r="GY490" s="71"/>
      <c r="GZ490" s="71"/>
      <c r="HA490" s="71"/>
      <c r="HB490" s="71"/>
      <c r="HC490" s="71"/>
      <c r="HD490" s="71"/>
      <c r="HE490" s="71"/>
      <c r="HF490" s="71"/>
      <c r="HG490" s="71"/>
      <c r="HH490" s="71"/>
      <c r="HI490" s="71"/>
      <c r="HJ490" s="71"/>
      <c r="HK490" s="71"/>
      <c r="HL490" s="71"/>
      <c r="HM490" s="71"/>
      <c r="HN490" s="71"/>
      <c r="HO490" s="71"/>
      <c r="HP490" s="71"/>
      <c r="HQ490" s="71"/>
      <c r="HR490" s="71"/>
      <c r="HS490" s="71"/>
      <c r="HT490" s="71"/>
      <c r="HU490" s="71"/>
      <c r="HV490" s="71"/>
      <c r="HW490" s="71"/>
      <c r="HX490" s="71"/>
      <c r="HY490" s="71"/>
      <c r="HZ490" s="71"/>
      <c r="IA490" s="71"/>
      <c r="IB490" s="71"/>
      <c r="IC490" s="71"/>
      <c r="ID490" s="71"/>
      <c r="IE490" s="71"/>
      <c r="IF490" s="71"/>
      <c r="IG490" s="71"/>
      <c r="IH490" s="71"/>
      <c r="II490" s="71"/>
      <c r="IJ490" s="71"/>
      <c r="IK490" s="71"/>
      <c r="IL490" s="71"/>
      <c r="IM490" s="71"/>
      <c r="IN490" s="71"/>
      <c r="IO490" s="71"/>
      <c r="IP490" s="71"/>
      <c r="IQ490" s="71"/>
      <c r="IR490" s="71"/>
      <c r="IS490" s="71"/>
      <c r="IT490" s="71"/>
      <c r="IU490" s="71"/>
      <c r="IV490" s="71"/>
    </row>
    <row r="491" spans="1:256" ht="12.75">
      <c r="A491" s="68" t="s">
        <v>1922</v>
      </c>
      <c r="B491" s="68" t="s">
        <v>1923</v>
      </c>
      <c r="C491" s="68" t="s">
        <v>1924</v>
      </c>
      <c r="D491" s="68"/>
      <c r="E491" s="68"/>
      <c r="F491" s="69">
        <v>133183.8</v>
      </c>
      <c r="G491" s="70">
        <v>133183.8</v>
      </c>
      <c r="H491" s="70"/>
      <c r="I491" s="70"/>
      <c r="J491" s="70">
        <v>0</v>
      </c>
      <c r="K491" s="70"/>
      <c r="L491" s="70">
        <v>-133183.8</v>
      </c>
      <c r="M491" s="70"/>
      <c r="N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  <c r="BM491" s="71"/>
      <c r="BN491" s="71"/>
      <c r="BO491" s="71"/>
      <c r="BP491" s="71"/>
      <c r="BQ491" s="71"/>
      <c r="BR491" s="71"/>
      <c r="BS491" s="71"/>
      <c r="BT491" s="71"/>
      <c r="BU491" s="71"/>
      <c r="BV491" s="71"/>
      <c r="BW491" s="71"/>
      <c r="BX491" s="71"/>
      <c r="BY491" s="71"/>
      <c r="BZ491" s="71"/>
      <c r="CA491" s="71"/>
      <c r="CB491" s="71"/>
      <c r="CC491" s="71"/>
      <c r="CD491" s="71"/>
      <c r="CE491" s="71"/>
      <c r="CF491" s="71"/>
      <c r="CG491" s="71"/>
      <c r="CH491" s="71"/>
      <c r="CI491" s="71"/>
      <c r="CJ491" s="71"/>
      <c r="CK491" s="71"/>
      <c r="CL491" s="71"/>
      <c r="CM491" s="71"/>
      <c r="CN491" s="71"/>
      <c r="CO491" s="71"/>
      <c r="CP491" s="71"/>
      <c r="CQ491" s="71"/>
      <c r="CR491" s="71"/>
      <c r="CS491" s="71"/>
      <c r="CT491" s="71"/>
      <c r="CU491" s="71"/>
      <c r="CV491" s="71"/>
      <c r="CW491" s="71"/>
      <c r="CX491" s="71"/>
      <c r="CY491" s="71"/>
      <c r="CZ491" s="71"/>
      <c r="DA491" s="71"/>
      <c r="DB491" s="71"/>
      <c r="DC491" s="71"/>
      <c r="DD491" s="71"/>
      <c r="DE491" s="71"/>
      <c r="DF491" s="71"/>
      <c r="DG491" s="71"/>
      <c r="DH491" s="71"/>
      <c r="DI491" s="71"/>
      <c r="DJ491" s="71"/>
      <c r="DK491" s="71"/>
      <c r="DL491" s="71"/>
      <c r="DM491" s="71"/>
      <c r="DN491" s="71"/>
      <c r="DO491" s="71"/>
      <c r="DP491" s="71"/>
      <c r="DQ491" s="71"/>
      <c r="DR491" s="71"/>
      <c r="DS491" s="71"/>
      <c r="DT491" s="71"/>
      <c r="DU491" s="71"/>
      <c r="DV491" s="71"/>
      <c r="DW491" s="71"/>
      <c r="DX491" s="71"/>
      <c r="DY491" s="71"/>
      <c r="DZ491" s="71"/>
      <c r="EA491" s="71"/>
      <c r="EB491" s="71"/>
      <c r="EC491" s="71"/>
      <c r="ED491" s="71"/>
      <c r="EE491" s="71"/>
      <c r="EF491" s="71"/>
      <c r="EG491" s="71"/>
      <c r="EH491" s="71"/>
      <c r="EI491" s="71"/>
      <c r="EJ491" s="71"/>
      <c r="EK491" s="71"/>
      <c r="EL491" s="71"/>
      <c r="EM491" s="71"/>
      <c r="EN491" s="71"/>
      <c r="EO491" s="71"/>
      <c r="EP491" s="71"/>
      <c r="EQ491" s="71"/>
      <c r="ER491" s="71"/>
      <c r="ES491" s="71"/>
      <c r="ET491" s="71"/>
      <c r="EU491" s="71"/>
      <c r="EV491" s="71"/>
      <c r="EW491" s="71"/>
      <c r="EX491" s="71"/>
      <c r="EY491" s="71"/>
      <c r="EZ491" s="71"/>
      <c r="FA491" s="71"/>
      <c r="FB491" s="71"/>
      <c r="FC491" s="71"/>
      <c r="FD491" s="71"/>
      <c r="FE491" s="71"/>
      <c r="FF491" s="71"/>
      <c r="FG491" s="71"/>
      <c r="FH491" s="71"/>
      <c r="FI491" s="71"/>
      <c r="FJ491" s="71"/>
      <c r="FK491" s="71"/>
      <c r="FL491" s="71"/>
      <c r="FM491" s="71"/>
      <c r="FN491" s="71"/>
      <c r="FO491" s="71"/>
      <c r="FP491" s="71"/>
      <c r="FQ491" s="71"/>
      <c r="FR491" s="71"/>
      <c r="FS491" s="71"/>
      <c r="FT491" s="71"/>
      <c r="FU491" s="71"/>
      <c r="FV491" s="71"/>
      <c r="FW491" s="71"/>
      <c r="FX491" s="71"/>
      <c r="FY491" s="71"/>
      <c r="FZ491" s="71"/>
      <c r="GA491" s="71"/>
      <c r="GB491" s="71"/>
      <c r="GC491" s="71"/>
      <c r="GD491" s="71"/>
      <c r="GE491" s="71"/>
      <c r="GF491" s="71"/>
      <c r="GG491" s="71"/>
      <c r="GH491" s="71"/>
      <c r="GI491" s="71"/>
      <c r="GJ491" s="71"/>
      <c r="GK491" s="71"/>
      <c r="GL491" s="71"/>
      <c r="GM491" s="71"/>
      <c r="GN491" s="71"/>
      <c r="GO491" s="71"/>
      <c r="GP491" s="71"/>
      <c r="GQ491" s="71"/>
      <c r="GR491" s="71"/>
      <c r="GS491" s="71"/>
      <c r="GT491" s="71"/>
      <c r="GU491" s="71"/>
      <c r="GV491" s="71"/>
      <c r="GW491" s="71"/>
      <c r="GX491" s="71"/>
      <c r="GY491" s="71"/>
      <c r="GZ491" s="71"/>
      <c r="HA491" s="71"/>
      <c r="HB491" s="71"/>
      <c r="HC491" s="71"/>
      <c r="HD491" s="71"/>
      <c r="HE491" s="71"/>
      <c r="HF491" s="71"/>
      <c r="HG491" s="71"/>
      <c r="HH491" s="71"/>
      <c r="HI491" s="71"/>
      <c r="HJ491" s="71"/>
      <c r="HK491" s="71"/>
      <c r="HL491" s="71"/>
      <c r="HM491" s="71"/>
      <c r="HN491" s="71"/>
      <c r="HO491" s="71"/>
      <c r="HP491" s="71"/>
      <c r="HQ491" s="71"/>
      <c r="HR491" s="71"/>
      <c r="HS491" s="71"/>
      <c r="HT491" s="71"/>
      <c r="HU491" s="71"/>
      <c r="HV491" s="71"/>
      <c r="HW491" s="71"/>
      <c r="HX491" s="71"/>
      <c r="HY491" s="71"/>
      <c r="HZ491" s="71"/>
      <c r="IA491" s="71"/>
      <c r="IB491" s="71"/>
      <c r="IC491" s="71"/>
      <c r="ID491" s="71"/>
      <c r="IE491" s="71"/>
      <c r="IF491" s="71"/>
      <c r="IG491" s="71"/>
      <c r="IH491" s="71"/>
      <c r="II491" s="71"/>
      <c r="IJ491" s="71"/>
      <c r="IK491" s="71"/>
      <c r="IL491" s="71"/>
      <c r="IM491" s="71"/>
      <c r="IN491" s="71"/>
      <c r="IO491" s="71"/>
      <c r="IP491" s="71"/>
      <c r="IQ491" s="71"/>
      <c r="IR491" s="71"/>
      <c r="IS491" s="71"/>
      <c r="IT491" s="71"/>
      <c r="IU491" s="71"/>
      <c r="IV491" s="71"/>
    </row>
    <row r="492" spans="1:256" ht="12.75">
      <c r="A492" s="68" t="s">
        <v>1925</v>
      </c>
      <c r="B492" s="68" t="s">
        <v>1926</v>
      </c>
      <c r="C492" s="68" t="s">
        <v>1927</v>
      </c>
      <c r="D492" s="68"/>
      <c r="E492" s="68"/>
      <c r="F492" s="69">
        <v>3114511.63</v>
      </c>
      <c r="G492" s="70">
        <v>3114511.63</v>
      </c>
      <c r="H492" s="70"/>
      <c r="I492" s="70"/>
      <c r="J492" s="70">
        <v>0</v>
      </c>
      <c r="K492" s="70"/>
      <c r="L492" s="70">
        <v>-3114511.63</v>
      </c>
      <c r="M492" s="70"/>
      <c r="N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  <c r="BM492" s="71"/>
      <c r="BN492" s="71"/>
      <c r="BO492" s="71"/>
      <c r="BP492" s="71"/>
      <c r="BQ492" s="71"/>
      <c r="BR492" s="71"/>
      <c r="BS492" s="71"/>
      <c r="BT492" s="71"/>
      <c r="BU492" s="71"/>
      <c r="BV492" s="71"/>
      <c r="BW492" s="71"/>
      <c r="BX492" s="71"/>
      <c r="BY492" s="71"/>
      <c r="BZ492" s="71"/>
      <c r="CA492" s="71"/>
      <c r="CB492" s="71"/>
      <c r="CC492" s="71"/>
      <c r="CD492" s="71"/>
      <c r="CE492" s="71"/>
      <c r="CF492" s="71"/>
      <c r="CG492" s="71"/>
      <c r="CH492" s="71"/>
      <c r="CI492" s="71"/>
      <c r="CJ492" s="71"/>
      <c r="CK492" s="71"/>
      <c r="CL492" s="71"/>
      <c r="CM492" s="71"/>
      <c r="CN492" s="71"/>
      <c r="CO492" s="71"/>
      <c r="CP492" s="71"/>
      <c r="CQ492" s="71"/>
      <c r="CR492" s="71"/>
      <c r="CS492" s="71"/>
      <c r="CT492" s="71"/>
      <c r="CU492" s="71"/>
      <c r="CV492" s="71"/>
      <c r="CW492" s="71"/>
      <c r="CX492" s="71"/>
      <c r="CY492" s="71"/>
      <c r="CZ492" s="71"/>
      <c r="DA492" s="71"/>
      <c r="DB492" s="71"/>
      <c r="DC492" s="71"/>
      <c r="DD492" s="71"/>
      <c r="DE492" s="71"/>
      <c r="DF492" s="71"/>
      <c r="DG492" s="71"/>
      <c r="DH492" s="71"/>
      <c r="DI492" s="71"/>
      <c r="DJ492" s="71"/>
      <c r="DK492" s="71"/>
      <c r="DL492" s="71"/>
      <c r="DM492" s="71"/>
      <c r="DN492" s="71"/>
      <c r="DO492" s="71"/>
      <c r="DP492" s="71"/>
      <c r="DQ492" s="71"/>
      <c r="DR492" s="71"/>
      <c r="DS492" s="71"/>
      <c r="DT492" s="71"/>
      <c r="DU492" s="71"/>
      <c r="DV492" s="71"/>
      <c r="DW492" s="71"/>
      <c r="DX492" s="71"/>
      <c r="DY492" s="71"/>
      <c r="DZ492" s="71"/>
      <c r="EA492" s="71"/>
      <c r="EB492" s="71"/>
      <c r="EC492" s="71"/>
      <c r="ED492" s="71"/>
      <c r="EE492" s="71"/>
      <c r="EF492" s="71"/>
      <c r="EG492" s="71"/>
      <c r="EH492" s="71"/>
      <c r="EI492" s="71"/>
      <c r="EJ492" s="71"/>
      <c r="EK492" s="71"/>
      <c r="EL492" s="71"/>
      <c r="EM492" s="71"/>
      <c r="EN492" s="71"/>
      <c r="EO492" s="71"/>
      <c r="EP492" s="71"/>
      <c r="EQ492" s="71"/>
      <c r="ER492" s="71"/>
      <c r="ES492" s="71"/>
      <c r="ET492" s="71"/>
      <c r="EU492" s="71"/>
      <c r="EV492" s="71"/>
      <c r="EW492" s="71"/>
      <c r="EX492" s="71"/>
      <c r="EY492" s="71"/>
      <c r="EZ492" s="71"/>
      <c r="FA492" s="71"/>
      <c r="FB492" s="71"/>
      <c r="FC492" s="71"/>
      <c r="FD492" s="71"/>
      <c r="FE492" s="71"/>
      <c r="FF492" s="71"/>
      <c r="FG492" s="71"/>
      <c r="FH492" s="71"/>
      <c r="FI492" s="71"/>
      <c r="FJ492" s="71"/>
      <c r="FK492" s="71"/>
      <c r="FL492" s="71"/>
      <c r="FM492" s="71"/>
      <c r="FN492" s="71"/>
      <c r="FO492" s="71"/>
      <c r="FP492" s="71"/>
      <c r="FQ492" s="71"/>
      <c r="FR492" s="71"/>
      <c r="FS492" s="71"/>
      <c r="FT492" s="71"/>
      <c r="FU492" s="71"/>
      <c r="FV492" s="71"/>
      <c r="FW492" s="71"/>
      <c r="FX492" s="71"/>
      <c r="FY492" s="71"/>
      <c r="FZ492" s="71"/>
      <c r="GA492" s="71"/>
      <c r="GB492" s="71"/>
      <c r="GC492" s="71"/>
      <c r="GD492" s="71"/>
      <c r="GE492" s="71"/>
      <c r="GF492" s="71"/>
      <c r="GG492" s="71"/>
      <c r="GH492" s="71"/>
      <c r="GI492" s="71"/>
      <c r="GJ492" s="71"/>
      <c r="GK492" s="71"/>
      <c r="GL492" s="71"/>
      <c r="GM492" s="71"/>
      <c r="GN492" s="71"/>
      <c r="GO492" s="71"/>
      <c r="GP492" s="71"/>
      <c r="GQ492" s="71"/>
      <c r="GR492" s="71"/>
      <c r="GS492" s="71"/>
      <c r="GT492" s="71"/>
      <c r="GU492" s="71"/>
      <c r="GV492" s="71"/>
      <c r="GW492" s="71"/>
      <c r="GX492" s="71"/>
      <c r="GY492" s="71"/>
      <c r="GZ492" s="71"/>
      <c r="HA492" s="71"/>
      <c r="HB492" s="71"/>
      <c r="HC492" s="71"/>
      <c r="HD492" s="71"/>
      <c r="HE492" s="71"/>
      <c r="HF492" s="71"/>
      <c r="HG492" s="71"/>
      <c r="HH492" s="71"/>
      <c r="HI492" s="71"/>
      <c r="HJ492" s="71"/>
      <c r="HK492" s="71"/>
      <c r="HL492" s="71"/>
      <c r="HM492" s="71"/>
      <c r="HN492" s="71"/>
      <c r="HO492" s="71"/>
      <c r="HP492" s="71"/>
      <c r="HQ492" s="71"/>
      <c r="HR492" s="71"/>
      <c r="HS492" s="71"/>
      <c r="HT492" s="71"/>
      <c r="HU492" s="71"/>
      <c r="HV492" s="71"/>
      <c r="HW492" s="71"/>
      <c r="HX492" s="71"/>
      <c r="HY492" s="71"/>
      <c r="HZ492" s="71"/>
      <c r="IA492" s="71"/>
      <c r="IB492" s="71"/>
      <c r="IC492" s="71"/>
      <c r="ID492" s="71"/>
      <c r="IE492" s="71"/>
      <c r="IF492" s="71"/>
      <c r="IG492" s="71"/>
      <c r="IH492" s="71"/>
      <c r="II492" s="71"/>
      <c r="IJ492" s="71"/>
      <c r="IK492" s="71"/>
      <c r="IL492" s="71"/>
      <c r="IM492" s="71"/>
      <c r="IN492" s="71"/>
      <c r="IO492" s="71"/>
      <c r="IP492" s="71"/>
      <c r="IQ492" s="71"/>
      <c r="IR492" s="71"/>
      <c r="IS492" s="71"/>
      <c r="IT492" s="71"/>
      <c r="IU492" s="71"/>
      <c r="IV492" s="71"/>
    </row>
    <row r="493" spans="1:256" ht="12.75">
      <c r="A493" s="98" t="s">
        <v>1928</v>
      </c>
      <c r="B493" s="99">
        <v>430</v>
      </c>
      <c r="C493" s="109" t="s">
        <v>1929</v>
      </c>
      <c r="D493" s="135"/>
      <c r="E493" s="135"/>
      <c r="F493" s="94">
        <v>3247695.43</v>
      </c>
      <c r="G493" s="108">
        <v>3247695.43</v>
      </c>
      <c r="H493" s="104"/>
      <c r="I493" s="96"/>
      <c r="J493" s="104">
        <v>0</v>
      </c>
      <c r="K493" s="104"/>
      <c r="L493" s="104">
        <v>-3247695.43</v>
      </c>
      <c r="M493" s="96"/>
      <c r="N493" s="71"/>
      <c r="O493" s="72">
        <v>3247695</v>
      </c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  <c r="BM493" s="71"/>
      <c r="BN493" s="71"/>
      <c r="BO493" s="71"/>
      <c r="BP493" s="71"/>
      <c r="BQ493" s="71"/>
      <c r="BR493" s="71"/>
      <c r="BS493" s="71"/>
      <c r="BT493" s="71"/>
      <c r="BU493" s="71"/>
      <c r="BV493" s="71"/>
      <c r="BW493" s="71"/>
      <c r="BX493" s="71"/>
      <c r="BY493" s="71"/>
      <c r="BZ493" s="71"/>
      <c r="CA493" s="71"/>
      <c r="CB493" s="71"/>
      <c r="CC493" s="71"/>
      <c r="CD493" s="71"/>
      <c r="CE493" s="71"/>
      <c r="CF493" s="71"/>
      <c r="CG493" s="71"/>
      <c r="CH493" s="71"/>
      <c r="CI493" s="71"/>
      <c r="CJ493" s="71"/>
      <c r="CK493" s="71"/>
      <c r="CL493" s="71"/>
      <c r="CM493" s="71"/>
      <c r="CN493" s="71"/>
      <c r="CO493" s="71"/>
      <c r="CP493" s="71"/>
      <c r="CQ493" s="71"/>
      <c r="CR493" s="71"/>
      <c r="CS493" s="71"/>
      <c r="CT493" s="71"/>
      <c r="CU493" s="71"/>
      <c r="CV493" s="71"/>
      <c r="CW493" s="71"/>
      <c r="CX493" s="71"/>
      <c r="CY493" s="71"/>
      <c r="CZ493" s="71"/>
      <c r="DA493" s="71"/>
      <c r="DB493" s="71"/>
      <c r="DC493" s="71"/>
      <c r="DD493" s="71"/>
      <c r="DE493" s="71"/>
      <c r="DF493" s="71"/>
      <c r="DG493" s="71"/>
      <c r="DH493" s="71"/>
      <c r="DI493" s="71"/>
      <c r="DJ493" s="71"/>
      <c r="DK493" s="71"/>
      <c r="DL493" s="71"/>
      <c r="DM493" s="71"/>
      <c r="DN493" s="71"/>
      <c r="DO493" s="71"/>
      <c r="DP493" s="71"/>
      <c r="DQ493" s="71"/>
      <c r="DR493" s="71"/>
      <c r="DS493" s="71"/>
      <c r="DT493" s="71"/>
      <c r="DU493" s="71"/>
      <c r="DV493" s="71"/>
      <c r="DW493" s="71"/>
      <c r="DX493" s="71"/>
      <c r="DY493" s="71"/>
      <c r="DZ493" s="71"/>
      <c r="EA493" s="71"/>
      <c r="EB493" s="71"/>
      <c r="EC493" s="71"/>
      <c r="ED493" s="71"/>
      <c r="EE493" s="71"/>
      <c r="EF493" s="71"/>
      <c r="EG493" s="71"/>
      <c r="EH493" s="71"/>
      <c r="EI493" s="71"/>
      <c r="EJ493" s="71"/>
      <c r="EK493" s="71"/>
      <c r="EL493" s="71"/>
      <c r="EM493" s="71"/>
      <c r="EN493" s="71"/>
      <c r="EO493" s="71"/>
      <c r="EP493" s="71"/>
      <c r="EQ493" s="71"/>
      <c r="ER493" s="71"/>
      <c r="ES493" s="71"/>
      <c r="ET493" s="71"/>
      <c r="EU493" s="71"/>
      <c r="EV493" s="71"/>
      <c r="EW493" s="71"/>
      <c r="EX493" s="71"/>
      <c r="EY493" s="71"/>
      <c r="EZ493" s="71"/>
      <c r="FA493" s="71"/>
      <c r="FB493" s="71"/>
      <c r="FC493" s="71"/>
      <c r="FD493" s="71"/>
      <c r="FE493" s="71"/>
      <c r="FF493" s="71"/>
      <c r="FG493" s="71"/>
      <c r="FH493" s="71"/>
      <c r="FI493" s="71"/>
      <c r="FJ493" s="71"/>
      <c r="FK493" s="71"/>
      <c r="FL493" s="71"/>
      <c r="FM493" s="71"/>
      <c r="FN493" s="71"/>
      <c r="FO493" s="71"/>
      <c r="FP493" s="71"/>
      <c r="FQ493" s="71"/>
      <c r="FR493" s="71"/>
      <c r="FS493" s="71"/>
      <c r="FT493" s="71"/>
      <c r="FU493" s="71"/>
      <c r="FV493" s="71"/>
      <c r="FW493" s="71"/>
      <c r="FX493" s="71"/>
      <c r="FY493" s="71"/>
      <c r="FZ493" s="71"/>
      <c r="GA493" s="71"/>
      <c r="GB493" s="71"/>
      <c r="GC493" s="71"/>
      <c r="GD493" s="71"/>
      <c r="GE493" s="71"/>
      <c r="GF493" s="71"/>
      <c r="GG493" s="71"/>
      <c r="GH493" s="71"/>
      <c r="GI493" s="71"/>
      <c r="GJ493" s="71"/>
      <c r="GK493" s="71"/>
      <c r="GL493" s="71"/>
      <c r="GM493" s="71"/>
      <c r="GN493" s="71"/>
      <c r="GO493" s="71"/>
      <c r="GP493" s="71"/>
      <c r="GQ493" s="71"/>
      <c r="GR493" s="71"/>
      <c r="GS493" s="71"/>
      <c r="GT493" s="71"/>
      <c r="GU493" s="71"/>
      <c r="GV493" s="71"/>
      <c r="GW493" s="71"/>
      <c r="GX493" s="71"/>
      <c r="GY493" s="71"/>
      <c r="GZ493" s="71"/>
      <c r="HA493" s="71"/>
      <c r="HB493" s="71"/>
      <c r="HC493" s="71"/>
      <c r="HD493" s="71"/>
      <c r="HE493" s="71"/>
      <c r="HF493" s="71"/>
      <c r="HG493" s="71"/>
      <c r="HH493" s="71"/>
      <c r="HI493" s="71"/>
      <c r="HJ493" s="71"/>
      <c r="HK493" s="71"/>
      <c r="HL493" s="71"/>
      <c r="HM493" s="71"/>
      <c r="HN493" s="71"/>
      <c r="HO493" s="71"/>
      <c r="HP493" s="71"/>
      <c r="HQ493" s="71"/>
      <c r="HR493" s="71"/>
      <c r="HS493" s="71"/>
      <c r="HT493" s="71"/>
      <c r="HU493" s="71"/>
      <c r="HV493" s="71"/>
      <c r="HW493" s="71"/>
      <c r="HX493" s="71"/>
      <c r="HY493" s="71"/>
      <c r="HZ493" s="71"/>
      <c r="IA493" s="71"/>
      <c r="IB493" s="71"/>
      <c r="IC493" s="71"/>
      <c r="ID493" s="71"/>
      <c r="IE493" s="71"/>
      <c r="IF493" s="71"/>
      <c r="IG493" s="71"/>
      <c r="IH493" s="71"/>
      <c r="II493" s="71"/>
      <c r="IJ493" s="71"/>
      <c r="IK493" s="71"/>
      <c r="IL493" s="71"/>
      <c r="IM493" s="71"/>
      <c r="IN493" s="71"/>
      <c r="IO493" s="71"/>
      <c r="IP493" s="71"/>
      <c r="IQ493" s="71"/>
      <c r="IR493" s="71"/>
      <c r="IS493" s="71"/>
      <c r="IT493" s="71"/>
      <c r="IU493" s="71"/>
      <c r="IV493" s="71"/>
    </row>
    <row r="494" spans="1:256" ht="12.75">
      <c r="A494" s="68" t="s">
        <v>1930</v>
      </c>
      <c r="B494" s="68" t="s">
        <v>1931</v>
      </c>
      <c r="C494" s="68" t="s">
        <v>1932</v>
      </c>
      <c r="D494" s="68"/>
      <c r="E494" s="68"/>
      <c r="F494" s="69">
        <v>-297254.12</v>
      </c>
      <c r="G494" s="70">
        <v>-297254.12</v>
      </c>
      <c r="H494" s="70"/>
      <c r="I494" s="70"/>
      <c r="J494" s="70">
        <v>0</v>
      </c>
      <c r="K494" s="70"/>
      <c r="L494" s="70">
        <v>297254.12</v>
      </c>
      <c r="M494" s="70"/>
      <c r="N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  <c r="BM494" s="71"/>
      <c r="BN494" s="71"/>
      <c r="BO494" s="71"/>
      <c r="BP494" s="71"/>
      <c r="BQ494" s="71"/>
      <c r="BR494" s="71"/>
      <c r="BS494" s="71"/>
      <c r="BT494" s="71"/>
      <c r="BU494" s="71"/>
      <c r="BV494" s="71"/>
      <c r="BW494" s="71"/>
      <c r="BX494" s="71"/>
      <c r="BY494" s="71"/>
      <c r="BZ494" s="71"/>
      <c r="CA494" s="71"/>
      <c r="CB494" s="71"/>
      <c r="CC494" s="71"/>
      <c r="CD494" s="71"/>
      <c r="CE494" s="71"/>
      <c r="CF494" s="71"/>
      <c r="CG494" s="71"/>
      <c r="CH494" s="71"/>
      <c r="CI494" s="71"/>
      <c r="CJ494" s="71"/>
      <c r="CK494" s="71"/>
      <c r="CL494" s="71"/>
      <c r="CM494" s="71"/>
      <c r="CN494" s="71"/>
      <c r="CO494" s="71"/>
      <c r="CP494" s="71"/>
      <c r="CQ494" s="71"/>
      <c r="CR494" s="71"/>
      <c r="CS494" s="71"/>
      <c r="CT494" s="71"/>
      <c r="CU494" s="71"/>
      <c r="CV494" s="71"/>
      <c r="CW494" s="71"/>
      <c r="CX494" s="71"/>
      <c r="CY494" s="71"/>
      <c r="CZ494" s="71"/>
      <c r="DA494" s="71"/>
      <c r="DB494" s="71"/>
      <c r="DC494" s="71"/>
      <c r="DD494" s="71"/>
      <c r="DE494" s="71"/>
      <c r="DF494" s="71"/>
      <c r="DG494" s="71"/>
      <c r="DH494" s="71"/>
      <c r="DI494" s="71"/>
      <c r="DJ494" s="71"/>
      <c r="DK494" s="71"/>
      <c r="DL494" s="71"/>
      <c r="DM494" s="71"/>
      <c r="DN494" s="71"/>
      <c r="DO494" s="71"/>
      <c r="DP494" s="71"/>
      <c r="DQ494" s="71"/>
      <c r="DR494" s="71"/>
      <c r="DS494" s="71"/>
      <c r="DT494" s="71"/>
      <c r="DU494" s="71"/>
      <c r="DV494" s="71"/>
      <c r="DW494" s="71"/>
      <c r="DX494" s="71"/>
      <c r="DY494" s="71"/>
      <c r="DZ494" s="71"/>
      <c r="EA494" s="71"/>
      <c r="EB494" s="71"/>
      <c r="EC494" s="71"/>
      <c r="ED494" s="71"/>
      <c r="EE494" s="71"/>
      <c r="EF494" s="71"/>
      <c r="EG494" s="71"/>
      <c r="EH494" s="71"/>
      <c r="EI494" s="71"/>
      <c r="EJ494" s="71"/>
      <c r="EK494" s="71"/>
      <c r="EL494" s="71"/>
      <c r="EM494" s="71"/>
      <c r="EN494" s="71"/>
      <c r="EO494" s="71"/>
      <c r="EP494" s="71"/>
      <c r="EQ494" s="71"/>
      <c r="ER494" s="71"/>
      <c r="ES494" s="71"/>
      <c r="ET494" s="71"/>
      <c r="EU494" s="71"/>
      <c r="EV494" s="71"/>
      <c r="EW494" s="71"/>
      <c r="EX494" s="71"/>
      <c r="EY494" s="71"/>
      <c r="EZ494" s="71"/>
      <c r="FA494" s="71"/>
      <c r="FB494" s="71"/>
      <c r="FC494" s="71"/>
      <c r="FD494" s="71"/>
      <c r="FE494" s="71"/>
      <c r="FF494" s="71"/>
      <c r="FG494" s="71"/>
      <c r="FH494" s="71"/>
      <c r="FI494" s="71"/>
      <c r="FJ494" s="71"/>
      <c r="FK494" s="71"/>
      <c r="FL494" s="71"/>
      <c r="FM494" s="71"/>
      <c r="FN494" s="71"/>
      <c r="FO494" s="71"/>
      <c r="FP494" s="71"/>
      <c r="FQ494" s="71"/>
      <c r="FR494" s="71"/>
      <c r="FS494" s="71"/>
      <c r="FT494" s="71"/>
      <c r="FU494" s="71"/>
      <c r="FV494" s="71"/>
      <c r="FW494" s="71"/>
      <c r="FX494" s="71"/>
      <c r="FY494" s="71"/>
      <c r="FZ494" s="71"/>
      <c r="GA494" s="71"/>
      <c r="GB494" s="71"/>
      <c r="GC494" s="71"/>
      <c r="GD494" s="71"/>
      <c r="GE494" s="71"/>
      <c r="GF494" s="71"/>
      <c r="GG494" s="71"/>
      <c r="GH494" s="71"/>
      <c r="GI494" s="71"/>
      <c r="GJ494" s="71"/>
      <c r="GK494" s="71"/>
      <c r="GL494" s="71"/>
      <c r="GM494" s="71"/>
      <c r="GN494" s="71"/>
      <c r="GO494" s="71"/>
      <c r="GP494" s="71"/>
      <c r="GQ494" s="71"/>
      <c r="GR494" s="71"/>
      <c r="GS494" s="71"/>
      <c r="GT494" s="71"/>
      <c r="GU494" s="71"/>
      <c r="GV494" s="71"/>
      <c r="GW494" s="71"/>
      <c r="GX494" s="71"/>
      <c r="GY494" s="71"/>
      <c r="GZ494" s="71"/>
      <c r="HA494" s="71"/>
      <c r="HB494" s="71"/>
      <c r="HC494" s="71"/>
      <c r="HD494" s="71"/>
      <c r="HE494" s="71"/>
      <c r="HF494" s="71"/>
      <c r="HG494" s="71"/>
      <c r="HH494" s="71"/>
      <c r="HI494" s="71"/>
      <c r="HJ494" s="71"/>
      <c r="HK494" s="71"/>
      <c r="HL494" s="71"/>
      <c r="HM494" s="71"/>
      <c r="HN494" s="71"/>
      <c r="HO494" s="71"/>
      <c r="HP494" s="71"/>
      <c r="HQ494" s="71"/>
      <c r="HR494" s="71"/>
      <c r="HS494" s="71"/>
      <c r="HT494" s="71"/>
      <c r="HU494" s="71"/>
      <c r="HV494" s="71"/>
      <c r="HW494" s="71"/>
      <c r="HX494" s="71"/>
      <c r="HY494" s="71"/>
      <c r="HZ494" s="71"/>
      <c r="IA494" s="71"/>
      <c r="IB494" s="71"/>
      <c r="IC494" s="71"/>
      <c r="ID494" s="71"/>
      <c r="IE494" s="71"/>
      <c r="IF494" s="71"/>
      <c r="IG494" s="71"/>
      <c r="IH494" s="71"/>
      <c r="II494" s="71"/>
      <c r="IJ494" s="71"/>
      <c r="IK494" s="71"/>
      <c r="IL494" s="71"/>
      <c r="IM494" s="71"/>
      <c r="IN494" s="71"/>
      <c r="IO494" s="71"/>
      <c r="IP494" s="71"/>
      <c r="IQ494" s="71"/>
      <c r="IR494" s="71"/>
      <c r="IS494" s="71"/>
      <c r="IT494" s="71"/>
      <c r="IU494" s="71"/>
      <c r="IV494" s="71"/>
    </row>
    <row r="495" spans="1:256" ht="12.75">
      <c r="A495" s="68" t="s">
        <v>1933</v>
      </c>
      <c r="B495" s="68" t="s">
        <v>1934</v>
      </c>
      <c r="C495" s="68" t="s">
        <v>1935</v>
      </c>
      <c r="D495" s="68"/>
      <c r="E495" s="68"/>
      <c r="F495" s="69">
        <v>30824.23</v>
      </c>
      <c r="G495" s="70">
        <v>30824.23</v>
      </c>
      <c r="H495" s="70"/>
      <c r="I495" s="70"/>
      <c r="J495" s="70">
        <v>0</v>
      </c>
      <c r="K495" s="70"/>
      <c r="L495" s="70">
        <v>-30824.23</v>
      </c>
      <c r="M495" s="70"/>
      <c r="N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  <c r="BM495" s="71"/>
      <c r="BN495" s="71"/>
      <c r="BO495" s="71"/>
      <c r="BP495" s="71"/>
      <c r="BQ495" s="71"/>
      <c r="BR495" s="71"/>
      <c r="BS495" s="71"/>
      <c r="BT495" s="71"/>
      <c r="BU495" s="71"/>
      <c r="BV495" s="71"/>
      <c r="BW495" s="71"/>
      <c r="BX495" s="71"/>
      <c r="BY495" s="71"/>
      <c r="BZ495" s="71"/>
      <c r="CA495" s="71"/>
      <c r="CB495" s="71"/>
      <c r="CC495" s="71"/>
      <c r="CD495" s="71"/>
      <c r="CE495" s="71"/>
      <c r="CF495" s="71"/>
      <c r="CG495" s="71"/>
      <c r="CH495" s="71"/>
      <c r="CI495" s="71"/>
      <c r="CJ495" s="71"/>
      <c r="CK495" s="71"/>
      <c r="CL495" s="71"/>
      <c r="CM495" s="71"/>
      <c r="CN495" s="71"/>
      <c r="CO495" s="71"/>
      <c r="CP495" s="71"/>
      <c r="CQ495" s="71"/>
      <c r="CR495" s="71"/>
      <c r="CS495" s="71"/>
      <c r="CT495" s="71"/>
      <c r="CU495" s="71"/>
      <c r="CV495" s="71"/>
      <c r="CW495" s="71"/>
      <c r="CX495" s="71"/>
      <c r="CY495" s="71"/>
      <c r="CZ495" s="71"/>
      <c r="DA495" s="71"/>
      <c r="DB495" s="71"/>
      <c r="DC495" s="71"/>
      <c r="DD495" s="71"/>
      <c r="DE495" s="71"/>
      <c r="DF495" s="71"/>
      <c r="DG495" s="71"/>
      <c r="DH495" s="71"/>
      <c r="DI495" s="71"/>
      <c r="DJ495" s="71"/>
      <c r="DK495" s="71"/>
      <c r="DL495" s="71"/>
      <c r="DM495" s="71"/>
      <c r="DN495" s="71"/>
      <c r="DO495" s="71"/>
      <c r="DP495" s="71"/>
      <c r="DQ495" s="71"/>
      <c r="DR495" s="71"/>
      <c r="DS495" s="71"/>
      <c r="DT495" s="71"/>
      <c r="DU495" s="71"/>
      <c r="DV495" s="71"/>
      <c r="DW495" s="71"/>
      <c r="DX495" s="71"/>
      <c r="DY495" s="71"/>
      <c r="DZ495" s="71"/>
      <c r="EA495" s="71"/>
      <c r="EB495" s="71"/>
      <c r="EC495" s="71"/>
      <c r="ED495" s="71"/>
      <c r="EE495" s="71"/>
      <c r="EF495" s="71"/>
      <c r="EG495" s="71"/>
      <c r="EH495" s="71"/>
      <c r="EI495" s="71"/>
      <c r="EJ495" s="71"/>
      <c r="EK495" s="71"/>
      <c r="EL495" s="71"/>
      <c r="EM495" s="71"/>
      <c r="EN495" s="71"/>
      <c r="EO495" s="71"/>
      <c r="EP495" s="71"/>
      <c r="EQ495" s="71"/>
      <c r="ER495" s="71"/>
      <c r="ES495" s="71"/>
      <c r="ET495" s="71"/>
      <c r="EU495" s="71"/>
      <c r="EV495" s="71"/>
      <c r="EW495" s="71"/>
      <c r="EX495" s="71"/>
      <c r="EY495" s="71"/>
      <c r="EZ495" s="71"/>
      <c r="FA495" s="71"/>
      <c r="FB495" s="71"/>
      <c r="FC495" s="71"/>
      <c r="FD495" s="71"/>
      <c r="FE495" s="71"/>
      <c r="FF495" s="71"/>
      <c r="FG495" s="71"/>
      <c r="FH495" s="71"/>
      <c r="FI495" s="71"/>
      <c r="FJ495" s="71"/>
      <c r="FK495" s="71"/>
      <c r="FL495" s="71"/>
      <c r="FM495" s="71"/>
      <c r="FN495" s="71"/>
      <c r="FO495" s="71"/>
      <c r="FP495" s="71"/>
      <c r="FQ495" s="71"/>
      <c r="FR495" s="71"/>
      <c r="FS495" s="71"/>
      <c r="FT495" s="71"/>
      <c r="FU495" s="71"/>
      <c r="FV495" s="71"/>
      <c r="FW495" s="71"/>
      <c r="FX495" s="71"/>
      <c r="FY495" s="71"/>
      <c r="FZ495" s="71"/>
      <c r="GA495" s="71"/>
      <c r="GB495" s="71"/>
      <c r="GC495" s="71"/>
      <c r="GD495" s="71"/>
      <c r="GE495" s="71"/>
      <c r="GF495" s="71"/>
      <c r="GG495" s="71"/>
      <c r="GH495" s="71"/>
      <c r="GI495" s="71"/>
      <c r="GJ495" s="71"/>
      <c r="GK495" s="71"/>
      <c r="GL495" s="71"/>
      <c r="GM495" s="71"/>
      <c r="GN495" s="71"/>
      <c r="GO495" s="71"/>
      <c r="GP495" s="71"/>
      <c r="GQ495" s="71"/>
      <c r="GR495" s="71"/>
      <c r="GS495" s="71"/>
      <c r="GT495" s="71"/>
      <c r="GU495" s="71"/>
      <c r="GV495" s="71"/>
      <c r="GW495" s="71"/>
      <c r="GX495" s="71"/>
      <c r="GY495" s="71"/>
      <c r="GZ495" s="71"/>
      <c r="HA495" s="71"/>
      <c r="HB495" s="71"/>
      <c r="HC495" s="71"/>
      <c r="HD495" s="71"/>
      <c r="HE495" s="71"/>
      <c r="HF495" s="71"/>
      <c r="HG495" s="71"/>
      <c r="HH495" s="71"/>
      <c r="HI495" s="71"/>
      <c r="HJ495" s="71"/>
      <c r="HK495" s="71"/>
      <c r="HL495" s="71"/>
      <c r="HM495" s="71"/>
      <c r="HN495" s="71"/>
      <c r="HO495" s="71"/>
      <c r="HP495" s="71"/>
      <c r="HQ495" s="71"/>
      <c r="HR495" s="71"/>
      <c r="HS495" s="71"/>
      <c r="HT495" s="71"/>
      <c r="HU495" s="71"/>
      <c r="HV495" s="71"/>
      <c r="HW495" s="71"/>
      <c r="HX495" s="71"/>
      <c r="HY495" s="71"/>
      <c r="HZ495" s="71"/>
      <c r="IA495" s="71"/>
      <c r="IB495" s="71"/>
      <c r="IC495" s="71"/>
      <c r="ID495" s="71"/>
      <c r="IE495" s="71"/>
      <c r="IF495" s="71"/>
      <c r="IG495" s="71"/>
      <c r="IH495" s="71"/>
      <c r="II495" s="71"/>
      <c r="IJ495" s="71"/>
      <c r="IK495" s="71"/>
      <c r="IL495" s="71"/>
      <c r="IM495" s="71"/>
      <c r="IN495" s="71"/>
      <c r="IO495" s="71"/>
      <c r="IP495" s="71"/>
      <c r="IQ495" s="71"/>
      <c r="IR495" s="71"/>
      <c r="IS495" s="71"/>
      <c r="IT495" s="71"/>
      <c r="IU495" s="71"/>
      <c r="IV495" s="71"/>
    </row>
    <row r="496" spans="1:256" ht="12.75">
      <c r="A496" s="68" t="s">
        <v>1936</v>
      </c>
      <c r="B496" s="68" t="s">
        <v>1937</v>
      </c>
      <c r="C496" s="68" t="s">
        <v>1938</v>
      </c>
      <c r="D496" s="68"/>
      <c r="E496" s="68"/>
      <c r="F496" s="69">
        <v>4812.24</v>
      </c>
      <c r="G496" s="70">
        <v>4812.24</v>
      </c>
      <c r="H496" s="70"/>
      <c r="I496" s="70"/>
      <c r="J496" s="70">
        <v>0</v>
      </c>
      <c r="K496" s="70"/>
      <c r="L496" s="70">
        <v>-4812.24</v>
      </c>
      <c r="M496" s="70"/>
      <c r="N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  <c r="BM496" s="71"/>
      <c r="BN496" s="71"/>
      <c r="BO496" s="71"/>
      <c r="BP496" s="71"/>
      <c r="BQ496" s="71"/>
      <c r="BR496" s="71"/>
      <c r="BS496" s="71"/>
      <c r="BT496" s="71"/>
      <c r="BU496" s="71"/>
      <c r="BV496" s="71"/>
      <c r="BW496" s="71"/>
      <c r="BX496" s="71"/>
      <c r="BY496" s="71"/>
      <c r="BZ496" s="71"/>
      <c r="CA496" s="71"/>
      <c r="CB496" s="71"/>
      <c r="CC496" s="71"/>
      <c r="CD496" s="71"/>
      <c r="CE496" s="71"/>
      <c r="CF496" s="71"/>
      <c r="CG496" s="71"/>
      <c r="CH496" s="71"/>
      <c r="CI496" s="71"/>
      <c r="CJ496" s="71"/>
      <c r="CK496" s="71"/>
      <c r="CL496" s="71"/>
      <c r="CM496" s="71"/>
      <c r="CN496" s="71"/>
      <c r="CO496" s="71"/>
      <c r="CP496" s="71"/>
      <c r="CQ496" s="71"/>
      <c r="CR496" s="71"/>
      <c r="CS496" s="71"/>
      <c r="CT496" s="71"/>
      <c r="CU496" s="71"/>
      <c r="CV496" s="71"/>
      <c r="CW496" s="71"/>
      <c r="CX496" s="71"/>
      <c r="CY496" s="71"/>
      <c r="CZ496" s="71"/>
      <c r="DA496" s="71"/>
      <c r="DB496" s="71"/>
      <c r="DC496" s="71"/>
      <c r="DD496" s="71"/>
      <c r="DE496" s="71"/>
      <c r="DF496" s="71"/>
      <c r="DG496" s="71"/>
      <c r="DH496" s="71"/>
      <c r="DI496" s="71"/>
      <c r="DJ496" s="71"/>
      <c r="DK496" s="71"/>
      <c r="DL496" s="71"/>
      <c r="DM496" s="71"/>
      <c r="DN496" s="71"/>
      <c r="DO496" s="71"/>
      <c r="DP496" s="71"/>
      <c r="DQ496" s="71"/>
      <c r="DR496" s="71"/>
      <c r="DS496" s="71"/>
      <c r="DT496" s="71"/>
      <c r="DU496" s="71"/>
      <c r="DV496" s="71"/>
      <c r="DW496" s="71"/>
      <c r="DX496" s="71"/>
      <c r="DY496" s="71"/>
      <c r="DZ496" s="71"/>
      <c r="EA496" s="71"/>
      <c r="EB496" s="71"/>
      <c r="EC496" s="71"/>
      <c r="ED496" s="71"/>
      <c r="EE496" s="71"/>
      <c r="EF496" s="71"/>
      <c r="EG496" s="71"/>
      <c r="EH496" s="71"/>
      <c r="EI496" s="71"/>
      <c r="EJ496" s="71"/>
      <c r="EK496" s="71"/>
      <c r="EL496" s="71"/>
      <c r="EM496" s="71"/>
      <c r="EN496" s="71"/>
      <c r="EO496" s="71"/>
      <c r="EP496" s="71"/>
      <c r="EQ496" s="71"/>
      <c r="ER496" s="71"/>
      <c r="ES496" s="71"/>
      <c r="ET496" s="71"/>
      <c r="EU496" s="71"/>
      <c r="EV496" s="71"/>
      <c r="EW496" s="71"/>
      <c r="EX496" s="71"/>
      <c r="EY496" s="71"/>
      <c r="EZ496" s="71"/>
      <c r="FA496" s="71"/>
      <c r="FB496" s="71"/>
      <c r="FC496" s="71"/>
      <c r="FD496" s="71"/>
      <c r="FE496" s="71"/>
      <c r="FF496" s="71"/>
      <c r="FG496" s="71"/>
      <c r="FH496" s="71"/>
      <c r="FI496" s="71"/>
      <c r="FJ496" s="71"/>
      <c r="FK496" s="71"/>
      <c r="FL496" s="71"/>
      <c r="FM496" s="71"/>
      <c r="FN496" s="71"/>
      <c r="FO496" s="71"/>
      <c r="FP496" s="71"/>
      <c r="FQ496" s="71"/>
      <c r="FR496" s="71"/>
      <c r="FS496" s="71"/>
      <c r="FT496" s="71"/>
      <c r="FU496" s="71"/>
      <c r="FV496" s="71"/>
      <c r="FW496" s="71"/>
      <c r="FX496" s="71"/>
      <c r="FY496" s="71"/>
      <c r="FZ496" s="71"/>
      <c r="GA496" s="71"/>
      <c r="GB496" s="71"/>
      <c r="GC496" s="71"/>
      <c r="GD496" s="71"/>
      <c r="GE496" s="71"/>
      <c r="GF496" s="71"/>
      <c r="GG496" s="71"/>
      <c r="GH496" s="71"/>
      <c r="GI496" s="71"/>
      <c r="GJ496" s="71"/>
      <c r="GK496" s="71"/>
      <c r="GL496" s="71"/>
      <c r="GM496" s="71"/>
      <c r="GN496" s="71"/>
      <c r="GO496" s="71"/>
      <c r="GP496" s="71"/>
      <c r="GQ496" s="71"/>
      <c r="GR496" s="71"/>
      <c r="GS496" s="71"/>
      <c r="GT496" s="71"/>
      <c r="GU496" s="71"/>
      <c r="GV496" s="71"/>
      <c r="GW496" s="71"/>
      <c r="GX496" s="71"/>
      <c r="GY496" s="71"/>
      <c r="GZ496" s="71"/>
      <c r="HA496" s="71"/>
      <c r="HB496" s="71"/>
      <c r="HC496" s="71"/>
      <c r="HD496" s="71"/>
      <c r="HE496" s="71"/>
      <c r="HF496" s="71"/>
      <c r="HG496" s="71"/>
      <c r="HH496" s="71"/>
      <c r="HI496" s="71"/>
      <c r="HJ496" s="71"/>
      <c r="HK496" s="71"/>
      <c r="HL496" s="71"/>
      <c r="HM496" s="71"/>
      <c r="HN496" s="71"/>
      <c r="HO496" s="71"/>
      <c r="HP496" s="71"/>
      <c r="HQ496" s="71"/>
      <c r="HR496" s="71"/>
      <c r="HS496" s="71"/>
      <c r="HT496" s="71"/>
      <c r="HU496" s="71"/>
      <c r="HV496" s="71"/>
      <c r="HW496" s="71"/>
      <c r="HX496" s="71"/>
      <c r="HY496" s="71"/>
      <c r="HZ496" s="71"/>
      <c r="IA496" s="71"/>
      <c r="IB496" s="71"/>
      <c r="IC496" s="71"/>
      <c r="ID496" s="71"/>
      <c r="IE496" s="71"/>
      <c r="IF496" s="71"/>
      <c r="IG496" s="71"/>
      <c r="IH496" s="71"/>
      <c r="II496" s="71"/>
      <c r="IJ496" s="71"/>
      <c r="IK496" s="71"/>
      <c r="IL496" s="71"/>
      <c r="IM496" s="71"/>
      <c r="IN496" s="71"/>
      <c r="IO496" s="71"/>
      <c r="IP496" s="71"/>
      <c r="IQ496" s="71"/>
      <c r="IR496" s="71"/>
      <c r="IS496" s="71"/>
      <c r="IT496" s="71"/>
      <c r="IU496" s="71"/>
      <c r="IV496" s="71"/>
    </row>
    <row r="497" spans="1:256" ht="12.75">
      <c r="A497" s="98" t="s">
        <v>1939</v>
      </c>
      <c r="B497" s="99">
        <v>431</v>
      </c>
      <c r="C497" s="109" t="s">
        <v>1940</v>
      </c>
      <c r="D497" s="135"/>
      <c r="E497" s="135"/>
      <c r="F497" s="94">
        <v>-261617.65</v>
      </c>
      <c r="G497" s="108">
        <v>-261617.65</v>
      </c>
      <c r="H497" s="104"/>
      <c r="I497" s="96"/>
      <c r="J497" s="104">
        <v>0</v>
      </c>
      <c r="K497" s="104"/>
      <c r="L497" s="104">
        <v>261617.65</v>
      </c>
      <c r="M497" s="96"/>
      <c r="N497" s="71"/>
      <c r="O497" s="72">
        <v>-261618</v>
      </c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  <c r="BM497" s="71"/>
      <c r="BN497" s="71"/>
      <c r="BO497" s="71"/>
      <c r="BP497" s="71"/>
      <c r="BQ497" s="71"/>
      <c r="BR497" s="71"/>
      <c r="BS497" s="71"/>
      <c r="BT497" s="71"/>
      <c r="BU497" s="71"/>
      <c r="BV497" s="71"/>
      <c r="BW497" s="71"/>
      <c r="BX497" s="71"/>
      <c r="BY497" s="71"/>
      <c r="BZ497" s="71"/>
      <c r="CA497" s="71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71"/>
      <c r="CQ497" s="71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71"/>
      <c r="DG497" s="71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71"/>
      <c r="DW497" s="71"/>
      <c r="DX497" s="71"/>
      <c r="DY497" s="71"/>
      <c r="DZ497" s="71"/>
      <c r="EA497" s="71"/>
      <c r="EB497" s="71"/>
      <c r="EC497" s="71"/>
      <c r="ED497" s="71"/>
      <c r="EE497" s="71"/>
      <c r="EF497" s="71"/>
      <c r="EG497" s="71"/>
      <c r="EH497" s="71"/>
      <c r="EI497" s="71"/>
      <c r="EJ497" s="71"/>
      <c r="EK497" s="71"/>
      <c r="EL497" s="71"/>
      <c r="EM497" s="71"/>
      <c r="EN497" s="71"/>
      <c r="EO497" s="71"/>
      <c r="EP497" s="71"/>
      <c r="EQ497" s="71"/>
      <c r="ER497" s="71"/>
      <c r="ES497" s="71"/>
      <c r="ET497" s="71"/>
      <c r="EU497" s="71"/>
      <c r="EV497" s="71"/>
      <c r="EW497" s="71"/>
      <c r="EX497" s="71"/>
      <c r="EY497" s="71"/>
      <c r="EZ497" s="71"/>
      <c r="FA497" s="71"/>
      <c r="FB497" s="71"/>
      <c r="FC497" s="71"/>
      <c r="FD497" s="71"/>
      <c r="FE497" s="71"/>
      <c r="FF497" s="71"/>
      <c r="FG497" s="71"/>
      <c r="FH497" s="71"/>
      <c r="FI497" s="71"/>
      <c r="FJ497" s="71"/>
      <c r="FK497" s="71"/>
      <c r="FL497" s="71"/>
      <c r="FM497" s="71"/>
      <c r="FN497" s="71"/>
      <c r="FO497" s="71"/>
      <c r="FP497" s="71"/>
      <c r="FQ497" s="71"/>
      <c r="FR497" s="71"/>
      <c r="FS497" s="71"/>
      <c r="FT497" s="71"/>
      <c r="FU497" s="71"/>
      <c r="FV497" s="71"/>
      <c r="FW497" s="71"/>
      <c r="FX497" s="71"/>
      <c r="FY497" s="71"/>
      <c r="FZ497" s="71"/>
      <c r="GA497" s="71"/>
      <c r="GB497" s="71"/>
      <c r="GC497" s="71"/>
      <c r="GD497" s="71"/>
      <c r="GE497" s="71"/>
      <c r="GF497" s="71"/>
      <c r="GG497" s="71"/>
      <c r="GH497" s="71"/>
      <c r="GI497" s="71"/>
      <c r="GJ497" s="71"/>
      <c r="GK497" s="71"/>
      <c r="GL497" s="71"/>
      <c r="GM497" s="71"/>
      <c r="GN497" s="71"/>
      <c r="GO497" s="71"/>
      <c r="GP497" s="71"/>
      <c r="GQ497" s="71"/>
      <c r="GR497" s="71"/>
      <c r="GS497" s="71"/>
      <c r="GT497" s="71"/>
      <c r="GU497" s="71"/>
      <c r="GV497" s="71"/>
      <c r="GW497" s="71"/>
      <c r="GX497" s="71"/>
      <c r="GY497" s="71"/>
      <c r="GZ497" s="71"/>
      <c r="HA497" s="71"/>
      <c r="HB497" s="71"/>
      <c r="HC497" s="71"/>
      <c r="HD497" s="71"/>
      <c r="HE497" s="71"/>
      <c r="HF497" s="71"/>
      <c r="HG497" s="71"/>
      <c r="HH497" s="71"/>
      <c r="HI497" s="71"/>
      <c r="HJ497" s="71"/>
      <c r="HK497" s="71"/>
      <c r="HL497" s="71"/>
      <c r="HM497" s="71"/>
      <c r="HN497" s="71"/>
      <c r="HO497" s="71"/>
      <c r="HP497" s="71"/>
      <c r="HQ497" s="71"/>
      <c r="HR497" s="71"/>
      <c r="HS497" s="71"/>
      <c r="HT497" s="71"/>
      <c r="HU497" s="71"/>
      <c r="HV497" s="71"/>
      <c r="HW497" s="71"/>
      <c r="HX497" s="71"/>
      <c r="HY497" s="71"/>
      <c r="HZ497" s="71"/>
      <c r="IA497" s="71"/>
      <c r="IB497" s="71"/>
      <c r="IC497" s="71"/>
      <c r="ID497" s="71"/>
      <c r="IE497" s="71"/>
      <c r="IF497" s="71"/>
      <c r="IG497" s="71"/>
      <c r="IH497" s="71"/>
      <c r="II497" s="71"/>
      <c r="IJ497" s="71"/>
      <c r="IK497" s="71"/>
      <c r="IL497" s="71"/>
      <c r="IM497" s="71"/>
      <c r="IN497" s="71"/>
      <c r="IO497" s="71"/>
      <c r="IP497" s="71"/>
      <c r="IQ497" s="71"/>
      <c r="IR497" s="71"/>
      <c r="IS497" s="71"/>
      <c r="IT497" s="71"/>
      <c r="IU497" s="71"/>
      <c r="IV497" s="71"/>
    </row>
    <row r="498" spans="1:256" ht="12.75">
      <c r="A498" s="98" t="s">
        <v>1941</v>
      </c>
      <c r="B498" s="99">
        <v>432</v>
      </c>
      <c r="C498" s="109" t="s">
        <v>1942</v>
      </c>
      <c r="D498" s="135"/>
      <c r="E498" s="135"/>
      <c r="F498" s="94">
        <v>0</v>
      </c>
      <c r="G498" s="108">
        <v>0</v>
      </c>
      <c r="H498" s="104"/>
      <c r="I498" s="96"/>
      <c r="J498" s="104">
        <v>0</v>
      </c>
      <c r="K498" s="104"/>
      <c r="L498" s="104">
        <v>0</v>
      </c>
      <c r="M498" s="96"/>
      <c r="N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  <c r="EO498" s="71"/>
      <c r="EP498" s="71"/>
      <c r="EQ498" s="71"/>
      <c r="ER498" s="71"/>
      <c r="ES498" s="71"/>
      <c r="ET498" s="71"/>
      <c r="EU498" s="71"/>
      <c r="EV498" s="71"/>
      <c r="EW498" s="71"/>
      <c r="EX498" s="71"/>
      <c r="EY498" s="71"/>
      <c r="EZ498" s="71"/>
      <c r="FA498" s="71"/>
      <c r="FB498" s="71"/>
      <c r="FC498" s="71"/>
      <c r="FD498" s="71"/>
      <c r="FE498" s="71"/>
      <c r="FF498" s="71"/>
      <c r="FG498" s="71"/>
      <c r="FH498" s="71"/>
      <c r="FI498" s="71"/>
      <c r="FJ498" s="71"/>
      <c r="FK498" s="71"/>
      <c r="FL498" s="71"/>
      <c r="FM498" s="71"/>
      <c r="FN498" s="71"/>
      <c r="FO498" s="71"/>
      <c r="FP498" s="71"/>
      <c r="FQ498" s="71"/>
      <c r="FR498" s="71"/>
      <c r="FS498" s="71"/>
      <c r="FT498" s="71"/>
      <c r="FU498" s="71"/>
      <c r="FV498" s="71"/>
      <c r="FW498" s="71"/>
      <c r="FX498" s="71"/>
      <c r="FY498" s="71"/>
      <c r="FZ498" s="71"/>
      <c r="GA498" s="71"/>
      <c r="GB498" s="71"/>
      <c r="GC498" s="71"/>
      <c r="GD498" s="71"/>
      <c r="GE498" s="71"/>
      <c r="GF498" s="71"/>
      <c r="GG498" s="71"/>
      <c r="GH498" s="71"/>
      <c r="GI498" s="71"/>
      <c r="GJ498" s="71"/>
      <c r="GK498" s="71"/>
      <c r="GL498" s="71"/>
      <c r="GM498" s="71"/>
      <c r="GN498" s="71"/>
      <c r="GO498" s="71"/>
      <c r="GP498" s="71"/>
      <c r="GQ498" s="71"/>
      <c r="GR498" s="71"/>
      <c r="GS498" s="71"/>
      <c r="GT498" s="71"/>
      <c r="GU498" s="71"/>
      <c r="GV498" s="71"/>
      <c r="GW498" s="71"/>
      <c r="GX498" s="71"/>
      <c r="GY498" s="71"/>
      <c r="GZ498" s="71"/>
      <c r="HA498" s="71"/>
      <c r="HB498" s="71"/>
      <c r="HC498" s="71"/>
      <c r="HD498" s="71"/>
      <c r="HE498" s="71"/>
      <c r="HF498" s="71"/>
      <c r="HG498" s="71"/>
      <c r="HH498" s="71"/>
      <c r="HI498" s="71"/>
      <c r="HJ498" s="71"/>
      <c r="HK498" s="71"/>
      <c r="HL498" s="71"/>
      <c r="HM498" s="71"/>
      <c r="HN498" s="71"/>
      <c r="HO498" s="71"/>
      <c r="HP498" s="71"/>
      <c r="HQ498" s="71"/>
      <c r="HR498" s="71"/>
      <c r="HS498" s="71"/>
      <c r="HT498" s="71"/>
      <c r="HU498" s="71"/>
      <c r="HV498" s="71"/>
      <c r="HW498" s="71"/>
      <c r="HX498" s="71"/>
      <c r="HY498" s="71"/>
      <c r="HZ498" s="71"/>
      <c r="IA498" s="71"/>
      <c r="IB498" s="71"/>
      <c r="IC498" s="71"/>
      <c r="ID498" s="71"/>
      <c r="IE498" s="71"/>
      <c r="IF498" s="71"/>
      <c r="IG498" s="71"/>
      <c r="IH498" s="71"/>
      <c r="II498" s="71"/>
      <c r="IJ498" s="71"/>
      <c r="IK498" s="71"/>
      <c r="IL498" s="71"/>
      <c r="IM498" s="71"/>
      <c r="IN498" s="71"/>
      <c r="IO498" s="71"/>
      <c r="IP498" s="71"/>
      <c r="IQ498" s="71"/>
      <c r="IR498" s="71"/>
      <c r="IS498" s="71"/>
      <c r="IT498" s="71"/>
      <c r="IU498" s="71"/>
      <c r="IV498" s="71"/>
    </row>
    <row r="499" spans="1:256" ht="12.75">
      <c r="A499" s="98" t="s">
        <v>30</v>
      </c>
      <c r="B499" s="134"/>
      <c r="C499" s="124" t="s">
        <v>1943</v>
      </c>
      <c r="D499" s="135"/>
      <c r="E499" s="135"/>
      <c r="F499" s="147">
        <v>3365846.74</v>
      </c>
      <c r="G499" s="148">
        <v>3365846.74</v>
      </c>
      <c r="H499" s="104"/>
      <c r="I499" s="96"/>
      <c r="J499" s="104"/>
      <c r="K499" s="104"/>
      <c r="L499" s="104"/>
      <c r="M499" s="96"/>
      <c r="N499" s="173"/>
      <c r="O499" s="127">
        <v>3365846</v>
      </c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>
      <c r="A500" s="98"/>
      <c r="B500" s="134"/>
      <c r="C500" s="124"/>
      <c r="D500" s="135"/>
      <c r="E500" s="135"/>
      <c r="F500" s="149"/>
      <c r="G500" s="150"/>
      <c r="H500" s="104"/>
      <c r="I500" s="96"/>
      <c r="J500" s="104"/>
      <c r="K500" s="104"/>
      <c r="L500" s="104"/>
      <c r="M500" s="96"/>
      <c r="N500" s="173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>
      <c r="A501" s="98" t="s">
        <v>30</v>
      </c>
      <c r="B501" s="134"/>
      <c r="C501" s="120" t="s">
        <v>1944</v>
      </c>
      <c r="D501" s="135"/>
      <c r="E501" s="135"/>
      <c r="F501" s="149"/>
      <c r="G501" s="150"/>
      <c r="H501" s="104"/>
      <c r="I501" s="96"/>
      <c r="J501" s="104"/>
      <c r="K501" s="104"/>
      <c r="L501" s="104"/>
      <c r="M501" s="96"/>
      <c r="N501" s="391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2.75">
      <c r="A502" s="98" t="s">
        <v>30</v>
      </c>
      <c r="B502" s="134"/>
      <c r="C502" s="138"/>
      <c r="D502" s="136" t="s">
        <v>1945</v>
      </c>
      <c r="E502" s="136"/>
      <c r="F502" s="151"/>
      <c r="G502" s="152"/>
      <c r="H502" s="104"/>
      <c r="I502" s="96"/>
      <c r="J502" s="104"/>
      <c r="K502" s="104"/>
      <c r="L502" s="104"/>
      <c r="M502" s="96"/>
      <c r="N502" s="173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14" ht="12.75">
      <c r="A503" s="98" t="s">
        <v>30</v>
      </c>
      <c r="B503" s="134"/>
      <c r="C503" s="120" t="s">
        <v>1946</v>
      </c>
      <c r="D503" s="135"/>
      <c r="E503" s="135"/>
      <c r="F503" s="94"/>
      <c r="G503" s="108"/>
      <c r="H503" s="104"/>
      <c r="I503" s="96"/>
      <c r="J503" s="104"/>
      <c r="K503" s="104"/>
      <c r="L503" s="104"/>
      <c r="M503" s="96"/>
      <c r="N503" s="173"/>
    </row>
    <row r="504" spans="1:14" ht="12.75">
      <c r="A504" s="98" t="s">
        <v>30</v>
      </c>
      <c r="B504" s="134"/>
      <c r="C504" s="120" t="s">
        <v>1947</v>
      </c>
      <c r="D504" s="135"/>
      <c r="E504" s="135"/>
      <c r="F504" s="94"/>
      <c r="G504" s="108"/>
      <c r="H504" s="104"/>
      <c r="I504" s="96"/>
      <c r="J504" s="104"/>
      <c r="K504" s="104"/>
      <c r="L504" s="104"/>
      <c r="M504" s="96"/>
      <c r="N504" s="173"/>
    </row>
    <row r="505" spans="1:18" ht="12.75">
      <c r="A505" s="98" t="s">
        <v>30</v>
      </c>
      <c r="B505" s="134"/>
      <c r="C505" s="138" t="s">
        <v>1948</v>
      </c>
      <c r="D505" s="135"/>
      <c r="E505" s="135"/>
      <c r="F505" s="149"/>
      <c r="G505" s="150"/>
      <c r="H505" s="104"/>
      <c r="I505" s="96"/>
      <c r="J505" s="104"/>
      <c r="K505" s="104"/>
      <c r="L505" s="104"/>
      <c r="M505" s="96"/>
      <c r="N505" s="173"/>
      <c r="R505" s="77" t="s">
        <v>247</v>
      </c>
    </row>
    <row r="506" spans="1:256" ht="12.75">
      <c r="A506" s="98" t="s">
        <v>30</v>
      </c>
      <c r="B506" s="134"/>
      <c r="C506" s="120" t="s">
        <v>1949</v>
      </c>
      <c r="D506" s="135"/>
      <c r="E506" s="135"/>
      <c r="F506" s="149"/>
      <c r="G506" s="150"/>
      <c r="H506" s="104"/>
      <c r="I506" s="96"/>
      <c r="J506" s="104"/>
      <c r="K506" s="104"/>
      <c r="L506" s="104"/>
      <c r="M506" s="96"/>
      <c r="N506" s="71"/>
      <c r="P506" s="71"/>
      <c r="Q506" s="71"/>
      <c r="R506" s="71">
        <f>+F361+F365+SUM(F366:F369)+F373-F479</f>
        <v>4328538.95</v>
      </c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  <c r="EB506" s="71"/>
      <c r="EC506" s="71"/>
      <c r="ED506" s="71"/>
      <c r="EE506" s="71"/>
      <c r="EF506" s="71"/>
      <c r="EG506" s="71"/>
      <c r="EH506" s="71"/>
      <c r="EI506" s="71"/>
      <c r="EJ506" s="71"/>
      <c r="EK506" s="71"/>
      <c r="EL506" s="71"/>
      <c r="EM506" s="71"/>
      <c r="EN506" s="71"/>
      <c r="EO506" s="71"/>
      <c r="EP506" s="71"/>
      <c r="EQ506" s="71"/>
      <c r="ER506" s="71"/>
      <c r="ES506" s="71"/>
      <c r="ET506" s="71"/>
      <c r="EU506" s="71"/>
      <c r="EV506" s="71"/>
      <c r="EW506" s="71"/>
      <c r="EX506" s="71"/>
      <c r="EY506" s="71"/>
      <c r="EZ506" s="71"/>
      <c r="FA506" s="71"/>
      <c r="FB506" s="71"/>
      <c r="FC506" s="71"/>
      <c r="FD506" s="71"/>
      <c r="FE506" s="71"/>
      <c r="FF506" s="71"/>
      <c r="FG506" s="71"/>
      <c r="FH506" s="71"/>
      <c r="FI506" s="71"/>
      <c r="FJ506" s="71"/>
      <c r="FK506" s="71"/>
      <c r="FL506" s="71"/>
      <c r="FM506" s="71"/>
      <c r="FN506" s="71"/>
      <c r="FO506" s="71"/>
      <c r="FP506" s="71"/>
      <c r="FQ506" s="71"/>
      <c r="FR506" s="71"/>
      <c r="FS506" s="71"/>
      <c r="FT506" s="71"/>
      <c r="FU506" s="71"/>
      <c r="FV506" s="71"/>
      <c r="FW506" s="71"/>
      <c r="FX506" s="71"/>
      <c r="FY506" s="71"/>
      <c r="FZ506" s="71"/>
      <c r="GA506" s="71"/>
      <c r="GB506" s="71"/>
      <c r="GC506" s="71"/>
      <c r="GD506" s="71"/>
      <c r="GE506" s="71"/>
      <c r="GF506" s="71"/>
      <c r="GG506" s="71"/>
      <c r="GH506" s="71"/>
      <c r="GI506" s="71"/>
      <c r="GJ506" s="71"/>
      <c r="GK506" s="71"/>
      <c r="GL506" s="71"/>
      <c r="GM506" s="71"/>
      <c r="GN506" s="71"/>
      <c r="GO506" s="71"/>
      <c r="GP506" s="71"/>
      <c r="GQ506" s="71"/>
      <c r="GR506" s="71"/>
      <c r="GS506" s="71"/>
      <c r="GT506" s="71"/>
      <c r="GU506" s="71"/>
      <c r="GV506" s="71"/>
      <c r="GW506" s="71"/>
      <c r="GX506" s="71"/>
      <c r="GY506" s="71"/>
      <c r="GZ506" s="71"/>
      <c r="HA506" s="71"/>
      <c r="HB506" s="71"/>
      <c r="HC506" s="71"/>
      <c r="HD506" s="71"/>
      <c r="HE506" s="71"/>
      <c r="HF506" s="71"/>
      <c r="HG506" s="71"/>
      <c r="HH506" s="71"/>
      <c r="HI506" s="71"/>
      <c r="HJ506" s="71"/>
      <c r="HK506" s="71"/>
      <c r="HL506" s="71"/>
      <c r="HM506" s="71"/>
      <c r="HN506" s="71"/>
      <c r="HO506" s="71"/>
      <c r="HP506" s="71"/>
      <c r="HQ506" s="71"/>
      <c r="HR506" s="71"/>
      <c r="HS506" s="71"/>
      <c r="HT506" s="71"/>
      <c r="HU506" s="71"/>
      <c r="HV506" s="71"/>
      <c r="HW506" s="71"/>
      <c r="HX506" s="71"/>
      <c r="HY506" s="71"/>
      <c r="HZ506" s="71"/>
      <c r="IA506" s="71"/>
      <c r="IB506" s="71"/>
      <c r="IC506" s="71"/>
      <c r="ID506" s="71"/>
      <c r="IE506" s="71"/>
      <c r="IF506" s="71"/>
      <c r="IG506" s="71"/>
      <c r="IH506" s="71"/>
      <c r="II506" s="71"/>
      <c r="IJ506" s="71"/>
      <c r="IK506" s="71"/>
      <c r="IL506" s="71"/>
      <c r="IM506" s="71"/>
      <c r="IN506" s="71"/>
      <c r="IO506" s="71"/>
      <c r="IP506" s="71"/>
      <c r="IQ506" s="71"/>
      <c r="IR506" s="71"/>
      <c r="IS506" s="71"/>
      <c r="IT506" s="71"/>
      <c r="IU506" s="71"/>
      <c r="IV506" s="71"/>
    </row>
    <row r="507" spans="1:256" ht="12.75">
      <c r="A507" s="98" t="s">
        <v>30</v>
      </c>
      <c r="B507" s="134"/>
      <c r="C507" s="120" t="s">
        <v>1950</v>
      </c>
      <c r="D507" s="135"/>
      <c r="E507" s="135"/>
      <c r="F507" s="149"/>
      <c r="G507" s="150"/>
      <c r="H507" s="104"/>
      <c r="I507" s="96"/>
      <c r="J507" s="104"/>
      <c r="K507" s="104"/>
      <c r="L507" s="104"/>
      <c r="M507" s="96"/>
      <c r="N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  <c r="EB507" s="71"/>
      <c r="EC507" s="71"/>
      <c r="ED507" s="71"/>
      <c r="EE507" s="71"/>
      <c r="EF507" s="71"/>
      <c r="EG507" s="71"/>
      <c r="EH507" s="71"/>
      <c r="EI507" s="71"/>
      <c r="EJ507" s="71"/>
      <c r="EK507" s="71"/>
      <c r="EL507" s="71"/>
      <c r="EM507" s="71"/>
      <c r="EN507" s="71"/>
      <c r="EO507" s="71"/>
      <c r="EP507" s="71"/>
      <c r="EQ507" s="71"/>
      <c r="ER507" s="71"/>
      <c r="ES507" s="71"/>
      <c r="ET507" s="71"/>
      <c r="EU507" s="71"/>
      <c r="EV507" s="71"/>
      <c r="EW507" s="71"/>
      <c r="EX507" s="71"/>
      <c r="EY507" s="71"/>
      <c r="EZ507" s="71"/>
      <c r="FA507" s="71"/>
      <c r="FB507" s="71"/>
      <c r="FC507" s="71"/>
      <c r="FD507" s="71"/>
      <c r="FE507" s="71"/>
      <c r="FF507" s="71"/>
      <c r="FG507" s="71"/>
      <c r="FH507" s="71"/>
      <c r="FI507" s="71"/>
      <c r="FJ507" s="71"/>
      <c r="FK507" s="71"/>
      <c r="FL507" s="71"/>
      <c r="FM507" s="71"/>
      <c r="FN507" s="71"/>
      <c r="FO507" s="71"/>
      <c r="FP507" s="71"/>
      <c r="FQ507" s="71"/>
      <c r="FR507" s="71"/>
      <c r="FS507" s="71"/>
      <c r="FT507" s="71"/>
      <c r="FU507" s="71"/>
      <c r="FV507" s="71"/>
      <c r="FW507" s="71"/>
      <c r="FX507" s="71"/>
      <c r="FY507" s="71"/>
      <c r="FZ507" s="71"/>
      <c r="GA507" s="71"/>
      <c r="GB507" s="71"/>
      <c r="GC507" s="71"/>
      <c r="GD507" s="71"/>
      <c r="GE507" s="71"/>
      <c r="GF507" s="71"/>
      <c r="GG507" s="71"/>
      <c r="GH507" s="71"/>
      <c r="GI507" s="71"/>
      <c r="GJ507" s="71"/>
      <c r="GK507" s="71"/>
      <c r="GL507" s="71"/>
      <c r="GM507" s="71"/>
      <c r="GN507" s="71"/>
      <c r="GO507" s="71"/>
      <c r="GP507" s="71"/>
      <c r="GQ507" s="71"/>
      <c r="GR507" s="71"/>
      <c r="GS507" s="71"/>
      <c r="GT507" s="71"/>
      <c r="GU507" s="71"/>
      <c r="GV507" s="71"/>
      <c r="GW507" s="71"/>
      <c r="GX507" s="71"/>
      <c r="GY507" s="71"/>
      <c r="GZ507" s="71"/>
      <c r="HA507" s="71"/>
      <c r="HB507" s="71"/>
      <c r="HC507" s="71"/>
      <c r="HD507" s="71"/>
      <c r="HE507" s="71"/>
      <c r="HF507" s="71"/>
      <c r="HG507" s="71"/>
      <c r="HH507" s="71"/>
      <c r="HI507" s="71"/>
      <c r="HJ507" s="71"/>
      <c r="HK507" s="71"/>
      <c r="HL507" s="71"/>
      <c r="HM507" s="71"/>
      <c r="HN507" s="71"/>
      <c r="HO507" s="71"/>
      <c r="HP507" s="71"/>
      <c r="HQ507" s="71"/>
      <c r="HR507" s="71"/>
      <c r="HS507" s="71"/>
      <c r="HT507" s="71"/>
      <c r="HU507" s="71"/>
      <c r="HV507" s="71"/>
      <c r="HW507" s="71"/>
      <c r="HX507" s="71"/>
      <c r="HY507" s="71"/>
      <c r="HZ507" s="71"/>
      <c r="IA507" s="71"/>
      <c r="IB507" s="71"/>
      <c r="IC507" s="71"/>
      <c r="ID507" s="71"/>
      <c r="IE507" s="71"/>
      <c r="IF507" s="71"/>
      <c r="IG507" s="71"/>
      <c r="IH507" s="71"/>
      <c r="II507" s="71"/>
      <c r="IJ507" s="71"/>
      <c r="IK507" s="71"/>
      <c r="IL507" s="71"/>
      <c r="IM507" s="71"/>
      <c r="IN507" s="71"/>
      <c r="IO507" s="71"/>
      <c r="IP507" s="71"/>
      <c r="IQ507" s="71"/>
      <c r="IR507" s="71"/>
      <c r="IS507" s="71"/>
      <c r="IT507" s="71"/>
      <c r="IU507" s="71"/>
      <c r="IV507" s="71"/>
    </row>
    <row r="508" spans="1:256" ht="12.75">
      <c r="A508" s="98"/>
      <c r="B508" s="134"/>
      <c r="C508" s="136"/>
      <c r="D508" s="135"/>
      <c r="E508" s="135"/>
      <c r="F508" s="149"/>
      <c r="G508" s="150"/>
      <c r="H508" s="104"/>
      <c r="I508" s="96"/>
      <c r="J508" s="104"/>
      <c r="K508" s="104"/>
      <c r="L508" s="104"/>
      <c r="M508" s="96"/>
      <c r="N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  <c r="EG508" s="71"/>
      <c r="EH508" s="71"/>
      <c r="EI508" s="71"/>
      <c r="EJ508" s="71"/>
      <c r="EK508" s="71"/>
      <c r="EL508" s="71"/>
      <c r="EM508" s="71"/>
      <c r="EN508" s="71"/>
      <c r="EO508" s="71"/>
      <c r="EP508" s="71"/>
      <c r="EQ508" s="71"/>
      <c r="ER508" s="71"/>
      <c r="ES508" s="71"/>
      <c r="ET508" s="71"/>
      <c r="EU508" s="71"/>
      <c r="EV508" s="71"/>
      <c r="EW508" s="71"/>
      <c r="EX508" s="71"/>
      <c r="EY508" s="71"/>
      <c r="EZ508" s="71"/>
      <c r="FA508" s="71"/>
      <c r="FB508" s="71"/>
      <c r="FC508" s="71"/>
      <c r="FD508" s="71"/>
      <c r="FE508" s="71"/>
      <c r="FF508" s="71"/>
      <c r="FG508" s="71"/>
      <c r="FH508" s="71"/>
      <c r="FI508" s="71"/>
      <c r="FJ508" s="71"/>
      <c r="FK508" s="71"/>
      <c r="FL508" s="71"/>
      <c r="FM508" s="71"/>
      <c r="FN508" s="71"/>
      <c r="FO508" s="71"/>
      <c r="FP508" s="71"/>
      <c r="FQ508" s="71"/>
      <c r="FR508" s="71"/>
      <c r="FS508" s="71"/>
      <c r="FT508" s="71"/>
      <c r="FU508" s="71"/>
      <c r="FV508" s="71"/>
      <c r="FW508" s="71"/>
      <c r="FX508" s="71"/>
      <c r="FY508" s="71"/>
      <c r="FZ508" s="71"/>
      <c r="GA508" s="71"/>
      <c r="GB508" s="71"/>
      <c r="GC508" s="71"/>
      <c r="GD508" s="71"/>
      <c r="GE508" s="71"/>
      <c r="GF508" s="71"/>
      <c r="GG508" s="71"/>
      <c r="GH508" s="71"/>
      <c r="GI508" s="71"/>
      <c r="GJ508" s="71"/>
      <c r="GK508" s="71"/>
      <c r="GL508" s="71"/>
      <c r="GM508" s="71"/>
      <c r="GN508" s="71"/>
      <c r="GO508" s="71"/>
      <c r="GP508" s="71"/>
      <c r="GQ508" s="71"/>
      <c r="GR508" s="71"/>
      <c r="GS508" s="71"/>
      <c r="GT508" s="71"/>
      <c r="GU508" s="71"/>
      <c r="GV508" s="71"/>
      <c r="GW508" s="71"/>
      <c r="GX508" s="71"/>
      <c r="GY508" s="71"/>
      <c r="GZ508" s="71"/>
      <c r="HA508" s="71"/>
      <c r="HB508" s="71"/>
      <c r="HC508" s="71"/>
      <c r="HD508" s="71"/>
      <c r="HE508" s="71"/>
      <c r="HF508" s="71"/>
      <c r="HG508" s="71"/>
      <c r="HH508" s="71"/>
      <c r="HI508" s="71"/>
      <c r="HJ508" s="71"/>
      <c r="HK508" s="71"/>
      <c r="HL508" s="71"/>
      <c r="HM508" s="71"/>
      <c r="HN508" s="71"/>
      <c r="HO508" s="71"/>
      <c r="HP508" s="71"/>
      <c r="HQ508" s="71"/>
      <c r="HR508" s="71"/>
      <c r="HS508" s="71"/>
      <c r="HT508" s="71"/>
      <c r="HU508" s="71"/>
      <c r="HV508" s="71"/>
      <c r="HW508" s="71"/>
      <c r="HX508" s="71"/>
      <c r="HY508" s="71"/>
      <c r="HZ508" s="71"/>
      <c r="IA508" s="71"/>
      <c r="IB508" s="71"/>
      <c r="IC508" s="71"/>
      <c r="ID508" s="71"/>
      <c r="IE508" s="71"/>
      <c r="IF508" s="71"/>
      <c r="IG508" s="71"/>
      <c r="IH508" s="71"/>
      <c r="II508" s="71"/>
      <c r="IJ508" s="71"/>
      <c r="IK508" s="71"/>
      <c r="IL508" s="71"/>
      <c r="IM508" s="71"/>
      <c r="IN508" s="71"/>
      <c r="IO508" s="71"/>
      <c r="IP508" s="71"/>
      <c r="IQ508" s="71"/>
      <c r="IR508" s="71"/>
      <c r="IS508" s="71"/>
      <c r="IT508" s="71"/>
      <c r="IU508" s="71"/>
      <c r="IV508" s="71"/>
    </row>
    <row r="509" spans="1:256" ht="13.5" thickBot="1">
      <c r="A509" s="98" t="s">
        <v>30</v>
      </c>
      <c r="B509" s="109" t="s">
        <v>1951</v>
      </c>
      <c r="C509" s="371"/>
      <c r="D509" s="135"/>
      <c r="E509" s="135"/>
      <c r="F509" s="153">
        <v>7095027.72</v>
      </c>
      <c r="G509" s="154">
        <v>7640893.8</v>
      </c>
      <c r="H509" s="104"/>
      <c r="I509" s="96"/>
      <c r="J509" s="104">
        <v>545866.08</v>
      </c>
      <c r="K509" s="104"/>
      <c r="L509" s="104">
        <v>-7095027.72</v>
      </c>
      <c r="M509" s="96"/>
      <c r="N509" s="164"/>
      <c r="O509" s="155">
        <v>7095028</v>
      </c>
      <c r="P509" s="156">
        <v>0</v>
      </c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  <c r="AA509" s="157"/>
      <c r="AB509" s="157"/>
      <c r="AC509" s="157"/>
      <c r="AD509" s="157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157"/>
      <c r="AQ509" s="157"/>
      <c r="AR509" s="157"/>
      <c r="AS509" s="157"/>
      <c r="AT509" s="157"/>
      <c r="AU509" s="157"/>
      <c r="AV509" s="157"/>
      <c r="AW509" s="157"/>
      <c r="AX509" s="157"/>
      <c r="AY509" s="157"/>
      <c r="AZ509" s="157"/>
      <c r="BA509" s="157"/>
      <c r="BB509" s="157"/>
      <c r="BC509" s="157"/>
      <c r="BD509" s="157"/>
      <c r="BE509" s="157"/>
      <c r="BF509" s="157"/>
      <c r="BG509" s="157"/>
      <c r="BH509" s="157"/>
      <c r="BI509" s="157"/>
      <c r="BJ509" s="157"/>
      <c r="BK509" s="157"/>
      <c r="BL509" s="157"/>
      <c r="BM509" s="157"/>
      <c r="BN509" s="157"/>
      <c r="BO509" s="157"/>
      <c r="BP509" s="157"/>
      <c r="BQ509" s="157"/>
      <c r="BR509" s="157"/>
      <c r="BS509" s="157"/>
      <c r="BT509" s="157"/>
      <c r="BU509" s="157"/>
      <c r="BV509" s="157"/>
      <c r="BW509" s="157"/>
      <c r="BX509" s="157"/>
      <c r="BY509" s="157"/>
      <c r="BZ509" s="157"/>
      <c r="CA509" s="157"/>
      <c r="CB509" s="157"/>
      <c r="CC509" s="157"/>
      <c r="CD509" s="157"/>
      <c r="CE509" s="157"/>
      <c r="CF509" s="157"/>
      <c r="CG509" s="157"/>
      <c r="CH509" s="157"/>
      <c r="CI509" s="157"/>
      <c r="CJ509" s="157"/>
      <c r="CK509" s="157"/>
      <c r="CL509" s="157"/>
      <c r="CM509" s="157"/>
      <c r="CN509" s="157"/>
      <c r="CO509" s="157"/>
      <c r="CP509" s="157"/>
      <c r="CQ509" s="157"/>
      <c r="CR509" s="157"/>
      <c r="CS509" s="157"/>
      <c r="CT509" s="157"/>
      <c r="CU509" s="157"/>
      <c r="CV509" s="157"/>
      <c r="CW509" s="157"/>
      <c r="CX509" s="157"/>
      <c r="CY509" s="157"/>
      <c r="CZ509" s="157"/>
      <c r="DA509" s="157"/>
      <c r="DB509" s="157"/>
      <c r="DC509" s="157"/>
      <c r="DD509" s="157"/>
      <c r="DE509" s="157"/>
      <c r="DF509" s="157"/>
      <c r="DG509" s="157"/>
      <c r="DH509" s="157"/>
      <c r="DI509" s="157"/>
      <c r="DJ509" s="157"/>
      <c r="DK509" s="157"/>
      <c r="DL509" s="157"/>
      <c r="DM509" s="157"/>
      <c r="DN509" s="157"/>
      <c r="DO509" s="157"/>
      <c r="DP509" s="157"/>
      <c r="DQ509" s="157"/>
      <c r="DR509" s="157"/>
      <c r="DS509" s="157"/>
      <c r="DT509" s="157"/>
      <c r="DU509" s="157"/>
      <c r="DV509" s="157"/>
      <c r="DW509" s="157"/>
      <c r="DX509" s="157"/>
      <c r="DY509" s="157"/>
      <c r="DZ509" s="157"/>
      <c r="EA509" s="157"/>
      <c r="EB509" s="157"/>
      <c r="EC509" s="157"/>
      <c r="ED509" s="157"/>
      <c r="EE509" s="157"/>
      <c r="EF509" s="157"/>
      <c r="EG509" s="157"/>
      <c r="EH509" s="157"/>
      <c r="EI509" s="157"/>
      <c r="EJ509" s="157"/>
      <c r="EK509" s="157"/>
      <c r="EL509" s="157"/>
      <c r="EM509" s="157"/>
      <c r="EN509" s="157"/>
      <c r="EO509" s="157"/>
      <c r="EP509" s="157"/>
      <c r="EQ509" s="157"/>
      <c r="ER509" s="157"/>
      <c r="ES509" s="157"/>
      <c r="ET509" s="157"/>
      <c r="EU509" s="157"/>
      <c r="EV509" s="157"/>
      <c r="EW509" s="157"/>
      <c r="EX509" s="157"/>
      <c r="EY509" s="157"/>
      <c r="EZ509" s="157"/>
      <c r="FA509" s="157"/>
      <c r="FB509" s="157"/>
      <c r="FC509" s="157"/>
      <c r="FD509" s="157"/>
      <c r="FE509" s="157"/>
      <c r="FF509" s="157"/>
      <c r="FG509" s="157"/>
      <c r="FH509" s="157"/>
      <c r="FI509" s="157"/>
      <c r="FJ509" s="157"/>
      <c r="FK509" s="157"/>
      <c r="FL509" s="157"/>
      <c r="FM509" s="157"/>
      <c r="FN509" s="157"/>
      <c r="FO509" s="157"/>
      <c r="FP509" s="157"/>
      <c r="FQ509" s="157"/>
      <c r="FR509" s="157"/>
      <c r="FS509" s="157"/>
      <c r="FT509" s="157"/>
      <c r="FU509" s="157"/>
      <c r="FV509" s="157"/>
      <c r="FW509" s="157"/>
      <c r="FX509" s="157"/>
      <c r="FY509" s="157"/>
      <c r="FZ509" s="157"/>
      <c r="GA509" s="157"/>
      <c r="GB509" s="157"/>
      <c r="GC509" s="157"/>
      <c r="GD509" s="157"/>
      <c r="GE509" s="157"/>
      <c r="GF509" s="157"/>
      <c r="GG509" s="157"/>
      <c r="GH509" s="157"/>
      <c r="GI509" s="157"/>
      <c r="GJ509" s="157"/>
      <c r="GK509" s="157"/>
      <c r="GL509" s="157"/>
      <c r="GM509" s="157"/>
      <c r="GN509" s="157"/>
      <c r="GO509" s="157"/>
      <c r="GP509" s="157"/>
      <c r="GQ509" s="157"/>
      <c r="GR509" s="157"/>
      <c r="GS509" s="157"/>
      <c r="GT509" s="157"/>
      <c r="GU509" s="157"/>
      <c r="GV509" s="157"/>
      <c r="GW509" s="157"/>
      <c r="GX509" s="157"/>
      <c r="GY509" s="157"/>
      <c r="GZ509" s="157"/>
      <c r="HA509" s="157"/>
      <c r="HB509" s="157"/>
      <c r="HC509" s="157"/>
      <c r="HD509" s="157"/>
      <c r="HE509" s="157"/>
      <c r="HF509" s="157"/>
      <c r="HG509" s="157"/>
      <c r="HH509" s="157"/>
      <c r="HI509" s="157"/>
      <c r="HJ509" s="157"/>
      <c r="HK509" s="157"/>
      <c r="HL509" s="157"/>
      <c r="HM509" s="157"/>
      <c r="HN509" s="157"/>
      <c r="HO509" s="157"/>
      <c r="HP509" s="157"/>
      <c r="HQ509" s="157"/>
      <c r="HR509" s="157"/>
      <c r="HS509" s="157"/>
      <c r="HT509" s="157"/>
      <c r="HU509" s="157"/>
      <c r="HV509" s="157"/>
      <c r="HW509" s="157"/>
      <c r="HX509" s="157"/>
      <c r="HY509" s="157"/>
      <c r="HZ509" s="157"/>
      <c r="IA509" s="157"/>
      <c r="IB509" s="157"/>
      <c r="IC509" s="157"/>
      <c r="ID509" s="157"/>
      <c r="IE509" s="157"/>
      <c r="IF509" s="157"/>
      <c r="IG509" s="157"/>
      <c r="IH509" s="157"/>
      <c r="II509" s="157"/>
      <c r="IJ509" s="157"/>
      <c r="IK509" s="157"/>
      <c r="IL509" s="157"/>
      <c r="IM509" s="157"/>
      <c r="IN509" s="157"/>
      <c r="IO509" s="157"/>
      <c r="IP509" s="157"/>
      <c r="IQ509" s="157"/>
      <c r="IR509" s="157"/>
      <c r="IS509" s="157"/>
      <c r="IT509" s="157"/>
      <c r="IU509" s="157"/>
      <c r="IV509" s="157"/>
    </row>
    <row r="510" spans="1:256" ht="13.5" thickTop="1">
      <c r="A510" s="371"/>
      <c r="B510" s="371"/>
      <c r="C510" s="371"/>
      <c r="D510" s="371"/>
      <c r="E510" s="371"/>
      <c r="F510" s="381"/>
      <c r="G510" s="371"/>
      <c r="H510" s="371"/>
      <c r="I510" s="371"/>
      <c r="J510" s="371"/>
      <c r="K510" s="371"/>
      <c r="L510" s="371"/>
      <c r="M510" s="371"/>
      <c r="N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  <c r="EB510" s="71"/>
      <c r="EC510" s="71"/>
      <c r="ED510" s="71"/>
      <c r="EE510" s="71"/>
      <c r="EF510" s="71"/>
      <c r="EG510" s="71"/>
      <c r="EH510" s="71"/>
      <c r="EI510" s="71"/>
      <c r="EJ510" s="71"/>
      <c r="EK510" s="71"/>
      <c r="EL510" s="71"/>
      <c r="EM510" s="71"/>
      <c r="EN510" s="71"/>
      <c r="EO510" s="71"/>
      <c r="EP510" s="71"/>
      <c r="EQ510" s="71"/>
      <c r="ER510" s="71"/>
      <c r="ES510" s="71"/>
      <c r="ET510" s="71"/>
      <c r="EU510" s="71"/>
      <c r="EV510" s="71"/>
      <c r="EW510" s="71"/>
      <c r="EX510" s="71"/>
      <c r="EY510" s="71"/>
      <c r="EZ510" s="71"/>
      <c r="FA510" s="71"/>
      <c r="FB510" s="71"/>
      <c r="FC510" s="71"/>
      <c r="FD510" s="71"/>
      <c r="FE510" s="71"/>
      <c r="FF510" s="71"/>
      <c r="FG510" s="71"/>
      <c r="FH510" s="71"/>
      <c r="FI510" s="71"/>
      <c r="FJ510" s="71"/>
      <c r="FK510" s="71"/>
      <c r="FL510" s="71"/>
      <c r="FM510" s="71"/>
      <c r="FN510" s="71"/>
      <c r="FO510" s="71"/>
      <c r="FP510" s="71"/>
      <c r="FQ510" s="71"/>
      <c r="FR510" s="71"/>
      <c r="FS510" s="71"/>
      <c r="FT510" s="71"/>
      <c r="FU510" s="71"/>
      <c r="FV510" s="71"/>
      <c r="FW510" s="71"/>
      <c r="FX510" s="71"/>
      <c r="FY510" s="71"/>
      <c r="FZ510" s="71"/>
      <c r="GA510" s="71"/>
      <c r="GB510" s="71"/>
      <c r="GC510" s="71"/>
      <c r="GD510" s="71"/>
      <c r="GE510" s="71"/>
      <c r="GF510" s="71"/>
      <c r="GG510" s="71"/>
      <c r="GH510" s="71"/>
      <c r="GI510" s="71"/>
      <c r="GJ510" s="71"/>
      <c r="GK510" s="71"/>
      <c r="GL510" s="71"/>
      <c r="GM510" s="71"/>
      <c r="GN510" s="71"/>
      <c r="GO510" s="71"/>
      <c r="GP510" s="71"/>
      <c r="GQ510" s="71"/>
      <c r="GR510" s="71"/>
      <c r="GS510" s="71"/>
      <c r="GT510" s="71"/>
      <c r="GU510" s="71"/>
      <c r="GV510" s="71"/>
      <c r="GW510" s="71"/>
      <c r="GX510" s="71"/>
      <c r="GY510" s="71"/>
      <c r="GZ510" s="71"/>
      <c r="HA510" s="71"/>
      <c r="HB510" s="71"/>
      <c r="HC510" s="71"/>
      <c r="HD510" s="71"/>
      <c r="HE510" s="71"/>
      <c r="HF510" s="71"/>
      <c r="HG510" s="71"/>
      <c r="HH510" s="71"/>
      <c r="HI510" s="71"/>
      <c r="HJ510" s="71"/>
      <c r="HK510" s="71"/>
      <c r="HL510" s="71"/>
      <c r="HM510" s="71"/>
      <c r="HN510" s="71"/>
      <c r="HO510" s="71"/>
      <c r="HP510" s="71"/>
      <c r="HQ510" s="71"/>
      <c r="HR510" s="71"/>
      <c r="HS510" s="71"/>
      <c r="HT510" s="71"/>
      <c r="HU510" s="71"/>
      <c r="HV510" s="71"/>
      <c r="HW510" s="71"/>
      <c r="HX510" s="71"/>
      <c r="HY510" s="71"/>
      <c r="HZ510" s="71"/>
      <c r="IA510" s="71"/>
      <c r="IB510" s="71"/>
      <c r="IC510" s="71"/>
      <c r="ID510" s="71"/>
      <c r="IE510" s="71"/>
      <c r="IF510" s="71"/>
      <c r="IG510" s="71"/>
      <c r="IH510" s="71"/>
      <c r="II510" s="71"/>
      <c r="IJ510" s="71"/>
      <c r="IK510" s="71"/>
      <c r="IL510" s="71"/>
      <c r="IM510" s="71"/>
      <c r="IN510" s="71"/>
      <c r="IO510" s="71"/>
      <c r="IP510" s="71"/>
      <c r="IQ510" s="71"/>
      <c r="IR510" s="71"/>
      <c r="IS510" s="71"/>
      <c r="IT510" s="71"/>
      <c r="IU510" s="71"/>
      <c r="IV510" s="71"/>
    </row>
    <row r="511" spans="2:256" ht="12.75">
      <c r="B511" s="158">
        <v>503010</v>
      </c>
      <c r="C511" s="71" t="s">
        <v>1952</v>
      </c>
      <c r="D511" s="71"/>
      <c r="E511" s="71"/>
      <c r="F511" s="159">
        <v>-9.69</v>
      </c>
      <c r="G511" s="71">
        <v>-9.69</v>
      </c>
      <c r="H511" s="71"/>
      <c r="I511" s="71"/>
      <c r="J511" s="71"/>
      <c r="K511" s="71"/>
      <c r="L511" s="71"/>
      <c r="M511" s="71"/>
      <c r="N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  <c r="EB511" s="71"/>
      <c r="EC511" s="71"/>
      <c r="ED511" s="71"/>
      <c r="EE511" s="71"/>
      <c r="EF511" s="71"/>
      <c r="EG511" s="71"/>
      <c r="EH511" s="71"/>
      <c r="EI511" s="71"/>
      <c r="EJ511" s="71"/>
      <c r="EK511" s="71"/>
      <c r="EL511" s="71"/>
      <c r="EM511" s="71"/>
      <c r="EN511" s="71"/>
      <c r="EO511" s="71"/>
      <c r="EP511" s="71"/>
      <c r="EQ511" s="71"/>
      <c r="ER511" s="71"/>
      <c r="ES511" s="71"/>
      <c r="ET511" s="71"/>
      <c r="EU511" s="71"/>
      <c r="EV511" s="71"/>
      <c r="EW511" s="71"/>
      <c r="EX511" s="71"/>
      <c r="EY511" s="71"/>
      <c r="EZ511" s="71"/>
      <c r="FA511" s="71"/>
      <c r="FB511" s="71"/>
      <c r="FC511" s="71"/>
      <c r="FD511" s="71"/>
      <c r="FE511" s="71"/>
      <c r="FF511" s="71"/>
      <c r="FG511" s="71"/>
      <c r="FH511" s="71"/>
      <c r="FI511" s="71"/>
      <c r="FJ511" s="71"/>
      <c r="FK511" s="71"/>
      <c r="FL511" s="71"/>
      <c r="FM511" s="71"/>
      <c r="FN511" s="71"/>
      <c r="FO511" s="71"/>
      <c r="FP511" s="71"/>
      <c r="FQ511" s="71"/>
      <c r="FR511" s="71"/>
      <c r="FS511" s="71"/>
      <c r="FT511" s="71"/>
      <c r="FU511" s="71"/>
      <c r="FV511" s="71"/>
      <c r="FW511" s="71"/>
      <c r="FX511" s="71"/>
      <c r="FY511" s="71"/>
      <c r="FZ511" s="71"/>
      <c r="GA511" s="71"/>
      <c r="GB511" s="71"/>
      <c r="GC511" s="71"/>
      <c r="GD511" s="71"/>
      <c r="GE511" s="71"/>
      <c r="GF511" s="71"/>
      <c r="GG511" s="71"/>
      <c r="GH511" s="71"/>
      <c r="GI511" s="71"/>
      <c r="GJ511" s="71"/>
      <c r="GK511" s="71"/>
      <c r="GL511" s="71"/>
      <c r="GM511" s="71"/>
      <c r="GN511" s="71"/>
      <c r="GO511" s="71"/>
      <c r="GP511" s="71"/>
      <c r="GQ511" s="71"/>
      <c r="GR511" s="71"/>
      <c r="GS511" s="71"/>
      <c r="GT511" s="71"/>
      <c r="GU511" s="71"/>
      <c r="GV511" s="71"/>
      <c r="GW511" s="71"/>
      <c r="GX511" s="71"/>
      <c r="GY511" s="71"/>
      <c r="GZ511" s="71"/>
      <c r="HA511" s="71"/>
      <c r="HB511" s="71"/>
      <c r="HC511" s="71"/>
      <c r="HD511" s="71"/>
      <c r="HE511" s="71"/>
      <c r="HF511" s="71"/>
      <c r="HG511" s="71"/>
      <c r="HH511" s="71"/>
      <c r="HI511" s="71"/>
      <c r="HJ511" s="71"/>
      <c r="HK511" s="71"/>
      <c r="HL511" s="71"/>
      <c r="HM511" s="71"/>
      <c r="HN511" s="71"/>
      <c r="HO511" s="71"/>
      <c r="HP511" s="71"/>
      <c r="HQ511" s="71"/>
      <c r="HR511" s="71"/>
      <c r="HS511" s="71"/>
      <c r="HT511" s="71"/>
      <c r="HU511" s="71"/>
      <c r="HV511" s="71"/>
      <c r="HW511" s="71"/>
      <c r="HX511" s="71"/>
      <c r="HY511" s="71"/>
      <c r="HZ511" s="71"/>
      <c r="IA511" s="71"/>
      <c r="IB511" s="71"/>
      <c r="IC511" s="71"/>
      <c r="ID511" s="71"/>
      <c r="IE511" s="71"/>
      <c r="IF511" s="71"/>
      <c r="IG511" s="71"/>
      <c r="IH511" s="71"/>
      <c r="II511" s="71"/>
      <c r="IJ511" s="71"/>
      <c r="IK511" s="71"/>
      <c r="IL511" s="71"/>
      <c r="IM511" s="71"/>
      <c r="IN511" s="71"/>
      <c r="IO511" s="71"/>
      <c r="IP511" s="71"/>
      <c r="IQ511" s="71"/>
      <c r="IR511" s="71"/>
      <c r="IS511" s="71"/>
      <c r="IT511" s="71"/>
      <c r="IU511" s="71"/>
      <c r="IV511" s="71"/>
    </row>
    <row r="512" spans="1:256" ht="12.75">
      <c r="A512" s="160" t="s">
        <v>1841</v>
      </c>
      <c r="B512" s="161">
        <v>416</v>
      </c>
      <c r="C512" s="162" t="s">
        <v>1953</v>
      </c>
      <c r="D512" s="162" t="s">
        <v>1838</v>
      </c>
      <c r="E512" s="162"/>
      <c r="F512" s="163">
        <v>-9.69</v>
      </c>
      <c r="G512" s="164">
        <v>-9.69</v>
      </c>
      <c r="H512" s="164">
        <v>0</v>
      </c>
      <c r="I512" s="164"/>
      <c r="J512" s="157"/>
      <c r="K512" s="164">
        <v>-25415.56</v>
      </c>
      <c r="L512" s="164">
        <v>-25415.56</v>
      </c>
      <c r="M512" s="164">
        <v>0</v>
      </c>
      <c r="N512" s="164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  <c r="AA512" s="157"/>
      <c r="AB512" s="157"/>
      <c r="AC512" s="157"/>
      <c r="AD512" s="157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157"/>
      <c r="AQ512" s="157"/>
      <c r="AR512" s="157"/>
      <c r="AS512" s="157"/>
      <c r="AT512" s="157"/>
      <c r="AU512" s="157"/>
      <c r="AV512" s="157"/>
      <c r="AW512" s="157"/>
      <c r="AX512" s="157"/>
      <c r="AY512" s="157"/>
      <c r="AZ512" s="157"/>
      <c r="BA512" s="157"/>
      <c r="BB512" s="157"/>
      <c r="BC512" s="157"/>
      <c r="BD512" s="157"/>
      <c r="BE512" s="157"/>
      <c r="BF512" s="157"/>
      <c r="BG512" s="157"/>
      <c r="BH512" s="157"/>
      <c r="BI512" s="157"/>
      <c r="BJ512" s="157"/>
      <c r="BK512" s="157"/>
      <c r="BL512" s="157"/>
      <c r="BM512" s="157"/>
      <c r="BN512" s="157"/>
      <c r="BO512" s="157"/>
      <c r="BP512" s="157"/>
      <c r="BQ512" s="157"/>
      <c r="BR512" s="157"/>
      <c r="BS512" s="157"/>
      <c r="BT512" s="157"/>
      <c r="BU512" s="157"/>
      <c r="BV512" s="157"/>
      <c r="BW512" s="157"/>
      <c r="BX512" s="157"/>
      <c r="BY512" s="157"/>
      <c r="BZ512" s="157"/>
      <c r="CA512" s="157"/>
      <c r="CB512" s="157"/>
      <c r="CC512" s="157"/>
      <c r="CD512" s="157"/>
      <c r="CE512" s="157"/>
      <c r="CF512" s="157"/>
      <c r="CG512" s="157"/>
      <c r="CH512" s="157"/>
      <c r="CI512" s="157"/>
      <c r="CJ512" s="157"/>
      <c r="CK512" s="157"/>
      <c r="CL512" s="157"/>
      <c r="CM512" s="157"/>
      <c r="CN512" s="157"/>
      <c r="CO512" s="157"/>
      <c r="CP512" s="157"/>
      <c r="CQ512" s="157"/>
      <c r="CR512" s="157"/>
      <c r="CS512" s="157"/>
      <c r="CT512" s="157"/>
      <c r="CU512" s="157"/>
      <c r="CV512" s="157"/>
      <c r="CW512" s="157"/>
      <c r="CX512" s="157"/>
      <c r="CY512" s="157"/>
      <c r="CZ512" s="157"/>
      <c r="DA512" s="157"/>
      <c r="DB512" s="157"/>
      <c r="DC512" s="157"/>
      <c r="DD512" s="157"/>
      <c r="DE512" s="157"/>
      <c r="DF512" s="157"/>
      <c r="DG512" s="157"/>
      <c r="DH512" s="157"/>
      <c r="DI512" s="157"/>
      <c r="DJ512" s="157"/>
      <c r="DK512" s="157"/>
      <c r="DL512" s="157"/>
      <c r="DM512" s="157"/>
      <c r="DN512" s="157"/>
      <c r="DO512" s="157"/>
      <c r="DP512" s="157"/>
      <c r="DQ512" s="157"/>
      <c r="DR512" s="157"/>
      <c r="DS512" s="157"/>
      <c r="DT512" s="157"/>
      <c r="DU512" s="157"/>
      <c r="DV512" s="157"/>
      <c r="DW512" s="157"/>
      <c r="DX512" s="157"/>
      <c r="DY512" s="157"/>
      <c r="DZ512" s="157"/>
      <c r="EA512" s="157"/>
      <c r="EB512" s="157"/>
      <c r="EC512" s="157"/>
      <c r="ED512" s="157"/>
      <c r="EE512" s="157"/>
      <c r="EF512" s="157"/>
      <c r="EG512" s="157"/>
      <c r="EH512" s="157"/>
      <c r="EI512" s="157"/>
      <c r="EJ512" s="157"/>
      <c r="EK512" s="157"/>
      <c r="EL512" s="157"/>
      <c r="EM512" s="157"/>
      <c r="EN512" s="157"/>
      <c r="EO512" s="157"/>
      <c r="EP512" s="157"/>
      <c r="EQ512" s="157"/>
      <c r="ER512" s="157"/>
      <c r="ES512" s="157"/>
      <c r="ET512" s="157"/>
      <c r="EU512" s="157"/>
      <c r="EV512" s="157"/>
      <c r="EW512" s="157"/>
      <c r="EX512" s="157"/>
      <c r="EY512" s="157"/>
      <c r="EZ512" s="157"/>
      <c r="FA512" s="157"/>
      <c r="FB512" s="157"/>
      <c r="FC512" s="157"/>
      <c r="FD512" s="157"/>
      <c r="FE512" s="157"/>
      <c r="FF512" s="157"/>
      <c r="FG512" s="157"/>
      <c r="FH512" s="157"/>
      <c r="FI512" s="157"/>
      <c r="FJ512" s="157"/>
      <c r="FK512" s="157"/>
      <c r="FL512" s="157"/>
      <c r="FM512" s="157"/>
      <c r="FN512" s="157"/>
      <c r="FO512" s="157"/>
      <c r="FP512" s="157"/>
      <c r="FQ512" s="157"/>
      <c r="FR512" s="157"/>
      <c r="FS512" s="157"/>
      <c r="FT512" s="157"/>
      <c r="FU512" s="157"/>
      <c r="FV512" s="157"/>
      <c r="FW512" s="157"/>
      <c r="FX512" s="157"/>
      <c r="FY512" s="157"/>
      <c r="FZ512" s="157"/>
      <c r="GA512" s="157"/>
      <c r="GB512" s="157"/>
      <c r="GC512" s="157"/>
      <c r="GD512" s="157"/>
      <c r="GE512" s="157"/>
      <c r="GF512" s="157"/>
      <c r="GG512" s="157"/>
      <c r="GH512" s="157"/>
      <c r="GI512" s="157"/>
      <c r="GJ512" s="157"/>
      <c r="GK512" s="157"/>
      <c r="GL512" s="157"/>
      <c r="GM512" s="157"/>
      <c r="GN512" s="157"/>
      <c r="GO512" s="157"/>
      <c r="GP512" s="157"/>
      <c r="GQ512" s="157"/>
      <c r="GR512" s="157"/>
      <c r="GS512" s="157"/>
      <c r="GT512" s="157"/>
      <c r="GU512" s="157"/>
      <c r="GV512" s="157"/>
      <c r="GW512" s="157"/>
      <c r="GX512" s="157"/>
      <c r="GY512" s="157"/>
      <c r="GZ512" s="157"/>
      <c r="HA512" s="157"/>
      <c r="HB512" s="157"/>
      <c r="HC512" s="157"/>
      <c r="HD512" s="157"/>
      <c r="HE512" s="157"/>
      <c r="HF512" s="157"/>
      <c r="HG512" s="157"/>
      <c r="HH512" s="157"/>
      <c r="HI512" s="157"/>
      <c r="HJ512" s="157"/>
      <c r="HK512" s="157"/>
      <c r="HL512" s="157"/>
      <c r="HM512" s="157"/>
      <c r="HN512" s="157"/>
      <c r="HO512" s="157"/>
      <c r="HP512" s="157"/>
      <c r="HQ512" s="157"/>
      <c r="HR512" s="157"/>
      <c r="HS512" s="157"/>
      <c r="HT512" s="157"/>
      <c r="HU512" s="157"/>
      <c r="HV512" s="157"/>
      <c r="HW512" s="157"/>
      <c r="HX512" s="157"/>
      <c r="HY512" s="157"/>
      <c r="HZ512" s="157"/>
      <c r="IA512" s="157"/>
      <c r="IB512" s="157"/>
      <c r="IC512" s="157"/>
      <c r="ID512" s="157"/>
      <c r="IE512" s="157"/>
      <c r="IF512" s="157"/>
      <c r="IG512" s="157"/>
      <c r="IH512" s="157"/>
      <c r="II512" s="157"/>
      <c r="IJ512" s="157"/>
      <c r="IK512" s="157"/>
      <c r="IL512" s="157"/>
      <c r="IM512" s="157"/>
      <c r="IN512" s="157"/>
      <c r="IO512" s="157"/>
      <c r="IP512" s="157"/>
      <c r="IQ512" s="157"/>
      <c r="IR512" s="157"/>
      <c r="IS512" s="157"/>
      <c r="IT512" s="157"/>
      <c r="IU512" s="157"/>
      <c r="IV512" s="157"/>
    </row>
    <row r="513" spans="1:256" ht="12.75">
      <c r="A513" s="160" t="s">
        <v>30</v>
      </c>
      <c r="B513" s="161">
        <v>417</v>
      </c>
      <c r="C513" s="162"/>
      <c r="D513" s="162" t="s">
        <v>1839</v>
      </c>
      <c r="E513" s="162"/>
      <c r="F513" s="163"/>
      <c r="G513" s="164"/>
      <c r="H513" s="164">
        <v>0</v>
      </c>
      <c r="I513" s="164"/>
      <c r="J513" s="157"/>
      <c r="K513" s="164"/>
      <c r="L513" s="164"/>
      <c r="M513" s="164">
        <v>0</v>
      </c>
      <c r="N513" s="164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  <c r="AA513" s="157"/>
      <c r="AB513" s="157"/>
      <c r="AC513" s="157"/>
      <c r="AD513" s="157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157"/>
      <c r="AQ513" s="157"/>
      <c r="AR513" s="157"/>
      <c r="AS513" s="157"/>
      <c r="AT513" s="157"/>
      <c r="AU513" s="157"/>
      <c r="AV513" s="157"/>
      <c r="AW513" s="157"/>
      <c r="AX513" s="157"/>
      <c r="AY513" s="157"/>
      <c r="AZ513" s="157"/>
      <c r="BA513" s="157"/>
      <c r="BB513" s="157"/>
      <c r="BC513" s="157"/>
      <c r="BD513" s="157"/>
      <c r="BE513" s="157"/>
      <c r="BF513" s="157"/>
      <c r="BG513" s="157"/>
      <c r="BH513" s="157"/>
      <c r="BI513" s="157"/>
      <c r="BJ513" s="157"/>
      <c r="BK513" s="157"/>
      <c r="BL513" s="157"/>
      <c r="BM513" s="157"/>
      <c r="BN513" s="157"/>
      <c r="BO513" s="157"/>
      <c r="BP513" s="157"/>
      <c r="BQ513" s="157"/>
      <c r="BR513" s="157"/>
      <c r="BS513" s="157"/>
      <c r="BT513" s="157"/>
      <c r="BU513" s="157"/>
      <c r="BV513" s="157"/>
      <c r="BW513" s="157"/>
      <c r="BX513" s="157"/>
      <c r="BY513" s="157"/>
      <c r="BZ513" s="157"/>
      <c r="CA513" s="157"/>
      <c r="CB513" s="157"/>
      <c r="CC513" s="157"/>
      <c r="CD513" s="157"/>
      <c r="CE513" s="157"/>
      <c r="CF513" s="157"/>
      <c r="CG513" s="157"/>
      <c r="CH513" s="157"/>
      <c r="CI513" s="157"/>
      <c r="CJ513" s="157"/>
      <c r="CK513" s="157"/>
      <c r="CL513" s="157"/>
      <c r="CM513" s="157"/>
      <c r="CN513" s="157"/>
      <c r="CO513" s="157"/>
      <c r="CP513" s="157"/>
      <c r="CQ513" s="157"/>
      <c r="CR513" s="157"/>
      <c r="CS513" s="157"/>
      <c r="CT513" s="157"/>
      <c r="CU513" s="157"/>
      <c r="CV513" s="157"/>
      <c r="CW513" s="157"/>
      <c r="CX513" s="157"/>
      <c r="CY513" s="157"/>
      <c r="CZ513" s="157"/>
      <c r="DA513" s="157"/>
      <c r="DB513" s="157"/>
      <c r="DC513" s="157"/>
      <c r="DD513" s="157"/>
      <c r="DE513" s="157"/>
      <c r="DF513" s="157"/>
      <c r="DG513" s="157"/>
      <c r="DH513" s="157"/>
      <c r="DI513" s="157"/>
      <c r="DJ513" s="157"/>
      <c r="DK513" s="157"/>
      <c r="DL513" s="157"/>
      <c r="DM513" s="157"/>
      <c r="DN513" s="157"/>
      <c r="DO513" s="157"/>
      <c r="DP513" s="157"/>
      <c r="DQ513" s="157"/>
      <c r="DR513" s="157"/>
      <c r="DS513" s="157"/>
      <c r="DT513" s="157"/>
      <c r="DU513" s="157"/>
      <c r="DV513" s="157"/>
      <c r="DW513" s="157"/>
      <c r="DX513" s="157"/>
      <c r="DY513" s="157"/>
      <c r="DZ513" s="157"/>
      <c r="EA513" s="157"/>
      <c r="EB513" s="157"/>
      <c r="EC513" s="157"/>
      <c r="ED513" s="157"/>
      <c r="EE513" s="157"/>
      <c r="EF513" s="157"/>
      <c r="EG513" s="157"/>
      <c r="EH513" s="157"/>
      <c r="EI513" s="157"/>
      <c r="EJ513" s="157"/>
      <c r="EK513" s="157"/>
      <c r="EL513" s="157"/>
      <c r="EM513" s="157"/>
      <c r="EN513" s="157"/>
      <c r="EO513" s="157"/>
      <c r="EP513" s="157"/>
      <c r="EQ513" s="157"/>
      <c r="ER513" s="157"/>
      <c r="ES513" s="157"/>
      <c r="ET513" s="157"/>
      <c r="EU513" s="157"/>
      <c r="EV513" s="157"/>
      <c r="EW513" s="157"/>
      <c r="EX513" s="157"/>
      <c r="EY513" s="157"/>
      <c r="EZ513" s="157"/>
      <c r="FA513" s="157"/>
      <c r="FB513" s="157"/>
      <c r="FC513" s="157"/>
      <c r="FD513" s="157"/>
      <c r="FE513" s="157"/>
      <c r="FF513" s="157"/>
      <c r="FG513" s="157"/>
      <c r="FH513" s="157"/>
      <c r="FI513" s="157"/>
      <c r="FJ513" s="157"/>
      <c r="FK513" s="157"/>
      <c r="FL513" s="157"/>
      <c r="FM513" s="157"/>
      <c r="FN513" s="157"/>
      <c r="FO513" s="157"/>
      <c r="FP513" s="157"/>
      <c r="FQ513" s="157"/>
      <c r="FR513" s="157"/>
      <c r="FS513" s="157"/>
      <c r="FT513" s="157"/>
      <c r="FU513" s="157"/>
      <c r="FV513" s="157"/>
      <c r="FW513" s="157"/>
      <c r="FX513" s="157"/>
      <c r="FY513" s="157"/>
      <c r="FZ513" s="157"/>
      <c r="GA513" s="157"/>
      <c r="GB513" s="157"/>
      <c r="GC513" s="157"/>
      <c r="GD513" s="157"/>
      <c r="GE513" s="157"/>
      <c r="GF513" s="157"/>
      <c r="GG513" s="157"/>
      <c r="GH513" s="157"/>
      <c r="GI513" s="157"/>
      <c r="GJ513" s="157"/>
      <c r="GK513" s="157"/>
      <c r="GL513" s="157"/>
      <c r="GM513" s="157"/>
      <c r="GN513" s="157"/>
      <c r="GO513" s="157"/>
      <c r="GP513" s="157"/>
      <c r="GQ513" s="157"/>
      <c r="GR513" s="157"/>
      <c r="GS513" s="157"/>
      <c r="GT513" s="157"/>
      <c r="GU513" s="157"/>
      <c r="GV513" s="157"/>
      <c r="GW513" s="157"/>
      <c r="GX513" s="157"/>
      <c r="GY513" s="157"/>
      <c r="GZ513" s="157"/>
      <c r="HA513" s="157"/>
      <c r="HB513" s="157"/>
      <c r="HC513" s="157"/>
      <c r="HD513" s="157"/>
      <c r="HE513" s="157"/>
      <c r="HF513" s="157"/>
      <c r="HG513" s="157"/>
      <c r="HH513" s="157"/>
      <c r="HI513" s="157"/>
      <c r="HJ513" s="157"/>
      <c r="HK513" s="157"/>
      <c r="HL513" s="157"/>
      <c r="HM513" s="157"/>
      <c r="HN513" s="157"/>
      <c r="HO513" s="157"/>
      <c r="HP513" s="157"/>
      <c r="HQ513" s="157"/>
      <c r="HR513" s="157"/>
      <c r="HS513" s="157"/>
      <c r="HT513" s="157"/>
      <c r="HU513" s="157"/>
      <c r="HV513" s="157"/>
      <c r="HW513" s="157"/>
      <c r="HX513" s="157"/>
      <c r="HY513" s="157"/>
      <c r="HZ513" s="157"/>
      <c r="IA513" s="157"/>
      <c r="IB513" s="157"/>
      <c r="IC513" s="157"/>
      <c r="ID513" s="157"/>
      <c r="IE513" s="157"/>
      <c r="IF513" s="157"/>
      <c r="IG513" s="157"/>
      <c r="IH513" s="157"/>
      <c r="II513" s="157"/>
      <c r="IJ513" s="157"/>
      <c r="IK513" s="157"/>
      <c r="IL513" s="157"/>
      <c r="IM513" s="157"/>
      <c r="IN513" s="157"/>
      <c r="IO513" s="157"/>
      <c r="IP513" s="157"/>
      <c r="IQ513" s="157"/>
      <c r="IR513" s="157"/>
      <c r="IS513" s="157"/>
      <c r="IT513" s="157"/>
      <c r="IU513" s="157"/>
      <c r="IV513" s="157"/>
    </row>
    <row r="514" spans="1:256" ht="12.75">
      <c r="A514" s="160" t="s">
        <v>30</v>
      </c>
      <c r="B514" s="161">
        <v>417.1</v>
      </c>
      <c r="C514" s="162"/>
      <c r="D514" s="162" t="s">
        <v>1840</v>
      </c>
      <c r="E514" s="162"/>
      <c r="F514" s="163"/>
      <c r="G514" s="164"/>
      <c r="H514" s="164">
        <v>0</v>
      </c>
      <c r="I514" s="164"/>
      <c r="J514" s="157"/>
      <c r="K514" s="164"/>
      <c r="L514" s="164"/>
      <c r="M514" s="164">
        <v>0</v>
      </c>
      <c r="N514" s="164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157"/>
      <c r="AR514" s="157"/>
      <c r="AS514" s="157"/>
      <c r="AT514" s="157"/>
      <c r="AU514" s="157"/>
      <c r="AV514" s="157"/>
      <c r="AW514" s="157"/>
      <c r="AX514" s="157"/>
      <c r="AY514" s="157"/>
      <c r="AZ514" s="157"/>
      <c r="BA514" s="157"/>
      <c r="BB514" s="157"/>
      <c r="BC514" s="157"/>
      <c r="BD514" s="157"/>
      <c r="BE514" s="157"/>
      <c r="BF514" s="157"/>
      <c r="BG514" s="157"/>
      <c r="BH514" s="157"/>
      <c r="BI514" s="157"/>
      <c r="BJ514" s="157"/>
      <c r="BK514" s="157"/>
      <c r="BL514" s="157"/>
      <c r="BM514" s="157"/>
      <c r="BN514" s="157"/>
      <c r="BO514" s="157"/>
      <c r="BP514" s="157"/>
      <c r="BQ514" s="157"/>
      <c r="BR514" s="157"/>
      <c r="BS514" s="157"/>
      <c r="BT514" s="157"/>
      <c r="BU514" s="157"/>
      <c r="BV514" s="157"/>
      <c r="BW514" s="157"/>
      <c r="BX514" s="157"/>
      <c r="BY514" s="157"/>
      <c r="BZ514" s="157"/>
      <c r="CA514" s="157"/>
      <c r="CB514" s="157"/>
      <c r="CC514" s="157"/>
      <c r="CD514" s="157"/>
      <c r="CE514" s="157"/>
      <c r="CF514" s="157"/>
      <c r="CG514" s="157"/>
      <c r="CH514" s="157"/>
      <c r="CI514" s="157"/>
      <c r="CJ514" s="157"/>
      <c r="CK514" s="157"/>
      <c r="CL514" s="157"/>
      <c r="CM514" s="157"/>
      <c r="CN514" s="157"/>
      <c r="CO514" s="157"/>
      <c r="CP514" s="157"/>
      <c r="CQ514" s="157"/>
      <c r="CR514" s="157"/>
      <c r="CS514" s="157"/>
      <c r="CT514" s="157"/>
      <c r="CU514" s="157"/>
      <c r="CV514" s="157"/>
      <c r="CW514" s="157"/>
      <c r="CX514" s="157"/>
      <c r="CY514" s="157"/>
      <c r="CZ514" s="157"/>
      <c r="DA514" s="157"/>
      <c r="DB514" s="157"/>
      <c r="DC514" s="157"/>
      <c r="DD514" s="157"/>
      <c r="DE514" s="157"/>
      <c r="DF514" s="157"/>
      <c r="DG514" s="157"/>
      <c r="DH514" s="157"/>
      <c r="DI514" s="157"/>
      <c r="DJ514" s="157"/>
      <c r="DK514" s="157"/>
      <c r="DL514" s="157"/>
      <c r="DM514" s="157"/>
      <c r="DN514" s="157"/>
      <c r="DO514" s="157"/>
      <c r="DP514" s="157"/>
      <c r="DQ514" s="157"/>
      <c r="DR514" s="157"/>
      <c r="DS514" s="157"/>
      <c r="DT514" s="157"/>
      <c r="DU514" s="157"/>
      <c r="DV514" s="157"/>
      <c r="DW514" s="157"/>
      <c r="DX514" s="157"/>
      <c r="DY514" s="157"/>
      <c r="DZ514" s="157"/>
      <c r="EA514" s="157"/>
      <c r="EB514" s="157"/>
      <c r="EC514" s="157"/>
      <c r="ED514" s="157"/>
      <c r="EE514" s="157"/>
      <c r="EF514" s="157"/>
      <c r="EG514" s="157"/>
      <c r="EH514" s="157"/>
      <c r="EI514" s="157"/>
      <c r="EJ514" s="157"/>
      <c r="EK514" s="157"/>
      <c r="EL514" s="157"/>
      <c r="EM514" s="157"/>
      <c r="EN514" s="157"/>
      <c r="EO514" s="157"/>
      <c r="EP514" s="157"/>
      <c r="EQ514" s="157"/>
      <c r="ER514" s="157"/>
      <c r="ES514" s="157"/>
      <c r="ET514" s="157"/>
      <c r="EU514" s="157"/>
      <c r="EV514" s="157"/>
      <c r="EW514" s="157"/>
      <c r="EX514" s="157"/>
      <c r="EY514" s="157"/>
      <c r="EZ514" s="157"/>
      <c r="FA514" s="157"/>
      <c r="FB514" s="157"/>
      <c r="FC514" s="157"/>
      <c r="FD514" s="157"/>
      <c r="FE514" s="157"/>
      <c r="FF514" s="157"/>
      <c r="FG514" s="157"/>
      <c r="FH514" s="157"/>
      <c r="FI514" s="157"/>
      <c r="FJ514" s="157"/>
      <c r="FK514" s="157"/>
      <c r="FL514" s="157"/>
      <c r="FM514" s="157"/>
      <c r="FN514" s="157"/>
      <c r="FO514" s="157"/>
      <c r="FP514" s="157"/>
      <c r="FQ514" s="157"/>
      <c r="FR514" s="157"/>
      <c r="FS514" s="157"/>
      <c r="FT514" s="157"/>
      <c r="FU514" s="157"/>
      <c r="FV514" s="157"/>
      <c r="FW514" s="157"/>
      <c r="FX514" s="157"/>
      <c r="FY514" s="157"/>
      <c r="FZ514" s="157"/>
      <c r="GA514" s="157"/>
      <c r="GB514" s="157"/>
      <c r="GC514" s="157"/>
      <c r="GD514" s="157"/>
      <c r="GE514" s="157"/>
      <c r="GF514" s="157"/>
      <c r="GG514" s="157"/>
      <c r="GH514" s="157"/>
      <c r="GI514" s="157"/>
      <c r="GJ514" s="157"/>
      <c r="GK514" s="157"/>
      <c r="GL514" s="157"/>
      <c r="GM514" s="157"/>
      <c r="GN514" s="157"/>
      <c r="GO514" s="157"/>
      <c r="GP514" s="157"/>
      <c r="GQ514" s="157"/>
      <c r="GR514" s="157"/>
      <c r="GS514" s="157"/>
      <c r="GT514" s="157"/>
      <c r="GU514" s="157"/>
      <c r="GV514" s="157"/>
      <c r="GW514" s="157"/>
      <c r="GX514" s="157"/>
      <c r="GY514" s="157"/>
      <c r="GZ514" s="157"/>
      <c r="HA514" s="157"/>
      <c r="HB514" s="157"/>
      <c r="HC514" s="157"/>
      <c r="HD514" s="157"/>
      <c r="HE514" s="157"/>
      <c r="HF514" s="157"/>
      <c r="HG514" s="157"/>
      <c r="HH514" s="157"/>
      <c r="HI514" s="157"/>
      <c r="HJ514" s="157"/>
      <c r="HK514" s="157"/>
      <c r="HL514" s="157"/>
      <c r="HM514" s="157"/>
      <c r="HN514" s="157"/>
      <c r="HO514" s="157"/>
      <c r="HP514" s="157"/>
      <c r="HQ514" s="157"/>
      <c r="HR514" s="157"/>
      <c r="HS514" s="157"/>
      <c r="HT514" s="157"/>
      <c r="HU514" s="157"/>
      <c r="HV514" s="157"/>
      <c r="HW514" s="157"/>
      <c r="HX514" s="157"/>
      <c r="HY514" s="157"/>
      <c r="HZ514" s="157"/>
      <c r="IA514" s="157"/>
      <c r="IB514" s="157"/>
      <c r="IC514" s="157"/>
      <c r="ID514" s="157"/>
      <c r="IE514" s="157"/>
      <c r="IF514" s="157"/>
      <c r="IG514" s="157"/>
      <c r="IH514" s="157"/>
      <c r="II514" s="157"/>
      <c r="IJ514" s="157"/>
      <c r="IK514" s="157"/>
      <c r="IL514" s="157"/>
      <c r="IM514" s="157"/>
      <c r="IN514" s="157"/>
      <c r="IO514" s="157"/>
      <c r="IP514" s="157"/>
      <c r="IQ514" s="157"/>
      <c r="IR514" s="157"/>
      <c r="IS514" s="157"/>
      <c r="IT514" s="157"/>
      <c r="IU514" s="157"/>
      <c r="IV514" s="157"/>
    </row>
    <row r="515" spans="1:256" ht="12.75">
      <c r="A515" s="160" t="s">
        <v>1843</v>
      </c>
      <c r="B515" s="161">
        <v>418</v>
      </c>
      <c r="C515" s="162" t="s">
        <v>1844</v>
      </c>
      <c r="D515" s="162" t="s">
        <v>1845</v>
      </c>
      <c r="E515" s="162"/>
      <c r="F515" s="163">
        <v>0</v>
      </c>
      <c r="G515" s="164">
        <v>0</v>
      </c>
      <c r="H515" s="164">
        <v>0</v>
      </c>
      <c r="I515" s="164"/>
      <c r="J515" s="157"/>
      <c r="K515" s="164">
        <v>0</v>
      </c>
      <c r="L515" s="164">
        <v>0</v>
      </c>
      <c r="M515" s="164">
        <v>0</v>
      </c>
      <c r="N515" s="164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  <c r="AA515" s="157"/>
      <c r="AB515" s="157"/>
      <c r="AC515" s="157"/>
      <c r="AD515" s="157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157"/>
      <c r="AQ515" s="157"/>
      <c r="AR515" s="157"/>
      <c r="AS515" s="157"/>
      <c r="AT515" s="157"/>
      <c r="AU515" s="157"/>
      <c r="AV515" s="157"/>
      <c r="AW515" s="157"/>
      <c r="AX515" s="157"/>
      <c r="AY515" s="157"/>
      <c r="AZ515" s="157"/>
      <c r="BA515" s="157"/>
      <c r="BB515" s="157"/>
      <c r="BC515" s="157"/>
      <c r="BD515" s="157"/>
      <c r="BE515" s="157"/>
      <c r="BF515" s="157"/>
      <c r="BG515" s="157"/>
      <c r="BH515" s="157"/>
      <c r="BI515" s="157"/>
      <c r="BJ515" s="157"/>
      <c r="BK515" s="157"/>
      <c r="BL515" s="157"/>
      <c r="BM515" s="157"/>
      <c r="BN515" s="157"/>
      <c r="BO515" s="157"/>
      <c r="BP515" s="157"/>
      <c r="BQ515" s="157"/>
      <c r="BR515" s="157"/>
      <c r="BS515" s="157"/>
      <c r="BT515" s="157"/>
      <c r="BU515" s="157"/>
      <c r="BV515" s="157"/>
      <c r="BW515" s="157"/>
      <c r="BX515" s="157"/>
      <c r="BY515" s="157"/>
      <c r="BZ515" s="157"/>
      <c r="CA515" s="157"/>
      <c r="CB515" s="157"/>
      <c r="CC515" s="157"/>
      <c r="CD515" s="157"/>
      <c r="CE515" s="157"/>
      <c r="CF515" s="157"/>
      <c r="CG515" s="157"/>
      <c r="CH515" s="157"/>
      <c r="CI515" s="157"/>
      <c r="CJ515" s="157"/>
      <c r="CK515" s="157"/>
      <c r="CL515" s="157"/>
      <c r="CM515" s="157"/>
      <c r="CN515" s="157"/>
      <c r="CO515" s="157"/>
      <c r="CP515" s="157"/>
      <c r="CQ515" s="157"/>
      <c r="CR515" s="157"/>
      <c r="CS515" s="157"/>
      <c r="CT515" s="157"/>
      <c r="CU515" s="157"/>
      <c r="CV515" s="157"/>
      <c r="CW515" s="157"/>
      <c r="CX515" s="157"/>
      <c r="CY515" s="157"/>
      <c r="CZ515" s="157"/>
      <c r="DA515" s="157"/>
      <c r="DB515" s="157"/>
      <c r="DC515" s="157"/>
      <c r="DD515" s="157"/>
      <c r="DE515" s="157"/>
      <c r="DF515" s="157"/>
      <c r="DG515" s="157"/>
      <c r="DH515" s="157"/>
      <c r="DI515" s="157"/>
      <c r="DJ515" s="157"/>
      <c r="DK515" s="157"/>
      <c r="DL515" s="157"/>
      <c r="DM515" s="157"/>
      <c r="DN515" s="157"/>
      <c r="DO515" s="157"/>
      <c r="DP515" s="157"/>
      <c r="DQ515" s="157"/>
      <c r="DR515" s="157"/>
      <c r="DS515" s="157"/>
      <c r="DT515" s="157"/>
      <c r="DU515" s="157"/>
      <c r="DV515" s="157"/>
      <c r="DW515" s="157"/>
      <c r="DX515" s="157"/>
      <c r="DY515" s="157"/>
      <c r="DZ515" s="157"/>
      <c r="EA515" s="157"/>
      <c r="EB515" s="157"/>
      <c r="EC515" s="157"/>
      <c r="ED515" s="157"/>
      <c r="EE515" s="157"/>
      <c r="EF515" s="157"/>
      <c r="EG515" s="157"/>
      <c r="EH515" s="157"/>
      <c r="EI515" s="157"/>
      <c r="EJ515" s="157"/>
      <c r="EK515" s="157"/>
      <c r="EL515" s="157"/>
      <c r="EM515" s="157"/>
      <c r="EN515" s="157"/>
      <c r="EO515" s="157"/>
      <c r="EP515" s="157"/>
      <c r="EQ515" s="157"/>
      <c r="ER515" s="157"/>
      <c r="ES515" s="157"/>
      <c r="ET515" s="157"/>
      <c r="EU515" s="157"/>
      <c r="EV515" s="157"/>
      <c r="EW515" s="157"/>
      <c r="EX515" s="157"/>
      <c r="EY515" s="157"/>
      <c r="EZ515" s="157"/>
      <c r="FA515" s="157"/>
      <c r="FB515" s="157"/>
      <c r="FC515" s="157"/>
      <c r="FD515" s="157"/>
      <c r="FE515" s="157"/>
      <c r="FF515" s="157"/>
      <c r="FG515" s="157"/>
      <c r="FH515" s="157"/>
      <c r="FI515" s="157"/>
      <c r="FJ515" s="157"/>
      <c r="FK515" s="157"/>
      <c r="FL515" s="157"/>
      <c r="FM515" s="157"/>
      <c r="FN515" s="157"/>
      <c r="FO515" s="157"/>
      <c r="FP515" s="157"/>
      <c r="FQ515" s="157"/>
      <c r="FR515" s="157"/>
      <c r="FS515" s="157"/>
      <c r="FT515" s="157"/>
      <c r="FU515" s="157"/>
      <c r="FV515" s="157"/>
      <c r="FW515" s="157"/>
      <c r="FX515" s="157"/>
      <c r="FY515" s="157"/>
      <c r="FZ515" s="157"/>
      <c r="GA515" s="157"/>
      <c r="GB515" s="157"/>
      <c r="GC515" s="157"/>
      <c r="GD515" s="157"/>
      <c r="GE515" s="157"/>
      <c r="GF515" s="157"/>
      <c r="GG515" s="157"/>
      <c r="GH515" s="157"/>
      <c r="GI515" s="157"/>
      <c r="GJ515" s="157"/>
      <c r="GK515" s="157"/>
      <c r="GL515" s="157"/>
      <c r="GM515" s="157"/>
      <c r="GN515" s="157"/>
      <c r="GO515" s="157"/>
      <c r="GP515" s="157"/>
      <c r="GQ515" s="157"/>
      <c r="GR515" s="157"/>
      <c r="GS515" s="157"/>
      <c r="GT515" s="157"/>
      <c r="GU515" s="157"/>
      <c r="GV515" s="157"/>
      <c r="GW515" s="157"/>
      <c r="GX515" s="157"/>
      <c r="GY515" s="157"/>
      <c r="GZ515" s="157"/>
      <c r="HA515" s="157"/>
      <c r="HB515" s="157"/>
      <c r="HC515" s="157"/>
      <c r="HD515" s="157"/>
      <c r="HE515" s="157"/>
      <c r="HF515" s="157"/>
      <c r="HG515" s="157"/>
      <c r="HH515" s="157"/>
      <c r="HI515" s="157"/>
      <c r="HJ515" s="157"/>
      <c r="HK515" s="157"/>
      <c r="HL515" s="157"/>
      <c r="HM515" s="157"/>
      <c r="HN515" s="157"/>
      <c r="HO515" s="157"/>
      <c r="HP515" s="157"/>
      <c r="HQ515" s="157"/>
      <c r="HR515" s="157"/>
      <c r="HS515" s="157"/>
      <c r="HT515" s="157"/>
      <c r="HU515" s="157"/>
      <c r="HV515" s="157"/>
      <c r="HW515" s="157"/>
      <c r="HX515" s="157"/>
      <c r="HY515" s="157"/>
      <c r="HZ515" s="157"/>
      <c r="IA515" s="157"/>
      <c r="IB515" s="157"/>
      <c r="IC515" s="157"/>
      <c r="ID515" s="157"/>
      <c r="IE515" s="157"/>
      <c r="IF515" s="157"/>
      <c r="IG515" s="157"/>
      <c r="IH515" s="157"/>
      <c r="II515" s="157"/>
      <c r="IJ515" s="157"/>
      <c r="IK515" s="157"/>
      <c r="IL515" s="157"/>
      <c r="IM515" s="157"/>
      <c r="IN515" s="157"/>
      <c r="IO515" s="157"/>
      <c r="IP515" s="157"/>
      <c r="IQ515" s="157"/>
      <c r="IR515" s="157"/>
      <c r="IS515" s="157"/>
      <c r="IT515" s="157"/>
      <c r="IU515" s="157"/>
      <c r="IV515" s="157"/>
    </row>
    <row r="516" spans="1:256" ht="12.75">
      <c r="A516" s="160" t="s">
        <v>1846</v>
      </c>
      <c r="B516" s="161">
        <v>418.1</v>
      </c>
      <c r="C516" s="162" t="s">
        <v>1847</v>
      </c>
      <c r="D516" s="162" t="s">
        <v>1848</v>
      </c>
      <c r="E516" s="162"/>
      <c r="F516" s="163">
        <v>0</v>
      </c>
      <c r="G516" s="164">
        <v>0</v>
      </c>
      <c r="H516" s="164">
        <v>0</v>
      </c>
      <c r="I516" s="164"/>
      <c r="J516" s="157"/>
      <c r="K516" s="164">
        <v>0</v>
      </c>
      <c r="L516" s="164">
        <v>0</v>
      </c>
      <c r="M516" s="164">
        <v>0</v>
      </c>
      <c r="N516" s="164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  <c r="AA516" s="157"/>
      <c r="AB516" s="157"/>
      <c r="AC516" s="157"/>
      <c r="AD516" s="157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157"/>
      <c r="AQ516" s="157"/>
      <c r="AR516" s="157"/>
      <c r="AS516" s="157"/>
      <c r="AT516" s="157"/>
      <c r="AU516" s="157"/>
      <c r="AV516" s="157"/>
      <c r="AW516" s="157"/>
      <c r="AX516" s="157"/>
      <c r="AY516" s="157"/>
      <c r="AZ516" s="157"/>
      <c r="BA516" s="157"/>
      <c r="BB516" s="157"/>
      <c r="BC516" s="157"/>
      <c r="BD516" s="157"/>
      <c r="BE516" s="157"/>
      <c r="BF516" s="157"/>
      <c r="BG516" s="157"/>
      <c r="BH516" s="157"/>
      <c r="BI516" s="157"/>
      <c r="BJ516" s="157"/>
      <c r="BK516" s="157"/>
      <c r="BL516" s="157"/>
      <c r="BM516" s="157"/>
      <c r="BN516" s="157"/>
      <c r="BO516" s="157"/>
      <c r="BP516" s="157"/>
      <c r="BQ516" s="157"/>
      <c r="BR516" s="157"/>
      <c r="BS516" s="157"/>
      <c r="BT516" s="157"/>
      <c r="BU516" s="157"/>
      <c r="BV516" s="157"/>
      <c r="BW516" s="157"/>
      <c r="BX516" s="157"/>
      <c r="BY516" s="157"/>
      <c r="BZ516" s="157"/>
      <c r="CA516" s="157"/>
      <c r="CB516" s="157"/>
      <c r="CC516" s="157"/>
      <c r="CD516" s="157"/>
      <c r="CE516" s="157"/>
      <c r="CF516" s="157"/>
      <c r="CG516" s="157"/>
      <c r="CH516" s="157"/>
      <c r="CI516" s="157"/>
      <c r="CJ516" s="157"/>
      <c r="CK516" s="157"/>
      <c r="CL516" s="157"/>
      <c r="CM516" s="157"/>
      <c r="CN516" s="157"/>
      <c r="CO516" s="157"/>
      <c r="CP516" s="157"/>
      <c r="CQ516" s="157"/>
      <c r="CR516" s="157"/>
      <c r="CS516" s="157"/>
      <c r="CT516" s="157"/>
      <c r="CU516" s="157"/>
      <c r="CV516" s="157"/>
      <c r="CW516" s="157"/>
      <c r="CX516" s="157"/>
      <c r="CY516" s="157"/>
      <c r="CZ516" s="157"/>
      <c r="DA516" s="157"/>
      <c r="DB516" s="157"/>
      <c r="DC516" s="157"/>
      <c r="DD516" s="157"/>
      <c r="DE516" s="157"/>
      <c r="DF516" s="157"/>
      <c r="DG516" s="157"/>
      <c r="DH516" s="157"/>
      <c r="DI516" s="157"/>
      <c r="DJ516" s="157"/>
      <c r="DK516" s="157"/>
      <c r="DL516" s="157"/>
      <c r="DM516" s="157"/>
      <c r="DN516" s="157"/>
      <c r="DO516" s="157"/>
      <c r="DP516" s="157"/>
      <c r="DQ516" s="157"/>
      <c r="DR516" s="157"/>
      <c r="DS516" s="157"/>
      <c r="DT516" s="157"/>
      <c r="DU516" s="157"/>
      <c r="DV516" s="157"/>
      <c r="DW516" s="157"/>
      <c r="DX516" s="157"/>
      <c r="DY516" s="157"/>
      <c r="DZ516" s="157"/>
      <c r="EA516" s="157"/>
      <c r="EB516" s="157"/>
      <c r="EC516" s="157"/>
      <c r="ED516" s="157"/>
      <c r="EE516" s="157"/>
      <c r="EF516" s="157"/>
      <c r="EG516" s="157"/>
      <c r="EH516" s="157"/>
      <c r="EI516" s="157"/>
      <c r="EJ516" s="157"/>
      <c r="EK516" s="157"/>
      <c r="EL516" s="157"/>
      <c r="EM516" s="157"/>
      <c r="EN516" s="157"/>
      <c r="EO516" s="157"/>
      <c r="EP516" s="157"/>
      <c r="EQ516" s="157"/>
      <c r="ER516" s="157"/>
      <c r="ES516" s="157"/>
      <c r="ET516" s="157"/>
      <c r="EU516" s="157"/>
      <c r="EV516" s="157"/>
      <c r="EW516" s="157"/>
      <c r="EX516" s="157"/>
      <c r="EY516" s="157"/>
      <c r="EZ516" s="157"/>
      <c r="FA516" s="157"/>
      <c r="FB516" s="157"/>
      <c r="FC516" s="157"/>
      <c r="FD516" s="157"/>
      <c r="FE516" s="157"/>
      <c r="FF516" s="157"/>
      <c r="FG516" s="157"/>
      <c r="FH516" s="157"/>
      <c r="FI516" s="157"/>
      <c r="FJ516" s="157"/>
      <c r="FK516" s="157"/>
      <c r="FL516" s="157"/>
      <c r="FM516" s="157"/>
      <c r="FN516" s="157"/>
      <c r="FO516" s="157"/>
      <c r="FP516" s="157"/>
      <c r="FQ516" s="157"/>
      <c r="FR516" s="157"/>
      <c r="FS516" s="157"/>
      <c r="FT516" s="157"/>
      <c r="FU516" s="157"/>
      <c r="FV516" s="157"/>
      <c r="FW516" s="157"/>
      <c r="FX516" s="157"/>
      <c r="FY516" s="157"/>
      <c r="FZ516" s="157"/>
      <c r="GA516" s="157"/>
      <c r="GB516" s="157"/>
      <c r="GC516" s="157"/>
      <c r="GD516" s="157"/>
      <c r="GE516" s="157"/>
      <c r="GF516" s="157"/>
      <c r="GG516" s="157"/>
      <c r="GH516" s="157"/>
      <c r="GI516" s="157"/>
      <c r="GJ516" s="157"/>
      <c r="GK516" s="157"/>
      <c r="GL516" s="157"/>
      <c r="GM516" s="157"/>
      <c r="GN516" s="157"/>
      <c r="GO516" s="157"/>
      <c r="GP516" s="157"/>
      <c r="GQ516" s="157"/>
      <c r="GR516" s="157"/>
      <c r="GS516" s="157"/>
      <c r="GT516" s="157"/>
      <c r="GU516" s="157"/>
      <c r="GV516" s="157"/>
      <c r="GW516" s="157"/>
      <c r="GX516" s="157"/>
      <c r="GY516" s="157"/>
      <c r="GZ516" s="157"/>
      <c r="HA516" s="157"/>
      <c r="HB516" s="157"/>
      <c r="HC516" s="157"/>
      <c r="HD516" s="157"/>
      <c r="HE516" s="157"/>
      <c r="HF516" s="157"/>
      <c r="HG516" s="157"/>
      <c r="HH516" s="157"/>
      <c r="HI516" s="157"/>
      <c r="HJ516" s="157"/>
      <c r="HK516" s="157"/>
      <c r="HL516" s="157"/>
      <c r="HM516" s="157"/>
      <c r="HN516" s="157"/>
      <c r="HO516" s="157"/>
      <c r="HP516" s="157"/>
      <c r="HQ516" s="157"/>
      <c r="HR516" s="157"/>
      <c r="HS516" s="157"/>
      <c r="HT516" s="157"/>
      <c r="HU516" s="157"/>
      <c r="HV516" s="157"/>
      <c r="HW516" s="157"/>
      <c r="HX516" s="157"/>
      <c r="HY516" s="157"/>
      <c r="HZ516" s="157"/>
      <c r="IA516" s="157"/>
      <c r="IB516" s="157"/>
      <c r="IC516" s="157"/>
      <c r="ID516" s="157"/>
      <c r="IE516" s="157"/>
      <c r="IF516" s="157"/>
      <c r="IG516" s="157"/>
      <c r="IH516" s="157"/>
      <c r="II516" s="157"/>
      <c r="IJ516" s="157"/>
      <c r="IK516" s="157"/>
      <c r="IL516" s="157"/>
      <c r="IM516" s="157"/>
      <c r="IN516" s="157"/>
      <c r="IO516" s="157"/>
      <c r="IP516" s="157"/>
      <c r="IQ516" s="157"/>
      <c r="IR516" s="157"/>
      <c r="IS516" s="157"/>
      <c r="IT516" s="157"/>
      <c r="IU516" s="157"/>
      <c r="IV516" s="157"/>
    </row>
    <row r="517" spans="1:256" ht="12.75">
      <c r="A517" s="71" t="s">
        <v>1954</v>
      </c>
      <c r="B517" s="71" t="s">
        <v>1955</v>
      </c>
      <c r="C517" s="71" t="s">
        <v>1956</v>
      </c>
      <c r="D517" s="71"/>
      <c r="E517" s="71"/>
      <c r="F517" s="159">
        <v>0</v>
      </c>
      <c r="G517" s="71">
        <v>0</v>
      </c>
      <c r="H517" s="71"/>
      <c r="I517" s="71"/>
      <c r="J517" s="71"/>
      <c r="K517" s="71">
        <v>326.65</v>
      </c>
      <c r="L517" s="71">
        <v>326.65</v>
      </c>
      <c r="M517" s="71"/>
      <c r="N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</row>
    <row r="518" spans="1:256" ht="12.75">
      <c r="A518" s="160" t="s">
        <v>1849</v>
      </c>
      <c r="B518" s="161">
        <v>419</v>
      </c>
      <c r="C518" s="162" t="s">
        <v>1850</v>
      </c>
      <c r="D518" s="162"/>
      <c r="E518" s="162"/>
      <c r="F518" s="163">
        <v>0</v>
      </c>
      <c r="G518" s="164">
        <v>0</v>
      </c>
      <c r="H518" s="164">
        <v>0</v>
      </c>
      <c r="I518" s="164"/>
      <c r="J518" s="157"/>
      <c r="K518" s="164">
        <v>326.65</v>
      </c>
      <c r="L518" s="164">
        <v>326.65</v>
      </c>
      <c r="M518" s="164">
        <v>0</v>
      </c>
      <c r="N518" s="164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  <c r="AB518" s="157"/>
      <c r="AC518" s="157"/>
      <c r="AD518" s="157"/>
      <c r="AE518" s="157"/>
      <c r="AF518" s="157"/>
      <c r="AG518" s="157"/>
      <c r="AH518" s="157"/>
      <c r="AI518" s="157"/>
      <c r="AJ518" s="157"/>
      <c r="AK518" s="157"/>
      <c r="AL518" s="157"/>
      <c r="AM518" s="157"/>
      <c r="AN518" s="157"/>
      <c r="AO518" s="157"/>
      <c r="AP518" s="157"/>
      <c r="AQ518" s="157"/>
      <c r="AR518" s="157"/>
      <c r="AS518" s="157"/>
      <c r="AT518" s="157"/>
      <c r="AU518" s="157"/>
      <c r="AV518" s="157"/>
      <c r="AW518" s="157"/>
      <c r="AX518" s="157"/>
      <c r="AY518" s="157"/>
      <c r="AZ518" s="157"/>
      <c r="BA518" s="157"/>
      <c r="BB518" s="157"/>
      <c r="BC518" s="157"/>
      <c r="BD518" s="157"/>
      <c r="BE518" s="157"/>
      <c r="BF518" s="157"/>
      <c r="BG518" s="157"/>
      <c r="BH518" s="157"/>
      <c r="BI518" s="157"/>
      <c r="BJ518" s="157"/>
      <c r="BK518" s="157"/>
      <c r="BL518" s="157"/>
      <c r="BM518" s="157"/>
      <c r="BN518" s="157"/>
      <c r="BO518" s="157"/>
      <c r="BP518" s="157"/>
      <c r="BQ518" s="157"/>
      <c r="BR518" s="157"/>
      <c r="BS518" s="157"/>
      <c r="BT518" s="157"/>
      <c r="BU518" s="157"/>
      <c r="BV518" s="157"/>
      <c r="BW518" s="157"/>
      <c r="BX518" s="157"/>
      <c r="BY518" s="157"/>
      <c r="BZ518" s="157"/>
      <c r="CA518" s="157"/>
      <c r="CB518" s="157"/>
      <c r="CC518" s="157"/>
      <c r="CD518" s="157"/>
      <c r="CE518" s="157"/>
      <c r="CF518" s="157"/>
      <c r="CG518" s="157"/>
      <c r="CH518" s="157"/>
      <c r="CI518" s="157"/>
      <c r="CJ518" s="157"/>
      <c r="CK518" s="157"/>
      <c r="CL518" s="157"/>
      <c r="CM518" s="157"/>
      <c r="CN518" s="157"/>
      <c r="CO518" s="157"/>
      <c r="CP518" s="157"/>
      <c r="CQ518" s="157"/>
      <c r="CR518" s="157"/>
      <c r="CS518" s="157"/>
      <c r="CT518" s="157"/>
      <c r="CU518" s="157"/>
      <c r="CV518" s="157"/>
      <c r="CW518" s="157"/>
      <c r="CX518" s="157"/>
      <c r="CY518" s="157"/>
      <c r="CZ518" s="157"/>
      <c r="DA518" s="157"/>
      <c r="DB518" s="157"/>
      <c r="DC518" s="157"/>
      <c r="DD518" s="157"/>
      <c r="DE518" s="157"/>
      <c r="DF518" s="157"/>
      <c r="DG518" s="157"/>
      <c r="DH518" s="157"/>
      <c r="DI518" s="157"/>
      <c r="DJ518" s="157"/>
      <c r="DK518" s="157"/>
      <c r="DL518" s="157"/>
      <c r="DM518" s="157"/>
      <c r="DN518" s="157"/>
      <c r="DO518" s="157"/>
      <c r="DP518" s="157"/>
      <c r="DQ518" s="157"/>
      <c r="DR518" s="157"/>
      <c r="DS518" s="157"/>
      <c r="DT518" s="157"/>
      <c r="DU518" s="157"/>
      <c r="DV518" s="157"/>
      <c r="DW518" s="157"/>
      <c r="DX518" s="157"/>
      <c r="DY518" s="157"/>
      <c r="DZ518" s="157"/>
      <c r="EA518" s="157"/>
      <c r="EB518" s="157"/>
      <c r="EC518" s="157"/>
      <c r="ED518" s="157"/>
      <c r="EE518" s="157"/>
      <c r="EF518" s="157"/>
      <c r="EG518" s="157"/>
      <c r="EH518" s="157"/>
      <c r="EI518" s="157"/>
      <c r="EJ518" s="157"/>
      <c r="EK518" s="157"/>
      <c r="EL518" s="157"/>
      <c r="EM518" s="157"/>
      <c r="EN518" s="157"/>
      <c r="EO518" s="157"/>
      <c r="EP518" s="157"/>
      <c r="EQ518" s="157"/>
      <c r="ER518" s="157"/>
      <c r="ES518" s="157"/>
      <c r="ET518" s="157"/>
      <c r="EU518" s="157"/>
      <c r="EV518" s="157"/>
      <c r="EW518" s="157"/>
      <c r="EX518" s="157"/>
      <c r="EY518" s="157"/>
      <c r="EZ518" s="157"/>
      <c r="FA518" s="157"/>
      <c r="FB518" s="157"/>
      <c r="FC518" s="157"/>
      <c r="FD518" s="157"/>
      <c r="FE518" s="157"/>
      <c r="FF518" s="157"/>
      <c r="FG518" s="157"/>
      <c r="FH518" s="157"/>
      <c r="FI518" s="157"/>
      <c r="FJ518" s="157"/>
      <c r="FK518" s="157"/>
      <c r="FL518" s="157"/>
      <c r="FM518" s="157"/>
      <c r="FN518" s="157"/>
      <c r="FO518" s="157"/>
      <c r="FP518" s="157"/>
      <c r="FQ518" s="157"/>
      <c r="FR518" s="157"/>
      <c r="FS518" s="157"/>
      <c r="FT518" s="157"/>
      <c r="FU518" s="157"/>
      <c r="FV518" s="157"/>
      <c r="FW518" s="157"/>
      <c r="FX518" s="157"/>
      <c r="FY518" s="157"/>
      <c r="FZ518" s="157"/>
      <c r="GA518" s="157"/>
      <c r="GB518" s="157"/>
      <c r="GC518" s="157"/>
      <c r="GD518" s="157"/>
      <c r="GE518" s="157"/>
      <c r="GF518" s="157"/>
      <c r="GG518" s="157"/>
      <c r="GH518" s="157"/>
      <c r="GI518" s="157"/>
      <c r="GJ518" s="157"/>
      <c r="GK518" s="157"/>
      <c r="GL518" s="157"/>
      <c r="GM518" s="157"/>
      <c r="GN518" s="157"/>
      <c r="GO518" s="157"/>
      <c r="GP518" s="157"/>
      <c r="GQ518" s="157"/>
      <c r="GR518" s="157"/>
      <c r="GS518" s="157"/>
      <c r="GT518" s="157"/>
      <c r="GU518" s="157"/>
      <c r="GV518" s="157"/>
      <c r="GW518" s="157"/>
      <c r="GX518" s="157"/>
      <c r="GY518" s="157"/>
      <c r="GZ518" s="157"/>
      <c r="HA518" s="157"/>
      <c r="HB518" s="157"/>
      <c r="HC518" s="157"/>
      <c r="HD518" s="157"/>
      <c r="HE518" s="157"/>
      <c r="HF518" s="157"/>
      <c r="HG518" s="157"/>
      <c r="HH518" s="157"/>
      <c r="HI518" s="157"/>
      <c r="HJ518" s="157"/>
      <c r="HK518" s="157"/>
      <c r="HL518" s="157"/>
      <c r="HM518" s="157"/>
      <c r="HN518" s="157"/>
      <c r="HO518" s="157"/>
      <c r="HP518" s="157"/>
      <c r="HQ518" s="157"/>
      <c r="HR518" s="157"/>
      <c r="HS518" s="157"/>
      <c r="HT518" s="157"/>
      <c r="HU518" s="157"/>
      <c r="HV518" s="157"/>
      <c r="HW518" s="157"/>
      <c r="HX518" s="157"/>
      <c r="HY518" s="157"/>
      <c r="HZ518" s="157"/>
      <c r="IA518" s="157"/>
      <c r="IB518" s="157"/>
      <c r="IC518" s="157"/>
      <c r="ID518" s="157"/>
      <c r="IE518" s="157"/>
      <c r="IF518" s="157"/>
      <c r="IG518" s="157"/>
      <c r="IH518" s="157"/>
      <c r="II518" s="157"/>
      <c r="IJ518" s="157"/>
      <c r="IK518" s="157"/>
      <c r="IL518" s="157"/>
      <c r="IM518" s="157"/>
      <c r="IN518" s="157"/>
      <c r="IO518" s="157"/>
      <c r="IP518" s="157"/>
      <c r="IQ518" s="157"/>
      <c r="IR518" s="157"/>
      <c r="IS518" s="157"/>
      <c r="IT518" s="157"/>
      <c r="IU518" s="157"/>
      <c r="IV518" s="157"/>
    </row>
    <row r="519" spans="1:256" ht="12.75">
      <c r="A519" s="160" t="s">
        <v>1851</v>
      </c>
      <c r="B519" s="161">
        <v>419.1</v>
      </c>
      <c r="C519" s="162" t="s">
        <v>1852</v>
      </c>
      <c r="D519" s="162"/>
      <c r="E519" s="162"/>
      <c r="F519" s="163">
        <v>0</v>
      </c>
      <c r="G519" s="164">
        <v>0</v>
      </c>
      <c r="H519" s="164">
        <v>0</v>
      </c>
      <c r="I519" s="164"/>
      <c r="J519" s="157"/>
      <c r="K519" s="164">
        <v>0</v>
      </c>
      <c r="L519" s="164">
        <v>0</v>
      </c>
      <c r="M519" s="164">
        <v>0</v>
      </c>
      <c r="N519" s="164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B519" s="157"/>
      <c r="AC519" s="157"/>
      <c r="AD519" s="157"/>
      <c r="AE519" s="157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157"/>
      <c r="AQ519" s="157"/>
      <c r="AR519" s="157"/>
      <c r="AS519" s="157"/>
      <c r="AT519" s="157"/>
      <c r="AU519" s="157"/>
      <c r="AV519" s="157"/>
      <c r="AW519" s="157"/>
      <c r="AX519" s="157"/>
      <c r="AY519" s="157"/>
      <c r="AZ519" s="157"/>
      <c r="BA519" s="157"/>
      <c r="BB519" s="157"/>
      <c r="BC519" s="157"/>
      <c r="BD519" s="157"/>
      <c r="BE519" s="157"/>
      <c r="BF519" s="157"/>
      <c r="BG519" s="157"/>
      <c r="BH519" s="157"/>
      <c r="BI519" s="157"/>
      <c r="BJ519" s="157"/>
      <c r="BK519" s="157"/>
      <c r="BL519" s="157"/>
      <c r="BM519" s="157"/>
      <c r="BN519" s="157"/>
      <c r="BO519" s="157"/>
      <c r="BP519" s="157"/>
      <c r="BQ519" s="157"/>
      <c r="BR519" s="157"/>
      <c r="BS519" s="157"/>
      <c r="BT519" s="157"/>
      <c r="BU519" s="157"/>
      <c r="BV519" s="157"/>
      <c r="BW519" s="157"/>
      <c r="BX519" s="157"/>
      <c r="BY519" s="157"/>
      <c r="BZ519" s="157"/>
      <c r="CA519" s="157"/>
      <c r="CB519" s="157"/>
      <c r="CC519" s="157"/>
      <c r="CD519" s="157"/>
      <c r="CE519" s="157"/>
      <c r="CF519" s="157"/>
      <c r="CG519" s="157"/>
      <c r="CH519" s="157"/>
      <c r="CI519" s="157"/>
      <c r="CJ519" s="157"/>
      <c r="CK519" s="157"/>
      <c r="CL519" s="157"/>
      <c r="CM519" s="157"/>
      <c r="CN519" s="157"/>
      <c r="CO519" s="157"/>
      <c r="CP519" s="157"/>
      <c r="CQ519" s="157"/>
      <c r="CR519" s="157"/>
      <c r="CS519" s="157"/>
      <c r="CT519" s="157"/>
      <c r="CU519" s="157"/>
      <c r="CV519" s="157"/>
      <c r="CW519" s="157"/>
      <c r="CX519" s="157"/>
      <c r="CY519" s="157"/>
      <c r="CZ519" s="157"/>
      <c r="DA519" s="157"/>
      <c r="DB519" s="157"/>
      <c r="DC519" s="157"/>
      <c r="DD519" s="157"/>
      <c r="DE519" s="157"/>
      <c r="DF519" s="157"/>
      <c r="DG519" s="157"/>
      <c r="DH519" s="157"/>
      <c r="DI519" s="157"/>
      <c r="DJ519" s="157"/>
      <c r="DK519" s="157"/>
      <c r="DL519" s="157"/>
      <c r="DM519" s="157"/>
      <c r="DN519" s="157"/>
      <c r="DO519" s="157"/>
      <c r="DP519" s="157"/>
      <c r="DQ519" s="157"/>
      <c r="DR519" s="157"/>
      <c r="DS519" s="157"/>
      <c r="DT519" s="157"/>
      <c r="DU519" s="157"/>
      <c r="DV519" s="157"/>
      <c r="DW519" s="157"/>
      <c r="DX519" s="157"/>
      <c r="DY519" s="157"/>
      <c r="DZ519" s="157"/>
      <c r="EA519" s="157"/>
      <c r="EB519" s="157"/>
      <c r="EC519" s="157"/>
      <c r="ED519" s="157"/>
      <c r="EE519" s="157"/>
      <c r="EF519" s="157"/>
      <c r="EG519" s="157"/>
      <c r="EH519" s="157"/>
      <c r="EI519" s="157"/>
      <c r="EJ519" s="157"/>
      <c r="EK519" s="157"/>
      <c r="EL519" s="157"/>
      <c r="EM519" s="157"/>
      <c r="EN519" s="157"/>
      <c r="EO519" s="157"/>
      <c r="EP519" s="157"/>
      <c r="EQ519" s="157"/>
      <c r="ER519" s="157"/>
      <c r="ES519" s="157"/>
      <c r="ET519" s="157"/>
      <c r="EU519" s="157"/>
      <c r="EV519" s="157"/>
      <c r="EW519" s="157"/>
      <c r="EX519" s="157"/>
      <c r="EY519" s="157"/>
      <c r="EZ519" s="157"/>
      <c r="FA519" s="157"/>
      <c r="FB519" s="157"/>
      <c r="FC519" s="157"/>
      <c r="FD519" s="157"/>
      <c r="FE519" s="157"/>
      <c r="FF519" s="157"/>
      <c r="FG519" s="157"/>
      <c r="FH519" s="157"/>
      <c r="FI519" s="157"/>
      <c r="FJ519" s="157"/>
      <c r="FK519" s="157"/>
      <c r="FL519" s="157"/>
      <c r="FM519" s="157"/>
      <c r="FN519" s="157"/>
      <c r="FO519" s="157"/>
      <c r="FP519" s="157"/>
      <c r="FQ519" s="157"/>
      <c r="FR519" s="157"/>
      <c r="FS519" s="157"/>
      <c r="FT519" s="157"/>
      <c r="FU519" s="157"/>
      <c r="FV519" s="157"/>
      <c r="FW519" s="157"/>
      <c r="FX519" s="157"/>
      <c r="FY519" s="157"/>
      <c r="FZ519" s="157"/>
      <c r="GA519" s="157"/>
      <c r="GB519" s="157"/>
      <c r="GC519" s="157"/>
      <c r="GD519" s="157"/>
      <c r="GE519" s="157"/>
      <c r="GF519" s="157"/>
      <c r="GG519" s="157"/>
      <c r="GH519" s="157"/>
      <c r="GI519" s="157"/>
      <c r="GJ519" s="157"/>
      <c r="GK519" s="157"/>
      <c r="GL519" s="157"/>
      <c r="GM519" s="157"/>
      <c r="GN519" s="157"/>
      <c r="GO519" s="157"/>
      <c r="GP519" s="157"/>
      <c r="GQ519" s="157"/>
      <c r="GR519" s="157"/>
      <c r="GS519" s="157"/>
      <c r="GT519" s="157"/>
      <c r="GU519" s="157"/>
      <c r="GV519" s="157"/>
      <c r="GW519" s="157"/>
      <c r="GX519" s="157"/>
      <c r="GY519" s="157"/>
      <c r="GZ519" s="157"/>
      <c r="HA519" s="157"/>
      <c r="HB519" s="157"/>
      <c r="HC519" s="157"/>
      <c r="HD519" s="157"/>
      <c r="HE519" s="157"/>
      <c r="HF519" s="157"/>
      <c r="HG519" s="157"/>
      <c r="HH519" s="157"/>
      <c r="HI519" s="157"/>
      <c r="HJ519" s="157"/>
      <c r="HK519" s="157"/>
      <c r="HL519" s="157"/>
      <c r="HM519" s="157"/>
      <c r="HN519" s="157"/>
      <c r="HO519" s="157"/>
      <c r="HP519" s="157"/>
      <c r="HQ519" s="157"/>
      <c r="HR519" s="157"/>
      <c r="HS519" s="157"/>
      <c r="HT519" s="157"/>
      <c r="HU519" s="157"/>
      <c r="HV519" s="157"/>
      <c r="HW519" s="157"/>
      <c r="HX519" s="157"/>
      <c r="HY519" s="157"/>
      <c r="HZ519" s="157"/>
      <c r="IA519" s="157"/>
      <c r="IB519" s="157"/>
      <c r="IC519" s="157"/>
      <c r="ID519" s="157"/>
      <c r="IE519" s="157"/>
      <c r="IF519" s="157"/>
      <c r="IG519" s="157"/>
      <c r="IH519" s="157"/>
      <c r="II519" s="157"/>
      <c r="IJ519" s="157"/>
      <c r="IK519" s="157"/>
      <c r="IL519" s="157"/>
      <c r="IM519" s="157"/>
      <c r="IN519" s="157"/>
      <c r="IO519" s="157"/>
      <c r="IP519" s="157"/>
      <c r="IQ519" s="157"/>
      <c r="IR519" s="157"/>
      <c r="IS519" s="157"/>
      <c r="IT519" s="157"/>
      <c r="IU519" s="157"/>
      <c r="IV519" s="157"/>
    </row>
    <row r="520" spans="1:256" ht="12.75">
      <c r="A520" s="71" t="s">
        <v>1853</v>
      </c>
      <c r="B520" s="71" t="s">
        <v>1854</v>
      </c>
      <c r="C520" s="71" t="s">
        <v>1855</v>
      </c>
      <c r="D520" s="71"/>
      <c r="E520" s="71"/>
      <c r="F520" s="159">
        <v>2011.07</v>
      </c>
      <c r="G520" s="71">
        <v>2011.07</v>
      </c>
      <c r="H520" s="71"/>
      <c r="I520" s="71"/>
      <c r="J520" s="71"/>
      <c r="K520" s="71">
        <v>24099.66</v>
      </c>
      <c r="L520" s="71">
        <v>24099.66</v>
      </c>
      <c r="M520" s="71"/>
      <c r="N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  <c r="EB520" s="71"/>
      <c r="EC520" s="71"/>
      <c r="ED520" s="71"/>
      <c r="EE520" s="71"/>
      <c r="EF520" s="71"/>
      <c r="EG520" s="71"/>
      <c r="EH520" s="71"/>
      <c r="EI520" s="71"/>
      <c r="EJ520" s="71"/>
      <c r="EK520" s="71"/>
      <c r="EL520" s="71"/>
      <c r="EM520" s="71"/>
      <c r="EN520" s="71"/>
      <c r="EO520" s="71"/>
      <c r="EP520" s="71"/>
      <c r="EQ520" s="71"/>
      <c r="ER520" s="71"/>
      <c r="ES520" s="71"/>
      <c r="ET520" s="71"/>
      <c r="EU520" s="71"/>
      <c r="EV520" s="71"/>
      <c r="EW520" s="71"/>
      <c r="EX520" s="71"/>
      <c r="EY520" s="71"/>
      <c r="EZ520" s="71"/>
      <c r="FA520" s="71"/>
      <c r="FB520" s="71"/>
      <c r="FC520" s="71"/>
      <c r="FD520" s="71"/>
      <c r="FE520" s="71"/>
      <c r="FF520" s="71"/>
      <c r="FG520" s="71"/>
      <c r="FH520" s="71"/>
      <c r="FI520" s="71"/>
      <c r="FJ520" s="71"/>
      <c r="FK520" s="71"/>
      <c r="FL520" s="71"/>
      <c r="FM520" s="71"/>
      <c r="FN520" s="71"/>
      <c r="FO520" s="71"/>
      <c r="FP520" s="71"/>
      <c r="FQ520" s="71"/>
      <c r="FR520" s="71"/>
      <c r="FS520" s="71"/>
      <c r="FT520" s="71"/>
      <c r="FU520" s="71"/>
      <c r="FV520" s="71"/>
      <c r="FW520" s="71"/>
      <c r="FX520" s="71"/>
      <c r="FY520" s="71"/>
      <c r="FZ520" s="71"/>
      <c r="GA520" s="71"/>
      <c r="GB520" s="71"/>
      <c r="GC520" s="71"/>
      <c r="GD520" s="71"/>
      <c r="GE520" s="71"/>
      <c r="GF520" s="71"/>
      <c r="GG520" s="71"/>
      <c r="GH520" s="71"/>
      <c r="GI520" s="71"/>
      <c r="GJ520" s="71"/>
      <c r="GK520" s="71"/>
      <c r="GL520" s="71"/>
      <c r="GM520" s="71"/>
      <c r="GN520" s="71"/>
      <c r="GO520" s="71"/>
      <c r="GP520" s="71"/>
      <c r="GQ520" s="71"/>
      <c r="GR520" s="71"/>
      <c r="GS520" s="71"/>
      <c r="GT520" s="71"/>
      <c r="GU520" s="71"/>
      <c r="GV520" s="71"/>
      <c r="GW520" s="71"/>
      <c r="GX520" s="71"/>
      <c r="GY520" s="71"/>
      <c r="GZ520" s="71"/>
      <c r="HA520" s="71"/>
      <c r="HB520" s="71"/>
      <c r="HC520" s="71"/>
      <c r="HD520" s="71"/>
      <c r="HE520" s="71"/>
      <c r="HF520" s="71"/>
      <c r="HG520" s="71"/>
      <c r="HH520" s="71"/>
      <c r="HI520" s="71"/>
      <c r="HJ520" s="71"/>
      <c r="HK520" s="71"/>
      <c r="HL520" s="71"/>
      <c r="HM520" s="71"/>
      <c r="HN520" s="71"/>
      <c r="HO520" s="71"/>
      <c r="HP520" s="71"/>
      <c r="HQ520" s="71"/>
      <c r="HR520" s="71"/>
      <c r="HS520" s="71"/>
      <c r="HT520" s="71"/>
      <c r="HU520" s="71"/>
      <c r="HV520" s="71"/>
      <c r="HW520" s="71"/>
      <c r="HX520" s="71"/>
      <c r="HY520" s="71"/>
      <c r="HZ520" s="71"/>
      <c r="IA520" s="71"/>
      <c r="IB520" s="71"/>
      <c r="IC520" s="71"/>
      <c r="ID520" s="71"/>
      <c r="IE520" s="71"/>
      <c r="IF520" s="71"/>
      <c r="IG520" s="71"/>
      <c r="IH520" s="71"/>
      <c r="II520" s="71"/>
      <c r="IJ520" s="71"/>
      <c r="IK520" s="71"/>
      <c r="IL520" s="71"/>
      <c r="IM520" s="71"/>
      <c r="IN520" s="71"/>
      <c r="IO520" s="71"/>
      <c r="IP520" s="71"/>
      <c r="IQ520" s="71"/>
      <c r="IR520" s="71"/>
      <c r="IS520" s="71"/>
      <c r="IT520" s="71"/>
      <c r="IU520" s="71"/>
      <c r="IV520" s="71"/>
    </row>
    <row r="521" spans="1:256" ht="12.75">
      <c r="A521" s="71" t="s">
        <v>1957</v>
      </c>
      <c r="B521" s="71" t="s">
        <v>1958</v>
      </c>
      <c r="C521" s="71" t="s">
        <v>1959</v>
      </c>
      <c r="D521" s="71"/>
      <c r="E521" s="71"/>
      <c r="F521" s="159">
        <v>340.07</v>
      </c>
      <c r="G521" s="71">
        <v>340.07</v>
      </c>
      <c r="H521" s="71"/>
      <c r="I521" s="71"/>
      <c r="J521" s="71"/>
      <c r="K521" s="71">
        <v>0</v>
      </c>
      <c r="L521" s="71">
        <v>0</v>
      </c>
      <c r="M521" s="71"/>
      <c r="N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71"/>
      <c r="CB521" s="71"/>
      <c r="CC521" s="71"/>
      <c r="CD521" s="71"/>
      <c r="CE521" s="71"/>
      <c r="CF521" s="71"/>
      <c r="CG521" s="71"/>
      <c r="CH521" s="71"/>
      <c r="CI521" s="71"/>
      <c r="CJ521" s="71"/>
      <c r="CK521" s="71"/>
      <c r="CL521" s="71"/>
      <c r="CM521" s="71"/>
      <c r="CN521" s="71"/>
      <c r="CO521" s="71"/>
      <c r="CP521" s="71"/>
      <c r="CQ521" s="71"/>
      <c r="CR521" s="71"/>
      <c r="CS521" s="71"/>
      <c r="CT521" s="71"/>
      <c r="CU521" s="71"/>
      <c r="CV521" s="71"/>
      <c r="CW521" s="71"/>
      <c r="CX521" s="71"/>
      <c r="CY521" s="71"/>
      <c r="CZ521" s="71"/>
      <c r="DA521" s="71"/>
      <c r="DB521" s="71"/>
      <c r="DC521" s="71"/>
      <c r="DD521" s="71"/>
      <c r="DE521" s="71"/>
      <c r="DF521" s="71"/>
      <c r="DG521" s="71"/>
      <c r="DH521" s="71"/>
      <c r="DI521" s="71"/>
      <c r="DJ521" s="71"/>
      <c r="DK521" s="71"/>
      <c r="DL521" s="71"/>
      <c r="DM521" s="71"/>
      <c r="DN521" s="71"/>
      <c r="DO521" s="71"/>
      <c r="DP521" s="71"/>
      <c r="DQ521" s="71"/>
      <c r="DR521" s="71"/>
      <c r="DS521" s="71"/>
      <c r="DT521" s="71"/>
      <c r="DU521" s="71"/>
      <c r="DV521" s="71"/>
      <c r="DW521" s="71"/>
      <c r="DX521" s="71"/>
      <c r="DY521" s="71"/>
      <c r="DZ521" s="71"/>
      <c r="EA521" s="71"/>
      <c r="EB521" s="71"/>
      <c r="EC521" s="71"/>
      <c r="ED521" s="71"/>
      <c r="EE521" s="71"/>
      <c r="EF521" s="71"/>
      <c r="EG521" s="71"/>
      <c r="EH521" s="71"/>
      <c r="EI521" s="71"/>
      <c r="EJ521" s="71"/>
      <c r="EK521" s="71"/>
      <c r="EL521" s="71"/>
      <c r="EM521" s="71"/>
      <c r="EN521" s="71"/>
      <c r="EO521" s="71"/>
      <c r="EP521" s="71"/>
      <c r="EQ521" s="71"/>
      <c r="ER521" s="71"/>
      <c r="ES521" s="71"/>
      <c r="ET521" s="71"/>
      <c r="EU521" s="71"/>
      <c r="EV521" s="71"/>
      <c r="EW521" s="71"/>
      <c r="EX521" s="71"/>
      <c r="EY521" s="71"/>
      <c r="EZ521" s="71"/>
      <c r="FA521" s="71"/>
      <c r="FB521" s="71"/>
      <c r="FC521" s="71"/>
      <c r="FD521" s="71"/>
      <c r="FE521" s="71"/>
      <c r="FF521" s="71"/>
      <c r="FG521" s="71"/>
      <c r="FH521" s="71"/>
      <c r="FI521" s="71"/>
      <c r="FJ521" s="71"/>
      <c r="FK521" s="71"/>
      <c r="FL521" s="71"/>
      <c r="FM521" s="71"/>
      <c r="FN521" s="71"/>
      <c r="FO521" s="71"/>
      <c r="FP521" s="71"/>
      <c r="FQ521" s="71"/>
      <c r="FR521" s="71"/>
      <c r="FS521" s="71"/>
      <c r="FT521" s="71"/>
      <c r="FU521" s="71"/>
      <c r="FV521" s="71"/>
      <c r="FW521" s="71"/>
      <c r="FX521" s="71"/>
      <c r="FY521" s="71"/>
      <c r="FZ521" s="71"/>
      <c r="GA521" s="71"/>
      <c r="GB521" s="71"/>
      <c r="GC521" s="71"/>
      <c r="GD521" s="71"/>
      <c r="GE521" s="71"/>
      <c r="GF521" s="71"/>
      <c r="GG521" s="71"/>
      <c r="GH521" s="71"/>
      <c r="GI521" s="71"/>
      <c r="GJ521" s="71"/>
      <c r="GK521" s="71"/>
      <c r="GL521" s="71"/>
      <c r="GM521" s="71"/>
      <c r="GN521" s="71"/>
      <c r="GO521" s="71"/>
      <c r="GP521" s="71"/>
      <c r="GQ521" s="71"/>
      <c r="GR521" s="71"/>
      <c r="GS521" s="71"/>
      <c r="GT521" s="71"/>
      <c r="GU521" s="71"/>
      <c r="GV521" s="71"/>
      <c r="GW521" s="71"/>
      <c r="GX521" s="71"/>
      <c r="GY521" s="71"/>
      <c r="GZ521" s="71"/>
      <c r="HA521" s="71"/>
      <c r="HB521" s="71"/>
      <c r="HC521" s="71"/>
      <c r="HD521" s="71"/>
      <c r="HE521" s="71"/>
      <c r="HF521" s="71"/>
      <c r="HG521" s="71"/>
      <c r="HH521" s="71"/>
      <c r="HI521" s="71"/>
      <c r="HJ521" s="71"/>
      <c r="HK521" s="71"/>
      <c r="HL521" s="71"/>
      <c r="HM521" s="71"/>
      <c r="HN521" s="71"/>
      <c r="HO521" s="71"/>
      <c r="HP521" s="71"/>
      <c r="HQ521" s="71"/>
      <c r="HR521" s="71"/>
      <c r="HS521" s="71"/>
      <c r="HT521" s="71"/>
      <c r="HU521" s="71"/>
      <c r="HV521" s="71"/>
      <c r="HW521" s="71"/>
      <c r="HX521" s="71"/>
      <c r="HY521" s="71"/>
      <c r="HZ521" s="71"/>
      <c r="IA521" s="71"/>
      <c r="IB521" s="71"/>
      <c r="IC521" s="71"/>
      <c r="ID521" s="71"/>
      <c r="IE521" s="71"/>
      <c r="IF521" s="71"/>
      <c r="IG521" s="71"/>
      <c r="IH521" s="71"/>
      <c r="II521" s="71"/>
      <c r="IJ521" s="71"/>
      <c r="IK521" s="71"/>
      <c r="IL521" s="71"/>
      <c r="IM521" s="71"/>
      <c r="IN521" s="71"/>
      <c r="IO521" s="71"/>
      <c r="IP521" s="71"/>
      <c r="IQ521" s="71"/>
      <c r="IR521" s="71"/>
      <c r="IS521" s="71"/>
      <c r="IT521" s="71"/>
      <c r="IU521" s="71"/>
      <c r="IV521" s="71"/>
    </row>
    <row r="522" spans="1:256" ht="12.75">
      <c r="A522" s="71" t="s">
        <v>1856</v>
      </c>
      <c r="B522" s="71" t="s">
        <v>1857</v>
      </c>
      <c r="C522" s="71" t="s">
        <v>1858</v>
      </c>
      <c r="D522" s="71"/>
      <c r="E522" s="71"/>
      <c r="F522" s="159">
        <v>900</v>
      </c>
      <c r="G522" s="71">
        <v>900</v>
      </c>
      <c r="H522" s="71"/>
      <c r="I522" s="71"/>
      <c r="J522" s="71"/>
      <c r="K522" s="71">
        <v>1080.37</v>
      </c>
      <c r="L522" s="71">
        <v>1080.37</v>
      </c>
      <c r="M522" s="71"/>
      <c r="N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  <c r="EB522" s="71"/>
      <c r="EC522" s="71"/>
      <c r="ED522" s="71"/>
      <c r="EE522" s="71"/>
      <c r="EF522" s="71"/>
      <c r="EG522" s="71"/>
      <c r="EH522" s="71"/>
      <c r="EI522" s="71"/>
      <c r="EJ522" s="71"/>
      <c r="EK522" s="71"/>
      <c r="EL522" s="71"/>
      <c r="EM522" s="71"/>
      <c r="EN522" s="71"/>
      <c r="EO522" s="71"/>
      <c r="EP522" s="71"/>
      <c r="EQ522" s="71"/>
      <c r="ER522" s="71"/>
      <c r="ES522" s="71"/>
      <c r="ET522" s="71"/>
      <c r="EU522" s="71"/>
      <c r="EV522" s="71"/>
      <c r="EW522" s="71"/>
      <c r="EX522" s="71"/>
      <c r="EY522" s="71"/>
      <c r="EZ522" s="71"/>
      <c r="FA522" s="71"/>
      <c r="FB522" s="71"/>
      <c r="FC522" s="71"/>
      <c r="FD522" s="71"/>
      <c r="FE522" s="71"/>
      <c r="FF522" s="71"/>
      <c r="FG522" s="71"/>
      <c r="FH522" s="71"/>
      <c r="FI522" s="71"/>
      <c r="FJ522" s="71"/>
      <c r="FK522" s="71"/>
      <c r="FL522" s="71"/>
      <c r="FM522" s="71"/>
      <c r="FN522" s="71"/>
      <c r="FO522" s="71"/>
      <c r="FP522" s="71"/>
      <c r="FQ522" s="71"/>
      <c r="FR522" s="71"/>
      <c r="FS522" s="71"/>
      <c r="FT522" s="71"/>
      <c r="FU522" s="71"/>
      <c r="FV522" s="71"/>
      <c r="FW522" s="71"/>
      <c r="FX522" s="71"/>
      <c r="FY522" s="71"/>
      <c r="FZ522" s="71"/>
      <c r="GA522" s="71"/>
      <c r="GB522" s="71"/>
      <c r="GC522" s="71"/>
      <c r="GD522" s="71"/>
      <c r="GE522" s="71"/>
      <c r="GF522" s="71"/>
      <c r="GG522" s="71"/>
      <c r="GH522" s="71"/>
      <c r="GI522" s="71"/>
      <c r="GJ522" s="71"/>
      <c r="GK522" s="71"/>
      <c r="GL522" s="71"/>
      <c r="GM522" s="71"/>
      <c r="GN522" s="71"/>
      <c r="GO522" s="71"/>
      <c r="GP522" s="71"/>
      <c r="GQ522" s="71"/>
      <c r="GR522" s="71"/>
      <c r="GS522" s="71"/>
      <c r="GT522" s="71"/>
      <c r="GU522" s="71"/>
      <c r="GV522" s="71"/>
      <c r="GW522" s="71"/>
      <c r="GX522" s="71"/>
      <c r="GY522" s="71"/>
      <c r="GZ522" s="71"/>
      <c r="HA522" s="71"/>
      <c r="HB522" s="71"/>
      <c r="HC522" s="71"/>
      <c r="HD522" s="71"/>
      <c r="HE522" s="71"/>
      <c r="HF522" s="71"/>
      <c r="HG522" s="71"/>
      <c r="HH522" s="71"/>
      <c r="HI522" s="71"/>
      <c r="HJ522" s="71"/>
      <c r="HK522" s="71"/>
      <c r="HL522" s="71"/>
      <c r="HM522" s="71"/>
      <c r="HN522" s="71"/>
      <c r="HO522" s="71"/>
      <c r="HP522" s="71"/>
      <c r="HQ522" s="71"/>
      <c r="HR522" s="71"/>
      <c r="HS522" s="71"/>
      <c r="HT522" s="71"/>
      <c r="HU522" s="71"/>
      <c r="HV522" s="71"/>
      <c r="HW522" s="71"/>
      <c r="HX522" s="71"/>
      <c r="HY522" s="71"/>
      <c r="HZ522" s="71"/>
      <c r="IA522" s="71"/>
      <c r="IB522" s="71"/>
      <c r="IC522" s="71"/>
      <c r="ID522" s="71"/>
      <c r="IE522" s="71"/>
      <c r="IF522" s="71"/>
      <c r="IG522" s="71"/>
      <c r="IH522" s="71"/>
      <c r="II522" s="71"/>
      <c r="IJ522" s="71"/>
      <c r="IK522" s="71"/>
      <c r="IL522" s="71"/>
      <c r="IM522" s="71"/>
      <c r="IN522" s="71"/>
      <c r="IO522" s="71"/>
      <c r="IP522" s="71"/>
      <c r="IQ522" s="71"/>
      <c r="IR522" s="71"/>
      <c r="IS522" s="71"/>
      <c r="IT522" s="71"/>
      <c r="IU522" s="71"/>
      <c r="IV522" s="71"/>
    </row>
    <row r="523" spans="1:256" ht="12.75">
      <c r="A523" s="71" t="s">
        <v>1960</v>
      </c>
      <c r="B523" s="71" t="s">
        <v>1961</v>
      </c>
      <c r="C523" s="71" t="s">
        <v>1962</v>
      </c>
      <c r="D523" s="71"/>
      <c r="E523" s="71"/>
      <c r="F523" s="159">
        <v>5000</v>
      </c>
      <c r="G523" s="71">
        <v>5000</v>
      </c>
      <c r="H523" s="71"/>
      <c r="I523" s="71"/>
      <c r="J523" s="71"/>
      <c r="K523" s="71">
        <v>0</v>
      </c>
      <c r="L523" s="71">
        <v>0</v>
      </c>
      <c r="M523" s="71"/>
      <c r="N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  <c r="EB523" s="71"/>
      <c r="EC523" s="71"/>
      <c r="ED523" s="71"/>
      <c r="EE523" s="71"/>
      <c r="EF523" s="71"/>
      <c r="EG523" s="71"/>
      <c r="EH523" s="71"/>
      <c r="EI523" s="71"/>
      <c r="EJ523" s="71"/>
      <c r="EK523" s="71"/>
      <c r="EL523" s="71"/>
      <c r="EM523" s="71"/>
      <c r="EN523" s="71"/>
      <c r="EO523" s="71"/>
      <c r="EP523" s="71"/>
      <c r="EQ523" s="71"/>
      <c r="ER523" s="71"/>
      <c r="ES523" s="71"/>
      <c r="ET523" s="71"/>
      <c r="EU523" s="71"/>
      <c r="EV523" s="71"/>
      <c r="EW523" s="71"/>
      <c r="EX523" s="71"/>
      <c r="EY523" s="71"/>
      <c r="EZ523" s="71"/>
      <c r="FA523" s="71"/>
      <c r="FB523" s="71"/>
      <c r="FC523" s="71"/>
      <c r="FD523" s="71"/>
      <c r="FE523" s="71"/>
      <c r="FF523" s="71"/>
      <c r="FG523" s="71"/>
      <c r="FH523" s="71"/>
      <c r="FI523" s="71"/>
      <c r="FJ523" s="71"/>
      <c r="FK523" s="71"/>
      <c r="FL523" s="71"/>
      <c r="FM523" s="71"/>
      <c r="FN523" s="71"/>
      <c r="FO523" s="71"/>
      <c r="FP523" s="71"/>
      <c r="FQ523" s="71"/>
      <c r="FR523" s="71"/>
      <c r="FS523" s="71"/>
      <c r="FT523" s="71"/>
      <c r="FU523" s="71"/>
      <c r="FV523" s="71"/>
      <c r="FW523" s="71"/>
      <c r="FX523" s="71"/>
      <c r="FY523" s="71"/>
      <c r="FZ523" s="71"/>
      <c r="GA523" s="71"/>
      <c r="GB523" s="71"/>
      <c r="GC523" s="71"/>
      <c r="GD523" s="71"/>
      <c r="GE523" s="71"/>
      <c r="GF523" s="71"/>
      <c r="GG523" s="71"/>
      <c r="GH523" s="71"/>
      <c r="GI523" s="71"/>
      <c r="GJ523" s="71"/>
      <c r="GK523" s="71"/>
      <c r="GL523" s="71"/>
      <c r="GM523" s="71"/>
      <c r="GN523" s="71"/>
      <c r="GO523" s="71"/>
      <c r="GP523" s="71"/>
      <c r="GQ523" s="71"/>
      <c r="GR523" s="71"/>
      <c r="GS523" s="71"/>
      <c r="GT523" s="71"/>
      <c r="GU523" s="71"/>
      <c r="GV523" s="71"/>
      <c r="GW523" s="71"/>
      <c r="GX523" s="71"/>
      <c r="GY523" s="71"/>
      <c r="GZ523" s="71"/>
      <c r="HA523" s="71"/>
      <c r="HB523" s="71"/>
      <c r="HC523" s="71"/>
      <c r="HD523" s="71"/>
      <c r="HE523" s="71"/>
      <c r="HF523" s="71"/>
      <c r="HG523" s="71"/>
      <c r="HH523" s="71"/>
      <c r="HI523" s="71"/>
      <c r="HJ523" s="71"/>
      <c r="HK523" s="71"/>
      <c r="HL523" s="71"/>
      <c r="HM523" s="71"/>
      <c r="HN523" s="71"/>
      <c r="HO523" s="71"/>
      <c r="HP523" s="71"/>
      <c r="HQ523" s="71"/>
      <c r="HR523" s="71"/>
      <c r="HS523" s="71"/>
      <c r="HT523" s="71"/>
      <c r="HU523" s="71"/>
      <c r="HV523" s="71"/>
      <c r="HW523" s="71"/>
      <c r="HX523" s="71"/>
      <c r="HY523" s="71"/>
      <c r="HZ523" s="71"/>
      <c r="IA523" s="71"/>
      <c r="IB523" s="71"/>
      <c r="IC523" s="71"/>
      <c r="ID523" s="71"/>
      <c r="IE523" s="71"/>
      <c r="IF523" s="71"/>
      <c r="IG523" s="71"/>
      <c r="IH523" s="71"/>
      <c r="II523" s="71"/>
      <c r="IJ523" s="71"/>
      <c r="IK523" s="71"/>
      <c r="IL523" s="71"/>
      <c r="IM523" s="71"/>
      <c r="IN523" s="71"/>
      <c r="IO523" s="71"/>
      <c r="IP523" s="71"/>
      <c r="IQ523" s="71"/>
      <c r="IR523" s="71"/>
      <c r="IS523" s="71"/>
      <c r="IT523" s="71"/>
      <c r="IU523" s="71"/>
      <c r="IV523" s="71"/>
    </row>
    <row r="524" spans="1:256" ht="12.75">
      <c r="A524" s="71" t="s">
        <v>1859</v>
      </c>
      <c r="B524" s="71" t="s">
        <v>1860</v>
      </c>
      <c r="C524" s="71" t="s">
        <v>1861</v>
      </c>
      <c r="D524" s="71"/>
      <c r="E524" s="71"/>
      <c r="F524" s="159">
        <v>-835.8</v>
      </c>
      <c r="G524" s="71">
        <v>-835.8</v>
      </c>
      <c r="H524" s="71"/>
      <c r="I524" s="71"/>
      <c r="J524" s="71"/>
      <c r="K524" s="71">
        <v>-1240.93</v>
      </c>
      <c r="L524" s="71">
        <v>-1240.93</v>
      </c>
      <c r="M524" s="71"/>
      <c r="N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  <c r="EB524" s="71"/>
      <c r="EC524" s="71"/>
      <c r="ED524" s="71"/>
      <c r="EE524" s="71"/>
      <c r="EF524" s="71"/>
      <c r="EG524" s="71"/>
      <c r="EH524" s="71"/>
      <c r="EI524" s="71"/>
      <c r="EJ524" s="71"/>
      <c r="EK524" s="71"/>
      <c r="EL524" s="71"/>
      <c r="EM524" s="71"/>
      <c r="EN524" s="71"/>
      <c r="EO524" s="71"/>
      <c r="EP524" s="71"/>
      <c r="EQ524" s="71"/>
      <c r="ER524" s="71"/>
      <c r="ES524" s="71"/>
      <c r="ET524" s="71"/>
      <c r="EU524" s="71"/>
      <c r="EV524" s="71"/>
      <c r="EW524" s="71"/>
      <c r="EX524" s="71"/>
      <c r="EY524" s="71"/>
      <c r="EZ524" s="71"/>
      <c r="FA524" s="71"/>
      <c r="FB524" s="71"/>
      <c r="FC524" s="71"/>
      <c r="FD524" s="71"/>
      <c r="FE524" s="71"/>
      <c r="FF524" s="71"/>
      <c r="FG524" s="71"/>
      <c r="FH524" s="71"/>
      <c r="FI524" s="71"/>
      <c r="FJ524" s="71"/>
      <c r="FK524" s="71"/>
      <c r="FL524" s="71"/>
      <c r="FM524" s="71"/>
      <c r="FN524" s="71"/>
      <c r="FO524" s="71"/>
      <c r="FP524" s="71"/>
      <c r="FQ524" s="71"/>
      <c r="FR524" s="71"/>
      <c r="FS524" s="71"/>
      <c r="FT524" s="71"/>
      <c r="FU524" s="71"/>
      <c r="FV524" s="71"/>
      <c r="FW524" s="71"/>
      <c r="FX524" s="71"/>
      <c r="FY524" s="71"/>
      <c r="FZ524" s="71"/>
      <c r="GA524" s="71"/>
      <c r="GB524" s="71"/>
      <c r="GC524" s="71"/>
      <c r="GD524" s="71"/>
      <c r="GE524" s="71"/>
      <c r="GF524" s="71"/>
      <c r="GG524" s="71"/>
      <c r="GH524" s="71"/>
      <c r="GI524" s="71"/>
      <c r="GJ524" s="71"/>
      <c r="GK524" s="71"/>
      <c r="GL524" s="71"/>
      <c r="GM524" s="71"/>
      <c r="GN524" s="71"/>
      <c r="GO524" s="71"/>
      <c r="GP524" s="71"/>
      <c r="GQ524" s="71"/>
      <c r="GR524" s="71"/>
      <c r="GS524" s="71"/>
      <c r="GT524" s="71"/>
      <c r="GU524" s="71"/>
      <c r="GV524" s="71"/>
      <c r="GW524" s="71"/>
      <c r="GX524" s="71"/>
      <c r="GY524" s="71"/>
      <c r="GZ524" s="71"/>
      <c r="HA524" s="71"/>
      <c r="HB524" s="71"/>
      <c r="HC524" s="71"/>
      <c r="HD524" s="71"/>
      <c r="HE524" s="71"/>
      <c r="HF524" s="71"/>
      <c r="HG524" s="71"/>
      <c r="HH524" s="71"/>
      <c r="HI524" s="71"/>
      <c r="HJ524" s="71"/>
      <c r="HK524" s="71"/>
      <c r="HL524" s="71"/>
      <c r="HM524" s="71"/>
      <c r="HN524" s="71"/>
      <c r="HO524" s="71"/>
      <c r="HP524" s="71"/>
      <c r="HQ524" s="71"/>
      <c r="HR524" s="71"/>
      <c r="HS524" s="71"/>
      <c r="HT524" s="71"/>
      <c r="HU524" s="71"/>
      <c r="HV524" s="71"/>
      <c r="HW524" s="71"/>
      <c r="HX524" s="71"/>
      <c r="HY524" s="71"/>
      <c r="HZ524" s="71"/>
      <c r="IA524" s="71"/>
      <c r="IB524" s="71"/>
      <c r="IC524" s="71"/>
      <c r="ID524" s="71"/>
      <c r="IE524" s="71"/>
      <c r="IF524" s="71"/>
      <c r="IG524" s="71"/>
      <c r="IH524" s="71"/>
      <c r="II524" s="71"/>
      <c r="IJ524" s="71"/>
      <c r="IK524" s="71"/>
      <c r="IL524" s="71"/>
      <c r="IM524" s="71"/>
      <c r="IN524" s="71"/>
      <c r="IO524" s="71"/>
      <c r="IP524" s="71"/>
      <c r="IQ524" s="71"/>
      <c r="IR524" s="71"/>
      <c r="IS524" s="71"/>
      <c r="IT524" s="71"/>
      <c r="IU524" s="71"/>
      <c r="IV524" s="71"/>
    </row>
    <row r="525" spans="1:256" ht="12.75">
      <c r="A525" s="71" t="s">
        <v>1963</v>
      </c>
      <c r="B525" s="71" t="s">
        <v>1964</v>
      </c>
      <c r="C525" s="71" t="s">
        <v>1965</v>
      </c>
      <c r="D525" s="71"/>
      <c r="E525" s="71"/>
      <c r="F525" s="159">
        <v>0</v>
      </c>
      <c r="G525" s="71">
        <v>0</v>
      </c>
      <c r="H525" s="71"/>
      <c r="I525" s="71"/>
      <c r="J525" s="71"/>
      <c r="K525" s="71">
        <v>-38340.17</v>
      </c>
      <c r="L525" s="71">
        <v>-38340.17</v>
      </c>
      <c r="M525" s="71"/>
      <c r="N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  <c r="EB525" s="71"/>
      <c r="EC525" s="71"/>
      <c r="ED525" s="71"/>
      <c r="EE525" s="71"/>
      <c r="EF525" s="71"/>
      <c r="EG525" s="71"/>
      <c r="EH525" s="71"/>
      <c r="EI525" s="71"/>
      <c r="EJ525" s="71"/>
      <c r="EK525" s="71"/>
      <c r="EL525" s="71"/>
      <c r="EM525" s="71"/>
      <c r="EN525" s="71"/>
      <c r="EO525" s="71"/>
      <c r="EP525" s="71"/>
      <c r="EQ525" s="71"/>
      <c r="ER525" s="71"/>
      <c r="ES525" s="71"/>
      <c r="ET525" s="71"/>
      <c r="EU525" s="71"/>
      <c r="EV525" s="71"/>
      <c r="EW525" s="71"/>
      <c r="EX525" s="71"/>
      <c r="EY525" s="71"/>
      <c r="EZ525" s="71"/>
      <c r="FA525" s="71"/>
      <c r="FB525" s="71"/>
      <c r="FC525" s="71"/>
      <c r="FD525" s="71"/>
      <c r="FE525" s="71"/>
      <c r="FF525" s="71"/>
      <c r="FG525" s="71"/>
      <c r="FH525" s="71"/>
      <c r="FI525" s="71"/>
      <c r="FJ525" s="71"/>
      <c r="FK525" s="71"/>
      <c r="FL525" s="71"/>
      <c r="FM525" s="71"/>
      <c r="FN525" s="71"/>
      <c r="FO525" s="71"/>
      <c r="FP525" s="71"/>
      <c r="FQ525" s="71"/>
      <c r="FR525" s="71"/>
      <c r="FS525" s="71"/>
      <c r="FT525" s="71"/>
      <c r="FU525" s="71"/>
      <c r="FV525" s="71"/>
      <c r="FW525" s="71"/>
      <c r="FX525" s="71"/>
      <c r="FY525" s="71"/>
      <c r="FZ525" s="71"/>
      <c r="GA525" s="71"/>
      <c r="GB525" s="71"/>
      <c r="GC525" s="71"/>
      <c r="GD525" s="71"/>
      <c r="GE525" s="71"/>
      <c r="GF525" s="71"/>
      <c r="GG525" s="71"/>
      <c r="GH525" s="71"/>
      <c r="GI525" s="71"/>
      <c r="GJ525" s="71"/>
      <c r="GK525" s="71"/>
      <c r="GL525" s="71"/>
      <c r="GM525" s="71"/>
      <c r="GN525" s="71"/>
      <c r="GO525" s="71"/>
      <c r="GP525" s="71"/>
      <c r="GQ525" s="71"/>
      <c r="GR525" s="71"/>
      <c r="GS525" s="71"/>
      <c r="GT525" s="71"/>
      <c r="GU525" s="71"/>
      <c r="GV525" s="71"/>
      <c r="GW525" s="71"/>
      <c r="GX525" s="71"/>
      <c r="GY525" s="71"/>
      <c r="GZ525" s="71"/>
      <c r="HA525" s="71"/>
      <c r="HB525" s="71"/>
      <c r="HC525" s="71"/>
      <c r="HD525" s="71"/>
      <c r="HE525" s="71"/>
      <c r="HF525" s="71"/>
      <c r="HG525" s="71"/>
      <c r="HH525" s="71"/>
      <c r="HI525" s="71"/>
      <c r="HJ525" s="71"/>
      <c r="HK525" s="71"/>
      <c r="HL525" s="71"/>
      <c r="HM525" s="71"/>
      <c r="HN525" s="71"/>
      <c r="HO525" s="71"/>
      <c r="HP525" s="71"/>
      <c r="HQ525" s="71"/>
      <c r="HR525" s="71"/>
      <c r="HS525" s="71"/>
      <c r="HT525" s="71"/>
      <c r="HU525" s="71"/>
      <c r="HV525" s="71"/>
      <c r="HW525" s="71"/>
      <c r="HX525" s="71"/>
      <c r="HY525" s="71"/>
      <c r="HZ525" s="71"/>
      <c r="IA525" s="71"/>
      <c r="IB525" s="71"/>
      <c r="IC525" s="71"/>
      <c r="ID525" s="71"/>
      <c r="IE525" s="71"/>
      <c r="IF525" s="71"/>
      <c r="IG525" s="71"/>
      <c r="IH525" s="71"/>
      <c r="II525" s="71"/>
      <c r="IJ525" s="71"/>
      <c r="IK525" s="71"/>
      <c r="IL525" s="71"/>
      <c r="IM525" s="71"/>
      <c r="IN525" s="71"/>
      <c r="IO525" s="71"/>
      <c r="IP525" s="71"/>
      <c r="IQ525" s="71"/>
      <c r="IR525" s="71"/>
      <c r="IS525" s="71"/>
      <c r="IT525" s="71"/>
      <c r="IU525" s="71"/>
      <c r="IV525" s="71"/>
    </row>
    <row r="526" spans="1:256" ht="12.75">
      <c r="A526" s="160" t="s">
        <v>1862</v>
      </c>
      <c r="B526" s="161">
        <v>421</v>
      </c>
      <c r="C526" s="162" t="s">
        <v>1863</v>
      </c>
      <c r="D526" s="162"/>
      <c r="E526" s="162"/>
      <c r="F526" s="163">
        <v>7415.34</v>
      </c>
      <c r="G526" s="164">
        <v>7415.34</v>
      </c>
      <c r="H526" s="164">
        <v>0</v>
      </c>
      <c r="I526" s="164"/>
      <c r="J526" s="157"/>
      <c r="K526" s="164">
        <v>-14401.07</v>
      </c>
      <c r="L526" s="164">
        <v>-14401.07</v>
      </c>
      <c r="M526" s="164">
        <v>0</v>
      </c>
      <c r="N526" s="164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  <c r="AQ526" s="157"/>
      <c r="AR526" s="157"/>
      <c r="AS526" s="157"/>
      <c r="AT526" s="157"/>
      <c r="AU526" s="157"/>
      <c r="AV526" s="157"/>
      <c r="AW526" s="157"/>
      <c r="AX526" s="157"/>
      <c r="AY526" s="157"/>
      <c r="AZ526" s="157"/>
      <c r="BA526" s="157"/>
      <c r="BB526" s="157"/>
      <c r="BC526" s="157"/>
      <c r="BD526" s="157"/>
      <c r="BE526" s="157"/>
      <c r="BF526" s="157"/>
      <c r="BG526" s="157"/>
      <c r="BH526" s="157"/>
      <c r="BI526" s="157"/>
      <c r="BJ526" s="157"/>
      <c r="BK526" s="157"/>
      <c r="BL526" s="157"/>
      <c r="BM526" s="157"/>
      <c r="BN526" s="157"/>
      <c r="BO526" s="157"/>
      <c r="BP526" s="157"/>
      <c r="BQ526" s="157"/>
      <c r="BR526" s="157"/>
      <c r="BS526" s="157"/>
      <c r="BT526" s="157"/>
      <c r="BU526" s="157"/>
      <c r="BV526" s="157"/>
      <c r="BW526" s="157"/>
      <c r="BX526" s="157"/>
      <c r="BY526" s="157"/>
      <c r="BZ526" s="157"/>
      <c r="CA526" s="157"/>
      <c r="CB526" s="157"/>
      <c r="CC526" s="157"/>
      <c r="CD526" s="157"/>
      <c r="CE526" s="157"/>
      <c r="CF526" s="157"/>
      <c r="CG526" s="157"/>
      <c r="CH526" s="157"/>
      <c r="CI526" s="157"/>
      <c r="CJ526" s="157"/>
      <c r="CK526" s="157"/>
      <c r="CL526" s="157"/>
      <c r="CM526" s="157"/>
      <c r="CN526" s="157"/>
      <c r="CO526" s="157"/>
      <c r="CP526" s="157"/>
      <c r="CQ526" s="157"/>
      <c r="CR526" s="157"/>
      <c r="CS526" s="157"/>
      <c r="CT526" s="157"/>
      <c r="CU526" s="157"/>
      <c r="CV526" s="157"/>
      <c r="CW526" s="157"/>
      <c r="CX526" s="157"/>
      <c r="CY526" s="157"/>
      <c r="CZ526" s="157"/>
      <c r="DA526" s="157"/>
      <c r="DB526" s="157"/>
      <c r="DC526" s="157"/>
      <c r="DD526" s="157"/>
      <c r="DE526" s="157"/>
      <c r="DF526" s="157"/>
      <c r="DG526" s="157"/>
      <c r="DH526" s="157"/>
      <c r="DI526" s="157"/>
      <c r="DJ526" s="157"/>
      <c r="DK526" s="157"/>
      <c r="DL526" s="157"/>
      <c r="DM526" s="157"/>
      <c r="DN526" s="157"/>
      <c r="DO526" s="157"/>
      <c r="DP526" s="157"/>
      <c r="DQ526" s="157"/>
      <c r="DR526" s="157"/>
      <c r="DS526" s="157"/>
      <c r="DT526" s="157"/>
      <c r="DU526" s="157"/>
      <c r="DV526" s="157"/>
      <c r="DW526" s="157"/>
      <c r="DX526" s="157"/>
      <c r="DY526" s="157"/>
      <c r="DZ526" s="157"/>
      <c r="EA526" s="157"/>
      <c r="EB526" s="157"/>
      <c r="EC526" s="157"/>
      <c r="ED526" s="157"/>
      <c r="EE526" s="157"/>
      <c r="EF526" s="157"/>
      <c r="EG526" s="157"/>
      <c r="EH526" s="157"/>
      <c r="EI526" s="157"/>
      <c r="EJ526" s="157"/>
      <c r="EK526" s="157"/>
      <c r="EL526" s="157"/>
      <c r="EM526" s="157"/>
      <c r="EN526" s="157"/>
      <c r="EO526" s="157"/>
      <c r="EP526" s="157"/>
      <c r="EQ526" s="157"/>
      <c r="ER526" s="157"/>
      <c r="ES526" s="157"/>
      <c r="ET526" s="157"/>
      <c r="EU526" s="157"/>
      <c r="EV526" s="157"/>
      <c r="EW526" s="157"/>
      <c r="EX526" s="157"/>
      <c r="EY526" s="157"/>
      <c r="EZ526" s="157"/>
      <c r="FA526" s="157"/>
      <c r="FB526" s="157"/>
      <c r="FC526" s="157"/>
      <c r="FD526" s="157"/>
      <c r="FE526" s="157"/>
      <c r="FF526" s="157"/>
      <c r="FG526" s="157"/>
      <c r="FH526" s="157"/>
      <c r="FI526" s="157"/>
      <c r="FJ526" s="157"/>
      <c r="FK526" s="157"/>
      <c r="FL526" s="157"/>
      <c r="FM526" s="157"/>
      <c r="FN526" s="157"/>
      <c r="FO526" s="157"/>
      <c r="FP526" s="157"/>
      <c r="FQ526" s="157"/>
      <c r="FR526" s="157"/>
      <c r="FS526" s="157"/>
      <c r="FT526" s="157"/>
      <c r="FU526" s="157"/>
      <c r="FV526" s="157"/>
      <c r="FW526" s="157"/>
      <c r="FX526" s="157"/>
      <c r="FY526" s="157"/>
      <c r="FZ526" s="157"/>
      <c r="GA526" s="157"/>
      <c r="GB526" s="157"/>
      <c r="GC526" s="157"/>
      <c r="GD526" s="157"/>
      <c r="GE526" s="157"/>
      <c r="GF526" s="157"/>
      <c r="GG526" s="157"/>
      <c r="GH526" s="157"/>
      <c r="GI526" s="157"/>
      <c r="GJ526" s="157"/>
      <c r="GK526" s="157"/>
      <c r="GL526" s="157"/>
      <c r="GM526" s="157"/>
      <c r="GN526" s="157"/>
      <c r="GO526" s="157"/>
      <c r="GP526" s="157"/>
      <c r="GQ526" s="157"/>
      <c r="GR526" s="157"/>
      <c r="GS526" s="157"/>
      <c r="GT526" s="157"/>
      <c r="GU526" s="157"/>
      <c r="GV526" s="157"/>
      <c r="GW526" s="157"/>
      <c r="GX526" s="157"/>
      <c r="GY526" s="157"/>
      <c r="GZ526" s="157"/>
      <c r="HA526" s="157"/>
      <c r="HB526" s="157"/>
      <c r="HC526" s="157"/>
      <c r="HD526" s="157"/>
      <c r="HE526" s="157"/>
      <c r="HF526" s="157"/>
      <c r="HG526" s="157"/>
      <c r="HH526" s="157"/>
      <c r="HI526" s="157"/>
      <c r="HJ526" s="157"/>
      <c r="HK526" s="157"/>
      <c r="HL526" s="157"/>
      <c r="HM526" s="157"/>
      <c r="HN526" s="157"/>
      <c r="HO526" s="157"/>
      <c r="HP526" s="157"/>
      <c r="HQ526" s="157"/>
      <c r="HR526" s="157"/>
      <c r="HS526" s="157"/>
      <c r="HT526" s="157"/>
      <c r="HU526" s="157"/>
      <c r="HV526" s="157"/>
      <c r="HW526" s="157"/>
      <c r="HX526" s="157"/>
      <c r="HY526" s="157"/>
      <c r="HZ526" s="157"/>
      <c r="IA526" s="157"/>
      <c r="IB526" s="157"/>
      <c r="IC526" s="157"/>
      <c r="ID526" s="157"/>
      <c r="IE526" s="157"/>
      <c r="IF526" s="157"/>
      <c r="IG526" s="157"/>
      <c r="IH526" s="157"/>
      <c r="II526" s="157"/>
      <c r="IJ526" s="157"/>
      <c r="IK526" s="157"/>
      <c r="IL526" s="157"/>
      <c r="IM526" s="157"/>
      <c r="IN526" s="157"/>
      <c r="IO526" s="157"/>
      <c r="IP526" s="157"/>
      <c r="IQ526" s="157"/>
      <c r="IR526" s="157"/>
      <c r="IS526" s="157"/>
      <c r="IT526" s="157"/>
      <c r="IU526" s="157"/>
      <c r="IV526" s="157"/>
    </row>
    <row r="527" spans="1:256" ht="12.75">
      <c r="A527" s="71" t="s">
        <v>1864</v>
      </c>
      <c r="B527" s="71" t="s">
        <v>1865</v>
      </c>
      <c r="C527" s="71" t="s">
        <v>1866</v>
      </c>
      <c r="D527" s="71"/>
      <c r="E527" s="71"/>
      <c r="F527" s="159">
        <v>499.25</v>
      </c>
      <c r="G527" s="71">
        <v>0</v>
      </c>
      <c r="H527" s="71"/>
      <c r="I527" s="71"/>
      <c r="J527" s="71"/>
      <c r="K527" s="71">
        <v>255.81</v>
      </c>
      <c r="L527" s="71">
        <v>0</v>
      </c>
      <c r="M527" s="71"/>
      <c r="N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  <c r="EO527" s="71"/>
      <c r="EP527" s="71"/>
      <c r="EQ527" s="71"/>
      <c r="ER527" s="71"/>
      <c r="ES527" s="71"/>
      <c r="ET527" s="71"/>
      <c r="EU527" s="71"/>
      <c r="EV527" s="71"/>
      <c r="EW527" s="71"/>
      <c r="EX527" s="71"/>
      <c r="EY527" s="71"/>
      <c r="EZ527" s="71"/>
      <c r="FA527" s="71"/>
      <c r="FB527" s="71"/>
      <c r="FC527" s="71"/>
      <c r="FD527" s="71"/>
      <c r="FE527" s="71"/>
      <c r="FF527" s="71"/>
      <c r="FG527" s="71"/>
      <c r="FH527" s="71"/>
      <c r="FI527" s="71"/>
      <c r="FJ527" s="71"/>
      <c r="FK527" s="71"/>
      <c r="FL527" s="71"/>
      <c r="FM527" s="71"/>
      <c r="FN527" s="71"/>
      <c r="FO527" s="71"/>
      <c r="FP527" s="71"/>
      <c r="FQ527" s="71"/>
      <c r="FR527" s="71"/>
      <c r="FS527" s="71"/>
      <c r="FT527" s="71"/>
      <c r="FU527" s="71"/>
      <c r="FV527" s="71"/>
      <c r="FW527" s="71"/>
      <c r="FX527" s="71"/>
      <c r="FY527" s="71"/>
      <c r="FZ527" s="71"/>
      <c r="GA527" s="71"/>
      <c r="GB527" s="71"/>
      <c r="GC527" s="71"/>
      <c r="GD527" s="71"/>
      <c r="GE527" s="71"/>
      <c r="GF527" s="71"/>
      <c r="GG527" s="71"/>
      <c r="GH527" s="71"/>
      <c r="GI527" s="71"/>
      <c r="GJ527" s="71"/>
      <c r="GK527" s="71"/>
      <c r="GL527" s="71"/>
      <c r="GM527" s="71"/>
      <c r="GN527" s="71"/>
      <c r="GO527" s="71"/>
      <c r="GP527" s="71"/>
      <c r="GQ527" s="71"/>
      <c r="GR527" s="71"/>
      <c r="GS527" s="71"/>
      <c r="GT527" s="71"/>
      <c r="GU527" s="71"/>
      <c r="GV527" s="71"/>
      <c r="GW527" s="71"/>
      <c r="GX527" s="71"/>
      <c r="GY527" s="71"/>
      <c r="GZ527" s="71"/>
      <c r="HA527" s="71"/>
      <c r="HB527" s="71"/>
      <c r="HC527" s="71"/>
      <c r="HD527" s="71"/>
      <c r="HE527" s="71"/>
      <c r="HF527" s="71"/>
      <c r="HG527" s="71"/>
      <c r="HH527" s="71"/>
      <c r="HI527" s="71"/>
      <c r="HJ527" s="71"/>
      <c r="HK527" s="71"/>
      <c r="HL527" s="71"/>
      <c r="HM527" s="71"/>
      <c r="HN527" s="71"/>
      <c r="HO527" s="71"/>
      <c r="HP527" s="71"/>
      <c r="HQ527" s="71"/>
      <c r="HR527" s="71"/>
      <c r="HS527" s="71"/>
      <c r="HT527" s="71"/>
      <c r="HU527" s="71"/>
      <c r="HV527" s="71"/>
      <c r="HW527" s="71"/>
      <c r="HX527" s="71"/>
      <c r="HY527" s="71"/>
      <c r="HZ527" s="71"/>
      <c r="IA527" s="71"/>
      <c r="IB527" s="71"/>
      <c r="IC527" s="71"/>
      <c r="ID527" s="71"/>
      <c r="IE527" s="71"/>
      <c r="IF527" s="71"/>
      <c r="IG527" s="71"/>
      <c r="IH527" s="71"/>
      <c r="II527" s="71"/>
      <c r="IJ527" s="71"/>
      <c r="IK527" s="71"/>
      <c r="IL527" s="71"/>
      <c r="IM527" s="71"/>
      <c r="IN527" s="71"/>
      <c r="IO527" s="71"/>
      <c r="IP527" s="71"/>
      <c r="IQ527" s="71"/>
      <c r="IR527" s="71"/>
      <c r="IS527" s="71"/>
      <c r="IT527" s="71"/>
      <c r="IU527" s="71"/>
      <c r="IV527" s="71"/>
    </row>
    <row r="528" spans="1:256" ht="12.75">
      <c r="A528" s="71" t="s">
        <v>1867</v>
      </c>
      <c r="B528" s="71" t="s">
        <v>1868</v>
      </c>
      <c r="C528" s="71" t="s">
        <v>1869</v>
      </c>
      <c r="D528" s="71"/>
      <c r="E528" s="71"/>
      <c r="F528" s="159">
        <v>-52753.58</v>
      </c>
      <c r="G528" s="71">
        <v>0</v>
      </c>
      <c r="H528" s="71"/>
      <c r="I528" s="71"/>
      <c r="J528" s="71"/>
      <c r="K528" s="71">
        <v>-16236.45</v>
      </c>
      <c r="L528" s="71">
        <v>0</v>
      </c>
      <c r="M528" s="71"/>
      <c r="N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  <c r="EO528" s="71"/>
      <c r="EP528" s="71"/>
      <c r="EQ528" s="71"/>
      <c r="ER528" s="71"/>
      <c r="ES528" s="71"/>
      <c r="ET528" s="71"/>
      <c r="EU528" s="71"/>
      <c r="EV528" s="71"/>
      <c r="EW528" s="71"/>
      <c r="EX528" s="71"/>
      <c r="EY528" s="71"/>
      <c r="EZ528" s="71"/>
      <c r="FA528" s="71"/>
      <c r="FB528" s="71"/>
      <c r="FC528" s="71"/>
      <c r="FD528" s="71"/>
      <c r="FE528" s="71"/>
      <c r="FF528" s="71"/>
      <c r="FG528" s="71"/>
      <c r="FH528" s="71"/>
      <c r="FI528" s="71"/>
      <c r="FJ528" s="71"/>
      <c r="FK528" s="71"/>
      <c r="FL528" s="71"/>
      <c r="FM528" s="71"/>
      <c r="FN528" s="71"/>
      <c r="FO528" s="71"/>
      <c r="FP528" s="71"/>
      <c r="FQ528" s="71"/>
      <c r="FR528" s="71"/>
      <c r="FS528" s="71"/>
      <c r="FT528" s="71"/>
      <c r="FU528" s="71"/>
      <c r="FV528" s="71"/>
      <c r="FW528" s="71"/>
      <c r="FX528" s="71"/>
      <c r="FY528" s="71"/>
      <c r="FZ528" s="71"/>
      <c r="GA528" s="71"/>
      <c r="GB528" s="71"/>
      <c r="GC528" s="71"/>
      <c r="GD528" s="71"/>
      <c r="GE528" s="71"/>
      <c r="GF528" s="71"/>
      <c r="GG528" s="71"/>
      <c r="GH528" s="71"/>
      <c r="GI528" s="71"/>
      <c r="GJ528" s="71"/>
      <c r="GK528" s="71"/>
      <c r="GL528" s="71"/>
      <c r="GM528" s="71"/>
      <c r="GN528" s="71"/>
      <c r="GO528" s="71"/>
      <c r="GP528" s="71"/>
      <c r="GQ528" s="71"/>
      <c r="GR528" s="71"/>
      <c r="GS528" s="71"/>
      <c r="GT528" s="71"/>
      <c r="GU528" s="71"/>
      <c r="GV528" s="71"/>
      <c r="GW528" s="71"/>
      <c r="GX528" s="71"/>
      <c r="GY528" s="71"/>
      <c r="GZ528" s="71"/>
      <c r="HA528" s="71"/>
      <c r="HB528" s="71"/>
      <c r="HC528" s="71"/>
      <c r="HD528" s="71"/>
      <c r="HE528" s="71"/>
      <c r="HF528" s="71"/>
      <c r="HG528" s="71"/>
      <c r="HH528" s="71"/>
      <c r="HI528" s="71"/>
      <c r="HJ528" s="71"/>
      <c r="HK528" s="71"/>
      <c r="HL528" s="71"/>
      <c r="HM528" s="71"/>
      <c r="HN528" s="71"/>
      <c r="HO528" s="71"/>
      <c r="HP528" s="71"/>
      <c r="HQ528" s="71"/>
      <c r="HR528" s="71"/>
      <c r="HS528" s="71"/>
      <c r="HT528" s="71"/>
      <c r="HU528" s="71"/>
      <c r="HV528" s="71"/>
      <c r="HW528" s="71"/>
      <c r="HX528" s="71"/>
      <c r="HY528" s="71"/>
      <c r="HZ528" s="71"/>
      <c r="IA528" s="71"/>
      <c r="IB528" s="71"/>
      <c r="IC528" s="71"/>
      <c r="ID528" s="71"/>
      <c r="IE528" s="71"/>
      <c r="IF528" s="71"/>
      <c r="IG528" s="71"/>
      <c r="IH528" s="71"/>
      <c r="II528" s="71"/>
      <c r="IJ528" s="71"/>
      <c r="IK528" s="71"/>
      <c r="IL528" s="71"/>
      <c r="IM528" s="71"/>
      <c r="IN528" s="71"/>
      <c r="IO528" s="71"/>
      <c r="IP528" s="71"/>
      <c r="IQ528" s="71"/>
      <c r="IR528" s="71"/>
      <c r="IS528" s="71"/>
      <c r="IT528" s="71"/>
      <c r="IU528" s="71"/>
      <c r="IV528" s="71"/>
    </row>
    <row r="529" spans="1:256" ht="12.75">
      <c r="A529" s="160" t="s">
        <v>1870</v>
      </c>
      <c r="B529" s="161">
        <v>421.1</v>
      </c>
      <c r="C529" s="162" t="s">
        <v>1871</v>
      </c>
      <c r="D529" s="162"/>
      <c r="E529" s="162"/>
      <c r="F529" s="163">
        <v>-52254.33</v>
      </c>
      <c r="G529" s="164">
        <v>0</v>
      </c>
      <c r="H529" s="164">
        <v>52254.33</v>
      </c>
      <c r="I529" s="164"/>
      <c r="J529" s="157"/>
      <c r="K529" s="164">
        <v>-15980.64</v>
      </c>
      <c r="L529" s="164">
        <v>0</v>
      </c>
      <c r="M529" s="164">
        <v>15980.64</v>
      </c>
      <c r="N529" s="164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  <c r="AA529" s="157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  <c r="AQ529" s="157"/>
      <c r="AR529" s="157"/>
      <c r="AS529" s="157"/>
      <c r="AT529" s="157"/>
      <c r="AU529" s="157"/>
      <c r="AV529" s="157"/>
      <c r="AW529" s="157"/>
      <c r="AX529" s="157"/>
      <c r="AY529" s="157"/>
      <c r="AZ529" s="157"/>
      <c r="BA529" s="157"/>
      <c r="BB529" s="157"/>
      <c r="BC529" s="157"/>
      <c r="BD529" s="157"/>
      <c r="BE529" s="157"/>
      <c r="BF529" s="157"/>
      <c r="BG529" s="157"/>
      <c r="BH529" s="157"/>
      <c r="BI529" s="157"/>
      <c r="BJ529" s="157"/>
      <c r="BK529" s="157"/>
      <c r="BL529" s="157"/>
      <c r="BM529" s="157"/>
      <c r="BN529" s="157"/>
      <c r="BO529" s="157"/>
      <c r="BP529" s="157"/>
      <c r="BQ529" s="157"/>
      <c r="BR529" s="157"/>
      <c r="BS529" s="157"/>
      <c r="BT529" s="157"/>
      <c r="BU529" s="157"/>
      <c r="BV529" s="157"/>
      <c r="BW529" s="157"/>
      <c r="BX529" s="157"/>
      <c r="BY529" s="157"/>
      <c r="BZ529" s="157"/>
      <c r="CA529" s="157"/>
      <c r="CB529" s="157"/>
      <c r="CC529" s="157"/>
      <c r="CD529" s="157"/>
      <c r="CE529" s="157"/>
      <c r="CF529" s="157"/>
      <c r="CG529" s="157"/>
      <c r="CH529" s="157"/>
      <c r="CI529" s="157"/>
      <c r="CJ529" s="157"/>
      <c r="CK529" s="157"/>
      <c r="CL529" s="157"/>
      <c r="CM529" s="157"/>
      <c r="CN529" s="157"/>
      <c r="CO529" s="157"/>
      <c r="CP529" s="157"/>
      <c r="CQ529" s="157"/>
      <c r="CR529" s="157"/>
      <c r="CS529" s="157"/>
      <c r="CT529" s="157"/>
      <c r="CU529" s="157"/>
      <c r="CV529" s="157"/>
      <c r="CW529" s="157"/>
      <c r="CX529" s="157"/>
      <c r="CY529" s="157"/>
      <c r="CZ529" s="157"/>
      <c r="DA529" s="157"/>
      <c r="DB529" s="157"/>
      <c r="DC529" s="157"/>
      <c r="DD529" s="157"/>
      <c r="DE529" s="157"/>
      <c r="DF529" s="157"/>
      <c r="DG529" s="157"/>
      <c r="DH529" s="157"/>
      <c r="DI529" s="157"/>
      <c r="DJ529" s="157"/>
      <c r="DK529" s="157"/>
      <c r="DL529" s="157"/>
      <c r="DM529" s="157"/>
      <c r="DN529" s="157"/>
      <c r="DO529" s="157"/>
      <c r="DP529" s="157"/>
      <c r="DQ529" s="157"/>
      <c r="DR529" s="157"/>
      <c r="DS529" s="157"/>
      <c r="DT529" s="157"/>
      <c r="DU529" s="157"/>
      <c r="DV529" s="157"/>
      <c r="DW529" s="157"/>
      <c r="DX529" s="157"/>
      <c r="DY529" s="157"/>
      <c r="DZ529" s="157"/>
      <c r="EA529" s="157"/>
      <c r="EB529" s="157"/>
      <c r="EC529" s="157"/>
      <c r="ED529" s="157"/>
      <c r="EE529" s="157"/>
      <c r="EF529" s="157"/>
      <c r="EG529" s="157"/>
      <c r="EH529" s="157"/>
      <c r="EI529" s="157"/>
      <c r="EJ529" s="157"/>
      <c r="EK529" s="157"/>
      <c r="EL529" s="157"/>
      <c r="EM529" s="157"/>
      <c r="EN529" s="157"/>
      <c r="EO529" s="157"/>
      <c r="EP529" s="157"/>
      <c r="EQ529" s="157"/>
      <c r="ER529" s="157"/>
      <c r="ES529" s="157"/>
      <c r="ET529" s="157"/>
      <c r="EU529" s="157"/>
      <c r="EV529" s="157"/>
      <c r="EW529" s="157"/>
      <c r="EX529" s="157"/>
      <c r="EY529" s="157"/>
      <c r="EZ529" s="157"/>
      <c r="FA529" s="157"/>
      <c r="FB529" s="157"/>
      <c r="FC529" s="157"/>
      <c r="FD529" s="157"/>
      <c r="FE529" s="157"/>
      <c r="FF529" s="157"/>
      <c r="FG529" s="157"/>
      <c r="FH529" s="157"/>
      <c r="FI529" s="157"/>
      <c r="FJ529" s="157"/>
      <c r="FK529" s="157"/>
      <c r="FL529" s="157"/>
      <c r="FM529" s="157"/>
      <c r="FN529" s="157"/>
      <c r="FO529" s="157"/>
      <c r="FP529" s="157"/>
      <c r="FQ529" s="157"/>
      <c r="FR529" s="157"/>
      <c r="FS529" s="157"/>
      <c r="FT529" s="157"/>
      <c r="FU529" s="157"/>
      <c r="FV529" s="157"/>
      <c r="FW529" s="157"/>
      <c r="FX529" s="157"/>
      <c r="FY529" s="157"/>
      <c r="FZ529" s="157"/>
      <c r="GA529" s="157"/>
      <c r="GB529" s="157"/>
      <c r="GC529" s="157"/>
      <c r="GD529" s="157"/>
      <c r="GE529" s="157"/>
      <c r="GF529" s="157"/>
      <c r="GG529" s="157"/>
      <c r="GH529" s="157"/>
      <c r="GI529" s="157"/>
      <c r="GJ529" s="157"/>
      <c r="GK529" s="157"/>
      <c r="GL529" s="157"/>
      <c r="GM529" s="157"/>
      <c r="GN529" s="157"/>
      <c r="GO529" s="157"/>
      <c r="GP529" s="157"/>
      <c r="GQ529" s="157"/>
      <c r="GR529" s="157"/>
      <c r="GS529" s="157"/>
      <c r="GT529" s="157"/>
      <c r="GU529" s="157"/>
      <c r="GV529" s="157"/>
      <c r="GW529" s="157"/>
      <c r="GX529" s="157"/>
      <c r="GY529" s="157"/>
      <c r="GZ529" s="157"/>
      <c r="HA529" s="157"/>
      <c r="HB529" s="157"/>
      <c r="HC529" s="157"/>
      <c r="HD529" s="157"/>
      <c r="HE529" s="157"/>
      <c r="HF529" s="157"/>
      <c r="HG529" s="157"/>
      <c r="HH529" s="157"/>
      <c r="HI529" s="157"/>
      <c r="HJ529" s="157"/>
      <c r="HK529" s="157"/>
      <c r="HL529" s="157"/>
      <c r="HM529" s="157"/>
      <c r="HN529" s="157"/>
      <c r="HO529" s="157"/>
      <c r="HP529" s="157"/>
      <c r="HQ529" s="157"/>
      <c r="HR529" s="157"/>
      <c r="HS529" s="157"/>
      <c r="HT529" s="157"/>
      <c r="HU529" s="157"/>
      <c r="HV529" s="157"/>
      <c r="HW529" s="157"/>
      <c r="HX529" s="157"/>
      <c r="HY529" s="157"/>
      <c r="HZ529" s="157"/>
      <c r="IA529" s="157"/>
      <c r="IB529" s="157"/>
      <c r="IC529" s="157"/>
      <c r="ID529" s="157"/>
      <c r="IE529" s="157"/>
      <c r="IF529" s="157"/>
      <c r="IG529" s="157"/>
      <c r="IH529" s="157"/>
      <c r="II529" s="157"/>
      <c r="IJ529" s="157"/>
      <c r="IK529" s="157"/>
      <c r="IL529" s="157"/>
      <c r="IM529" s="157"/>
      <c r="IN529" s="157"/>
      <c r="IO529" s="157"/>
      <c r="IP529" s="157"/>
      <c r="IQ529" s="157"/>
      <c r="IR529" s="157"/>
      <c r="IS529" s="157"/>
      <c r="IT529" s="157"/>
      <c r="IU529" s="157"/>
      <c r="IV529" s="157"/>
    </row>
    <row r="530" spans="1:14" ht="12.75">
      <c r="A530" s="160" t="s">
        <v>30</v>
      </c>
      <c r="B530" s="165" t="s">
        <v>1872</v>
      </c>
      <c r="C530" s="166" t="s">
        <v>1873</v>
      </c>
      <c r="F530" s="167">
        <v>7050179.04</v>
      </c>
      <c r="G530" s="168">
        <v>7648299.45</v>
      </c>
      <c r="H530" s="168">
        <v>598120.41</v>
      </c>
      <c r="I530" s="168"/>
      <c r="J530" s="169">
        <v>-1</v>
      </c>
      <c r="K530" s="168">
        <v>-55470.62</v>
      </c>
      <c r="L530" s="168">
        <v>-7134517.7</v>
      </c>
      <c r="M530" s="168">
        <v>-7079047.08</v>
      </c>
      <c r="N530" s="168"/>
    </row>
    <row r="531" spans="1:256" ht="12.75">
      <c r="A531" s="160" t="s">
        <v>30</v>
      </c>
      <c r="B531" s="161"/>
      <c r="C531" s="170" t="s">
        <v>1874</v>
      </c>
      <c r="D531" s="162"/>
      <c r="E531" s="162"/>
      <c r="F531" s="163"/>
      <c r="G531" s="164"/>
      <c r="H531" s="164">
        <v>0</v>
      </c>
      <c r="I531" s="164"/>
      <c r="J531" s="157"/>
      <c r="K531" s="164"/>
      <c r="L531" s="164"/>
      <c r="M531" s="164">
        <v>0</v>
      </c>
      <c r="N531" s="164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  <c r="AA531" s="157"/>
      <c r="AB531" s="157"/>
      <c r="AC531" s="157"/>
      <c r="AD531" s="157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157"/>
      <c r="AQ531" s="157"/>
      <c r="AR531" s="157"/>
      <c r="AS531" s="157"/>
      <c r="AT531" s="157"/>
      <c r="AU531" s="157"/>
      <c r="AV531" s="157"/>
      <c r="AW531" s="157"/>
      <c r="AX531" s="157"/>
      <c r="AY531" s="157"/>
      <c r="AZ531" s="157"/>
      <c r="BA531" s="157"/>
      <c r="BB531" s="157"/>
      <c r="BC531" s="157"/>
      <c r="BD531" s="157"/>
      <c r="BE531" s="157"/>
      <c r="BF531" s="157"/>
      <c r="BG531" s="157"/>
      <c r="BH531" s="157"/>
      <c r="BI531" s="157"/>
      <c r="BJ531" s="157"/>
      <c r="BK531" s="157"/>
      <c r="BL531" s="157"/>
      <c r="BM531" s="157"/>
      <c r="BN531" s="157"/>
      <c r="BO531" s="157"/>
      <c r="BP531" s="157"/>
      <c r="BQ531" s="157"/>
      <c r="BR531" s="157"/>
      <c r="BS531" s="157"/>
      <c r="BT531" s="157"/>
      <c r="BU531" s="157"/>
      <c r="BV531" s="157"/>
      <c r="BW531" s="157"/>
      <c r="BX531" s="157"/>
      <c r="BY531" s="157"/>
      <c r="BZ531" s="157"/>
      <c r="CA531" s="157"/>
      <c r="CB531" s="157"/>
      <c r="CC531" s="157"/>
      <c r="CD531" s="157"/>
      <c r="CE531" s="157"/>
      <c r="CF531" s="157"/>
      <c r="CG531" s="157"/>
      <c r="CH531" s="157"/>
      <c r="CI531" s="157"/>
      <c r="CJ531" s="157"/>
      <c r="CK531" s="157"/>
      <c r="CL531" s="157"/>
      <c r="CM531" s="157"/>
      <c r="CN531" s="157"/>
      <c r="CO531" s="157"/>
      <c r="CP531" s="157"/>
      <c r="CQ531" s="157"/>
      <c r="CR531" s="157"/>
      <c r="CS531" s="157"/>
      <c r="CT531" s="157"/>
      <c r="CU531" s="157"/>
      <c r="CV531" s="157"/>
      <c r="CW531" s="157"/>
      <c r="CX531" s="157"/>
      <c r="CY531" s="157"/>
      <c r="CZ531" s="157"/>
      <c r="DA531" s="157"/>
      <c r="DB531" s="157"/>
      <c r="DC531" s="157"/>
      <c r="DD531" s="157"/>
      <c r="DE531" s="157"/>
      <c r="DF531" s="157"/>
      <c r="DG531" s="157"/>
      <c r="DH531" s="157"/>
      <c r="DI531" s="157"/>
      <c r="DJ531" s="157"/>
      <c r="DK531" s="157"/>
      <c r="DL531" s="157"/>
      <c r="DM531" s="157"/>
      <c r="DN531" s="157"/>
      <c r="DO531" s="157"/>
      <c r="DP531" s="157"/>
      <c r="DQ531" s="157"/>
      <c r="DR531" s="157"/>
      <c r="DS531" s="157"/>
      <c r="DT531" s="157"/>
      <c r="DU531" s="157"/>
      <c r="DV531" s="157"/>
      <c r="DW531" s="157"/>
      <c r="DX531" s="157"/>
      <c r="DY531" s="157"/>
      <c r="DZ531" s="157"/>
      <c r="EA531" s="157"/>
      <c r="EB531" s="157"/>
      <c r="EC531" s="157"/>
      <c r="ED531" s="157"/>
      <c r="EE531" s="157"/>
      <c r="EF531" s="157"/>
      <c r="EG531" s="157"/>
      <c r="EH531" s="157"/>
      <c r="EI531" s="157"/>
      <c r="EJ531" s="157"/>
      <c r="EK531" s="157"/>
      <c r="EL531" s="157"/>
      <c r="EM531" s="157"/>
      <c r="EN531" s="157"/>
      <c r="EO531" s="157"/>
      <c r="EP531" s="157"/>
      <c r="EQ531" s="157"/>
      <c r="ER531" s="157"/>
      <c r="ES531" s="157"/>
      <c r="ET531" s="157"/>
      <c r="EU531" s="157"/>
      <c r="EV531" s="157"/>
      <c r="EW531" s="157"/>
      <c r="EX531" s="157"/>
      <c r="EY531" s="157"/>
      <c r="EZ531" s="157"/>
      <c r="FA531" s="157"/>
      <c r="FB531" s="157"/>
      <c r="FC531" s="157"/>
      <c r="FD531" s="157"/>
      <c r="FE531" s="157"/>
      <c r="FF531" s="157"/>
      <c r="FG531" s="157"/>
      <c r="FH531" s="157"/>
      <c r="FI531" s="157"/>
      <c r="FJ531" s="157"/>
      <c r="FK531" s="157"/>
      <c r="FL531" s="157"/>
      <c r="FM531" s="157"/>
      <c r="FN531" s="157"/>
      <c r="FO531" s="157"/>
      <c r="FP531" s="157"/>
      <c r="FQ531" s="157"/>
      <c r="FR531" s="157"/>
      <c r="FS531" s="157"/>
      <c r="FT531" s="157"/>
      <c r="FU531" s="157"/>
      <c r="FV531" s="157"/>
      <c r="FW531" s="157"/>
      <c r="FX531" s="157"/>
      <c r="FY531" s="157"/>
      <c r="FZ531" s="157"/>
      <c r="GA531" s="157"/>
      <c r="GB531" s="157"/>
      <c r="GC531" s="157"/>
      <c r="GD531" s="157"/>
      <c r="GE531" s="157"/>
      <c r="GF531" s="157"/>
      <c r="GG531" s="157"/>
      <c r="GH531" s="157"/>
      <c r="GI531" s="157"/>
      <c r="GJ531" s="157"/>
      <c r="GK531" s="157"/>
      <c r="GL531" s="157"/>
      <c r="GM531" s="157"/>
      <c r="GN531" s="157"/>
      <c r="GO531" s="157"/>
      <c r="GP531" s="157"/>
      <c r="GQ531" s="157"/>
      <c r="GR531" s="157"/>
      <c r="GS531" s="157"/>
      <c r="GT531" s="157"/>
      <c r="GU531" s="157"/>
      <c r="GV531" s="157"/>
      <c r="GW531" s="157"/>
      <c r="GX531" s="157"/>
      <c r="GY531" s="157"/>
      <c r="GZ531" s="157"/>
      <c r="HA531" s="157"/>
      <c r="HB531" s="157"/>
      <c r="HC531" s="157"/>
      <c r="HD531" s="157"/>
      <c r="HE531" s="157"/>
      <c r="HF531" s="157"/>
      <c r="HG531" s="157"/>
      <c r="HH531" s="157"/>
      <c r="HI531" s="157"/>
      <c r="HJ531" s="157"/>
      <c r="HK531" s="157"/>
      <c r="HL531" s="157"/>
      <c r="HM531" s="157"/>
      <c r="HN531" s="157"/>
      <c r="HO531" s="157"/>
      <c r="HP531" s="157"/>
      <c r="HQ531" s="157"/>
      <c r="HR531" s="157"/>
      <c r="HS531" s="157"/>
      <c r="HT531" s="157"/>
      <c r="HU531" s="157"/>
      <c r="HV531" s="157"/>
      <c r="HW531" s="157"/>
      <c r="HX531" s="157"/>
      <c r="HY531" s="157"/>
      <c r="HZ531" s="157"/>
      <c r="IA531" s="157"/>
      <c r="IB531" s="157"/>
      <c r="IC531" s="157"/>
      <c r="ID531" s="157"/>
      <c r="IE531" s="157"/>
      <c r="IF531" s="157"/>
      <c r="IG531" s="157"/>
      <c r="IH531" s="157"/>
      <c r="II531" s="157"/>
      <c r="IJ531" s="157"/>
      <c r="IK531" s="157"/>
      <c r="IL531" s="157"/>
      <c r="IM531" s="157"/>
      <c r="IN531" s="157"/>
      <c r="IO531" s="157"/>
      <c r="IP531" s="157"/>
      <c r="IQ531" s="157"/>
      <c r="IR531" s="157"/>
      <c r="IS531" s="157"/>
      <c r="IT531" s="157"/>
      <c r="IU531" s="157"/>
      <c r="IV531" s="157"/>
    </row>
    <row r="532" spans="1:256" ht="12.75">
      <c r="A532" s="160"/>
      <c r="B532" s="161"/>
      <c r="C532" s="162" t="s">
        <v>1875</v>
      </c>
      <c r="D532" s="162"/>
      <c r="E532" s="162"/>
      <c r="F532" s="163"/>
      <c r="G532" s="164"/>
      <c r="H532" s="164">
        <v>0</v>
      </c>
      <c r="I532" s="164"/>
      <c r="J532" s="157"/>
      <c r="K532" s="164"/>
      <c r="L532" s="164"/>
      <c r="M532" s="164">
        <v>0</v>
      </c>
      <c r="N532" s="164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  <c r="AA532" s="157"/>
      <c r="AB532" s="157"/>
      <c r="AC532" s="157"/>
      <c r="AD532" s="157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  <c r="AX532" s="157"/>
      <c r="AY532" s="157"/>
      <c r="AZ532" s="157"/>
      <c r="BA532" s="157"/>
      <c r="BB532" s="157"/>
      <c r="BC532" s="157"/>
      <c r="BD532" s="157"/>
      <c r="BE532" s="157"/>
      <c r="BF532" s="157"/>
      <c r="BG532" s="157"/>
      <c r="BH532" s="157"/>
      <c r="BI532" s="157"/>
      <c r="BJ532" s="157"/>
      <c r="BK532" s="157"/>
      <c r="BL532" s="157"/>
      <c r="BM532" s="157"/>
      <c r="BN532" s="157"/>
      <c r="BO532" s="157"/>
      <c r="BP532" s="157"/>
      <c r="BQ532" s="157"/>
      <c r="BR532" s="157"/>
      <c r="BS532" s="157"/>
      <c r="BT532" s="157"/>
      <c r="BU532" s="157"/>
      <c r="BV532" s="157"/>
      <c r="BW532" s="157"/>
      <c r="BX532" s="157"/>
      <c r="BY532" s="157"/>
      <c r="BZ532" s="157"/>
      <c r="CA532" s="157"/>
      <c r="CB532" s="157"/>
      <c r="CC532" s="157"/>
      <c r="CD532" s="157"/>
      <c r="CE532" s="157"/>
      <c r="CF532" s="157"/>
      <c r="CG532" s="157"/>
      <c r="CH532" s="157"/>
      <c r="CI532" s="157"/>
      <c r="CJ532" s="157"/>
      <c r="CK532" s="157"/>
      <c r="CL532" s="157"/>
      <c r="CM532" s="157"/>
      <c r="CN532" s="157"/>
      <c r="CO532" s="157"/>
      <c r="CP532" s="157"/>
      <c r="CQ532" s="157"/>
      <c r="CR532" s="157"/>
      <c r="CS532" s="157"/>
      <c r="CT532" s="157"/>
      <c r="CU532" s="157"/>
      <c r="CV532" s="157"/>
      <c r="CW532" s="157"/>
      <c r="CX532" s="157"/>
      <c r="CY532" s="157"/>
      <c r="CZ532" s="157"/>
      <c r="DA532" s="157"/>
      <c r="DB532" s="157"/>
      <c r="DC532" s="157"/>
      <c r="DD532" s="157"/>
      <c r="DE532" s="157"/>
      <c r="DF532" s="157"/>
      <c r="DG532" s="157"/>
      <c r="DH532" s="157"/>
      <c r="DI532" s="157"/>
      <c r="DJ532" s="157"/>
      <c r="DK532" s="157"/>
      <c r="DL532" s="157"/>
      <c r="DM532" s="157"/>
      <c r="DN532" s="157"/>
      <c r="DO532" s="157"/>
      <c r="DP532" s="157"/>
      <c r="DQ532" s="157"/>
      <c r="DR532" s="157"/>
      <c r="DS532" s="157"/>
      <c r="DT532" s="157"/>
      <c r="DU532" s="157"/>
      <c r="DV532" s="157"/>
      <c r="DW532" s="157"/>
      <c r="DX532" s="157"/>
      <c r="DY532" s="157"/>
      <c r="DZ532" s="157"/>
      <c r="EA532" s="157"/>
      <c r="EB532" s="157"/>
      <c r="EC532" s="157"/>
      <c r="ED532" s="157"/>
      <c r="EE532" s="157"/>
      <c r="EF532" s="157"/>
      <c r="EG532" s="157"/>
      <c r="EH532" s="157"/>
      <c r="EI532" s="157"/>
      <c r="EJ532" s="157"/>
      <c r="EK532" s="157"/>
      <c r="EL532" s="157"/>
      <c r="EM532" s="157"/>
      <c r="EN532" s="157"/>
      <c r="EO532" s="157"/>
      <c r="EP532" s="157"/>
      <c r="EQ532" s="157"/>
      <c r="ER532" s="157"/>
      <c r="ES532" s="157"/>
      <c r="ET532" s="157"/>
      <c r="EU532" s="157"/>
      <c r="EV532" s="157"/>
      <c r="EW532" s="157"/>
      <c r="EX532" s="157"/>
      <c r="EY532" s="157"/>
      <c r="EZ532" s="157"/>
      <c r="FA532" s="157"/>
      <c r="FB532" s="157"/>
      <c r="FC532" s="157"/>
      <c r="FD532" s="157"/>
      <c r="FE532" s="157"/>
      <c r="FF532" s="157"/>
      <c r="FG532" s="157"/>
      <c r="FH532" s="157"/>
      <c r="FI532" s="157"/>
      <c r="FJ532" s="157"/>
      <c r="FK532" s="157"/>
      <c r="FL532" s="157"/>
      <c r="FM532" s="157"/>
      <c r="FN532" s="157"/>
      <c r="FO532" s="157"/>
      <c r="FP532" s="157"/>
      <c r="FQ532" s="157"/>
      <c r="FR532" s="157"/>
      <c r="FS532" s="157"/>
      <c r="FT532" s="157"/>
      <c r="FU532" s="157"/>
      <c r="FV532" s="157"/>
      <c r="FW532" s="157"/>
      <c r="FX532" s="157"/>
      <c r="FY532" s="157"/>
      <c r="FZ532" s="157"/>
      <c r="GA532" s="157"/>
      <c r="GB532" s="157"/>
      <c r="GC532" s="157"/>
      <c r="GD532" s="157"/>
      <c r="GE532" s="157"/>
      <c r="GF532" s="157"/>
      <c r="GG532" s="157"/>
      <c r="GH532" s="157"/>
      <c r="GI532" s="157"/>
      <c r="GJ532" s="157"/>
      <c r="GK532" s="157"/>
      <c r="GL532" s="157"/>
      <c r="GM532" s="157"/>
      <c r="GN532" s="157"/>
      <c r="GO532" s="157"/>
      <c r="GP532" s="157"/>
      <c r="GQ532" s="157"/>
      <c r="GR532" s="157"/>
      <c r="GS532" s="157"/>
      <c r="GT532" s="157"/>
      <c r="GU532" s="157"/>
      <c r="GV532" s="157"/>
      <c r="GW532" s="157"/>
      <c r="GX532" s="157"/>
      <c r="GY532" s="157"/>
      <c r="GZ532" s="157"/>
      <c r="HA532" s="157"/>
      <c r="HB532" s="157"/>
      <c r="HC532" s="157"/>
      <c r="HD532" s="157"/>
      <c r="HE532" s="157"/>
      <c r="HF532" s="157"/>
      <c r="HG532" s="157"/>
      <c r="HH532" s="157"/>
      <c r="HI532" s="157"/>
      <c r="HJ532" s="157"/>
      <c r="HK532" s="157"/>
      <c r="HL532" s="157"/>
      <c r="HM532" s="157"/>
      <c r="HN532" s="157"/>
      <c r="HO532" s="157"/>
      <c r="HP532" s="157"/>
      <c r="HQ532" s="157"/>
      <c r="HR532" s="157"/>
      <c r="HS532" s="157"/>
      <c r="HT532" s="157"/>
      <c r="HU532" s="157"/>
      <c r="HV532" s="157"/>
      <c r="HW532" s="157"/>
      <c r="HX532" s="157"/>
      <c r="HY532" s="157"/>
      <c r="HZ532" s="157"/>
      <c r="IA532" s="157"/>
      <c r="IB532" s="157"/>
      <c r="IC532" s="157"/>
      <c r="ID532" s="157"/>
      <c r="IE532" s="157"/>
      <c r="IF532" s="157"/>
      <c r="IG532" s="157"/>
      <c r="IH532" s="157"/>
      <c r="II532" s="157"/>
      <c r="IJ532" s="157"/>
      <c r="IK532" s="157"/>
      <c r="IL532" s="157"/>
      <c r="IM532" s="157"/>
      <c r="IN532" s="157"/>
      <c r="IO532" s="157"/>
      <c r="IP532" s="157"/>
      <c r="IQ532" s="157"/>
      <c r="IR532" s="157"/>
      <c r="IS532" s="157"/>
      <c r="IT532" s="157"/>
      <c r="IU532" s="157"/>
      <c r="IV532" s="157"/>
    </row>
    <row r="533" spans="1:14" ht="12.75">
      <c r="A533" s="160"/>
      <c r="B533" s="165">
        <v>425</v>
      </c>
      <c r="C533" s="166" t="s">
        <v>1876</v>
      </c>
      <c r="D533" s="171"/>
      <c r="E533" s="171"/>
      <c r="F533" s="172"/>
      <c r="G533" s="173"/>
      <c r="H533" s="173">
        <v>0</v>
      </c>
      <c r="I533" s="173"/>
      <c r="K533" s="173"/>
      <c r="L533" s="173"/>
      <c r="M533" s="173">
        <v>0</v>
      </c>
      <c r="N533" s="173"/>
    </row>
    <row r="534" spans="1:256" ht="12.75">
      <c r="A534" s="71" t="s">
        <v>1877</v>
      </c>
      <c r="B534" s="71" t="s">
        <v>1878</v>
      </c>
      <c r="C534" s="71" t="s">
        <v>1879</v>
      </c>
      <c r="D534" s="71"/>
      <c r="E534" s="71"/>
      <c r="F534" s="159">
        <v>-42160.46</v>
      </c>
      <c r="G534" s="71">
        <v>-42160.46</v>
      </c>
      <c r="H534" s="71"/>
      <c r="I534" s="71"/>
      <c r="J534" s="71"/>
      <c r="K534" s="71">
        <v>-57327.55</v>
      </c>
      <c r="L534" s="71">
        <v>-57327.55</v>
      </c>
      <c r="M534" s="71"/>
      <c r="N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  <c r="EB534" s="71"/>
      <c r="EC534" s="71"/>
      <c r="ED534" s="71"/>
      <c r="EE534" s="71"/>
      <c r="EF534" s="71"/>
      <c r="EG534" s="71"/>
      <c r="EH534" s="71"/>
      <c r="EI534" s="71"/>
      <c r="EJ534" s="71"/>
      <c r="EK534" s="71"/>
      <c r="EL534" s="71"/>
      <c r="EM534" s="71"/>
      <c r="EN534" s="71"/>
      <c r="EO534" s="71"/>
      <c r="EP534" s="71"/>
      <c r="EQ534" s="71"/>
      <c r="ER534" s="71"/>
      <c r="ES534" s="71"/>
      <c r="ET534" s="71"/>
      <c r="EU534" s="71"/>
      <c r="EV534" s="71"/>
      <c r="EW534" s="71"/>
      <c r="EX534" s="71"/>
      <c r="EY534" s="71"/>
      <c r="EZ534" s="71"/>
      <c r="FA534" s="71"/>
      <c r="FB534" s="71"/>
      <c r="FC534" s="71"/>
      <c r="FD534" s="71"/>
      <c r="FE534" s="71"/>
      <c r="FF534" s="71"/>
      <c r="FG534" s="71"/>
      <c r="FH534" s="71"/>
      <c r="FI534" s="71"/>
      <c r="FJ534" s="71"/>
      <c r="FK534" s="71"/>
      <c r="FL534" s="71"/>
      <c r="FM534" s="71"/>
      <c r="FN534" s="71"/>
      <c r="FO534" s="71"/>
      <c r="FP534" s="71"/>
      <c r="FQ534" s="71"/>
      <c r="FR534" s="71"/>
      <c r="FS534" s="71"/>
      <c r="FT534" s="71"/>
      <c r="FU534" s="71"/>
      <c r="FV534" s="71"/>
      <c r="FW534" s="71"/>
      <c r="FX534" s="71"/>
      <c r="FY534" s="71"/>
      <c r="FZ534" s="71"/>
      <c r="GA534" s="71"/>
      <c r="GB534" s="71"/>
      <c r="GC534" s="71"/>
      <c r="GD534" s="71"/>
      <c r="GE534" s="71"/>
      <c r="GF534" s="71"/>
      <c r="GG534" s="71"/>
      <c r="GH534" s="71"/>
      <c r="GI534" s="71"/>
      <c r="GJ534" s="71"/>
      <c r="GK534" s="71"/>
      <c r="GL534" s="71"/>
      <c r="GM534" s="71"/>
      <c r="GN534" s="71"/>
      <c r="GO534" s="71"/>
      <c r="GP534" s="71"/>
      <c r="GQ534" s="71"/>
      <c r="GR534" s="71"/>
      <c r="GS534" s="71"/>
      <c r="GT534" s="71"/>
      <c r="GU534" s="71"/>
      <c r="GV534" s="71"/>
      <c r="GW534" s="71"/>
      <c r="GX534" s="71"/>
      <c r="GY534" s="71"/>
      <c r="GZ534" s="71"/>
      <c r="HA534" s="71"/>
      <c r="HB534" s="71"/>
      <c r="HC534" s="71"/>
      <c r="HD534" s="71"/>
      <c r="HE534" s="71"/>
      <c r="HF534" s="71"/>
      <c r="HG534" s="71"/>
      <c r="HH534" s="71"/>
      <c r="HI534" s="71"/>
      <c r="HJ534" s="71"/>
      <c r="HK534" s="71"/>
      <c r="HL534" s="71"/>
      <c r="HM534" s="71"/>
      <c r="HN534" s="71"/>
      <c r="HO534" s="71"/>
      <c r="HP534" s="71"/>
      <c r="HQ534" s="71"/>
      <c r="HR534" s="71"/>
      <c r="HS534" s="71"/>
      <c r="HT534" s="71"/>
      <c r="HU534" s="71"/>
      <c r="HV534" s="71"/>
      <c r="HW534" s="71"/>
      <c r="HX534" s="71"/>
      <c r="HY534" s="71"/>
      <c r="HZ534" s="71"/>
      <c r="IA534" s="71"/>
      <c r="IB534" s="71"/>
      <c r="IC534" s="71"/>
      <c r="ID534" s="71"/>
      <c r="IE534" s="71"/>
      <c r="IF534" s="71"/>
      <c r="IG534" s="71"/>
      <c r="IH534" s="71"/>
      <c r="II534" s="71"/>
      <c r="IJ534" s="71"/>
      <c r="IK534" s="71"/>
      <c r="IL534" s="71"/>
      <c r="IM534" s="71"/>
      <c r="IN534" s="71"/>
      <c r="IO534" s="71"/>
      <c r="IP534" s="71"/>
      <c r="IQ534" s="71"/>
      <c r="IR534" s="71"/>
      <c r="IS534" s="71"/>
      <c r="IT534" s="71"/>
      <c r="IU534" s="71"/>
      <c r="IV534" s="71"/>
    </row>
    <row r="535" spans="1:256" ht="12.75">
      <c r="A535" s="71" t="s">
        <v>1880</v>
      </c>
      <c r="B535" s="71" t="s">
        <v>1881</v>
      </c>
      <c r="C535" s="71" t="s">
        <v>1882</v>
      </c>
      <c r="D535" s="71"/>
      <c r="E535" s="71"/>
      <c r="F535" s="159">
        <v>-115</v>
      </c>
      <c r="G535" s="71">
        <v>-115</v>
      </c>
      <c r="H535" s="71"/>
      <c r="I535" s="71"/>
      <c r="J535" s="71"/>
      <c r="K535" s="71">
        <v>500</v>
      </c>
      <c r="L535" s="71">
        <v>500</v>
      </c>
      <c r="M535" s="71"/>
      <c r="N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  <c r="EB535" s="71"/>
      <c r="EC535" s="71"/>
      <c r="ED535" s="71"/>
      <c r="EE535" s="71"/>
      <c r="EF535" s="71"/>
      <c r="EG535" s="71"/>
      <c r="EH535" s="71"/>
      <c r="EI535" s="71"/>
      <c r="EJ535" s="71"/>
      <c r="EK535" s="71"/>
      <c r="EL535" s="71"/>
      <c r="EM535" s="71"/>
      <c r="EN535" s="71"/>
      <c r="EO535" s="71"/>
      <c r="EP535" s="71"/>
      <c r="EQ535" s="71"/>
      <c r="ER535" s="71"/>
      <c r="ES535" s="71"/>
      <c r="ET535" s="71"/>
      <c r="EU535" s="71"/>
      <c r="EV535" s="71"/>
      <c r="EW535" s="71"/>
      <c r="EX535" s="71"/>
      <c r="EY535" s="71"/>
      <c r="EZ535" s="71"/>
      <c r="FA535" s="71"/>
      <c r="FB535" s="71"/>
      <c r="FC535" s="71"/>
      <c r="FD535" s="71"/>
      <c r="FE535" s="71"/>
      <c r="FF535" s="71"/>
      <c r="FG535" s="71"/>
      <c r="FH535" s="71"/>
      <c r="FI535" s="71"/>
      <c r="FJ535" s="71"/>
      <c r="FK535" s="71"/>
      <c r="FL535" s="71"/>
      <c r="FM535" s="71"/>
      <c r="FN535" s="71"/>
      <c r="FO535" s="71"/>
      <c r="FP535" s="71"/>
      <c r="FQ535" s="71"/>
      <c r="FR535" s="71"/>
      <c r="FS535" s="71"/>
      <c r="FT535" s="71"/>
      <c r="FU535" s="71"/>
      <c r="FV535" s="71"/>
      <c r="FW535" s="71"/>
      <c r="FX535" s="71"/>
      <c r="FY535" s="71"/>
      <c r="FZ535" s="71"/>
      <c r="GA535" s="71"/>
      <c r="GB535" s="71"/>
      <c r="GC535" s="71"/>
      <c r="GD535" s="71"/>
      <c r="GE535" s="71"/>
      <c r="GF535" s="71"/>
      <c r="GG535" s="71"/>
      <c r="GH535" s="71"/>
      <c r="GI535" s="71"/>
      <c r="GJ535" s="71"/>
      <c r="GK535" s="71"/>
      <c r="GL535" s="71"/>
      <c r="GM535" s="71"/>
      <c r="GN535" s="71"/>
      <c r="GO535" s="71"/>
      <c r="GP535" s="71"/>
      <c r="GQ535" s="71"/>
      <c r="GR535" s="71"/>
      <c r="GS535" s="71"/>
      <c r="GT535" s="71"/>
      <c r="GU535" s="71"/>
      <c r="GV535" s="71"/>
      <c r="GW535" s="71"/>
      <c r="GX535" s="71"/>
      <c r="GY535" s="71"/>
      <c r="GZ535" s="71"/>
      <c r="HA535" s="71"/>
      <c r="HB535" s="71"/>
      <c r="HC535" s="71"/>
      <c r="HD535" s="71"/>
      <c r="HE535" s="71"/>
      <c r="HF535" s="71"/>
      <c r="HG535" s="71"/>
      <c r="HH535" s="71"/>
      <c r="HI535" s="71"/>
      <c r="HJ535" s="71"/>
      <c r="HK535" s="71"/>
      <c r="HL535" s="71"/>
      <c r="HM535" s="71"/>
      <c r="HN535" s="71"/>
      <c r="HO535" s="71"/>
      <c r="HP535" s="71"/>
      <c r="HQ535" s="71"/>
      <c r="HR535" s="71"/>
      <c r="HS535" s="71"/>
      <c r="HT535" s="71"/>
      <c r="HU535" s="71"/>
      <c r="HV535" s="71"/>
      <c r="HW535" s="71"/>
      <c r="HX535" s="71"/>
      <c r="HY535" s="71"/>
      <c r="HZ535" s="71"/>
      <c r="IA535" s="71"/>
      <c r="IB535" s="71"/>
      <c r="IC535" s="71"/>
      <c r="ID535" s="71"/>
      <c r="IE535" s="71"/>
      <c r="IF535" s="71"/>
      <c r="IG535" s="71"/>
      <c r="IH535" s="71"/>
      <c r="II535" s="71"/>
      <c r="IJ535" s="71"/>
      <c r="IK535" s="71"/>
      <c r="IL535" s="71"/>
      <c r="IM535" s="71"/>
      <c r="IN535" s="71"/>
      <c r="IO535" s="71"/>
      <c r="IP535" s="71"/>
      <c r="IQ535" s="71"/>
      <c r="IR535" s="71"/>
      <c r="IS535" s="71"/>
      <c r="IT535" s="71"/>
      <c r="IU535" s="71"/>
      <c r="IV535" s="71"/>
    </row>
    <row r="536" spans="1:256" ht="12.75">
      <c r="A536" s="71" t="s">
        <v>1966</v>
      </c>
      <c r="B536" s="71" t="s">
        <v>1967</v>
      </c>
      <c r="C536" s="71" t="s">
        <v>1968</v>
      </c>
      <c r="D536" s="71"/>
      <c r="E536" s="71"/>
      <c r="F536" s="159">
        <v>0</v>
      </c>
      <c r="G536" s="71">
        <v>0</v>
      </c>
      <c r="H536" s="71"/>
      <c r="I536" s="71"/>
      <c r="J536" s="71"/>
      <c r="K536" s="71">
        <v>-172.5</v>
      </c>
      <c r="L536" s="71">
        <v>-172.5</v>
      </c>
      <c r="M536" s="71"/>
      <c r="N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  <c r="EB536" s="71"/>
      <c r="EC536" s="71"/>
      <c r="ED536" s="71"/>
      <c r="EE536" s="71"/>
      <c r="EF536" s="71"/>
      <c r="EG536" s="71"/>
      <c r="EH536" s="71"/>
      <c r="EI536" s="71"/>
      <c r="EJ536" s="71"/>
      <c r="EK536" s="71"/>
      <c r="EL536" s="71"/>
      <c r="EM536" s="71"/>
      <c r="EN536" s="71"/>
      <c r="EO536" s="71"/>
      <c r="EP536" s="71"/>
      <c r="EQ536" s="71"/>
      <c r="ER536" s="71"/>
      <c r="ES536" s="71"/>
      <c r="ET536" s="71"/>
      <c r="EU536" s="71"/>
      <c r="EV536" s="71"/>
      <c r="EW536" s="71"/>
      <c r="EX536" s="71"/>
      <c r="EY536" s="71"/>
      <c r="EZ536" s="71"/>
      <c r="FA536" s="71"/>
      <c r="FB536" s="71"/>
      <c r="FC536" s="71"/>
      <c r="FD536" s="71"/>
      <c r="FE536" s="71"/>
      <c r="FF536" s="71"/>
      <c r="FG536" s="71"/>
      <c r="FH536" s="71"/>
      <c r="FI536" s="71"/>
      <c r="FJ536" s="71"/>
      <c r="FK536" s="71"/>
      <c r="FL536" s="71"/>
      <c r="FM536" s="71"/>
      <c r="FN536" s="71"/>
      <c r="FO536" s="71"/>
      <c r="FP536" s="71"/>
      <c r="FQ536" s="71"/>
      <c r="FR536" s="71"/>
      <c r="FS536" s="71"/>
      <c r="FT536" s="71"/>
      <c r="FU536" s="71"/>
      <c r="FV536" s="71"/>
      <c r="FW536" s="71"/>
      <c r="FX536" s="71"/>
      <c r="FY536" s="71"/>
      <c r="FZ536" s="71"/>
      <c r="GA536" s="71"/>
      <c r="GB536" s="71"/>
      <c r="GC536" s="71"/>
      <c r="GD536" s="71"/>
      <c r="GE536" s="71"/>
      <c r="GF536" s="71"/>
      <c r="GG536" s="71"/>
      <c r="GH536" s="71"/>
      <c r="GI536" s="71"/>
      <c r="GJ536" s="71"/>
      <c r="GK536" s="71"/>
      <c r="GL536" s="71"/>
      <c r="GM536" s="71"/>
      <c r="GN536" s="71"/>
      <c r="GO536" s="71"/>
      <c r="GP536" s="71"/>
      <c r="GQ536" s="71"/>
      <c r="GR536" s="71"/>
      <c r="GS536" s="71"/>
      <c r="GT536" s="71"/>
      <c r="GU536" s="71"/>
      <c r="GV536" s="71"/>
      <c r="GW536" s="71"/>
      <c r="GX536" s="71"/>
      <c r="GY536" s="71"/>
      <c r="GZ536" s="71"/>
      <c r="HA536" s="71"/>
      <c r="HB536" s="71"/>
      <c r="HC536" s="71"/>
      <c r="HD536" s="71"/>
      <c r="HE536" s="71"/>
      <c r="HF536" s="71"/>
      <c r="HG536" s="71"/>
      <c r="HH536" s="71"/>
      <c r="HI536" s="71"/>
      <c r="HJ536" s="71"/>
      <c r="HK536" s="71"/>
      <c r="HL536" s="71"/>
      <c r="HM536" s="71"/>
      <c r="HN536" s="71"/>
      <c r="HO536" s="71"/>
      <c r="HP536" s="71"/>
      <c r="HQ536" s="71"/>
      <c r="HR536" s="71"/>
      <c r="HS536" s="71"/>
      <c r="HT536" s="71"/>
      <c r="HU536" s="71"/>
      <c r="HV536" s="71"/>
      <c r="HW536" s="71"/>
      <c r="HX536" s="71"/>
      <c r="HY536" s="71"/>
      <c r="HZ536" s="71"/>
      <c r="IA536" s="71"/>
      <c r="IB536" s="71"/>
      <c r="IC536" s="71"/>
      <c r="ID536" s="71"/>
      <c r="IE536" s="71"/>
      <c r="IF536" s="71"/>
      <c r="IG536" s="71"/>
      <c r="IH536" s="71"/>
      <c r="II536" s="71"/>
      <c r="IJ536" s="71"/>
      <c r="IK536" s="71"/>
      <c r="IL536" s="71"/>
      <c r="IM536" s="71"/>
      <c r="IN536" s="71"/>
      <c r="IO536" s="71"/>
      <c r="IP536" s="71"/>
      <c r="IQ536" s="71"/>
      <c r="IR536" s="71"/>
      <c r="IS536" s="71"/>
      <c r="IT536" s="71"/>
      <c r="IU536" s="71"/>
      <c r="IV536" s="71"/>
    </row>
    <row r="537" spans="1:256" ht="12.75">
      <c r="A537" s="71" t="s">
        <v>1883</v>
      </c>
      <c r="B537" s="71" t="s">
        <v>1884</v>
      </c>
      <c r="C537" s="71" t="s">
        <v>1885</v>
      </c>
      <c r="D537" s="71"/>
      <c r="E537" s="71"/>
      <c r="F537" s="159">
        <v>-1423.85</v>
      </c>
      <c r="G537" s="71">
        <v>-1000</v>
      </c>
      <c r="H537" s="71"/>
      <c r="I537" s="71"/>
      <c r="J537" s="71"/>
      <c r="K537" s="71">
        <v>-1662.8</v>
      </c>
      <c r="L537" s="71">
        <v>0</v>
      </c>
      <c r="M537" s="71"/>
      <c r="N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  <c r="EB537" s="71"/>
      <c r="EC537" s="71"/>
      <c r="ED537" s="71"/>
      <c r="EE537" s="71"/>
      <c r="EF537" s="71"/>
      <c r="EG537" s="71"/>
      <c r="EH537" s="71"/>
      <c r="EI537" s="71"/>
      <c r="EJ537" s="71"/>
      <c r="EK537" s="71"/>
      <c r="EL537" s="71"/>
      <c r="EM537" s="71"/>
      <c r="EN537" s="71"/>
      <c r="EO537" s="71"/>
      <c r="EP537" s="71"/>
      <c r="EQ537" s="71"/>
      <c r="ER537" s="71"/>
      <c r="ES537" s="71"/>
      <c r="ET537" s="71"/>
      <c r="EU537" s="71"/>
      <c r="EV537" s="71"/>
      <c r="EW537" s="71"/>
      <c r="EX537" s="71"/>
      <c r="EY537" s="71"/>
      <c r="EZ537" s="71"/>
      <c r="FA537" s="71"/>
      <c r="FB537" s="71"/>
      <c r="FC537" s="71"/>
      <c r="FD537" s="71"/>
      <c r="FE537" s="71"/>
      <c r="FF537" s="71"/>
      <c r="FG537" s="71"/>
      <c r="FH537" s="71"/>
      <c r="FI537" s="71"/>
      <c r="FJ537" s="71"/>
      <c r="FK537" s="71"/>
      <c r="FL537" s="71"/>
      <c r="FM537" s="71"/>
      <c r="FN537" s="71"/>
      <c r="FO537" s="71"/>
      <c r="FP537" s="71"/>
      <c r="FQ537" s="71"/>
      <c r="FR537" s="71"/>
      <c r="FS537" s="71"/>
      <c r="FT537" s="71"/>
      <c r="FU537" s="71"/>
      <c r="FV537" s="71"/>
      <c r="FW537" s="71"/>
      <c r="FX537" s="71"/>
      <c r="FY537" s="71"/>
      <c r="FZ537" s="71"/>
      <c r="GA537" s="71"/>
      <c r="GB537" s="71"/>
      <c r="GC537" s="71"/>
      <c r="GD537" s="71"/>
      <c r="GE537" s="71"/>
      <c r="GF537" s="71"/>
      <c r="GG537" s="71"/>
      <c r="GH537" s="71"/>
      <c r="GI537" s="71"/>
      <c r="GJ537" s="71"/>
      <c r="GK537" s="71"/>
      <c r="GL537" s="71"/>
      <c r="GM537" s="71"/>
      <c r="GN537" s="71"/>
      <c r="GO537" s="71"/>
      <c r="GP537" s="71"/>
      <c r="GQ537" s="71"/>
      <c r="GR537" s="71"/>
      <c r="GS537" s="71"/>
      <c r="GT537" s="71"/>
      <c r="GU537" s="71"/>
      <c r="GV537" s="71"/>
      <c r="GW537" s="71"/>
      <c r="GX537" s="71"/>
      <c r="GY537" s="71"/>
      <c r="GZ537" s="71"/>
      <c r="HA537" s="71"/>
      <c r="HB537" s="71"/>
      <c r="HC537" s="71"/>
      <c r="HD537" s="71"/>
      <c r="HE537" s="71"/>
      <c r="HF537" s="71"/>
      <c r="HG537" s="71"/>
      <c r="HH537" s="71"/>
      <c r="HI537" s="71"/>
      <c r="HJ537" s="71"/>
      <c r="HK537" s="71"/>
      <c r="HL537" s="71"/>
      <c r="HM537" s="71"/>
      <c r="HN537" s="71"/>
      <c r="HO537" s="71"/>
      <c r="HP537" s="71"/>
      <c r="HQ537" s="71"/>
      <c r="HR537" s="71"/>
      <c r="HS537" s="71"/>
      <c r="HT537" s="71"/>
      <c r="HU537" s="71"/>
      <c r="HV537" s="71"/>
      <c r="HW537" s="71"/>
      <c r="HX537" s="71"/>
      <c r="HY537" s="71"/>
      <c r="HZ537" s="71"/>
      <c r="IA537" s="71"/>
      <c r="IB537" s="71"/>
      <c r="IC537" s="71"/>
      <c r="ID537" s="71"/>
      <c r="IE537" s="71"/>
      <c r="IF537" s="71"/>
      <c r="IG537" s="71"/>
      <c r="IH537" s="71"/>
      <c r="II537" s="71"/>
      <c r="IJ537" s="71"/>
      <c r="IK537" s="71"/>
      <c r="IL537" s="71"/>
      <c r="IM537" s="71"/>
      <c r="IN537" s="71"/>
      <c r="IO537" s="71"/>
      <c r="IP537" s="71"/>
      <c r="IQ537" s="71"/>
      <c r="IR537" s="71"/>
      <c r="IS537" s="71"/>
      <c r="IT537" s="71"/>
      <c r="IU537" s="71"/>
      <c r="IV537" s="71"/>
    </row>
    <row r="538" spans="1:14" ht="12.75">
      <c r="A538" s="160" t="s">
        <v>1886</v>
      </c>
      <c r="B538" s="165" t="s">
        <v>1887</v>
      </c>
      <c r="C538" s="166" t="s">
        <v>1888</v>
      </c>
      <c r="D538" s="171"/>
      <c r="E538" s="171"/>
      <c r="F538" s="172">
        <v>-43699.31</v>
      </c>
      <c r="G538" s="173">
        <v>-43275.46</v>
      </c>
      <c r="H538" s="173">
        <v>423.85</v>
      </c>
      <c r="I538" s="173"/>
      <c r="J538" s="169">
        <v>-1</v>
      </c>
      <c r="K538" s="173">
        <v>-58662.85</v>
      </c>
      <c r="L538" s="173">
        <v>-57000.05</v>
      </c>
      <c r="M538" s="173">
        <v>1662.8</v>
      </c>
      <c r="N538" s="173"/>
    </row>
    <row r="539" spans="1:256" ht="12.75">
      <c r="A539" s="129" t="s">
        <v>30</v>
      </c>
      <c r="B539" s="161"/>
      <c r="C539" s="174" t="s">
        <v>1889</v>
      </c>
      <c r="D539" s="157"/>
      <c r="E539" s="157"/>
      <c r="F539" s="175">
        <v>-43699.31</v>
      </c>
      <c r="G539" s="176">
        <v>-43275.46</v>
      </c>
      <c r="H539" s="176">
        <v>423.85</v>
      </c>
      <c r="I539" s="176"/>
      <c r="J539" s="157"/>
      <c r="K539" s="176">
        <v>-58662.85</v>
      </c>
      <c r="L539" s="176">
        <v>-57000.05</v>
      </c>
      <c r="M539" s="176">
        <v>1662.8</v>
      </c>
      <c r="N539" s="176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  <c r="AA539" s="157"/>
      <c r="AB539" s="157"/>
      <c r="AC539" s="157"/>
      <c r="AD539" s="157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157"/>
      <c r="AQ539" s="157"/>
      <c r="AR539" s="157"/>
      <c r="AS539" s="157"/>
      <c r="AT539" s="157"/>
      <c r="AU539" s="157"/>
      <c r="AV539" s="157"/>
      <c r="AW539" s="157"/>
      <c r="AX539" s="157"/>
      <c r="AY539" s="157"/>
      <c r="AZ539" s="157"/>
      <c r="BA539" s="157"/>
      <c r="BB539" s="157"/>
      <c r="BC539" s="157"/>
      <c r="BD539" s="157"/>
      <c r="BE539" s="157"/>
      <c r="BF539" s="157"/>
      <c r="BG539" s="157"/>
      <c r="BH539" s="157"/>
      <c r="BI539" s="157"/>
      <c r="BJ539" s="157"/>
      <c r="BK539" s="157"/>
      <c r="BL539" s="157"/>
      <c r="BM539" s="157"/>
      <c r="BN539" s="157"/>
      <c r="BO539" s="157"/>
      <c r="BP539" s="157"/>
      <c r="BQ539" s="157"/>
      <c r="BR539" s="157"/>
      <c r="BS539" s="157"/>
      <c r="BT539" s="157"/>
      <c r="BU539" s="157"/>
      <c r="BV539" s="157"/>
      <c r="BW539" s="157"/>
      <c r="BX539" s="157"/>
      <c r="BY539" s="157"/>
      <c r="BZ539" s="157"/>
      <c r="CA539" s="157"/>
      <c r="CB539" s="157"/>
      <c r="CC539" s="157"/>
      <c r="CD539" s="157"/>
      <c r="CE539" s="157"/>
      <c r="CF539" s="157"/>
      <c r="CG539" s="157"/>
      <c r="CH539" s="157"/>
      <c r="CI539" s="157"/>
      <c r="CJ539" s="157"/>
      <c r="CK539" s="157"/>
      <c r="CL539" s="157"/>
      <c r="CM539" s="157"/>
      <c r="CN539" s="157"/>
      <c r="CO539" s="157"/>
      <c r="CP539" s="157"/>
      <c r="CQ539" s="157"/>
      <c r="CR539" s="157"/>
      <c r="CS539" s="157"/>
      <c r="CT539" s="157"/>
      <c r="CU539" s="157"/>
      <c r="CV539" s="157"/>
      <c r="CW539" s="157"/>
      <c r="CX539" s="157"/>
      <c r="CY539" s="157"/>
      <c r="CZ539" s="157"/>
      <c r="DA539" s="157"/>
      <c r="DB539" s="157"/>
      <c r="DC539" s="157"/>
      <c r="DD539" s="157"/>
      <c r="DE539" s="157"/>
      <c r="DF539" s="157"/>
      <c r="DG539" s="157"/>
      <c r="DH539" s="157"/>
      <c r="DI539" s="157"/>
      <c r="DJ539" s="157"/>
      <c r="DK539" s="157"/>
      <c r="DL539" s="157"/>
      <c r="DM539" s="157"/>
      <c r="DN539" s="157"/>
      <c r="DO539" s="157"/>
      <c r="DP539" s="157"/>
      <c r="DQ539" s="157"/>
      <c r="DR539" s="157"/>
      <c r="DS539" s="157"/>
      <c r="DT539" s="157"/>
      <c r="DU539" s="157"/>
      <c r="DV539" s="157"/>
      <c r="DW539" s="157"/>
      <c r="DX539" s="157"/>
      <c r="DY539" s="157"/>
      <c r="DZ539" s="157"/>
      <c r="EA539" s="157"/>
      <c r="EB539" s="157"/>
      <c r="EC539" s="157"/>
      <c r="ED539" s="157"/>
      <c r="EE539" s="157"/>
      <c r="EF539" s="157"/>
      <c r="EG539" s="157"/>
      <c r="EH539" s="157"/>
      <c r="EI539" s="157"/>
      <c r="EJ539" s="157"/>
      <c r="EK539" s="157"/>
      <c r="EL539" s="157"/>
      <c r="EM539" s="157"/>
      <c r="EN539" s="157"/>
      <c r="EO539" s="157"/>
      <c r="EP539" s="157"/>
      <c r="EQ539" s="157"/>
      <c r="ER539" s="157"/>
      <c r="ES539" s="157"/>
      <c r="ET539" s="157"/>
      <c r="EU539" s="157"/>
      <c r="EV539" s="157"/>
      <c r="EW539" s="157"/>
      <c r="EX539" s="157"/>
      <c r="EY539" s="157"/>
      <c r="EZ539" s="157"/>
      <c r="FA539" s="157"/>
      <c r="FB539" s="157"/>
      <c r="FC539" s="157"/>
      <c r="FD539" s="157"/>
      <c r="FE539" s="157"/>
      <c r="FF539" s="157"/>
      <c r="FG539" s="157"/>
      <c r="FH539" s="157"/>
      <c r="FI539" s="157"/>
      <c r="FJ539" s="157"/>
      <c r="FK539" s="157"/>
      <c r="FL539" s="157"/>
      <c r="FM539" s="157"/>
      <c r="FN539" s="157"/>
      <c r="FO539" s="157"/>
      <c r="FP539" s="157"/>
      <c r="FQ539" s="157"/>
      <c r="FR539" s="157"/>
      <c r="FS539" s="157"/>
      <c r="FT539" s="157"/>
      <c r="FU539" s="157"/>
      <c r="FV539" s="157"/>
      <c r="FW539" s="157"/>
      <c r="FX539" s="157"/>
      <c r="FY539" s="157"/>
      <c r="FZ539" s="157"/>
      <c r="GA539" s="157"/>
      <c r="GB539" s="157"/>
      <c r="GC539" s="157"/>
      <c r="GD539" s="157"/>
      <c r="GE539" s="157"/>
      <c r="GF539" s="157"/>
      <c r="GG539" s="157"/>
      <c r="GH539" s="157"/>
      <c r="GI539" s="157"/>
      <c r="GJ539" s="157"/>
      <c r="GK539" s="157"/>
      <c r="GL539" s="157"/>
      <c r="GM539" s="157"/>
      <c r="GN539" s="157"/>
      <c r="GO539" s="157"/>
      <c r="GP539" s="157"/>
      <c r="GQ539" s="157"/>
      <c r="GR539" s="157"/>
      <c r="GS539" s="157"/>
      <c r="GT539" s="157"/>
      <c r="GU539" s="157"/>
      <c r="GV539" s="157"/>
      <c r="GW539" s="157"/>
      <c r="GX539" s="157"/>
      <c r="GY539" s="157"/>
      <c r="GZ539" s="157"/>
      <c r="HA539" s="157"/>
      <c r="HB539" s="157"/>
      <c r="HC539" s="157"/>
      <c r="HD539" s="157"/>
      <c r="HE539" s="157"/>
      <c r="HF539" s="157"/>
      <c r="HG539" s="157"/>
      <c r="HH539" s="157"/>
      <c r="HI539" s="157"/>
      <c r="HJ539" s="157"/>
      <c r="HK539" s="157"/>
      <c r="HL539" s="157"/>
      <c r="HM539" s="157"/>
      <c r="HN539" s="157"/>
      <c r="HO539" s="157"/>
      <c r="HP539" s="157"/>
      <c r="HQ539" s="157"/>
      <c r="HR539" s="157"/>
      <c r="HS539" s="157"/>
      <c r="HT539" s="157"/>
      <c r="HU539" s="157"/>
      <c r="HV539" s="157"/>
      <c r="HW539" s="157"/>
      <c r="HX539" s="157"/>
      <c r="HY539" s="157"/>
      <c r="HZ539" s="157"/>
      <c r="IA539" s="157"/>
      <c r="IB539" s="157"/>
      <c r="IC539" s="157"/>
      <c r="ID539" s="157"/>
      <c r="IE539" s="157"/>
      <c r="IF539" s="157"/>
      <c r="IG539" s="157"/>
      <c r="IH539" s="157"/>
      <c r="II539" s="157"/>
      <c r="IJ539" s="157"/>
      <c r="IK539" s="157"/>
      <c r="IL539" s="157"/>
      <c r="IM539" s="157"/>
      <c r="IN539" s="157"/>
      <c r="IO539" s="157"/>
      <c r="IP539" s="157"/>
      <c r="IQ539" s="157"/>
      <c r="IR539" s="157"/>
      <c r="IS539" s="157"/>
      <c r="IT539" s="157"/>
      <c r="IU539" s="157"/>
      <c r="IV539" s="157"/>
    </row>
    <row r="540" spans="1:256" ht="12.75">
      <c r="A540" s="160" t="s">
        <v>30</v>
      </c>
      <c r="B540" s="161"/>
      <c r="C540" s="170" t="s">
        <v>1890</v>
      </c>
      <c r="D540" s="162"/>
      <c r="E540" s="162"/>
      <c r="F540" s="163"/>
      <c r="G540" s="164"/>
      <c r="H540" s="164">
        <v>0</v>
      </c>
      <c r="I540" s="164"/>
      <c r="J540" s="157"/>
      <c r="K540" s="164"/>
      <c r="L540" s="164"/>
      <c r="M540" s="164">
        <v>0</v>
      </c>
      <c r="N540" s="164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  <c r="AA540" s="157"/>
      <c r="AB540" s="157"/>
      <c r="AC540" s="157"/>
      <c r="AD540" s="157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157"/>
      <c r="AQ540" s="157"/>
      <c r="AR540" s="157"/>
      <c r="AS540" s="157"/>
      <c r="AT540" s="157"/>
      <c r="AU540" s="157"/>
      <c r="AV540" s="157"/>
      <c r="AW540" s="157"/>
      <c r="AX540" s="157"/>
      <c r="AY540" s="157"/>
      <c r="AZ540" s="157"/>
      <c r="BA540" s="157"/>
      <c r="BB540" s="157"/>
      <c r="BC540" s="157"/>
      <c r="BD540" s="157"/>
      <c r="BE540" s="157"/>
      <c r="BF540" s="157"/>
      <c r="BG540" s="157"/>
      <c r="BH540" s="157"/>
      <c r="BI540" s="157"/>
      <c r="BJ540" s="157"/>
      <c r="BK540" s="157"/>
      <c r="BL540" s="157"/>
      <c r="BM540" s="157"/>
      <c r="BN540" s="157"/>
      <c r="BO540" s="157"/>
      <c r="BP540" s="157"/>
      <c r="BQ540" s="157"/>
      <c r="BR540" s="157"/>
      <c r="BS540" s="157"/>
      <c r="BT540" s="157"/>
      <c r="BU540" s="157"/>
      <c r="BV540" s="157"/>
      <c r="BW540" s="157"/>
      <c r="BX540" s="157"/>
      <c r="BY540" s="157"/>
      <c r="BZ540" s="157"/>
      <c r="CA540" s="157"/>
      <c r="CB540" s="157"/>
      <c r="CC540" s="157"/>
      <c r="CD540" s="157"/>
      <c r="CE540" s="157"/>
      <c r="CF540" s="157"/>
      <c r="CG540" s="157"/>
      <c r="CH540" s="157"/>
      <c r="CI540" s="157"/>
      <c r="CJ540" s="157"/>
      <c r="CK540" s="157"/>
      <c r="CL540" s="157"/>
      <c r="CM540" s="157"/>
      <c r="CN540" s="157"/>
      <c r="CO540" s="157"/>
      <c r="CP540" s="157"/>
      <c r="CQ540" s="157"/>
      <c r="CR540" s="157"/>
      <c r="CS540" s="157"/>
      <c r="CT540" s="157"/>
      <c r="CU540" s="157"/>
      <c r="CV540" s="157"/>
      <c r="CW540" s="157"/>
      <c r="CX540" s="157"/>
      <c r="CY540" s="157"/>
      <c r="CZ540" s="157"/>
      <c r="DA540" s="157"/>
      <c r="DB540" s="157"/>
      <c r="DC540" s="157"/>
      <c r="DD540" s="157"/>
      <c r="DE540" s="157"/>
      <c r="DF540" s="157"/>
      <c r="DG540" s="157"/>
      <c r="DH540" s="157"/>
      <c r="DI540" s="157"/>
      <c r="DJ540" s="157"/>
      <c r="DK540" s="157"/>
      <c r="DL540" s="157"/>
      <c r="DM540" s="157"/>
      <c r="DN540" s="157"/>
      <c r="DO540" s="157"/>
      <c r="DP540" s="157"/>
      <c r="DQ540" s="157"/>
      <c r="DR540" s="157"/>
      <c r="DS540" s="157"/>
      <c r="DT540" s="157"/>
      <c r="DU540" s="157"/>
      <c r="DV540" s="157"/>
      <c r="DW540" s="157"/>
      <c r="DX540" s="157"/>
      <c r="DY540" s="157"/>
      <c r="DZ540" s="157"/>
      <c r="EA540" s="157"/>
      <c r="EB540" s="157"/>
      <c r="EC540" s="157"/>
      <c r="ED540" s="157"/>
      <c r="EE540" s="157"/>
      <c r="EF540" s="157"/>
      <c r="EG540" s="157"/>
      <c r="EH540" s="157"/>
      <c r="EI540" s="157"/>
      <c r="EJ540" s="157"/>
      <c r="EK540" s="157"/>
      <c r="EL540" s="157"/>
      <c r="EM540" s="157"/>
      <c r="EN540" s="157"/>
      <c r="EO540" s="157"/>
      <c r="EP540" s="157"/>
      <c r="EQ540" s="157"/>
      <c r="ER540" s="157"/>
      <c r="ES540" s="157"/>
      <c r="ET540" s="157"/>
      <c r="EU540" s="157"/>
      <c r="EV540" s="157"/>
      <c r="EW540" s="157"/>
      <c r="EX540" s="157"/>
      <c r="EY540" s="157"/>
      <c r="EZ540" s="157"/>
      <c r="FA540" s="157"/>
      <c r="FB540" s="157"/>
      <c r="FC540" s="157"/>
      <c r="FD540" s="157"/>
      <c r="FE540" s="157"/>
      <c r="FF540" s="157"/>
      <c r="FG540" s="157"/>
      <c r="FH540" s="157"/>
      <c r="FI540" s="157"/>
      <c r="FJ540" s="157"/>
      <c r="FK540" s="157"/>
      <c r="FL540" s="157"/>
      <c r="FM540" s="157"/>
      <c r="FN540" s="157"/>
      <c r="FO540" s="157"/>
      <c r="FP540" s="157"/>
      <c r="FQ540" s="157"/>
      <c r="FR540" s="157"/>
      <c r="FS540" s="157"/>
      <c r="FT540" s="157"/>
      <c r="FU540" s="157"/>
      <c r="FV540" s="157"/>
      <c r="FW540" s="157"/>
      <c r="FX540" s="157"/>
      <c r="FY540" s="157"/>
      <c r="FZ540" s="157"/>
      <c r="GA540" s="157"/>
      <c r="GB540" s="157"/>
      <c r="GC540" s="157"/>
      <c r="GD540" s="157"/>
      <c r="GE540" s="157"/>
      <c r="GF540" s="157"/>
      <c r="GG540" s="157"/>
      <c r="GH540" s="157"/>
      <c r="GI540" s="157"/>
      <c r="GJ540" s="157"/>
      <c r="GK540" s="157"/>
      <c r="GL540" s="157"/>
      <c r="GM540" s="157"/>
      <c r="GN540" s="157"/>
      <c r="GO540" s="157"/>
      <c r="GP540" s="157"/>
      <c r="GQ540" s="157"/>
      <c r="GR540" s="157"/>
      <c r="GS540" s="157"/>
      <c r="GT540" s="157"/>
      <c r="GU540" s="157"/>
      <c r="GV540" s="157"/>
      <c r="GW540" s="157"/>
      <c r="GX540" s="157"/>
      <c r="GY540" s="157"/>
      <c r="GZ540" s="157"/>
      <c r="HA540" s="157"/>
      <c r="HB540" s="157"/>
      <c r="HC540" s="157"/>
      <c r="HD540" s="157"/>
      <c r="HE540" s="157"/>
      <c r="HF540" s="157"/>
      <c r="HG540" s="157"/>
      <c r="HH540" s="157"/>
      <c r="HI540" s="157"/>
      <c r="HJ540" s="157"/>
      <c r="HK540" s="157"/>
      <c r="HL540" s="157"/>
      <c r="HM540" s="157"/>
      <c r="HN540" s="157"/>
      <c r="HO540" s="157"/>
      <c r="HP540" s="157"/>
      <c r="HQ540" s="157"/>
      <c r="HR540" s="157"/>
      <c r="HS540" s="157"/>
      <c r="HT540" s="157"/>
      <c r="HU540" s="157"/>
      <c r="HV540" s="157"/>
      <c r="HW540" s="157"/>
      <c r="HX540" s="157"/>
      <c r="HY540" s="157"/>
      <c r="HZ540" s="157"/>
      <c r="IA540" s="157"/>
      <c r="IB540" s="157"/>
      <c r="IC540" s="157"/>
      <c r="ID540" s="157"/>
      <c r="IE540" s="157"/>
      <c r="IF540" s="157"/>
      <c r="IG540" s="157"/>
      <c r="IH540" s="157"/>
      <c r="II540" s="157"/>
      <c r="IJ540" s="157"/>
      <c r="IK540" s="157"/>
      <c r="IL540" s="157"/>
      <c r="IM540" s="157"/>
      <c r="IN540" s="157"/>
      <c r="IO540" s="157"/>
      <c r="IP540" s="157"/>
      <c r="IQ540" s="157"/>
      <c r="IR540" s="157"/>
      <c r="IS540" s="157"/>
      <c r="IT540" s="157"/>
      <c r="IU540" s="157"/>
      <c r="IV540" s="157"/>
    </row>
    <row r="541" spans="1:256" ht="12.75">
      <c r="A541" s="160"/>
      <c r="B541" s="161"/>
      <c r="C541" s="170" t="s">
        <v>1891</v>
      </c>
      <c r="D541" s="162"/>
      <c r="E541" s="162"/>
      <c r="F541" s="163">
        <v>7006479.73</v>
      </c>
      <c r="G541" s="164">
        <v>7605023.99</v>
      </c>
      <c r="H541" s="164">
        <v>598544.26</v>
      </c>
      <c r="I541" s="164"/>
      <c r="J541" s="157"/>
      <c r="K541" s="164">
        <v>-114133.47</v>
      </c>
      <c r="L541" s="164">
        <v>-7191517.75</v>
      </c>
      <c r="M541" s="164">
        <v>-7077384.28</v>
      </c>
      <c r="N541" s="164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  <c r="AA541" s="157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  <c r="AX541" s="157"/>
      <c r="AY541" s="157"/>
      <c r="AZ541" s="157"/>
      <c r="BA541" s="157"/>
      <c r="BB541" s="157"/>
      <c r="BC541" s="157"/>
      <c r="BD541" s="157"/>
      <c r="BE541" s="157"/>
      <c r="BF541" s="157"/>
      <c r="BG541" s="157"/>
      <c r="BH541" s="157"/>
      <c r="BI541" s="157"/>
      <c r="BJ541" s="157"/>
      <c r="BK541" s="157"/>
      <c r="BL541" s="157"/>
      <c r="BM541" s="157"/>
      <c r="BN541" s="157"/>
      <c r="BO541" s="157"/>
      <c r="BP541" s="157"/>
      <c r="BQ541" s="157"/>
      <c r="BR541" s="157"/>
      <c r="BS541" s="157"/>
      <c r="BT541" s="157"/>
      <c r="BU541" s="157"/>
      <c r="BV541" s="157"/>
      <c r="BW541" s="157"/>
      <c r="BX541" s="157"/>
      <c r="BY541" s="157"/>
      <c r="BZ541" s="157"/>
      <c r="CA541" s="157"/>
      <c r="CB541" s="157"/>
      <c r="CC541" s="157"/>
      <c r="CD541" s="157"/>
      <c r="CE541" s="157"/>
      <c r="CF541" s="157"/>
      <c r="CG541" s="157"/>
      <c r="CH541" s="157"/>
      <c r="CI541" s="157"/>
      <c r="CJ541" s="157"/>
      <c r="CK541" s="157"/>
      <c r="CL541" s="157"/>
      <c r="CM541" s="157"/>
      <c r="CN541" s="157"/>
      <c r="CO541" s="157"/>
      <c r="CP541" s="157"/>
      <c r="CQ541" s="157"/>
      <c r="CR541" s="157"/>
      <c r="CS541" s="157"/>
      <c r="CT541" s="157"/>
      <c r="CU541" s="157"/>
      <c r="CV541" s="157"/>
      <c r="CW541" s="157"/>
      <c r="CX541" s="157"/>
      <c r="CY541" s="157"/>
      <c r="CZ541" s="157"/>
      <c r="DA541" s="157"/>
      <c r="DB541" s="157"/>
      <c r="DC541" s="157"/>
      <c r="DD541" s="157"/>
      <c r="DE541" s="157"/>
      <c r="DF541" s="157"/>
      <c r="DG541" s="157"/>
      <c r="DH541" s="157"/>
      <c r="DI541" s="157"/>
      <c r="DJ541" s="157"/>
      <c r="DK541" s="157"/>
      <c r="DL541" s="157"/>
      <c r="DM541" s="157"/>
      <c r="DN541" s="157"/>
      <c r="DO541" s="157"/>
      <c r="DP541" s="157"/>
      <c r="DQ541" s="157"/>
      <c r="DR541" s="157"/>
      <c r="DS541" s="157"/>
      <c r="DT541" s="157"/>
      <c r="DU541" s="157"/>
      <c r="DV541" s="157"/>
      <c r="DW541" s="157"/>
      <c r="DX541" s="157"/>
      <c r="DY541" s="157"/>
      <c r="DZ541" s="157"/>
      <c r="EA541" s="157"/>
      <c r="EB541" s="157"/>
      <c r="EC541" s="157"/>
      <c r="ED541" s="157"/>
      <c r="EE541" s="157"/>
      <c r="EF541" s="157"/>
      <c r="EG541" s="157"/>
      <c r="EH541" s="157"/>
      <c r="EI541" s="157"/>
      <c r="EJ541" s="157"/>
      <c r="EK541" s="157"/>
      <c r="EL541" s="157"/>
      <c r="EM541" s="157"/>
      <c r="EN541" s="157"/>
      <c r="EO541" s="157"/>
      <c r="EP541" s="157"/>
      <c r="EQ541" s="157"/>
      <c r="ER541" s="157"/>
      <c r="ES541" s="157"/>
      <c r="ET541" s="157"/>
      <c r="EU541" s="157"/>
      <c r="EV541" s="157"/>
      <c r="EW541" s="157"/>
      <c r="EX541" s="157"/>
      <c r="EY541" s="157"/>
      <c r="EZ541" s="157"/>
      <c r="FA541" s="157"/>
      <c r="FB541" s="157"/>
      <c r="FC541" s="157"/>
      <c r="FD541" s="157"/>
      <c r="FE541" s="157"/>
      <c r="FF541" s="157"/>
      <c r="FG541" s="157"/>
      <c r="FH541" s="157"/>
      <c r="FI541" s="157"/>
      <c r="FJ541" s="157"/>
      <c r="FK541" s="157"/>
      <c r="FL541" s="157"/>
      <c r="FM541" s="157"/>
      <c r="FN541" s="157"/>
      <c r="FO541" s="157"/>
      <c r="FP541" s="157"/>
      <c r="FQ541" s="157"/>
      <c r="FR541" s="157"/>
      <c r="FS541" s="157"/>
      <c r="FT541" s="157"/>
      <c r="FU541" s="157"/>
      <c r="FV541" s="157"/>
      <c r="FW541" s="157"/>
      <c r="FX541" s="157"/>
      <c r="FY541" s="157"/>
      <c r="FZ541" s="157"/>
      <c r="GA541" s="157"/>
      <c r="GB541" s="157"/>
      <c r="GC541" s="157"/>
      <c r="GD541" s="157"/>
      <c r="GE541" s="157"/>
      <c r="GF541" s="157"/>
      <c r="GG541" s="157"/>
      <c r="GH541" s="157"/>
      <c r="GI541" s="157"/>
      <c r="GJ541" s="157"/>
      <c r="GK541" s="157"/>
      <c r="GL541" s="157"/>
      <c r="GM541" s="157"/>
      <c r="GN541" s="157"/>
      <c r="GO541" s="157"/>
      <c r="GP541" s="157"/>
      <c r="GQ541" s="157"/>
      <c r="GR541" s="157"/>
      <c r="GS541" s="157"/>
      <c r="GT541" s="157"/>
      <c r="GU541" s="157"/>
      <c r="GV541" s="157"/>
      <c r="GW541" s="157"/>
      <c r="GX541" s="157"/>
      <c r="GY541" s="157"/>
      <c r="GZ541" s="157"/>
      <c r="HA541" s="157"/>
      <c r="HB541" s="157"/>
      <c r="HC541" s="157"/>
      <c r="HD541" s="157"/>
      <c r="HE541" s="157"/>
      <c r="HF541" s="157"/>
      <c r="HG541" s="157"/>
      <c r="HH541" s="157"/>
      <c r="HI541" s="157"/>
      <c r="HJ541" s="157"/>
      <c r="HK541" s="157"/>
      <c r="HL541" s="157"/>
      <c r="HM541" s="157"/>
      <c r="HN541" s="157"/>
      <c r="HO541" s="157"/>
      <c r="HP541" s="157"/>
      <c r="HQ541" s="157"/>
      <c r="HR541" s="157"/>
      <c r="HS541" s="157"/>
      <c r="HT541" s="157"/>
      <c r="HU541" s="157"/>
      <c r="HV541" s="157"/>
      <c r="HW541" s="157"/>
      <c r="HX541" s="157"/>
      <c r="HY541" s="157"/>
      <c r="HZ541" s="157"/>
      <c r="IA541" s="157"/>
      <c r="IB541" s="157"/>
      <c r="IC541" s="157"/>
      <c r="ID541" s="157"/>
      <c r="IE541" s="157"/>
      <c r="IF541" s="157"/>
      <c r="IG541" s="157"/>
      <c r="IH541" s="157"/>
      <c r="II541" s="157"/>
      <c r="IJ541" s="157"/>
      <c r="IK541" s="157"/>
      <c r="IL541" s="157"/>
      <c r="IM541" s="157"/>
      <c r="IN541" s="157"/>
      <c r="IO541" s="157"/>
      <c r="IP541" s="157"/>
      <c r="IQ541" s="157"/>
      <c r="IR541" s="157"/>
      <c r="IS541" s="157"/>
      <c r="IT541" s="157"/>
      <c r="IU541" s="157"/>
      <c r="IV541" s="157"/>
    </row>
    <row r="542" spans="1:256" ht="12.75">
      <c r="A542" s="160"/>
      <c r="B542" s="161"/>
      <c r="C542" s="170"/>
      <c r="D542" s="162"/>
      <c r="E542" s="162"/>
      <c r="F542" s="163"/>
      <c r="G542" s="164"/>
      <c r="H542" s="164">
        <v>0</v>
      </c>
      <c r="I542" s="164"/>
      <c r="J542" s="157"/>
      <c r="K542" s="164"/>
      <c r="L542" s="164"/>
      <c r="M542" s="164">
        <v>0</v>
      </c>
      <c r="N542" s="164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  <c r="AA542" s="157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  <c r="AQ542" s="157"/>
      <c r="AR542" s="157"/>
      <c r="AS542" s="157"/>
      <c r="AT542" s="157"/>
      <c r="AU542" s="157"/>
      <c r="AV542" s="157"/>
      <c r="AW542" s="157"/>
      <c r="AX542" s="157"/>
      <c r="AY542" s="157"/>
      <c r="AZ542" s="157"/>
      <c r="BA542" s="157"/>
      <c r="BB542" s="157"/>
      <c r="BC542" s="157"/>
      <c r="BD542" s="157"/>
      <c r="BE542" s="157"/>
      <c r="BF542" s="157"/>
      <c r="BG542" s="157"/>
      <c r="BH542" s="157"/>
      <c r="BI542" s="157"/>
      <c r="BJ542" s="157"/>
      <c r="BK542" s="157"/>
      <c r="BL542" s="157"/>
      <c r="BM542" s="157"/>
      <c r="BN542" s="157"/>
      <c r="BO542" s="157"/>
      <c r="BP542" s="157"/>
      <c r="BQ542" s="157"/>
      <c r="BR542" s="157"/>
      <c r="BS542" s="157"/>
      <c r="BT542" s="157"/>
      <c r="BU542" s="157"/>
      <c r="BV542" s="157"/>
      <c r="BW542" s="157"/>
      <c r="BX542" s="157"/>
      <c r="BY542" s="157"/>
      <c r="BZ542" s="157"/>
      <c r="CA542" s="157"/>
      <c r="CB542" s="157"/>
      <c r="CC542" s="157"/>
      <c r="CD542" s="157"/>
      <c r="CE542" s="157"/>
      <c r="CF542" s="157"/>
      <c r="CG542" s="157"/>
      <c r="CH542" s="157"/>
      <c r="CI542" s="157"/>
      <c r="CJ542" s="157"/>
      <c r="CK542" s="157"/>
      <c r="CL542" s="157"/>
      <c r="CM542" s="157"/>
      <c r="CN542" s="157"/>
      <c r="CO542" s="157"/>
      <c r="CP542" s="157"/>
      <c r="CQ542" s="157"/>
      <c r="CR542" s="157"/>
      <c r="CS542" s="157"/>
      <c r="CT542" s="157"/>
      <c r="CU542" s="157"/>
      <c r="CV542" s="157"/>
      <c r="CW542" s="157"/>
      <c r="CX542" s="157"/>
      <c r="CY542" s="157"/>
      <c r="CZ542" s="157"/>
      <c r="DA542" s="157"/>
      <c r="DB542" s="157"/>
      <c r="DC542" s="157"/>
      <c r="DD542" s="157"/>
      <c r="DE542" s="157"/>
      <c r="DF542" s="157"/>
      <c r="DG542" s="157"/>
      <c r="DH542" s="157"/>
      <c r="DI542" s="157"/>
      <c r="DJ542" s="157"/>
      <c r="DK542" s="157"/>
      <c r="DL542" s="157"/>
      <c r="DM542" s="157"/>
      <c r="DN542" s="157"/>
      <c r="DO542" s="157"/>
      <c r="DP542" s="157"/>
      <c r="DQ542" s="157"/>
      <c r="DR542" s="157"/>
      <c r="DS542" s="157"/>
      <c r="DT542" s="157"/>
      <c r="DU542" s="157"/>
      <c r="DV542" s="157"/>
      <c r="DW542" s="157"/>
      <c r="DX542" s="157"/>
      <c r="DY542" s="157"/>
      <c r="DZ542" s="157"/>
      <c r="EA542" s="157"/>
      <c r="EB542" s="157"/>
      <c r="EC542" s="157"/>
      <c r="ED542" s="157"/>
      <c r="EE542" s="157"/>
      <c r="EF542" s="157"/>
      <c r="EG542" s="157"/>
      <c r="EH542" s="157"/>
      <c r="EI542" s="157"/>
      <c r="EJ542" s="157"/>
      <c r="EK542" s="157"/>
      <c r="EL542" s="157"/>
      <c r="EM542" s="157"/>
      <c r="EN542" s="157"/>
      <c r="EO542" s="157"/>
      <c r="EP542" s="157"/>
      <c r="EQ542" s="157"/>
      <c r="ER542" s="157"/>
      <c r="ES542" s="157"/>
      <c r="ET542" s="157"/>
      <c r="EU542" s="157"/>
      <c r="EV542" s="157"/>
      <c r="EW542" s="157"/>
      <c r="EX542" s="157"/>
      <c r="EY542" s="157"/>
      <c r="EZ542" s="157"/>
      <c r="FA542" s="157"/>
      <c r="FB542" s="157"/>
      <c r="FC542" s="157"/>
      <c r="FD542" s="157"/>
      <c r="FE542" s="157"/>
      <c r="FF542" s="157"/>
      <c r="FG542" s="157"/>
      <c r="FH542" s="157"/>
      <c r="FI542" s="157"/>
      <c r="FJ542" s="157"/>
      <c r="FK542" s="157"/>
      <c r="FL542" s="157"/>
      <c r="FM542" s="157"/>
      <c r="FN542" s="157"/>
      <c r="FO542" s="157"/>
      <c r="FP542" s="157"/>
      <c r="FQ542" s="157"/>
      <c r="FR542" s="157"/>
      <c r="FS542" s="157"/>
      <c r="FT542" s="157"/>
      <c r="FU542" s="157"/>
      <c r="FV542" s="157"/>
      <c r="FW542" s="157"/>
      <c r="FX542" s="157"/>
      <c r="FY542" s="157"/>
      <c r="FZ542" s="157"/>
      <c r="GA542" s="157"/>
      <c r="GB542" s="157"/>
      <c r="GC542" s="157"/>
      <c r="GD542" s="157"/>
      <c r="GE542" s="157"/>
      <c r="GF542" s="157"/>
      <c r="GG542" s="157"/>
      <c r="GH542" s="157"/>
      <c r="GI542" s="157"/>
      <c r="GJ542" s="157"/>
      <c r="GK542" s="157"/>
      <c r="GL542" s="157"/>
      <c r="GM542" s="157"/>
      <c r="GN542" s="157"/>
      <c r="GO542" s="157"/>
      <c r="GP542" s="157"/>
      <c r="GQ542" s="157"/>
      <c r="GR542" s="157"/>
      <c r="GS542" s="157"/>
      <c r="GT542" s="157"/>
      <c r="GU542" s="157"/>
      <c r="GV542" s="157"/>
      <c r="GW542" s="157"/>
      <c r="GX542" s="157"/>
      <c r="GY542" s="157"/>
      <c r="GZ542" s="157"/>
      <c r="HA542" s="157"/>
      <c r="HB542" s="157"/>
      <c r="HC542" s="157"/>
      <c r="HD542" s="157"/>
      <c r="HE542" s="157"/>
      <c r="HF542" s="157"/>
      <c r="HG542" s="157"/>
      <c r="HH542" s="157"/>
      <c r="HI542" s="157"/>
      <c r="HJ542" s="157"/>
      <c r="HK542" s="157"/>
      <c r="HL542" s="157"/>
      <c r="HM542" s="157"/>
      <c r="HN542" s="157"/>
      <c r="HO542" s="157"/>
      <c r="HP542" s="157"/>
      <c r="HQ542" s="157"/>
      <c r="HR542" s="157"/>
      <c r="HS542" s="157"/>
      <c r="HT542" s="157"/>
      <c r="HU542" s="157"/>
      <c r="HV542" s="157"/>
      <c r="HW542" s="157"/>
      <c r="HX542" s="157"/>
      <c r="HY542" s="157"/>
      <c r="HZ542" s="157"/>
      <c r="IA542" s="157"/>
      <c r="IB542" s="157"/>
      <c r="IC542" s="157"/>
      <c r="ID542" s="157"/>
      <c r="IE542" s="157"/>
      <c r="IF542" s="157"/>
      <c r="IG542" s="157"/>
      <c r="IH542" s="157"/>
      <c r="II542" s="157"/>
      <c r="IJ542" s="157"/>
      <c r="IK542" s="157"/>
      <c r="IL542" s="157"/>
      <c r="IM542" s="157"/>
      <c r="IN542" s="157"/>
      <c r="IO542" s="157"/>
      <c r="IP542" s="157"/>
      <c r="IQ542" s="157"/>
      <c r="IR542" s="157"/>
      <c r="IS542" s="157"/>
      <c r="IT542" s="157"/>
      <c r="IU542" s="157"/>
      <c r="IV542" s="157"/>
    </row>
    <row r="543" spans="1:256" ht="12.75">
      <c r="A543" s="160" t="s">
        <v>1969</v>
      </c>
      <c r="B543" s="165">
        <v>408.2</v>
      </c>
      <c r="C543" s="166" t="s">
        <v>1970</v>
      </c>
      <c r="D543" s="162"/>
      <c r="E543" s="162"/>
      <c r="F543" s="163">
        <v>0</v>
      </c>
      <c r="G543" s="164">
        <v>0</v>
      </c>
      <c r="H543" s="164"/>
      <c r="I543" s="164"/>
      <c r="J543" s="157"/>
      <c r="K543" s="164">
        <v>0</v>
      </c>
      <c r="L543" s="164">
        <v>0</v>
      </c>
      <c r="M543" s="164"/>
      <c r="N543" s="164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  <c r="AA543" s="157"/>
      <c r="AB543" s="157"/>
      <c r="AC543" s="157"/>
      <c r="AD543" s="157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157"/>
      <c r="AQ543" s="157"/>
      <c r="AR543" s="157"/>
      <c r="AS543" s="157"/>
      <c r="AT543" s="157"/>
      <c r="AU543" s="157"/>
      <c r="AV543" s="157"/>
      <c r="AW543" s="157"/>
      <c r="AX543" s="157"/>
      <c r="AY543" s="157"/>
      <c r="AZ543" s="157"/>
      <c r="BA543" s="157"/>
      <c r="BB543" s="157"/>
      <c r="BC543" s="157"/>
      <c r="BD543" s="157"/>
      <c r="BE543" s="157"/>
      <c r="BF543" s="157"/>
      <c r="BG543" s="157"/>
      <c r="BH543" s="157"/>
      <c r="BI543" s="157"/>
      <c r="BJ543" s="157"/>
      <c r="BK543" s="157"/>
      <c r="BL543" s="157"/>
      <c r="BM543" s="157"/>
      <c r="BN543" s="157"/>
      <c r="BO543" s="157"/>
      <c r="BP543" s="157"/>
      <c r="BQ543" s="157"/>
      <c r="BR543" s="157"/>
      <c r="BS543" s="157"/>
      <c r="BT543" s="157"/>
      <c r="BU543" s="157"/>
      <c r="BV543" s="157"/>
      <c r="BW543" s="157"/>
      <c r="BX543" s="157"/>
      <c r="BY543" s="157"/>
      <c r="BZ543" s="157"/>
      <c r="CA543" s="157"/>
      <c r="CB543" s="157"/>
      <c r="CC543" s="157"/>
      <c r="CD543" s="157"/>
      <c r="CE543" s="157"/>
      <c r="CF543" s="157"/>
      <c r="CG543" s="157"/>
      <c r="CH543" s="157"/>
      <c r="CI543" s="157"/>
      <c r="CJ543" s="157"/>
      <c r="CK543" s="157"/>
      <c r="CL543" s="157"/>
      <c r="CM543" s="157"/>
      <c r="CN543" s="157"/>
      <c r="CO543" s="157"/>
      <c r="CP543" s="157"/>
      <c r="CQ543" s="157"/>
      <c r="CR543" s="157"/>
      <c r="CS543" s="157"/>
      <c r="CT543" s="157"/>
      <c r="CU543" s="157"/>
      <c r="CV543" s="157"/>
      <c r="CW543" s="157"/>
      <c r="CX543" s="157"/>
      <c r="CY543" s="157"/>
      <c r="CZ543" s="157"/>
      <c r="DA543" s="157"/>
      <c r="DB543" s="157"/>
      <c r="DC543" s="157"/>
      <c r="DD543" s="157"/>
      <c r="DE543" s="157"/>
      <c r="DF543" s="157"/>
      <c r="DG543" s="157"/>
      <c r="DH543" s="157"/>
      <c r="DI543" s="157"/>
      <c r="DJ543" s="157"/>
      <c r="DK543" s="157"/>
      <c r="DL543" s="157"/>
      <c r="DM543" s="157"/>
      <c r="DN543" s="157"/>
      <c r="DO543" s="157"/>
      <c r="DP543" s="157"/>
      <c r="DQ543" s="157"/>
      <c r="DR543" s="157"/>
      <c r="DS543" s="157"/>
      <c r="DT543" s="157"/>
      <c r="DU543" s="157"/>
      <c r="DV543" s="157"/>
      <c r="DW543" s="157"/>
      <c r="DX543" s="157"/>
      <c r="DY543" s="157"/>
      <c r="DZ543" s="157"/>
      <c r="EA543" s="157"/>
      <c r="EB543" s="157"/>
      <c r="EC543" s="157"/>
      <c r="ED543" s="157"/>
      <c r="EE543" s="157"/>
      <c r="EF543" s="157"/>
      <c r="EG543" s="157"/>
      <c r="EH543" s="157"/>
      <c r="EI543" s="157"/>
      <c r="EJ543" s="157"/>
      <c r="EK543" s="157"/>
      <c r="EL543" s="157"/>
      <c r="EM543" s="157"/>
      <c r="EN543" s="157"/>
      <c r="EO543" s="157"/>
      <c r="EP543" s="157"/>
      <c r="EQ543" s="157"/>
      <c r="ER543" s="157"/>
      <c r="ES543" s="157"/>
      <c r="ET543" s="157"/>
      <c r="EU543" s="157"/>
      <c r="EV543" s="157"/>
      <c r="EW543" s="157"/>
      <c r="EX543" s="157"/>
      <c r="EY543" s="157"/>
      <c r="EZ543" s="157"/>
      <c r="FA543" s="157"/>
      <c r="FB543" s="157"/>
      <c r="FC543" s="157"/>
      <c r="FD543" s="157"/>
      <c r="FE543" s="157"/>
      <c r="FF543" s="157"/>
      <c r="FG543" s="157"/>
      <c r="FH543" s="157"/>
      <c r="FI543" s="157"/>
      <c r="FJ543" s="157"/>
      <c r="FK543" s="157"/>
      <c r="FL543" s="157"/>
      <c r="FM543" s="157"/>
      <c r="FN543" s="157"/>
      <c r="FO543" s="157"/>
      <c r="FP543" s="157"/>
      <c r="FQ543" s="157"/>
      <c r="FR543" s="157"/>
      <c r="FS543" s="157"/>
      <c r="FT543" s="157"/>
      <c r="FU543" s="157"/>
      <c r="FV543" s="157"/>
      <c r="FW543" s="157"/>
      <c r="FX543" s="157"/>
      <c r="FY543" s="157"/>
      <c r="FZ543" s="157"/>
      <c r="GA543" s="157"/>
      <c r="GB543" s="157"/>
      <c r="GC543" s="157"/>
      <c r="GD543" s="157"/>
      <c r="GE543" s="157"/>
      <c r="GF543" s="157"/>
      <c r="GG543" s="157"/>
      <c r="GH543" s="157"/>
      <c r="GI543" s="157"/>
      <c r="GJ543" s="157"/>
      <c r="GK543" s="157"/>
      <c r="GL543" s="157"/>
      <c r="GM543" s="157"/>
      <c r="GN543" s="157"/>
      <c r="GO543" s="157"/>
      <c r="GP543" s="157"/>
      <c r="GQ543" s="157"/>
      <c r="GR543" s="157"/>
      <c r="GS543" s="157"/>
      <c r="GT543" s="157"/>
      <c r="GU543" s="157"/>
      <c r="GV543" s="157"/>
      <c r="GW543" s="157"/>
      <c r="GX543" s="157"/>
      <c r="GY543" s="157"/>
      <c r="GZ543" s="157"/>
      <c r="HA543" s="157"/>
      <c r="HB543" s="157"/>
      <c r="HC543" s="157"/>
      <c r="HD543" s="157"/>
      <c r="HE543" s="157"/>
      <c r="HF543" s="157"/>
      <c r="HG543" s="157"/>
      <c r="HH543" s="157"/>
      <c r="HI543" s="157"/>
      <c r="HJ543" s="157"/>
      <c r="HK543" s="157"/>
      <c r="HL543" s="157"/>
      <c r="HM543" s="157"/>
      <c r="HN543" s="157"/>
      <c r="HO543" s="157"/>
      <c r="HP543" s="157"/>
      <c r="HQ543" s="157"/>
      <c r="HR543" s="157"/>
      <c r="HS543" s="157"/>
      <c r="HT543" s="157"/>
      <c r="HU543" s="157"/>
      <c r="HV543" s="157"/>
      <c r="HW543" s="157"/>
      <c r="HX543" s="157"/>
      <c r="HY543" s="157"/>
      <c r="HZ543" s="157"/>
      <c r="IA543" s="157"/>
      <c r="IB543" s="157"/>
      <c r="IC543" s="157"/>
      <c r="ID543" s="157"/>
      <c r="IE543" s="157"/>
      <c r="IF543" s="157"/>
      <c r="IG543" s="157"/>
      <c r="IH543" s="157"/>
      <c r="II543" s="157"/>
      <c r="IJ543" s="157"/>
      <c r="IK543" s="157"/>
      <c r="IL543" s="157"/>
      <c r="IM543" s="157"/>
      <c r="IN543" s="157"/>
      <c r="IO543" s="157"/>
      <c r="IP543" s="157"/>
      <c r="IQ543" s="157"/>
      <c r="IR543" s="157"/>
      <c r="IS543" s="157"/>
      <c r="IT543" s="157"/>
      <c r="IU543" s="157"/>
      <c r="IV543" s="157"/>
    </row>
    <row r="544" spans="1:256" ht="12.75">
      <c r="A544" s="71" t="s">
        <v>1898</v>
      </c>
      <c r="B544" s="71" t="s">
        <v>1899</v>
      </c>
      <c r="C544" s="71" t="s">
        <v>1900</v>
      </c>
      <c r="D544" s="71"/>
      <c r="E544" s="71"/>
      <c r="F544" s="159">
        <v>-3746.24</v>
      </c>
      <c r="G544" s="71">
        <v>-3746.24</v>
      </c>
      <c r="H544" s="71"/>
      <c r="I544" s="71"/>
      <c r="J544" s="71"/>
      <c r="K544" s="71">
        <v>-40267</v>
      </c>
      <c r="L544" s="71">
        <v>-40267</v>
      </c>
      <c r="M544" s="71"/>
      <c r="N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  <c r="BM544" s="71"/>
      <c r="BN544" s="71"/>
      <c r="BO544" s="71"/>
      <c r="BP544" s="71"/>
      <c r="BQ544" s="71"/>
      <c r="BR544" s="71"/>
      <c r="BS544" s="71"/>
      <c r="BT544" s="71"/>
      <c r="BU544" s="71"/>
      <c r="BV544" s="71"/>
      <c r="BW544" s="71"/>
      <c r="BX544" s="71"/>
      <c r="BY544" s="71"/>
      <c r="BZ544" s="71"/>
      <c r="CA544" s="71"/>
      <c r="CB544" s="71"/>
      <c r="CC544" s="71"/>
      <c r="CD544" s="71"/>
      <c r="CE544" s="71"/>
      <c r="CF544" s="71"/>
      <c r="CG544" s="71"/>
      <c r="CH544" s="71"/>
      <c r="CI544" s="71"/>
      <c r="CJ544" s="71"/>
      <c r="CK544" s="71"/>
      <c r="CL544" s="71"/>
      <c r="CM544" s="71"/>
      <c r="CN544" s="71"/>
      <c r="CO544" s="71"/>
      <c r="CP544" s="71"/>
      <c r="CQ544" s="71"/>
      <c r="CR544" s="71"/>
      <c r="CS544" s="71"/>
      <c r="CT544" s="71"/>
      <c r="CU544" s="71"/>
      <c r="CV544" s="71"/>
      <c r="CW544" s="71"/>
      <c r="CX544" s="71"/>
      <c r="CY544" s="71"/>
      <c r="CZ544" s="71"/>
      <c r="DA544" s="71"/>
      <c r="DB544" s="71"/>
      <c r="DC544" s="71"/>
      <c r="DD544" s="71"/>
      <c r="DE544" s="71"/>
      <c r="DF544" s="71"/>
      <c r="DG544" s="71"/>
      <c r="DH544" s="71"/>
      <c r="DI544" s="71"/>
      <c r="DJ544" s="71"/>
      <c r="DK544" s="71"/>
      <c r="DL544" s="71"/>
      <c r="DM544" s="71"/>
      <c r="DN544" s="71"/>
      <c r="DO544" s="71"/>
      <c r="DP544" s="71"/>
      <c r="DQ544" s="71"/>
      <c r="DR544" s="71"/>
      <c r="DS544" s="71"/>
      <c r="DT544" s="71"/>
      <c r="DU544" s="71"/>
      <c r="DV544" s="71"/>
      <c r="DW544" s="71"/>
      <c r="DX544" s="71"/>
      <c r="DY544" s="71"/>
      <c r="DZ544" s="71"/>
      <c r="EA544" s="71"/>
      <c r="EB544" s="71"/>
      <c r="EC544" s="71"/>
      <c r="ED544" s="71"/>
      <c r="EE544" s="71"/>
      <c r="EF544" s="71"/>
      <c r="EG544" s="71"/>
      <c r="EH544" s="71"/>
      <c r="EI544" s="71"/>
      <c r="EJ544" s="71"/>
      <c r="EK544" s="71"/>
      <c r="EL544" s="71"/>
      <c r="EM544" s="71"/>
      <c r="EN544" s="71"/>
      <c r="EO544" s="71"/>
      <c r="EP544" s="71"/>
      <c r="EQ544" s="71"/>
      <c r="ER544" s="71"/>
      <c r="ES544" s="71"/>
      <c r="ET544" s="71"/>
      <c r="EU544" s="71"/>
      <c r="EV544" s="71"/>
      <c r="EW544" s="71"/>
      <c r="EX544" s="71"/>
      <c r="EY544" s="71"/>
      <c r="EZ544" s="71"/>
      <c r="FA544" s="71"/>
      <c r="FB544" s="71"/>
      <c r="FC544" s="71"/>
      <c r="FD544" s="71"/>
      <c r="FE544" s="71"/>
      <c r="FF544" s="71"/>
      <c r="FG544" s="71"/>
      <c r="FH544" s="71"/>
      <c r="FI544" s="71"/>
      <c r="FJ544" s="71"/>
      <c r="FK544" s="71"/>
      <c r="FL544" s="71"/>
      <c r="FM544" s="71"/>
      <c r="FN544" s="71"/>
      <c r="FO544" s="71"/>
      <c r="FP544" s="71"/>
      <c r="FQ544" s="71"/>
      <c r="FR544" s="71"/>
      <c r="FS544" s="71"/>
      <c r="FT544" s="71"/>
      <c r="FU544" s="71"/>
      <c r="FV544" s="71"/>
      <c r="FW544" s="71"/>
      <c r="FX544" s="71"/>
      <c r="FY544" s="71"/>
      <c r="FZ544" s="71"/>
      <c r="GA544" s="71"/>
      <c r="GB544" s="71"/>
      <c r="GC544" s="71"/>
      <c r="GD544" s="71"/>
      <c r="GE544" s="71"/>
      <c r="GF544" s="71"/>
      <c r="GG544" s="71"/>
      <c r="GH544" s="71"/>
      <c r="GI544" s="71"/>
      <c r="GJ544" s="71"/>
      <c r="GK544" s="71"/>
      <c r="GL544" s="71"/>
      <c r="GM544" s="71"/>
      <c r="GN544" s="71"/>
      <c r="GO544" s="71"/>
      <c r="GP544" s="71"/>
      <c r="GQ544" s="71"/>
      <c r="GR544" s="71"/>
      <c r="GS544" s="71"/>
      <c r="GT544" s="71"/>
      <c r="GU544" s="71"/>
      <c r="GV544" s="71"/>
      <c r="GW544" s="71"/>
      <c r="GX544" s="71"/>
      <c r="GY544" s="71"/>
      <c r="GZ544" s="71"/>
      <c r="HA544" s="71"/>
      <c r="HB544" s="71"/>
      <c r="HC544" s="71"/>
      <c r="HD544" s="71"/>
      <c r="HE544" s="71"/>
      <c r="HF544" s="71"/>
      <c r="HG544" s="71"/>
      <c r="HH544" s="71"/>
      <c r="HI544" s="71"/>
      <c r="HJ544" s="71"/>
      <c r="HK544" s="71"/>
      <c r="HL544" s="71"/>
      <c r="HM544" s="71"/>
      <c r="HN544" s="71"/>
      <c r="HO544" s="71"/>
      <c r="HP544" s="71"/>
      <c r="HQ544" s="71"/>
      <c r="HR544" s="71"/>
      <c r="HS544" s="71"/>
      <c r="HT544" s="71"/>
      <c r="HU544" s="71"/>
      <c r="HV544" s="71"/>
      <c r="HW544" s="71"/>
      <c r="HX544" s="71"/>
      <c r="HY544" s="71"/>
      <c r="HZ544" s="71"/>
      <c r="IA544" s="71"/>
      <c r="IB544" s="71"/>
      <c r="IC544" s="71"/>
      <c r="ID544" s="71"/>
      <c r="IE544" s="71"/>
      <c r="IF544" s="71"/>
      <c r="IG544" s="71"/>
      <c r="IH544" s="71"/>
      <c r="II544" s="71"/>
      <c r="IJ544" s="71"/>
      <c r="IK544" s="71"/>
      <c r="IL544" s="71"/>
      <c r="IM544" s="71"/>
      <c r="IN544" s="71"/>
      <c r="IO544" s="71"/>
      <c r="IP544" s="71"/>
      <c r="IQ544" s="71"/>
      <c r="IR544" s="71"/>
      <c r="IS544" s="71"/>
      <c r="IT544" s="71"/>
      <c r="IU544" s="71"/>
      <c r="IV544" s="71"/>
    </row>
    <row r="545" spans="1:256" ht="12.75">
      <c r="A545" s="160" t="s">
        <v>1901</v>
      </c>
      <c r="B545" s="177">
        <v>409.2</v>
      </c>
      <c r="C545" s="162" t="s">
        <v>1971</v>
      </c>
      <c r="D545" s="162"/>
      <c r="E545" s="162"/>
      <c r="F545" s="163">
        <v>-3746.24</v>
      </c>
      <c r="G545" s="164">
        <v>-3746.24</v>
      </c>
      <c r="H545" s="164"/>
      <c r="I545" s="164"/>
      <c r="J545" s="157"/>
      <c r="K545" s="164">
        <v>-40267</v>
      </c>
      <c r="L545" s="164">
        <v>-40267</v>
      </c>
      <c r="M545" s="164"/>
      <c r="N545" s="164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  <c r="AA545" s="157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  <c r="AX545" s="157"/>
      <c r="AY545" s="157"/>
      <c r="AZ545" s="157"/>
      <c r="BA545" s="157"/>
      <c r="BB545" s="157"/>
      <c r="BC545" s="157"/>
      <c r="BD545" s="157"/>
      <c r="BE545" s="157"/>
      <c r="BF545" s="157"/>
      <c r="BG545" s="157"/>
      <c r="BH545" s="157"/>
      <c r="BI545" s="157"/>
      <c r="BJ545" s="157"/>
      <c r="BK545" s="157"/>
      <c r="BL545" s="157"/>
      <c r="BM545" s="157"/>
      <c r="BN545" s="157"/>
      <c r="BO545" s="157"/>
      <c r="BP545" s="157"/>
      <c r="BQ545" s="157"/>
      <c r="BR545" s="157"/>
      <c r="BS545" s="157"/>
      <c r="BT545" s="157"/>
      <c r="BU545" s="157"/>
      <c r="BV545" s="157"/>
      <c r="BW545" s="157"/>
      <c r="BX545" s="157"/>
      <c r="BY545" s="157"/>
      <c r="BZ545" s="157"/>
      <c r="CA545" s="157"/>
      <c r="CB545" s="157"/>
      <c r="CC545" s="157"/>
      <c r="CD545" s="157"/>
      <c r="CE545" s="157"/>
      <c r="CF545" s="157"/>
      <c r="CG545" s="157"/>
      <c r="CH545" s="157"/>
      <c r="CI545" s="157"/>
      <c r="CJ545" s="157"/>
      <c r="CK545" s="157"/>
      <c r="CL545" s="157"/>
      <c r="CM545" s="157"/>
      <c r="CN545" s="157"/>
      <c r="CO545" s="157"/>
      <c r="CP545" s="157"/>
      <c r="CQ545" s="157"/>
      <c r="CR545" s="157"/>
      <c r="CS545" s="157"/>
      <c r="CT545" s="157"/>
      <c r="CU545" s="157"/>
      <c r="CV545" s="157"/>
      <c r="CW545" s="157"/>
      <c r="CX545" s="157"/>
      <c r="CY545" s="157"/>
      <c r="CZ545" s="157"/>
      <c r="DA545" s="157"/>
      <c r="DB545" s="157"/>
      <c r="DC545" s="157"/>
      <c r="DD545" s="157"/>
      <c r="DE545" s="157"/>
      <c r="DF545" s="157"/>
      <c r="DG545" s="157"/>
      <c r="DH545" s="157"/>
      <c r="DI545" s="157"/>
      <c r="DJ545" s="157"/>
      <c r="DK545" s="157"/>
      <c r="DL545" s="157"/>
      <c r="DM545" s="157"/>
      <c r="DN545" s="157"/>
      <c r="DO545" s="157"/>
      <c r="DP545" s="157"/>
      <c r="DQ545" s="157"/>
      <c r="DR545" s="157"/>
      <c r="DS545" s="157"/>
      <c r="DT545" s="157"/>
      <c r="DU545" s="157"/>
      <c r="DV545" s="157"/>
      <c r="DW545" s="157"/>
      <c r="DX545" s="157"/>
      <c r="DY545" s="157"/>
      <c r="DZ545" s="157"/>
      <c r="EA545" s="157"/>
      <c r="EB545" s="157"/>
      <c r="EC545" s="157"/>
      <c r="ED545" s="157"/>
      <c r="EE545" s="157"/>
      <c r="EF545" s="157"/>
      <c r="EG545" s="157"/>
      <c r="EH545" s="157"/>
      <c r="EI545" s="157"/>
      <c r="EJ545" s="157"/>
      <c r="EK545" s="157"/>
      <c r="EL545" s="157"/>
      <c r="EM545" s="157"/>
      <c r="EN545" s="157"/>
      <c r="EO545" s="157"/>
      <c r="EP545" s="157"/>
      <c r="EQ545" s="157"/>
      <c r="ER545" s="157"/>
      <c r="ES545" s="157"/>
      <c r="ET545" s="157"/>
      <c r="EU545" s="157"/>
      <c r="EV545" s="157"/>
      <c r="EW545" s="157"/>
      <c r="EX545" s="157"/>
      <c r="EY545" s="157"/>
      <c r="EZ545" s="157"/>
      <c r="FA545" s="157"/>
      <c r="FB545" s="157"/>
      <c r="FC545" s="157"/>
      <c r="FD545" s="157"/>
      <c r="FE545" s="157"/>
      <c r="FF545" s="157"/>
      <c r="FG545" s="157"/>
      <c r="FH545" s="157"/>
      <c r="FI545" s="157"/>
      <c r="FJ545" s="157"/>
      <c r="FK545" s="157"/>
      <c r="FL545" s="157"/>
      <c r="FM545" s="157"/>
      <c r="FN545" s="157"/>
      <c r="FO545" s="157"/>
      <c r="FP545" s="157"/>
      <c r="FQ545" s="157"/>
      <c r="FR545" s="157"/>
      <c r="FS545" s="157"/>
      <c r="FT545" s="157"/>
      <c r="FU545" s="157"/>
      <c r="FV545" s="157"/>
      <c r="FW545" s="157"/>
      <c r="FX545" s="157"/>
      <c r="FY545" s="157"/>
      <c r="FZ545" s="157"/>
      <c r="GA545" s="157"/>
      <c r="GB545" s="157"/>
      <c r="GC545" s="157"/>
      <c r="GD545" s="157"/>
      <c r="GE545" s="157"/>
      <c r="GF545" s="157"/>
      <c r="GG545" s="157"/>
      <c r="GH545" s="157"/>
      <c r="GI545" s="157"/>
      <c r="GJ545" s="157"/>
      <c r="GK545" s="157"/>
      <c r="GL545" s="157"/>
      <c r="GM545" s="157"/>
      <c r="GN545" s="157"/>
      <c r="GO545" s="157"/>
      <c r="GP545" s="157"/>
      <c r="GQ545" s="157"/>
      <c r="GR545" s="157"/>
      <c r="GS545" s="157"/>
      <c r="GT545" s="157"/>
      <c r="GU545" s="157"/>
      <c r="GV545" s="157"/>
      <c r="GW545" s="157"/>
      <c r="GX545" s="157"/>
      <c r="GY545" s="157"/>
      <c r="GZ545" s="157"/>
      <c r="HA545" s="157"/>
      <c r="HB545" s="157"/>
      <c r="HC545" s="157"/>
      <c r="HD545" s="157"/>
      <c r="HE545" s="157"/>
      <c r="HF545" s="157"/>
      <c r="HG545" s="157"/>
      <c r="HH545" s="157"/>
      <c r="HI545" s="157"/>
      <c r="HJ545" s="157"/>
      <c r="HK545" s="157"/>
      <c r="HL545" s="157"/>
      <c r="HM545" s="157"/>
      <c r="HN545" s="157"/>
      <c r="HO545" s="157"/>
      <c r="HP545" s="157"/>
      <c r="HQ545" s="157"/>
      <c r="HR545" s="157"/>
      <c r="HS545" s="157"/>
      <c r="HT545" s="157"/>
      <c r="HU545" s="157"/>
      <c r="HV545" s="157"/>
      <c r="HW545" s="157"/>
      <c r="HX545" s="157"/>
      <c r="HY545" s="157"/>
      <c r="HZ545" s="157"/>
      <c r="IA545" s="157"/>
      <c r="IB545" s="157"/>
      <c r="IC545" s="157"/>
      <c r="ID545" s="157"/>
      <c r="IE545" s="157"/>
      <c r="IF545" s="157"/>
      <c r="IG545" s="157"/>
      <c r="IH545" s="157"/>
      <c r="II545" s="157"/>
      <c r="IJ545" s="157"/>
      <c r="IK545" s="157"/>
      <c r="IL545" s="157"/>
      <c r="IM545" s="157"/>
      <c r="IN545" s="157"/>
      <c r="IO545" s="157"/>
      <c r="IP545" s="157"/>
      <c r="IQ545" s="157"/>
      <c r="IR545" s="157"/>
      <c r="IS545" s="157"/>
      <c r="IT545" s="157"/>
      <c r="IU545" s="157"/>
      <c r="IV545" s="157"/>
    </row>
    <row r="546" spans="1:256" ht="12.75">
      <c r="A546" s="160" t="s">
        <v>30</v>
      </c>
      <c r="B546" s="177">
        <v>409.2</v>
      </c>
      <c r="C546" s="162" t="s">
        <v>1892</v>
      </c>
      <c r="D546" s="162"/>
      <c r="E546" s="162"/>
      <c r="F546" s="163">
        <v>-2317393.17</v>
      </c>
      <c r="G546" s="164">
        <v>-2515361.68</v>
      </c>
      <c r="H546" s="164">
        <v>-197968.51</v>
      </c>
      <c r="I546" s="164"/>
      <c r="J546" s="157"/>
      <c r="K546" s="164">
        <v>37749.65</v>
      </c>
      <c r="L546" s="164">
        <v>2378594.49</v>
      </c>
      <c r="M546" s="164">
        <v>2340844.84</v>
      </c>
      <c r="N546" s="164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  <c r="AA546" s="157"/>
      <c r="AB546" s="157"/>
      <c r="AC546" s="157"/>
      <c r="AD546" s="157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157"/>
      <c r="AQ546" s="157"/>
      <c r="AR546" s="157"/>
      <c r="AS546" s="157"/>
      <c r="AT546" s="157"/>
      <c r="AU546" s="157"/>
      <c r="AV546" s="157"/>
      <c r="AW546" s="157"/>
      <c r="AX546" s="157"/>
      <c r="AY546" s="157"/>
      <c r="AZ546" s="157"/>
      <c r="BA546" s="157"/>
      <c r="BB546" s="157"/>
      <c r="BC546" s="157"/>
      <c r="BD546" s="157"/>
      <c r="BE546" s="157"/>
      <c r="BF546" s="157"/>
      <c r="BG546" s="157"/>
      <c r="BH546" s="157"/>
      <c r="BI546" s="157"/>
      <c r="BJ546" s="157"/>
      <c r="BK546" s="157"/>
      <c r="BL546" s="157"/>
      <c r="BM546" s="157"/>
      <c r="BN546" s="157"/>
      <c r="BO546" s="157"/>
      <c r="BP546" s="157"/>
      <c r="BQ546" s="157"/>
      <c r="BR546" s="157"/>
      <c r="BS546" s="157"/>
      <c r="BT546" s="157"/>
      <c r="BU546" s="157"/>
      <c r="BV546" s="157"/>
      <c r="BW546" s="157"/>
      <c r="BX546" s="157"/>
      <c r="BY546" s="157"/>
      <c r="BZ546" s="157"/>
      <c r="CA546" s="157"/>
      <c r="CB546" s="157"/>
      <c r="CC546" s="157"/>
      <c r="CD546" s="157"/>
      <c r="CE546" s="157"/>
      <c r="CF546" s="157"/>
      <c r="CG546" s="157"/>
      <c r="CH546" s="157"/>
      <c r="CI546" s="157"/>
      <c r="CJ546" s="157"/>
      <c r="CK546" s="157"/>
      <c r="CL546" s="157"/>
      <c r="CM546" s="157"/>
      <c r="CN546" s="157"/>
      <c r="CO546" s="157"/>
      <c r="CP546" s="157"/>
      <c r="CQ546" s="157"/>
      <c r="CR546" s="157"/>
      <c r="CS546" s="157"/>
      <c r="CT546" s="157"/>
      <c r="CU546" s="157"/>
      <c r="CV546" s="157"/>
      <c r="CW546" s="157"/>
      <c r="CX546" s="157"/>
      <c r="CY546" s="157"/>
      <c r="CZ546" s="157"/>
      <c r="DA546" s="157"/>
      <c r="DB546" s="157"/>
      <c r="DC546" s="157"/>
      <c r="DD546" s="157"/>
      <c r="DE546" s="157"/>
      <c r="DF546" s="157"/>
      <c r="DG546" s="157"/>
      <c r="DH546" s="157"/>
      <c r="DI546" s="157"/>
      <c r="DJ546" s="157"/>
      <c r="DK546" s="157"/>
      <c r="DL546" s="157"/>
      <c r="DM546" s="157"/>
      <c r="DN546" s="157"/>
      <c r="DO546" s="157"/>
      <c r="DP546" s="157"/>
      <c r="DQ546" s="157"/>
      <c r="DR546" s="157"/>
      <c r="DS546" s="157"/>
      <c r="DT546" s="157"/>
      <c r="DU546" s="157"/>
      <c r="DV546" s="157"/>
      <c r="DW546" s="157"/>
      <c r="DX546" s="157"/>
      <c r="DY546" s="157"/>
      <c r="DZ546" s="157"/>
      <c r="EA546" s="157"/>
      <c r="EB546" s="157"/>
      <c r="EC546" s="157"/>
      <c r="ED546" s="157"/>
      <c r="EE546" s="157"/>
      <c r="EF546" s="157"/>
      <c r="EG546" s="157"/>
      <c r="EH546" s="157"/>
      <c r="EI546" s="157"/>
      <c r="EJ546" s="157"/>
      <c r="EK546" s="157"/>
      <c r="EL546" s="157"/>
      <c r="EM546" s="157"/>
      <c r="EN546" s="157"/>
      <c r="EO546" s="157"/>
      <c r="EP546" s="157"/>
      <c r="EQ546" s="157"/>
      <c r="ER546" s="157"/>
      <c r="ES546" s="157"/>
      <c r="ET546" s="157"/>
      <c r="EU546" s="157"/>
      <c r="EV546" s="157"/>
      <c r="EW546" s="157"/>
      <c r="EX546" s="157"/>
      <c r="EY546" s="157"/>
      <c r="EZ546" s="157"/>
      <c r="FA546" s="157"/>
      <c r="FB546" s="157"/>
      <c r="FC546" s="157"/>
      <c r="FD546" s="157"/>
      <c r="FE546" s="157"/>
      <c r="FF546" s="157"/>
      <c r="FG546" s="157"/>
      <c r="FH546" s="157"/>
      <c r="FI546" s="157"/>
      <c r="FJ546" s="157"/>
      <c r="FK546" s="157"/>
      <c r="FL546" s="157"/>
      <c r="FM546" s="157"/>
      <c r="FN546" s="157"/>
      <c r="FO546" s="157"/>
      <c r="FP546" s="157"/>
      <c r="FQ546" s="157"/>
      <c r="FR546" s="157"/>
      <c r="FS546" s="157"/>
      <c r="FT546" s="157"/>
      <c r="FU546" s="157"/>
      <c r="FV546" s="157"/>
      <c r="FW546" s="157"/>
      <c r="FX546" s="157"/>
      <c r="FY546" s="157"/>
      <c r="FZ546" s="157"/>
      <c r="GA546" s="157"/>
      <c r="GB546" s="157"/>
      <c r="GC546" s="157"/>
      <c r="GD546" s="157"/>
      <c r="GE546" s="157"/>
      <c r="GF546" s="157"/>
      <c r="GG546" s="157"/>
      <c r="GH546" s="157"/>
      <c r="GI546" s="157"/>
      <c r="GJ546" s="157"/>
      <c r="GK546" s="157"/>
      <c r="GL546" s="157"/>
      <c r="GM546" s="157"/>
      <c r="GN546" s="157"/>
      <c r="GO546" s="157"/>
      <c r="GP546" s="157"/>
      <c r="GQ546" s="157"/>
      <c r="GR546" s="157"/>
      <c r="GS546" s="157"/>
      <c r="GT546" s="157"/>
      <c r="GU546" s="157"/>
      <c r="GV546" s="157"/>
      <c r="GW546" s="157"/>
      <c r="GX546" s="157"/>
      <c r="GY546" s="157"/>
      <c r="GZ546" s="157"/>
      <c r="HA546" s="157"/>
      <c r="HB546" s="157"/>
      <c r="HC546" s="157"/>
      <c r="HD546" s="157"/>
      <c r="HE546" s="157"/>
      <c r="HF546" s="157"/>
      <c r="HG546" s="157"/>
      <c r="HH546" s="157"/>
      <c r="HI546" s="157"/>
      <c r="HJ546" s="157"/>
      <c r="HK546" s="157"/>
      <c r="HL546" s="157"/>
      <c r="HM546" s="157"/>
      <c r="HN546" s="157"/>
      <c r="HO546" s="157"/>
      <c r="HP546" s="157"/>
      <c r="HQ546" s="157"/>
      <c r="HR546" s="157"/>
      <c r="HS546" s="157"/>
      <c r="HT546" s="157"/>
      <c r="HU546" s="157"/>
      <c r="HV546" s="157"/>
      <c r="HW546" s="157"/>
      <c r="HX546" s="157"/>
      <c r="HY546" s="157"/>
      <c r="HZ546" s="157"/>
      <c r="IA546" s="157"/>
      <c r="IB546" s="157"/>
      <c r="IC546" s="157"/>
      <c r="ID546" s="157"/>
      <c r="IE546" s="157"/>
      <c r="IF546" s="157"/>
      <c r="IG546" s="157"/>
      <c r="IH546" s="157"/>
      <c r="II546" s="157"/>
      <c r="IJ546" s="157"/>
      <c r="IK546" s="157"/>
      <c r="IL546" s="157"/>
      <c r="IM546" s="157"/>
      <c r="IN546" s="157"/>
      <c r="IO546" s="157"/>
      <c r="IP546" s="157"/>
      <c r="IQ546" s="157"/>
      <c r="IR546" s="157"/>
      <c r="IS546" s="157"/>
      <c r="IT546" s="157"/>
      <c r="IU546" s="157"/>
      <c r="IV546" s="157"/>
    </row>
    <row r="547" spans="1:256" ht="12.75">
      <c r="A547" s="160"/>
      <c r="B547" s="177">
        <v>409.2</v>
      </c>
      <c r="C547" s="162" t="s">
        <v>1972</v>
      </c>
      <c r="D547" s="162"/>
      <c r="E547" s="162"/>
      <c r="F547" s="163">
        <v>-2321139.41</v>
      </c>
      <c r="G547" s="164">
        <v>-2519107.92</v>
      </c>
      <c r="H547" s="164">
        <v>-197968.51</v>
      </c>
      <c r="I547" s="164"/>
      <c r="J547" s="169">
        <v>-2</v>
      </c>
      <c r="K547" s="164">
        <v>-2517.35</v>
      </c>
      <c r="L547" s="164">
        <v>2338327.49</v>
      </c>
      <c r="M547" s="164">
        <v>2340844.84</v>
      </c>
      <c r="N547" s="164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  <c r="AA547" s="157"/>
      <c r="AB547" s="157"/>
      <c r="AC547" s="157"/>
      <c r="AD547" s="157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157"/>
      <c r="AQ547" s="157"/>
      <c r="AR547" s="157"/>
      <c r="AS547" s="157"/>
      <c r="AT547" s="157"/>
      <c r="AU547" s="157"/>
      <c r="AV547" s="157"/>
      <c r="AW547" s="157"/>
      <c r="AX547" s="157"/>
      <c r="AY547" s="157"/>
      <c r="AZ547" s="157"/>
      <c r="BA547" s="157"/>
      <c r="BB547" s="157"/>
      <c r="BC547" s="157"/>
      <c r="BD547" s="157"/>
      <c r="BE547" s="157"/>
      <c r="BF547" s="157"/>
      <c r="BG547" s="157"/>
      <c r="BH547" s="157"/>
      <c r="BI547" s="157"/>
      <c r="BJ547" s="157"/>
      <c r="BK547" s="157"/>
      <c r="BL547" s="157"/>
      <c r="BM547" s="157"/>
      <c r="BN547" s="157"/>
      <c r="BO547" s="157"/>
      <c r="BP547" s="157"/>
      <c r="BQ547" s="157"/>
      <c r="BR547" s="157"/>
      <c r="BS547" s="157"/>
      <c r="BT547" s="157"/>
      <c r="BU547" s="157"/>
      <c r="BV547" s="157"/>
      <c r="BW547" s="157"/>
      <c r="BX547" s="157"/>
      <c r="BY547" s="157"/>
      <c r="BZ547" s="157"/>
      <c r="CA547" s="157"/>
      <c r="CB547" s="157"/>
      <c r="CC547" s="157"/>
      <c r="CD547" s="157"/>
      <c r="CE547" s="157"/>
      <c r="CF547" s="157"/>
      <c r="CG547" s="157"/>
      <c r="CH547" s="157"/>
      <c r="CI547" s="157"/>
      <c r="CJ547" s="157"/>
      <c r="CK547" s="157"/>
      <c r="CL547" s="157"/>
      <c r="CM547" s="157"/>
      <c r="CN547" s="157"/>
      <c r="CO547" s="157"/>
      <c r="CP547" s="157"/>
      <c r="CQ547" s="157"/>
      <c r="CR547" s="157"/>
      <c r="CS547" s="157"/>
      <c r="CT547" s="157"/>
      <c r="CU547" s="157"/>
      <c r="CV547" s="157"/>
      <c r="CW547" s="157"/>
      <c r="CX547" s="157"/>
      <c r="CY547" s="157"/>
      <c r="CZ547" s="157"/>
      <c r="DA547" s="157"/>
      <c r="DB547" s="157"/>
      <c r="DC547" s="157"/>
      <c r="DD547" s="157"/>
      <c r="DE547" s="157"/>
      <c r="DF547" s="157"/>
      <c r="DG547" s="157"/>
      <c r="DH547" s="157"/>
      <c r="DI547" s="157"/>
      <c r="DJ547" s="157"/>
      <c r="DK547" s="157"/>
      <c r="DL547" s="157"/>
      <c r="DM547" s="157"/>
      <c r="DN547" s="157"/>
      <c r="DO547" s="157"/>
      <c r="DP547" s="157"/>
      <c r="DQ547" s="157"/>
      <c r="DR547" s="157"/>
      <c r="DS547" s="157"/>
      <c r="DT547" s="157"/>
      <c r="DU547" s="157"/>
      <c r="DV547" s="157"/>
      <c r="DW547" s="157"/>
      <c r="DX547" s="157"/>
      <c r="DY547" s="157"/>
      <c r="DZ547" s="157"/>
      <c r="EA547" s="157"/>
      <c r="EB547" s="157"/>
      <c r="EC547" s="157"/>
      <c r="ED547" s="157"/>
      <c r="EE547" s="157"/>
      <c r="EF547" s="157"/>
      <c r="EG547" s="157"/>
      <c r="EH547" s="157"/>
      <c r="EI547" s="157"/>
      <c r="EJ547" s="157"/>
      <c r="EK547" s="157"/>
      <c r="EL547" s="157"/>
      <c r="EM547" s="157"/>
      <c r="EN547" s="157"/>
      <c r="EO547" s="157"/>
      <c r="EP547" s="157"/>
      <c r="EQ547" s="157"/>
      <c r="ER547" s="157"/>
      <c r="ES547" s="157"/>
      <c r="ET547" s="157"/>
      <c r="EU547" s="157"/>
      <c r="EV547" s="157"/>
      <c r="EW547" s="157"/>
      <c r="EX547" s="157"/>
      <c r="EY547" s="157"/>
      <c r="EZ547" s="157"/>
      <c r="FA547" s="157"/>
      <c r="FB547" s="157"/>
      <c r="FC547" s="157"/>
      <c r="FD547" s="157"/>
      <c r="FE547" s="157"/>
      <c r="FF547" s="157"/>
      <c r="FG547" s="157"/>
      <c r="FH547" s="157"/>
      <c r="FI547" s="157"/>
      <c r="FJ547" s="157"/>
      <c r="FK547" s="157"/>
      <c r="FL547" s="157"/>
      <c r="FM547" s="157"/>
      <c r="FN547" s="157"/>
      <c r="FO547" s="157"/>
      <c r="FP547" s="157"/>
      <c r="FQ547" s="157"/>
      <c r="FR547" s="157"/>
      <c r="FS547" s="157"/>
      <c r="FT547" s="157"/>
      <c r="FU547" s="157"/>
      <c r="FV547" s="157"/>
      <c r="FW547" s="157"/>
      <c r="FX547" s="157"/>
      <c r="FY547" s="157"/>
      <c r="FZ547" s="157"/>
      <c r="GA547" s="157"/>
      <c r="GB547" s="157"/>
      <c r="GC547" s="157"/>
      <c r="GD547" s="157"/>
      <c r="GE547" s="157"/>
      <c r="GF547" s="157"/>
      <c r="GG547" s="157"/>
      <c r="GH547" s="157"/>
      <c r="GI547" s="157"/>
      <c r="GJ547" s="157"/>
      <c r="GK547" s="157"/>
      <c r="GL547" s="157"/>
      <c r="GM547" s="157"/>
      <c r="GN547" s="157"/>
      <c r="GO547" s="157"/>
      <c r="GP547" s="157"/>
      <c r="GQ547" s="157"/>
      <c r="GR547" s="157"/>
      <c r="GS547" s="157"/>
      <c r="GT547" s="157"/>
      <c r="GU547" s="157"/>
      <c r="GV547" s="157"/>
      <c r="GW547" s="157"/>
      <c r="GX547" s="157"/>
      <c r="GY547" s="157"/>
      <c r="GZ547" s="157"/>
      <c r="HA547" s="157"/>
      <c r="HB547" s="157"/>
      <c r="HC547" s="157"/>
      <c r="HD547" s="157"/>
      <c r="HE547" s="157"/>
      <c r="HF547" s="157"/>
      <c r="HG547" s="157"/>
      <c r="HH547" s="157"/>
      <c r="HI547" s="157"/>
      <c r="HJ547" s="157"/>
      <c r="HK547" s="157"/>
      <c r="HL547" s="157"/>
      <c r="HM547" s="157"/>
      <c r="HN547" s="157"/>
      <c r="HO547" s="157"/>
      <c r="HP547" s="157"/>
      <c r="HQ547" s="157"/>
      <c r="HR547" s="157"/>
      <c r="HS547" s="157"/>
      <c r="HT547" s="157"/>
      <c r="HU547" s="157"/>
      <c r="HV547" s="157"/>
      <c r="HW547" s="157"/>
      <c r="HX547" s="157"/>
      <c r="HY547" s="157"/>
      <c r="HZ547" s="157"/>
      <c r="IA547" s="157"/>
      <c r="IB547" s="157"/>
      <c r="IC547" s="157"/>
      <c r="ID547" s="157"/>
      <c r="IE547" s="157"/>
      <c r="IF547" s="157"/>
      <c r="IG547" s="157"/>
      <c r="IH547" s="157"/>
      <c r="II547" s="157"/>
      <c r="IJ547" s="157"/>
      <c r="IK547" s="157"/>
      <c r="IL547" s="157"/>
      <c r="IM547" s="157"/>
      <c r="IN547" s="157"/>
      <c r="IO547" s="157"/>
      <c r="IP547" s="157"/>
      <c r="IQ547" s="157"/>
      <c r="IR547" s="157"/>
      <c r="IS547" s="157"/>
      <c r="IT547" s="157"/>
      <c r="IU547" s="157"/>
      <c r="IV547" s="157"/>
    </row>
    <row r="548" spans="1:256" ht="12.75">
      <c r="A548" s="160" t="s">
        <v>30</v>
      </c>
      <c r="B548" s="177">
        <v>409.2</v>
      </c>
      <c r="C548" s="162" t="s">
        <v>1893</v>
      </c>
      <c r="D548" s="162"/>
      <c r="E548" s="162"/>
      <c r="F548" s="163">
        <v>-385356.39</v>
      </c>
      <c r="G548" s="164">
        <v>-418276.32</v>
      </c>
      <c r="H548" s="164">
        <v>-32919.93</v>
      </c>
      <c r="I548" s="164"/>
      <c r="J548" s="169">
        <v>-2</v>
      </c>
      <c r="K548" s="164">
        <v>6277.34</v>
      </c>
      <c r="L548" s="164">
        <v>395533.48</v>
      </c>
      <c r="M548" s="164">
        <v>389256.14</v>
      </c>
      <c r="N548" s="164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  <c r="AQ548" s="157"/>
      <c r="AR548" s="157"/>
      <c r="AS548" s="157"/>
      <c r="AT548" s="157"/>
      <c r="AU548" s="157"/>
      <c r="AV548" s="157"/>
      <c r="AW548" s="157"/>
      <c r="AX548" s="157"/>
      <c r="AY548" s="157"/>
      <c r="AZ548" s="157"/>
      <c r="BA548" s="157"/>
      <c r="BB548" s="157"/>
      <c r="BC548" s="157"/>
      <c r="BD548" s="157"/>
      <c r="BE548" s="157"/>
      <c r="BF548" s="157"/>
      <c r="BG548" s="157"/>
      <c r="BH548" s="157"/>
      <c r="BI548" s="157"/>
      <c r="BJ548" s="157"/>
      <c r="BK548" s="157"/>
      <c r="BL548" s="157"/>
      <c r="BM548" s="157"/>
      <c r="BN548" s="157"/>
      <c r="BO548" s="157"/>
      <c r="BP548" s="157"/>
      <c r="BQ548" s="157"/>
      <c r="BR548" s="157"/>
      <c r="BS548" s="157"/>
      <c r="BT548" s="157"/>
      <c r="BU548" s="157"/>
      <c r="BV548" s="157"/>
      <c r="BW548" s="157"/>
      <c r="BX548" s="157"/>
      <c r="BY548" s="157"/>
      <c r="BZ548" s="157"/>
      <c r="CA548" s="157"/>
      <c r="CB548" s="157"/>
      <c r="CC548" s="157"/>
      <c r="CD548" s="157"/>
      <c r="CE548" s="157"/>
      <c r="CF548" s="157"/>
      <c r="CG548" s="157"/>
      <c r="CH548" s="157"/>
      <c r="CI548" s="157"/>
      <c r="CJ548" s="157"/>
      <c r="CK548" s="157"/>
      <c r="CL548" s="157"/>
      <c r="CM548" s="157"/>
      <c r="CN548" s="157"/>
      <c r="CO548" s="157"/>
      <c r="CP548" s="157"/>
      <c r="CQ548" s="157"/>
      <c r="CR548" s="157"/>
      <c r="CS548" s="157"/>
      <c r="CT548" s="157"/>
      <c r="CU548" s="157"/>
      <c r="CV548" s="157"/>
      <c r="CW548" s="157"/>
      <c r="CX548" s="157"/>
      <c r="CY548" s="157"/>
      <c r="CZ548" s="157"/>
      <c r="DA548" s="157"/>
      <c r="DB548" s="157"/>
      <c r="DC548" s="157"/>
      <c r="DD548" s="157"/>
      <c r="DE548" s="157"/>
      <c r="DF548" s="157"/>
      <c r="DG548" s="157"/>
      <c r="DH548" s="157"/>
      <c r="DI548" s="157"/>
      <c r="DJ548" s="157"/>
      <c r="DK548" s="157"/>
      <c r="DL548" s="157"/>
      <c r="DM548" s="157"/>
      <c r="DN548" s="157"/>
      <c r="DO548" s="157"/>
      <c r="DP548" s="157"/>
      <c r="DQ548" s="157"/>
      <c r="DR548" s="157"/>
      <c r="DS548" s="157"/>
      <c r="DT548" s="157"/>
      <c r="DU548" s="157"/>
      <c r="DV548" s="157"/>
      <c r="DW548" s="157"/>
      <c r="DX548" s="157"/>
      <c r="DY548" s="157"/>
      <c r="DZ548" s="157"/>
      <c r="EA548" s="157"/>
      <c r="EB548" s="157"/>
      <c r="EC548" s="157"/>
      <c r="ED548" s="157"/>
      <c r="EE548" s="157"/>
      <c r="EF548" s="157"/>
      <c r="EG548" s="157"/>
      <c r="EH548" s="157"/>
      <c r="EI548" s="157"/>
      <c r="EJ548" s="157"/>
      <c r="EK548" s="157"/>
      <c r="EL548" s="157"/>
      <c r="EM548" s="157"/>
      <c r="EN548" s="157"/>
      <c r="EO548" s="157"/>
      <c r="EP548" s="157"/>
      <c r="EQ548" s="157"/>
      <c r="ER548" s="157"/>
      <c r="ES548" s="157"/>
      <c r="ET548" s="157"/>
      <c r="EU548" s="157"/>
      <c r="EV548" s="157"/>
      <c r="EW548" s="157"/>
      <c r="EX548" s="157"/>
      <c r="EY548" s="157"/>
      <c r="EZ548" s="157"/>
      <c r="FA548" s="157"/>
      <c r="FB548" s="157"/>
      <c r="FC548" s="157"/>
      <c r="FD548" s="157"/>
      <c r="FE548" s="157"/>
      <c r="FF548" s="157"/>
      <c r="FG548" s="157"/>
      <c r="FH548" s="157"/>
      <c r="FI548" s="157"/>
      <c r="FJ548" s="157"/>
      <c r="FK548" s="157"/>
      <c r="FL548" s="157"/>
      <c r="FM548" s="157"/>
      <c r="FN548" s="157"/>
      <c r="FO548" s="157"/>
      <c r="FP548" s="157"/>
      <c r="FQ548" s="157"/>
      <c r="FR548" s="157"/>
      <c r="FS548" s="157"/>
      <c r="FT548" s="157"/>
      <c r="FU548" s="157"/>
      <c r="FV548" s="157"/>
      <c r="FW548" s="157"/>
      <c r="FX548" s="157"/>
      <c r="FY548" s="157"/>
      <c r="FZ548" s="157"/>
      <c r="GA548" s="157"/>
      <c r="GB548" s="157"/>
      <c r="GC548" s="157"/>
      <c r="GD548" s="157"/>
      <c r="GE548" s="157"/>
      <c r="GF548" s="157"/>
      <c r="GG548" s="157"/>
      <c r="GH548" s="157"/>
      <c r="GI548" s="157"/>
      <c r="GJ548" s="157"/>
      <c r="GK548" s="157"/>
      <c r="GL548" s="157"/>
      <c r="GM548" s="157"/>
      <c r="GN548" s="157"/>
      <c r="GO548" s="157"/>
      <c r="GP548" s="157"/>
      <c r="GQ548" s="157"/>
      <c r="GR548" s="157"/>
      <c r="GS548" s="157"/>
      <c r="GT548" s="157"/>
      <c r="GU548" s="157"/>
      <c r="GV548" s="157"/>
      <c r="GW548" s="157"/>
      <c r="GX548" s="157"/>
      <c r="GY548" s="157"/>
      <c r="GZ548" s="157"/>
      <c r="HA548" s="157"/>
      <c r="HB548" s="157"/>
      <c r="HC548" s="157"/>
      <c r="HD548" s="157"/>
      <c r="HE548" s="157"/>
      <c r="HF548" s="157"/>
      <c r="HG548" s="157"/>
      <c r="HH548" s="157"/>
      <c r="HI548" s="157"/>
      <c r="HJ548" s="157"/>
      <c r="HK548" s="157"/>
      <c r="HL548" s="157"/>
      <c r="HM548" s="157"/>
      <c r="HN548" s="157"/>
      <c r="HO548" s="157"/>
      <c r="HP548" s="157"/>
      <c r="HQ548" s="157"/>
      <c r="HR548" s="157"/>
      <c r="HS548" s="157"/>
      <c r="HT548" s="157"/>
      <c r="HU548" s="157"/>
      <c r="HV548" s="157"/>
      <c r="HW548" s="157"/>
      <c r="HX548" s="157"/>
      <c r="HY548" s="157"/>
      <c r="HZ548" s="157"/>
      <c r="IA548" s="157"/>
      <c r="IB548" s="157"/>
      <c r="IC548" s="157"/>
      <c r="ID548" s="157"/>
      <c r="IE548" s="157"/>
      <c r="IF548" s="157"/>
      <c r="IG548" s="157"/>
      <c r="IH548" s="157"/>
      <c r="II548" s="157"/>
      <c r="IJ548" s="157"/>
      <c r="IK548" s="157"/>
      <c r="IL548" s="157"/>
      <c r="IM548" s="157"/>
      <c r="IN548" s="157"/>
      <c r="IO548" s="157"/>
      <c r="IP548" s="157"/>
      <c r="IQ548" s="157"/>
      <c r="IR548" s="157"/>
      <c r="IS548" s="157"/>
      <c r="IT548" s="157"/>
      <c r="IU548" s="157"/>
      <c r="IV548" s="157"/>
    </row>
    <row r="549" spans="1:256" ht="12.75">
      <c r="A549" s="160" t="s">
        <v>30</v>
      </c>
      <c r="B549" s="161"/>
      <c r="C549" s="162" t="s">
        <v>1894</v>
      </c>
      <c r="D549" s="162"/>
      <c r="E549" s="162"/>
      <c r="F549" s="163"/>
      <c r="G549" s="164"/>
      <c r="H549" s="164">
        <v>0</v>
      </c>
      <c r="I549" s="164"/>
      <c r="J549" s="157"/>
      <c r="K549" s="164"/>
      <c r="L549" s="164"/>
      <c r="M549" s="164">
        <v>0</v>
      </c>
      <c r="N549" s="164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  <c r="AX549" s="157"/>
      <c r="AY549" s="157"/>
      <c r="AZ549" s="157"/>
      <c r="BA549" s="157"/>
      <c r="BB549" s="157"/>
      <c r="BC549" s="157"/>
      <c r="BD549" s="157"/>
      <c r="BE549" s="157"/>
      <c r="BF549" s="157"/>
      <c r="BG549" s="157"/>
      <c r="BH549" s="157"/>
      <c r="BI549" s="157"/>
      <c r="BJ549" s="157"/>
      <c r="BK549" s="157"/>
      <c r="BL549" s="157"/>
      <c r="BM549" s="157"/>
      <c r="BN549" s="157"/>
      <c r="BO549" s="157"/>
      <c r="BP549" s="157"/>
      <c r="BQ549" s="157"/>
      <c r="BR549" s="157"/>
      <c r="BS549" s="157"/>
      <c r="BT549" s="157"/>
      <c r="BU549" s="157"/>
      <c r="BV549" s="157"/>
      <c r="BW549" s="157"/>
      <c r="BX549" s="157"/>
      <c r="BY549" s="157"/>
      <c r="BZ549" s="157"/>
      <c r="CA549" s="157"/>
      <c r="CB549" s="157"/>
      <c r="CC549" s="157"/>
      <c r="CD549" s="157"/>
      <c r="CE549" s="157"/>
      <c r="CF549" s="157"/>
      <c r="CG549" s="157"/>
      <c r="CH549" s="157"/>
      <c r="CI549" s="157"/>
      <c r="CJ549" s="157"/>
      <c r="CK549" s="157"/>
      <c r="CL549" s="157"/>
      <c r="CM549" s="157"/>
      <c r="CN549" s="157"/>
      <c r="CO549" s="157"/>
      <c r="CP549" s="157"/>
      <c r="CQ549" s="157"/>
      <c r="CR549" s="157"/>
      <c r="CS549" s="157"/>
      <c r="CT549" s="157"/>
      <c r="CU549" s="157"/>
      <c r="CV549" s="157"/>
      <c r="CW549" s="157"/>
      <c r="CX549" s="157"/>
      <c r="CY549" s="157"/>
      <c r="CZ549" s="157"/>
      <c r="DA549" s="157"/>
      <c r="DB549" s="157"/>
      <c r="DC549" s="157"/>
      <c r="DD549" s="157"/>
      <c r="DE549" s="157"/>
      <c r="DF549" s="157"/>
      <c r="DG549" s="157"/>
      <c r="DH549" s="157"/>
      <c r="DI549" s="157"/>
      <c r="DJ549" s="157"/>
      <c r="DK549" s="157"/>
      <c r="DL549" s="157"/>
      <c r="DM549" s="157"/>
      <c r="DN549" s="157"/>
      <c r="DO549" s="157"/>
      <c r="DP549" s="157"/>
      <c r="DQ549" s="157"/>
      <c r="DR549" s="157"/>
      <c r="DS549" s="157"/>
      <c r="DT549" s="157"/>
      <c r="DU549" s="157"/>
      <c r="DV549" s="157"/>
      <c r="DW549" s="157"/>
      <c r="DX549" s="157"/>
      <c r="DY549" s="157"/>
      <c r="DZ549" s="157"/>
      <c r="EA549" s="157"/>
      <c r="EB549" s="157"/>
      <c r="EC549" s="157"/>
      <c r="ED549" s="157"/>
      <c r="EE549" s="157"/>
      <c r="EF549" s="157"/>
      <c r="EG549" s="157"/>
      <c r="EH549" s="157"/>
      <c r="EI549" s="157"/>
      <c r="EJ549" s="157"/>
      <c r="EK549" s="157"/>
      <c r="EL549" s="157"/>
      <c r="EM549" s="157"/>
      <c r="EN549" s="157"/>
      <c r="EO549" s="157"/>
      <c r="EP549" s="157"/>
      <c r="EQ549" s="157"/>
      <c r="ER549" s="157"/>
      <c r="ES549" s="157"/>
      <c r="ET549" s="157"/>
      <c r="EU549" s="157"/>
      <c r="EV549" s="157"/>
      <c r="EW549" s="157"/>
      <c r="EX549" s="157"/>
      <c r="EY549" s="157"/>
      <c r="EZ549" s="157"/>
      <c r="FA549" s="157"/>
      <c r="FB549" s="157"/>
      <c r="FC549" s="157"/>
      <c r="FD549" s="157"/>
      <c r="FE549" s="157"/>
      <c r="FF549" s="157"/>
      <c r="FG549" s="157"/>
      <c r="FH549" s="157"/>
      <c r="FI549" s="157"/>
      <c r="FJ549" s="157"/>
      <c r="FK549" s="157"/>
      <c r="FL549" s="157"/>
      <c r="FM549" s="157"/>
      <c r="FN549" s="157"/>
      <c r="FO549" s="157"/>
      <c r="FP549" s="157"/>
      <c r="FQ549" s="157"/>
      <c r="FR549" s="157"/>
      <c r="FS549" s="157"/>
      <c r="FT549" s="157"/>
      <c r="FU549" s="157"/>
      <c r="FV549" s="157"/>
      <c r="FW549" s="157"/>
      <c r="FX549" s="157"/>
      <c r="FY549" s="157"/>
      <c r="FZ549" s="157"/>
      <c r="GA549" s="157"/>
      <c r="GB549" s="157"/>
      <c r="GC549" s="157"/>
      <c r="GD549" s="157"/>
      <c r="GE549" s="157"/>
      <c r="GF549" s="157"/>
      <c r="GG549" s="157"/>
      <c r="GH549" s="157"/>
      <c r="GI549" s="157"/>
      <c r="GJ549" s="157"/>
      <c r="GK549" s="157"/>
      <c r="GL549" s="157"/>
      <c r="GM549" s="157"/>
      <c r="GN549" s="157"/>
      <c r="GO549" s="157"/>
      <c r="GP549" s="157"/>
      <c r="GQ549" s="157"/>
      <c r="GR549" s="157"/>
      <c r="GS549" s="157"/>
      <c r="GT549" s="157"/>
      <c r="GU549" s="157"/>
      <c r="GV549" s="157"/>
      <c r="GW549" s="157"/>
      <c r="GX549" s="157"/>
      <c r="GY549" s="157"/>
      <c r="GZ549" s="157"/>
      <c r="HA549" s="157"/>
      <c r="HB549" s="157"/>
      <c r="HC549" s="157"/>
      <c r="HD549" s="157"/>
      <c r="HE549" s="157"/>
      <c r="HF549" s="157"/>
      <c r="HG549" s="157"/>
      <c r="HH549" s="157"/>
      <c r="HI549" s="157"/>
      <c r="HJ549" s="157"/>
      <c r="HK549" s="157"/>
      <c r="HL549" s="157"/>
      <c r="HM549" s="157"/>
      <c r="HN549" s="157"/>
      <c r="HO549" s="157"/>
      <c r="HP549" s="157"/>
      <c r="HQ549" s="157"/>
      <c r="HR549" s="157"/>
      <c r="HS549" s="157"/>
      <c r="HT549" s="157"/>
      <c r="HU549" s="157"/>
      <c r="HV549" s="157"/>
      <c r="HW549" s="157"/>
      <c r="HX549" s="157"/>
      <c r="HY549" s="157"/>
      <c r="HZ549" s="157"/>
      <c r="IA549" s="157"/>
      <c r="IB549" s="157"/>
      <c r="IC549" s="157"/>
      <c r="ID549" s="157"/>
      <c r="IE549" s="157"/>
      <c r="IF549" s="157"/>
      <c r="IG549" s="157"/>
      <c r="IH549" s="157"/>
      <c r="II549" s="157"/>
      <c r="IJ549" s="157"/>
      <c r="IK549" s="157"/>
      <c r="IL549" s="157"/>
      <c r="IM549" s="157"/>
      <c r="IN549" s="157"/>
      <c r="IO549" s="157"/>
      <c r="IP549" s="157"/>
      <c r="IQ549" s="157"/>
      <c r="IR549" s="157"/>
      <c r="IS549" s="157"/>
      <c r="IT549" s="157"/>
      <c r="IU549" s="157"/>
      <c r="IV549" s="157"/>
    </row>
    <row r="550" spans="1:256" ht="12.75">
      <c r="A550" s="160" t="s">
        <v>30</v>
      </c>
      <c r="B550" s="161"/>
      <c r="C550" s="162" t="s">
        <v>1895</v>
      </c>
      <c r="D550" s="162"/>
      <c r="E550" s="162"/>
      <c r="F550" s="163"/>
      <c r="G550" s="164"/>
      <c r="H550" s="164">
        <v>0</v>
      </c>
      <c r="I550" s="164"/>
      <c r="J550" s="157"/>
      <c r="K550" s="164"/>
      <c r="L550" s="164"/>
      <c r="M550" s="164">
        <v>0</v>
      </c>
      <c r="N550" s="164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  <c r="AX550" s="157"/>
      <c r="AY550" s="157"/>
      <c r="AZ550" s="157"/>
      <c r="BA550" s="157"/>
      <c r="BB550" s="157"/>
      <c r="BC550" s="157"/>
      <c r="BD550" s="157"/>
      <c r="BE550" s="157"/>
      <c r="BF550" s="157"/>
      <c r="BG550" s="157"/>
      <c r="BH550" s="157"/>
      <c r="BI550" s="157"/>
      <c r="BJ550" s="157"/>
      <c r="BK550" s="157"/>
      <c r="BL550" s="157"/>
      <c r="BM550" s="157"/>
      <c r="BN550" s="157"/>
      <c r="BO550" s="157"/>
      <c r="BP550" s="157"/>
      <c r="BQ550" s="157"/>
      <c r="BR550" s="157"/>
      <c r="BS550" s="157"/>
      <c r="BT550" s="157"/>
      <c r="BU550" s="157"/>
      <c r="BV550" s="157"/>
      <c r="BW550" s="157"/>
      <c r="BX550" s="157"/>
      <c r="BY550" s="157"/>
      <c r="BZ550" s="157"/>
      <c r="CA550" s="157"/>
      <c r="CB550" s="157"/>
      <c r="CC550" s="157"/>
      <c r="CD550" s="157"/>
      <c r="CE550" s="157"/>
      <c r="CF550" s="157"/>
      <c r="CG550" s="157"/>
      <c r="CH550" s="157"/>
      <c r="CI550" s="157"/>
      <c r="CJ550" s="157"/>
      <c r="CK550" s="157"/>
      <c r="CL550" s="157"/>
      <c r="CM550" s="157"/>
      <c r="CN550" s="157"/>
      <c r="CO550" s="157"/>
      <c r="CP550" s="157"/>
      <c r="CQ550" s="157"/>
      <c r="CR550" s="157"/>
      <c r="CS550" s="157"/>
      <c r="CT550" s="157"/>
      <c r="CU550" s="157"/>
      <c r="CV550" s="157"/>
      <c r="CW550" s="157"/>
      <c r="CX550" s="157"/>
      <c r="CY550" s="157"/>
      <c r="CZ550" s="157"/>
      <c r="DA550" s="157"/>
      <c r="DB550" s="157"/>
      <c r="DC550" s="157"/>
      <c r="DD550" s="157"/>
      <c r="DE550" s="157"/>
      <c r="DF550" s="157"/>
      <c r="DG550" s="157"/>
      <c r="DH550" s="157"/>
      <c r="DI550" s="157"/>
      <c r="DJ550" s="157"/>
      <c r="DK550" s="157"/>
      <c r="DL550" s="157"/>
      <c r="DM550" s="157"/>
      <c r="DN550" s="157"/>
      <c r="DO550" s="157"/>
      <c r="DP550" s="157"/>
      <c r="DQ550" s="157"/>
      <c r="DR550" s="157"/>
      <c r="DS550" s="157"/>
      <c r="DT550" s="157"/>
      <c r="DU550" s="157"/>
      <c r="DV550" s="157"/>
      <c r="DW550" s="157"/>
      <c r="DX550" s="157"/>
      <c r="DY550" s="157"/>
      <c r="DZ550" s="157"/>
      <c r="EA550" s="157"/>
      <c r="EB550" s="157"/>
      <c r="EC550" s="157"/>
      <c r="ED550" s="157"/>
      <c r="EE550" s="157"/>
      <c r="EF550" s="157"/>
      <c r="EG550" s="157"/>
      <c r="EH550" s="157"/>
      <c r="EI550" s="157"/>
      <c r="EJ550" s="157"/>
      <c r="EK550" s="157"/>
      <c r="EL550" s="157"/>
      <c r="EM550" s="157"/>
      <c r="EN550" s="157"/>
      <c r="EO550" s="157"/>
      <c r="EP550" s="157"/>
      <c r="EQ550" s="157"/>
      <c r="ER550" s="157"/>
      <c r="ES550" s="157"/>
      <c r="ET550" s="157"/>
      <c r="EU550" s="157"/>
      <c r="EV550" s="157"/>
      <c r="EW550" s="157"/>
      <c r="EX550" s="157"/>
      <c r="EY550" s="157"/>
      <c r="EZ550" s="157"/>
      <c r="FA550" s="157"/>
      <c r="FB550" s="157"/>
      <c r="FC550" s="157"/>
      <c r="FD550" s="157"/>
      <c r="FE550" s="157"/>
      <c r="FF550" s="157"/>
      <c r="FG550" s="157"/>
      <c r="FH550" s="157"/>
      <c r="FI550" s="157"/>
      <c r="FJ550" s="157"/>
      <c r="FK550" s="157"/>
      <c r="FL550" s="157"/>
      <c r="FM550" s="157"/>
      <c r="FN550" s="157"/>
      <c r="FO550" s="157"/>
      <c r="FP550" s="157"/>
      <c r="FQ550" s="157"/>
      <c r="FR550" s="157"/>
      <c r="FS550" s="157"/>
      <c r="FT550" s="157"/>
      <c r="FU550" s="157"/>
      <c r="FV550" s="157"/>
      <c r="FW550" s="157"/>
      <c r="FX550" s="157"/>
      <c r="FY550" s="157"/>
      <c r="FZ550" s="157"/>
      <c r="GA550" s="157"/>
      <c r="GB550" s="157"/>
      <c r="GC550" s="157"/>
      <c r="GD550" s="157"/>
      <c r="GE550" s="157"/>
      <c r="GF550" s="157"/>
      <c r="GG550" s="157"/>
      <c r="GH550" s="157"/>
      <c r="GI550" s="157"/>
      <c r="GJ550" s="157"/>
      <c r="GK550" s="157"/>
      <c r="GL550" s="157"/>
      <c r="GM550" s="157"/>
      <c r="GN550" s="157"/>
      <c r="GO550" s="157"/>
      <c r="GP550" s="157"/>
      <c r="GQ550" s="157"/>
      <c r="GR550" s="157"/>
      <c r="GS550" s="157"/>
      <c r="GT550" s="157"/>
      <c r="GU550" s="157"/>
      <c r="GV550" s="157"/>
      <c r="GW550" s="157"/>
      <c r="GX550" s="157"/>
      <c r="GY550" s="157"/>
      <c r="GZ550" s="157"/>
      <c r="HA550" s="157"/>
      <c r="HB550" s="157"/>
      <c r="HC550" s="157"/>
      <c r="HD550" s="157"/>
      <c r="HE550" s="157"/>
      <c r="HF550" s="157"/>
      <c r="HG550" s="157"/>
      <c r="HH550" s="157"/>
      <c r="HI550" s="157"/>
      <c r="HJ550" s="157"/>
      <c r="HK550" s="157"/>
      <c r="HL550" s="157"/>
      <c r="HM550" s="157"/>
      <c r="HN550" s="157"/>
      <c r="HO550" s="157"/>
      <c r="HP550" s="157"/>
      <c r="HQ550" s="157"/>
      <c r="HR550" s="157"/>
      <c r="HS550" s="157"/>
      <c r="HT550" s="157"/>
      <c r="HU550" s="157"/>
      <c r="HV550" s="157"/>
      <c r="HW550" s="157"/>
      <c r="HX550" s="157"/>
      <c r="HY550" s="157"/>
      <c r="HZ550" s="157"/>
      <c r="IA550" s="157"/>
      <c r="IB550" s="157"/>
      <c r="IC550" s="157"/>
      <c r="ID550" s="157"/>
      <c r="IE550" s="157"/>
      <c r="IF550" s="157"/>
      <c r="IG550" s="157"/>
      <c r="IH550" s="157"/>
      <c r="II550" s="157"/>
      <c r="IJ550" s="157"/>
      <c r="IK550" s="157"/>
      <c r="IL550" s="157"/>
      <c r="IM550" s="157"/>
      <c r="IN550" s="157"/>
      <c r="IO550" s="157"/>
      <c r="IP550" s="157"/>
      <c r="IQ550" s="157"/>
      <c r="IR550" s="157"/>
      <c r="IS550" s="157"/>
      <c r="IT550" s="157"/>
      <c r="IU550" s="157"/>
      <c r="IV550" s="157"/>
    </row>
    <row r="551" spans="1:256" ht="12.75">
      <c r="A551" s="160" t="s">
        <v>30</v>
      </c>
      <c r="B551" s="161"/>
      <c r="C551" s="162" t="s">
        <v>1896</v>
      </c>
      <c r="D551" s="162"/>
      <c r="E551" s="162"/>
      <c r="F551" s="163"/>
      <c r="G551" s="164"/>
      <c r="H551" s="164">
        <v>0</v>
      </c>
      <c r="I551" s="164"/>
      <c r="J551" s="157"/>
      <c r="K551" s="164"/>
      <c r="L551" s="164"/>
      <c r="M551" s="164">
        <v>0</v>
      </c>
      <c r="N551" s="164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157"/>
      <c r="AQ551" s="157"/>
      <c r="AR551" s="157"/>
      <c r="AS551" s="157"/>
      <c r="AT551" s="157"/>
      <c r="AU551" s="157"/>
      <c r="AV551" s="157"/>
      <c r="AW551" s="157"/>
      <c r="AX551" s="157"/>
      <c r="AY551" s="157"/>
      <c r="AZ551" s="157"/>
      <c r="BA551" s="157"/>
      <c r="BB551" s="157"/>
      <c r="BC551" s="157"/>
      <c r="BD551" s="157"/>
      <c r="BE551" s="157"/>
      <c r="BF551" s="157"/>
      <c r="BG551" s="157"/>
      <c r="BH551" s="157"/>
      <c r="BI551" s="157"/>
      <c r="BJ551" s="157"/>
      <c r="BK551" s="157"/>
      <c r="BL551" s="157"/>
      <c r="BM551" s="157"/>
      <c r="BN551" s="157"/>
      <c r="BO551" s="157"/>
      <c r="BP551" s="157"/>
      <c r="BQ551" s="157"/>
      <c r="BR551" s="157"/>
      <c r="BS551" s="157"/>
      <c r="BT551" s="157"/>
      <c r="BU551" s="157"/>
      <c r="BV551" s="157"/>
      <c r="BW551" s="157"/>
      <c r="BX551" s="157"/>
      <c r="BY551" s="157"/>
      <c r="BZ551" s="157"/>
      <c r="CA551" s="157"/>
      <c r="CB551" s="157"/>
      <c r="CC551" s="157"/>
      <c r="CD551" s="157"/>
      <c r="CE551" s="157"/>
      <c r="CF551" s="157"/>
      <c r="CG551" s="157"/>
      <c r="CH551" s="157"/>
      <c r="CI551" s="157"/>
      <c r="CJ551" s="157"/>
      <c r="CK551" s="157"/>
      <c r="CL551" s="157"/>
      <c r="CM551" s="157"/>
      <c r="CN551" s="157"/>
      <c r="CO551" s="157"/>
      <c r="CP551" s="157"/>
      <c r="CQ551" s="157"/>
      <c r="CR551" s="157"/>
      <c r="CS551" s="157"/>
      <c r="CT551" s="157"/>
      <c r="CU551" s="157"/>
      <c r="CV551" s="157"/>
      <c r="CW551" s="157"/>
      <c r="CX551" s="157"/>
      <c r="CY551" s="157"/>
      <c r="CZ551" s="157"/>
      <c r="DA551" s="157"/>
      <c r="DB551" s="157"/>
      <c r="DC551" s="157"/>
      <c r="DD551" s="157"/>
      <c r="DE551" s="157"/>
      <c r="DF551" s="157"/>
      <c r="DG551" s="157"/>
      <c r="DH551" s="157"/>
      <c r="DI551" s="157"/>
      <c r="DJ551" s="157"/>
      <c r="DK551" s="157"/>
      <c r="DL551" s="157"/>
      <c r="DM551" s="157"/>
      <c r="DN551" s="157"/>
      <c r="DO551" s="157"/>
      <c r="DP551" s="157"/>
      <c r="DQ551" s="157"/>
      <c r="DR551" s="157"/>
      <c r="DS551" s="157"/>
      <c r="DT551" s="157"/>
      <c r="DU551" s="157"/>
      <c r="DV551" s="157"/>
      <c r="DW551" s="157"/>
      <c r="DX551" s="157"/>
      <c r="DY551" s="157"/>
      <c r="DZ551" s="157"/>
      <c r="EA551" s="157"/>
      <c r="EB551" s="157"/>
      <c r="EC551" s="157"/>
      <c r="ED551" s="157"/>
      <c r="EE551" s="157"/>
      <c r="EF551" s="157"/>
      <c r="EG551" s="157"/>
      <c r="EH551" s="157"/>
      <c r="EI551" s="157"/>
      <c r="EJ551" s="157"/>
      <c r="EK551" s="157"/>
      <c r="EL551" s="157"/>
      <c r="EM551" s="157"/>
      <c r="EN551" s="157"/>
      <c r="EO551" s="157"/>
      <c r="EP551" s="157"/>
      <c r="EQ551" s="157"/>
      <c r="ER551" s="157"/>
      <c r="ES551" s="157"/>
      <c r="ET551" s="157"/>
      <c r="EU551" s="157"/>
      <c r="EV551" s="157"/>
      <c r="EW551" s="157"/>
      <c r="EX551" s="157"/>
      <c r="EY551" s="157"/>
      <c r="EZ551" s="157"/>
      <c r="FA551" s="157"/>
      <c r="FB551" s="157"/>
      <c r="FC551" s="157"/>
      <c r="FD551" s="157"/>
      <c r="FE551" s="157"/>
      <c r="FF551" s="157"/>
      <c r="FG551" s="157"/>
      <c r="FH551" s="157"/>
      <c r="FI551" s="157"/>
      <c r="FJ551" s="157"/>
      <c r="FK551" s="157"/>
      <c r="FL551" s="157"/>
      <c r="FM551" s="157"/>
      <c r="FN551" s="157"/>
      <c r="FO551" s="157"/>
      <c r="FP551" s="157"/>
      <c r="FQ551" s="157"/>
      <c r="FR551" s="157"/>
      <c r="FS551" s="157"/>
      <c r="FT551" s="157"/>
      <c r="FU551" s="157"/>
      <c r="FV551" s="157"/>
      <c r="FW551" s="157"/>
      <c r="FX551" s="157"/>
      <c r="FY551" s="157"/>
      <c r="FZ551" s="157"/>
      <c r="GA551" s="157"/>
      <c r="GB551" s="157"/>
      <c r="GC551" s="157"/>
      <c r="GD551" s="157"/>
      <c r="GE551" s="157"/>
      <c r="GF551" s="157"/>
      <c r="GG551" s="157"/>
      <c r="GH551" s="157"/>
      <c r="GI551" s="157"/>
      <c r="GJ551" s="157"/>
      <c r="GK551" s="157"/>
      <c r="GL551" s="157"/>
      <c r="GM551" s="157"/>
      <c r="GN551" s="157"/>
      <c r="GO551" s="157"/>
      <c r="GP551" s="157"/>
      <c r="GQ551" s="157"/>
      <c r="GR551" s="157"/>
      <c r="GS551" s="157"/>
      <c r="GT551" s="157"/>
      <c r="GU551" s="157"/>
      <c r="GV551" s="157"/>
      <c r="GW551" s="157"/>
      <c r="GX551" s="157"/>
      <c r="GY551" s="157"/>
      <c r="GZ551" s="157"/>
      <c r="HA551" s="157"/>
      <c r="HB551" s="157"/>
      <c r="HC551" s="157"/>
      <c r="HD551" s="157"/>
      <c r="HE551" s="157"/>
      <c r="HF551" s="157"/>
      <c r="HG551" s="157"/>
      <c r="HH551" s="157"/>
      <c r="HI551" s="157"/>
      <c r="HJ551" s="157"/>
      <c r="HK551" s="157"/>
      <c r="HL551" s="157"/>
      <c r="HM551" s="157"/>
      <c r="HN551" s="157"/>
      <c r="HO551" s="157"/>
      <c r="HP551" s="157"/>
      <c r="HQ551" s="157"/>
      <c r="HR551" s="157"/>
      <c r="HS551" s="157"/>
      <c r="HT551" s="157"/>
      <c r="HU551" s="157"/>
      <c r="HV551" s="157"/>
      <c r="HW551" s="157"/>
      <c r="HX551" s="157"/>
      <c r="HY551" s="157"/>
      <c r="HZ551" s="157"/>
      <c r="IA551" s="157"/>
      <c r="IB551" s="157"/>
      <c r="IC551" s="157"/>
      <c r="ID551" s="157"/>
      <c r="IE551" s="157"/>
      <c r="IF551" s="157"/>
      <c r="IG551" s="157"/>
      <c r="IH551" s="157"/>
      <c r="II551" s="157"/>
      <c r="IJ551" s="157"/>
      <c r="IK551" s="157"/>
      <c r="IL551" s="157"/>
      <c r="IM551" s="157"/>
      <c r="IN551" s="157"/>
      <c r="IO551" s="157"/>
      <c r="IP551" s="157"/>
      <c r="IQ551" s="157"/>
      <c r="IR551" s="157"/>
      <c r="IS551" s="157"/>
      <c r="IT551" s="157"/>
      <c r="IU551" s="157"/>
      <c r="IV551" s="157"/>
    </row>
    <row r="552" spans="1:256" ht="12.75">
      <c r="A552" s="160" t="s">
        <v>30</v>
      </c>
      <c r="B552" s="161"/>
      <c r="C552" s="162" t="s">
        <v>1897</v>
      </c>
      <c r="D552" s="162"/>
      <c r="E552" s="162"/>
      <c r="F552" s="163"/>
      <c r="G552" s="164"/>
      <c r="H552" s="164">
        <v>0</v>
      </c>
      <c r="I552" s="164"/>
      <c r="J552" s="157"/>
      <c r="K552" s="164"/>
      <c r="L552" s="164"/>
      <c r="M552" s="164">
        <v>0</v>
      </c>
      <c r="N552" s="164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  <c r="AQ552" s="157"/>
      <c r="AR552" s="157"/>
      <c r="AS552" s="157"/>
      <c r="AT552" s="157"/>
      <c r="AU552" s="157"/>
      <c r="AV552" s="157"/>
      <c r="AW552" s="157"/>
      <c r="AX552" s="157"/>
      <c r="AY552" s="157"/>
      <c r="AZ552" s="157"/>
      <c r="BA552" s="157"/>
      <c r="BB552" s="157"/>
      <c r="BC552" s="157"/>
      <c r="BD552" s="157"/>
      <c r="BE552" s="157"/>
      <c r="BF552" s="157"/>
      <c r="BG552" s="157"/>
      <c r="BH552" s="157"/>
      <c r="BI552" s="157"/>
      <c r="BJ552" s="157"/>
      <c r="BK552" s="157"/>
      <c r="BL552" s="157"/>
      <c r="BM552" s="157"/>
      <c r="BN552" s="157"/>
      <c r="BO552" s="157"/>
      <c r="BP552" s="157"/>
      <c r="BQ552" s="157"/>
      <c r="BR552" s="157"/>
      <c r="BS552" s="157"/>
      <c r="BT552" s="157"/>
      <c r="BU552" s="157"/>
      <c r="BV552" s="157"/>
      <c r="BW552" s="157"/>
      <c r="BX552" s="157"/>
      <c r="BY552" s="157"/>
      <c r="BZ552" s="157"/>
      <c r="CA552" s="157"/>
      <c r="CB552" s="157"/>
      <c r="CC552" s="157"/>
      <c r="CD552" s="157"/>
      <c r="CE552" s="157"/>
      <c r="CF552" s="157"/>
      <c r="CG552" s="157"/>
      <c r="CH552" s="157"/>
      <c r="CI552" s="157"/>
      <c r="CJ552" s="157"/>
      <c r="CK552" s="157"/>
      <c r="CL552" s="157"/>
      <c r="CM552" s="157"/>
      <c r="CN552" s="157"/>
      <c r="CO552" s="157"/>
      <c r="CP552" s="157"/>
      <c r="CQ552" s="157"/>
      <c r="CR552" s="157"/>
      <c r="CS552" s="157"/>
      <c r="CT552" s="157"/>
      <c r="CU552" s="157"/>
      <c r="CV552" s="157"/>
      <c r="CW552" s="157"/>
      <c r="CX552" s="157"/>
      <c r="CY552" s="157"/>
      <c r="CZ552" s="157"/>
      <c r="DA552" s="157"/>
      <c r="DB552" s="157"/>
      <c r="DC552" s="157"/>
      <c r="DD552" s="157"/>
      <c r="DE552" s="157"/>
      <c r="DF552" s="157"/>
      <c r="DG552" s="157"/>
      <c r="DH552" s="157"/>
      <c r="DI552" s="157"/>
      <c r="DJ552" s="157"/>
      <c r="DK552" s="157"/>
      <c r="DL552" s="157"/>
      <c r="DM552" s="157"/>
      <c r="DN552" s="157"/>
      <c r="DO552" s="157"/>
      <c r="DP552" s="157"/>
      <c r="DQ552" s="157"/>
      <c r="DR552" s="157"/>
      <c r="DS552" s="157"/>
      <c r="DT552" s="157"/>
      <c r="DU552" s="157"/>
      <c r="DV552" s="157"/>
      <c r="DW552" s="157"/>
      <c r="DX552" s="157"/>
      <c r="DY552" s="157"/>
      <c r="DZ552" s="157"/>
      <c r="EA552" s="157"/>
      <c r="EB552" s="157"/>
      <c r="EC552" s="157"/>
      <c r="ED552" s="157"/>
      <c r="EE552" s="157"/>
      <c r="EF552" s="157"/>
      <c r="EG552" s="157"/>
      <c r="EH552" s="157"/>
      <c r="EI552" s="157"/>
      <c r="EJ552" s="157"/>
      <c r="EK552" s="157"/>
      <c r="EL552" s="157"/>
      <c r="EM552" s="157"/>
      <c r="EN552" s="157"/>
      <c r="EO552" s="157"/>
      <c r="EP552" s="157"/>
      <c r="EQ552" s="157"/>
      <c r="ER552" s="157"/>
      <c r="ES552" s="157"/>
      <c r="ET552" s="157"/>
      <c r="EU552" s="157"/>
      <c r="EV552" s="157"/>
      <c r="EW552" s="157"/>
      <c r="EX552" s="157"/>
      <c r="EY552" s="157"/>
      <c r="EZ552" s="157"/>
      <c r="FA552" s="157"/>
      <c r="FB552" s="157"/>
      <c r="FC552" s="157"/>
      <c r="FD552" s="157"/>
      <c r="FE552" s="157"/>
      <c r="FF552" s="157"/>
      <c r="FG552" s="157"/>
      <c r="FH552" s="157"/>
      <c r="FI552" s="157"/>
      <c r="FJ552" s="157"/>
      <c r="FK552" s="157"/>
      <c r="FL552" s="157"/>
      <c r="FM552" s="157"/>
      <c r="FN552" s="157"/>
      <c r="FO552" s="157"/>
      <c r="FP552" s="157"/>
      <c r="FQ552" s="157"/>
      <c r="FR552" s="157"/>
      <c r="FS552" s="157"/>
      <c r="FT552" s="157"/>
      <c r="FU552" s="157"/>
      <c r="FV552" s="157"/>
      <c r="FW552" s="157"/>
      <c r="FX552" s="157"/>
      <c r="FY552" s="157"/>
      <c r="FZ552" s="157"/>
      <c r="GA552" s="157"/>
      <c r="GB552" s="157"/>
      <c r="GC552" s="157"/>
      <c r="GD552" s="157"/>
      <c r="GE552" s="157"/>
      <c r="GF552" s="157"/>
      <c r="GG552" s="157"/>
      <c r="GH552" s="157"/>
      <c r="GI552" s="157"/>
      <c r="GJ552" s="157"/>
      <c r="GK552" s="157"/>
      <c r="GL552" s="157"/>
      <c r="GM552" s="157"/>
      <c r="GN552" s="157"/>
      <c r="GO552" s="157"/>
      <c r="GP552" s="157"/>
      <c r="GQ552" s="157"/>
      <c r="GR552" s="157"/>
      <c r="GS552" s="157"/>
      <c r="GT552" s="157"/>
      <c r="GU552" s="157"/>
      <c r="GV552" s="157"/>
      <c r="GW552" s="157"/>
      <c r="GX552" s="157"/>
      <c r="GY552" s="157"/>
      <c r="GZ552" s="157"/>
      <c r="HA552" s="157"/>
      <c r="HB552" s="157"/>
      <c r="HC552" s="157"/>
      <c r="HD552" s="157"/>
      <c r="HE552" s="157"/>
      <c r="HF552" s="157"/>
      <c r="HG552" s="157"/>
      <c r="HH552" s="157"/>
      <c r="HI552" s="157"/>
      <c r="HJ552" s="157"/>
      <c r="HK552" s="157"/>
      <c r="HL552" s="157"/>
      <c r="HM552" s="157"/>
      <c r="HN552" s="157"/>
      <c r="HO552" s="157"/>
      <c r="HP552" s="157"/>
      <c r="HQ552" s="157"/>
      <c r="HR552" s="157"/>
      <c r="HS552" s="157"/>
      <c r="HT552" s="157"/>
      <c r="HU552" s="157"/>
      <c r="HV552" s="157"/>
      <c r="HW552" s="157"/>
      <c r="HX552" s="157"/>
      <c r="HY552" s="157"/>
      <c r="HZ552" s="157"/>
      <c r="IA552" s="157"/>
      <c r="IB552" s="157"/>
      <c r="IC552" s="157"/>
      <c r="ID552" s="157"/>
      <c r="IE552" s="157"/>
      <c r="IF552" s="157"/>
      <c r="IG552" s="157"/>
      <c r="IH552" s="157"/>
      <c r="II552" s="157"/>
      <c r="IJ552" s="157"/>
      <c r="IK552" s="157"/>
      <c r="IL552" s="157"/>
      <c r="IM552" s="157"/>
      <c r="IN552" s="157"/>
      <c r="IO552" s="157"/>
      <c r="IP552" s="157"/>
      <c r="IQ552" s="157"/>
      <c r="IR552" s="157"/>
      <c r="IS552" s="157"/>
      <c r="IT552" s="157"/>
      <c r="IU552" s="157"/>
      <c r="IV552" s="157"/>
    </row>
    <row r="553" spans="1:14" ht="12.75">
      <c r="A553" s="160" t="s">
        <v>30</v>
      </c>
      <c r="B553" s="165">
        <v>409.2</v>
      </c>
      <c r="C553" s="166" t="s">
        <v>1902</v>
      </c>
      <c r="F553" s="172">
        <v>-2706495.8</v>
      </c>
      <c r="G553" s="173">
        <v>-2937384.24</v>
      </c>
      <c r="H553" s="173">
        <v>-230888.44</v>
      </c>
      <c r="I553" s="173"/>
      <c r="K553" s="173">
        <v>3759.99</v>
      </c>
      <c r="L553" s="173">
        <v>2733860.97</v>
      </c>
      <c r="M553" s="173">
        <v>2730100.98</v>
      </c>
      <c r="N553" s="173"/>
    </row>
    <row r="554" spans="1:14" ht="12.75">
      <c r="A554" s="160" t="s">
        <v>30</v>
      </c>
      <c r="B554" s="178"/>
      <c r="C554" s="166" t="s">
        <v>1903</v>
      </c>
      <c r="D554" s="171"/>
      <c r="E554" s="171"/>
      <c r="F554" s="179">
        <v>4299983.93</v>
      </c>
      <c r="G554" s="180">
        <v>4667639.75</v>
      </c>
      <c r="H554" s="180">
        <v>367655.82</v>
      </c>
      <c r="I554" s="180"/>
      <c r="K554" s="180">
        <v>-110373.48</v>
      </c>
      <c r="L554" s="180">
        <v>-4457656.78</v>
      </c>
      <c r="M554" s="180">
        <v>-4347283.3</v>
      </c>
      <c r="N554" s="180"/>
    </row>
    <row r="555" spans="1:14" ht="12.75">
      <c r="A555" s="160"/>
      <c r="B555" s="178"/>
      <c r="C555" s="171"/>
      <c r="D555" s="171"/>
      <c r="E555" s="171"/>
      <c r="F555" s="181"/>
      <c r="G555" s="182"/>
      <c r="H555" s="182">
        <v>0</v>
      </c>
      <c r="I555" s="182"/>
      <c r="K555" s="182"/>
      <c r="L555" s="182"/>
      <c r="M555" s="182">
        <v>0</v>
      </c>
      <c r="N555" s="182"/>
    </row>
    <row r="556" spans="1:14" ht="12.75">
      <c r="A556" s="160" t="s">
        <v>30</v>
      </c>
      <c r="B556" s="183" t="s">
        <v>1904</v>
      </c>
      <c r="C556" s="171"/>
      <c r="D556" s="184"/>
      <c r="E556" s="184"/>
      <c r="F556" s="172"/>
      <c r="G556" s="173"/>
      <c r="H556" s="173">
        <v>0</v>
      </c>
      <c r="I556" s="173"/>
      <c r="K556" s="173"/>
      <c r="L556" s="173"/>
      <c r="M556" s="173">
        <v>0</v>
      </c>
      <c r="N556" s="173"/>
    </row>
    <row r="557" spans="1:256" ht="12.75">
      <c r="A557" s="71" t="s">
        <v>1905</v>
      </c>
      <c r="B557" s="71" t="s">
        <v>1906</v>
      </c>
      <c r="C557" s="71" t="s">
        <v>1907</v>
      </c>
      <c r="D557" s="71"/>
      <c r="E557" s="71"/>
      <c r="F557" s="159">
        <v>178579.06</v>
      </c>
      <c r="G557" s="71">
        <v>178579.06</v>
      </c>
      <c r="H557" s="71"/>
      <c r="I557" s="71"/>
      <c r="J557" s="71"/>
      <c r="K557" s="71">
        <v>173038.48</v>
      </c>
      <c r="L557" s="71">
        <v>173038.48</v>
      </c>
      <c r="M557" s="71"/>
      <c r="N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  <c r="EB557" s="71"/>
      <c r="EC557" s="71"/>
      <c r="ED557" s="71"/>
      <c r="EE557" s="71"/>
      <c r="EF557" s="71"/>
      <c r="EG557" s="71"/>
      <c r="EH557" s="71"/>
      <c r="EI557" s="71"/>
      <c r="EJ557" s="71"/>
      <c r="EK557" s="71"/>
      <c r="EL557" s="71"/>
      <c r="EM557" s="71"/>
      <c r="EN557" s="71"/>
      <c r="EO557" s="71"/>
      <c r="EP557" s="71"/>
      <c r="EQ557" s="71"/>
      <c r="ER557" s="71"/>
      <c r="ES557" s="71"/>
      <c r="ET557" s="71"/>
      <c r="EU557" s="71"/>
      <c r="EV557" s="71"/>
      <c r="EW557" s="71"/>
      <c r="EX557" s="71"/>
      <c r="EY557" s="71"/>
      <c r="EZ557" s="71"/>
      <c r="FA557" s="71"/>
      <c r="FB557" s="71"/>
      <c r="FC557" s="71"/>
      <c r="FD557" s="71"/>
      <c r="FE557" s="71"/>
      <c r="FF557" s="71"/>
      <c r="FG557" s="71"/>
      <c r="FH557" s="71"/>
      <c r="FI557" s="71"/>
      <c r="FJ557" s="71"/>
      <c r="FK557" s="71"/>
      <c r="FL557" s="71"/>
      <c r="FM557" s="71"/>
      <c r="FN557" s="71"/>
      <c r="FO557" s="71"/>
      <c r="FP557" s="71"/>
      <c r="FQ557" s="71"/>
      <c r="FR557" s="71"/>
      <c r="FS557" s="71"/>
      <c r="FT557" s="71"/>
      <c r="FU557" s="71"/>
      <c r="FV557" s="71"/>
      <c r="FW557" s="71"/>
      <c r="FX557" s="71"/>
      <c r="FY557" s="71"/>
      <c r="FZ557" s="71"/>
      <c r="GA557" s="71"/>
      <c r="GB557" s="71"/>
      <c r="GC557" s="71"/>
      <c r="GD557" s="71"/>
      <c r="GE557" s="71"/>
      <c r="GF557" s="71"/>
      <c r="GG557" s="71"/>
      <c r="GH557" s="71"/>
      <c r="GI557" s="71"/>
      <c r="GJ557" s="71"/>
      <c r="GK557" s="71"/>
      <c r="GL557" s="71"/>
      <c r="GM557" s="71"/>
      <c r="GN557" s="71"/>
      <c r="GO557" s="71"/>
      <c r="GP557" s="71"/>
      <c r="GQ557" s="71"/>
      <c r="GR557" s="71"/>
      <c r="GS557" s="71"/>
      <c r="GT557" s="71"/>
      <c r="GU557" s="71"/>
      <c r="GV557" s="71"/>
      <c r="GW557" s="71"/>
      <c r="GX557" s="71"/>
      <c r="GY557" s="71"/>
      <c r="GZ557" s="71"/>
      <c r="HA557" s="71"/>
      <c r="HB557" s="71"/>
      <c r="HC557" s="71"/>
      <c r="HD557" s="71"/>
      <c r="HE557" s="71"/>
      <c r="HF557" s="71"/>
      <c r="HG557" s="71"/>
      <c r="HH557" s="71"/>
      <c r="HI557" s="71"/>
      <c r="HJ557" s="71"/>
      <c r="HK557" s="71"/>
      <c r="HL557" s="71"/>
      <c r="HM557" s="71"/>
      <c r="HN557" s="71"/>
      <c r="HO557" s="71"/>
      <c r="HP557" s="71"/>
      <c r="HQ557" s="71"/>
      <c r="HR557" s="71"/>
      <c r="HS557" s="71"/>
      <c r="HT557" s="71"/>
      <c r="HU557" s="71"/>
      <c r="HV557" s="71"/>
      <c r="HW557" s="71"/>
      <c r="HX557" s="71"/>
      <c r="HY557" s="71"/>
      <c r="HZ557" s="71"/>
      <c r="IA557" s="71"/>
      <c r="IB557" s="71"/>
      <c r="IC557" s="71"/>
      <c r="ID557" s="71"/>
      <c r="IE557" s="71"/>
      <c r="IF557" s="71"/>
      <c r="IG557" s="71"/>
      <c r="IH557" s="71"/>
      <c r="II557" s="71"/>
      <c r="IJ557" s="71"/>
      <c r="IK557" s="71"/>
      <c r="IL557" s="71"/>
      <c r="IM557" s="71"/>
      <c r="IN557" s="71"/>
      <c r="IO557" s="71"/>
      <c r="IP557" s="71"/>
      <c r="IQ557" s="71"/>
      <c r="IR557" s="71"/>
      <c r="IS557" s="71"/>
      <c r="IT557" s="71"/>
      <c r="IU557" s="71"/>
      <c r="IV557" s="71"/>
    </row>
    <row r="558" spans="1:14" ht="12.75">
      <c r="A558" s="160" t="s">
        <v>1908</v>
      </c>
      <c r="B558" s="165">
        <v>427</v>
      </c>
      <c r="C558" s="185" t="s">
        <v>1909</v>
      </c>
      <c r="D558" s="171"/>
      <c r="E558" s="171"/>
      <c r="F558" s="172">
        <v>178579.06</v>
      </c>
      <c r="G558" s="173">
        <v>178579.06</v>
      </c>
      <c r="H558" s="173">
        <v>0</v>
      </c>
      <c r="I558" s="173"/>
      <c r="K558" s="173">
        <v>173038.48</v>
      </c>
      <c r="L558" s="173">
        <v>173038.48</v>
      </c>
      <c r="M558" s="173">
        <v>0</v>
      </c>
      <c r="N558" s="173"/>
    </row>
    <row r="559" spans="1:256" ht="12.75">
      <c r="A559" s="71" t="s">
        <v>1910</v>
      </c>
      <c r="B559" s="71" t="s">
        <v>1911</v>
      </c>
      <c r="C559" s="71" t="s">
        <v>1912</v>
      </c>
      <c r="D559" s="71"/>
      <c r="E559" s="71"/>
      <c r="F559" s="159">
        <v>15956.64</v>
      </c>
      <c r="G559" s="71">
        <v>15956.64</v>
      </c>
      <c r="H559" s="71"/>
      <c r="I559" s="71"/>
      <c r="J559" s="71"/>
      <c r="K559" s="71">
        <v>15956.78</v>
      </c>
      <c r="L559" s="71">
        <v>15956.78</v>
      </c>
      <c r="M559" s="71"/>
      <c r="N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  <c r="EB559" s="71"/>
      <c r="EC559" s="71"/>
      <c r="ED559" s="71"/>
      <c r="EE559" s="71"/>
      <c r="EF559" s="71"/>
      <c r="EG559" s="71"/>
      <c r="EH559" s="71"/>
      <c r="EI559" s="71"/>
      <c r="EJ559" s="71"/>
      <c r="EK559" s="71"/>
      <c r="EL559" s="71"/>
      <c r="EM559" s="71"/>
      <c r="EN559" s="71"/>
      <c r="EO559" s="71"/>
      <c r="EP559" s="71"/>
      <c r="EQ559" s="71"/>
      <c r="ER559" s="71"/>
      <c r="ES559" s="71"/>
      <c r="ET559" s="71"/>
      <c r="EU559" s="71"/>
      <c r="EV559" s="71"/>
      <c r="EW559" s="71"/>
      <c r="EX559" s="71"/>
      <c r="EY559" s="71"/>
      <c r="EZ559" s="71"/>
      <c r="FA559" s="71"/>
      <c r="FB559" s="71"/>
      <c r="FC559" s="71"/>
      <c r="FD559" s="71"/>
      <c r="FE559" s="71"/>
      <c r="FF559" s="71"/>
      <c r="FG559" s="71"/>
      <c r="FH559" s="71"/>
      <c r="FI559" s="71"/>
      <c r="FJ559" s="71"/>
      <c r="FK559" s="71"/>
      <c r="FL559" s="71"/>
      <c r="FM559" s="71"/>
      <c r="FN559" s="71"/>
      <c r="FO559" s="71"/>
      <c r="FP559" s="71"/>
      <c r="FQ559" s="71"/>
      <c r="FR559" s="71"/>
      <c r="FS559" s="71"/>
      <c r="FT559" s="71"/>
      <c r="FU559" s="71"/>
      <c r="FV559" s="71"/>
      <c r="FW559" s="71"/>
      <c r="FX559" s="71"/>
      <c r="FY559" s="71"/>
      <c r="FZ559" s="71"/>
      <c r="GA559" s="71"/>
      <c r="GB559" s="71"/>
      <c r="GC559" s="71"/>
      <c r="GD559" s="71"/>
      <c r="GE559" s="71"/>
      <c r="GF559" s="71"/>
      <c r="GG559" s="71"/>
      <c r="GH559" s="71"/>
      <c r="GI559" s="71"/>
      <c r="GJ559" s="71"/>
      <c r="GK559" s="71"/>
      <c r="GL559" s="71"/>
      <c r="GM559" s="71"/>
      <c r="GN559" s="71"/>
      <c r="GO559" s="71"/>
      <c r="GP559" s="71"/>
      <c r="GQ559" s="71"/>
      <c r="GR559" s="71"/>
      <c r="GS559" s="71"/>
      <c r="GT559" s="71"/>
      <c r="GU559" s="71"/>
      <c r="GV559" s="71"/>
      <c r="GW559" s="71"/>
      <c r="GX559" s="71"/>
      <c r="GY559" s="71"/>
      <c r="GZ559" s="71"/>
      <c r="HA559" s="71"/>
      <c r="HB559" s="71"/>
      <c r="HC559" s="71"/>
      <c r="HD559" s="71"/>
      <c r="HE559" s="71"/>
      <c r="HF559" s="71"/>
      <c r="HG559" s="71"/>
      <c r="HH559" s="71"/>
      <c r="HI559" s="71"/>
      <c r="HJ559" s="71"/>
      <c r="HK559" s="71"/>
      <c r="HL559" s="71"/>
      <c r="HM559" s="71"/>
      <c r="HN559" s="71"/>
      <c r="HO559" s="71"/>
      <c r="HP559" s="71"/>
      <c r="HQ559" s="71"/>
      <c r="HR559" s="71"/>
      <c r="HS559" s="71"/>
      <c r="HT559" s="71"/>
      <c r="HU559" s="71"/>
      <c r="HV559" s="71"/>
      <c r="HW559" s="71"/>
      <c r="HX559" s="71"/>
      <c r="HY559" s="71"/>
      <c r="HZ559" s="71"/>
      <c r="IA559" s="71"/>
      <c r="IB559" s="71"/>
      <c r="IC559" s="71"/>
      <c r="ID559" s="71"/>
      <c r="IE559" s="71"/>
      <c r="IF559" s="71"/>
      <c r="IG559" s="71"/>
      <c r="IH559" s="71"/>
      <c r="II559" s="71"/>
      <c r="IJ559" s="71"/>
      <c r="IK559" s="71"/>
      <c r="IL559" s="71"/>
      <c r="IM559" s="71"/>
      <c r="IN559" s="71"/>
      <c r="IO559" s="71"/>
      <c r="IP559" s="71"/>
      <c r="IQ559" s="71"/>
      <c r="IR559" s="71"/>
      <c r="IS559" s="71"/>
      <c r="IT559" s="71"/>
      <c r="IU559" s="71"/>
      <c r="IV559" s="71"/>
    </row>
    <row r="560" spans="1:14" ht="12.75">
      <c r="A560" s="160" t="s">
        <v>1913</v>
      </c>
      <c r="B560" s="165">
        <v>428</v>
      </c>
      <c r="C560" s="185" t="s">
        <v>1914</v>
      </c>
      <c r="D560" s="171"/>
      <c r="E560" s="171"/>
      <c r="F560" s="172">
        <v>15956.64</v>
      </c>
      <c r="G560" s="173">
        <v>15956.64</v>
      </c>
      <c r="H560" s="173">
        <v>0</v>
      </c>
      <c r="I560" s="173"/>
      <c r="K560" s="173">
        <v>15956.78</v>
      </c>
      <c r="L560" s="173">
        <v>15956.78</v>
      </c>
      <c r="M560" s="173">
        <v>0</v>
      </c>
      <c r="N560" s="173"/>
    </row>
    <row r="561" spans="1:256" ht="12.75">
      <c r="A561" s="71" t="s">
        <v>1915</v>
      </c>
      <c r="B561" s="71" t="s">
        <v>1916</v>
      </c>
      <c r="C561" s="71" t="s">
        <v>1917</v>
      </c>
      <c r="D561" s="71"/>
      <c r="E561" s="71"/>
      <c r="F561" s="159">
        <v>138373.68</v>
      </c>
      <c r="G561" s="71">
        <v>138373.68</v>
      </c>
      <c r="H561" s="71"/>
      <c r="I561" s="71"/>
      <c r="J561" s="71"/>
      <c r="K561" s="71">
        <v>138373.68</v>
      </c>
      <c r="L561" s="71">
        <v>138373.68</v>
      </c>
      <c r="M561" s="71"/>
      <c r="N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  <c r="BM561" s="71"/>
      <c r="BN561" s="71"/>
      <c r="BO561" s="71"/>
      <c r="BP561" s="71"/>
      <c r="BQ561" s="71"/>
      <c r="BR561" s="71"/>
      <c r="BS561" s="71"/>
      <c r="BT561" s="71"/>
      <c r="BU561" s="71"/>
      <c r="BV561" s="71"/>
      <c r="BW561" s="71"/>
      <c r="BX561" s="71"/>
      <c r="BY561" s="71"/>
      <c r="BZ561" s="71"/>
      <c r="CA561" s="71"/>
      <c r="CB561" s="71"/>
      <c r="CC561" s="71"/>
      <c r="CD561" s="71"/>
      <c r="CE561" s="71"/>
      <c r="CF561" s="71"/>
      <c r="CG561" s="71"/>
      <c r="CH561" s="71"/>
      <c r="CI561" s="71"/>
      <c r="CJ561" s="71"/>
      <c r="CK561" s="71"/>
      <c r="CL561" s="71"/>
      <c r="CM561" s="71"/>
      <c r="CN561" s="71"/>
      <c r="CO561" s="71"/>
      <c r="CP561" s="71"/>
      <c r="CQ561" s="71"/>
      <c r="CR561" s="71"/>
      <c r="CS561" s="71"/>
      <c r="CT561" s="71"/>
      <c r="CU561" s="71"/>
      <c r="CV561" s="71"/>
      <c r="CW561" s="71"/>
      <c r="CX561" s="71"/>
      <c r="CY561" s="71"/>
      <c r="CZ561" s="71"/>
      <c r="DA561" s="71"/>
      <c r="DB561" s="71"/>
      <c r="DC561" s="71"/>
      <c r="DD561" s="71"/>
      <c r="DE561" s="71"/>
      <c r="DF561" s="71"/>
      <c r="DG561" s="71"/>
      <c r="DH561" s="71"/>
      <c r="DI561" s="71"/>
      <c r="DJ561" s="71"/>
      <c r="DK561" s="71"/>
      <c r="DL561" s="71"/>
      <c r="DM561" s="71"/>
      <c r="DN561" s="71"/>
      <c r="DO561" s="71"/>
      <c r="DP561" s="71"/>
      <c r="DQ561" s="71"/>
      <c r="DR561" s="71"/>
      <c r="DS561" s="71"/>
      <c r="DT561" s="71"/>
      <c r="DU561" s="71"/>
      <c r="DV561" s="71"/>
      <c r="DW561" s="71"/>
      <c r="DX561" s="71"/>
      <c r="DY561" s="71"/>
      <c r="DZ561" s="71"/>
      <c r="EA561" s="71"/>
      <c r="EB561" s="71"/>
      <c r="EC561" s="71"/>
      <c r="ED561" s="71"/>
      <c r="EE561" s="71"/>
      <c r="EF561" s="71"/>
      <c r="EG561" s="71"/>
      <c r="EH561" s="71"/>
      <c r="EI561" s="71"/>
      <c r="EJ561" s="71"/>
      <c r="EK561" s="71"/>
      <c r="EL561" s="71"/>
      <c r="EM561" s="71"/>
      <c r="EN561" s="71"/>
      <c r="EO561" s="71"/>
      <c r="EP561" s="71"/>
      <c r="EQ561" s="71"/>
      <c r="ER561" s="71"/>
      <c r="ES561" s="71"/>
      <c r="ET561" s="71"/>
      <c r="EU561" s="71"/>
      <c r="EV561" s="71"/>
      <c r="EW561" s="71"/>
      <c r="EX561" s="71"/>
      <c r="EY561" s="71"/>
      <c r="EZ561" s="71"/>
      <c r="FA561" s="71"/>
      <c r="FB561" s="71"/>
      <c r="FC561" s="71"/>
      <c r="FD561" s="71"/>
      <c r="FE561" s="71"/>
      <c r="FF561" s="71"/>
      <c r="FG561" s="71"/>
      <c r="FH561" s="71"/>
      <c r="FI561" s="71"/>
      <c r="FJ561" s="71"/>
      <c r="FK561" s="71"/>
      <c r="FL561" s="71"/>
      <c r="FM561" s="71"/>
      <c r="FN561" s="71"/>
      <c r="FO561" s="71"/>
      <c r="FP561" s="71"/>
      <c r="FQ561" s="71"/>
      <c r="FR561" s="71"/>
      <c r="FS561" s="71"/>
      <c r="FT561" s="71"/>
      <c r="FU561" s="71"/>
      <c r="FV561" s="71"/>
      <c r="FW561" s="71"/>
      <c r="FX561" s="71"/>
      <c r="FY561" s="71"/>
      <c r="FZ561" s="71"/>
      <c r="GA561" s="71"/>
      <c r="GB561" s="71"/>
      <c r="GC561" s="71"/>
      <c r="GD561" s="71"/>
      <c r="GE561" s="71"/>
      <c r="GF561" s="71"/>
      <c r="GG561" s="71"/>
      <c r="GH561" s="71"/>
      <c r="GI561" s="71"/>
      <c r="GJ561" s="71"/>
      <c r="GK561" s="71"/>
      <c r="GL561" s="71"/>
      <c r="GM561" s="71"/>
      <c r="GN561" s="71"/>
      <c r="GO561" s="71"/>
      <c r="GP561" s="71"/>
      <c r="GQ561" s="71"/>
      <c r="GR561" s="71"/>
      <c r="GS561" s="71"/>
      <c r="GT561" s="71"/>
      <c r="GU561" s="71"/>
      <c r="GV561" s="71"/>
      <c r="GW561" s="71"/>
      <c r="GX561" s="71"/>
      <c r="GY561" s="71"/>
      <c r="GZ561" s="71"/>
      <c r="HA561" s="71"/>
      <c r="HB561" s="71"/>
      <c r="HC561" s="71"/>
      <c r="HD561" s="71"/>
      <c r="HE561" s="71"/>
      <c r="HF561" s="71"/>
      <c r="HG561" s="71"/>
      <c r="HH561" s="71"/>
      <c r="HI561" s="71"/>
      <c r="HJ561" s="71"/>
      <c r="HK561" s="71"/>
      <c r="HL561" s="71"/>
      <c r="HM561" s="71"/>
      <c r="HN561" s="71"/>
      <c r="HO561" s="71"/>
      <c r="HP561" s="71"/>
      <c r="HQ561" s="71"/>
      <c r="HR561" s="71"/>
      <c r="HS561" s="71"/>
      <c r="HT561" s="71"/>
      <c r="HU561" s="71"/>
      <c r="HV561" s="71"/>
      <c r="HW561" s="71"/>
      <c r="HX561" s="71"/>
      <c r="HY561" s="71"/>
      <c r="HZ561" s="71"/>
      <c r="IA561" s="71"/>
      <c r="IB561" s="71"/>
      <c r="IC561" s="71"/>
      <c r="ID561" s="71"/>
      <c r="IE561" s="71"/>
      <c r="IF561" s="71"/>
      <c r="IG561" s="71"/>
      <c r="IH561" s="71"/>
      <c r="II561" s="71"/>
      <c r="IJ561" s="71"/>
      <c r="IK561" s="71"/>
      <c r="IL561" s="71"/>
      <c r="IM561" s="71"/>
      <c r="IN561" s="71"/>
      <c r="IO561" s="71"/>
      <c r="IP561" s="71"/>
      <c r="IQ561" s="71"/>
      <c r="IR561" s="71"/>
      <c r="IS561" s="71"/>
      <c r="IT561" s="71"/>
      <c r="IU561" s="71"/>
      <c r="IV561" s="71"/>
    </row>
    <row r="562" spans="1:14" ht="12.75">
      <c r="A562" s="160" t="s">
        <v>1918</v>
      </c>
      <c r="B562" s="165">
        <v>428.1</v>
      </c>
      <c r="C562" s="185" t="s">
        <v>1919</v>
      </c>
      <c r="D562" s="171"/>
      <c r="E562" s="171"/>
      <c r="F562" s="172">
        <v>138373.68</v>
      </c>
      <c r="G562" s="173">
        <v>138373.68</v>
      </c>
      <c r="H562" s="173">
        <v>0</v>
      </c>
      <c r="I562" s="173"/>
      <c r="K562" s="173">
        <v>138373.68</v>
      </c>
      <c r="L562" s="173">
        <v>138373.68</v>
      </c>
      <c r="M562" s="173">
        <v>0</v>
      </c>
      <c r="N562" s="173"/>
    </row>
    <row r="563" spans="1:256" ht="12.75">
      <c r="A563" s="160" t="s">
        <v>30</v>
      </c>
      <c r="B563" s="177">
        <v>429</v>
      </c>
      <c r="C563" s="186" t="s">
        <v>1920</v>
      </c>
      <c r="D563" s="162"/>
      <c r="E563" s="162"/>
      <c r="F563" s="163"/>
      <c r="G563" s="164"/>
      <c r="H563" s="164">
        <v>0</v>
      </c>
      <c r="I563" s="164"/>
      <c r="J563" s="157"/>
      <c r="K563" s="164"/>
      <c r="L563" s="164"/>
      <c r="M563" s="164">
        <v>0</v>
      </c>
      <c r="N563" s="164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157"/>
      <c r="AR563" s="157"/>
      <c r="AS563" s="157"/>
      <c r="AT563" s="157"/>
      <c r="AU563" s="157"/>
      <c r="AV563" s="157"/>
      <c r="AW563" s="157"/>
      <c r="AX563" s="157"/>
      <c r="AY563" s="157"/>
      <c r="AZ563" s="157"/>
      <c r="BA563" s="157"/>
      <c r="BB563" s="157"/>
      <c r="BC563" s="157"/>
      <c r="BD563" s="157"/>
      <c r="BE563" s="157"/>
      <c r="BF563" s="157"/>
      <c r="BG563" s="157"/>
      <c r="BH563" s="157"/>
      <c r="BI563" s="157"/>
      <c r="BJ563" s="157"/>
      <c r="BK563" s="157"/>
      <c r="BL563" s="157"/>
      <c r="BM563" s="157"/>
      <c r="BN563" s="157"/>
      <c r="BO563" s="157"/>
      <c r="BP563" s="157"/>
      <c r="BQ563" s="157"/>
      <c r="BR563" s="157"/>
      <c r="BS563" s="157"/>
      <c r="BT563" s="157"/>
      <c r="BU563" s="157"/>
      <c r="BV563" s="157"/>
      <c r="BW563" s="157"/>
      <c r="BX563" s="157"/>
      <c r="BY563" s="157"/>
      <c r="BZ563" s="157"/>
      <c r="CA563" s="157"/>
      <c r="CB563" s="157"/>
      <c r="CC563" s="157"/>
      <c r="CD563" s="157"/>
      <c r="CE563" s="157"/>
      <c r="CF563" s="157"/>
      <c r="CG563" s="157"/>
      <c r="CH563" s="157"/>
      <c r="CI563" s="157"/>
      <c r="CJ563" s="157"/>
      <c r="CK563" s="157"/>
      <c r="CL563" s="157"/>
      <c r="CM563" s="157"/>
      <c r="CN563" s="157"/>
      <c r="CO563" s="157"/>
      <c r="CP563" s="157"/>
      <c r="CQ563" s="157"/>
      <c r="CR563" s="157"/>
      <c r="CS563" s="157"/>
      <c r="CT563" s="157"/>
      <c r="CU563" s="157"/>
      <c r="CV563" s="157"/>
      <c r="CW563" s="157"/>
      <c r="CX563" s="157"/>
      <c r="CY563" s="157"/>
      <c r="CZ563" s="157"/>
      <c r="DA563" s="157"/>
      <c r="DB563" s="157"/>
      <c r="DC563" s="157"/>
      <c r="DD563" s="157"/>
      <c r="DE563" s="157"/>
      <c r="DF563" s="157"/>
      <c r="DG563" s="157"/>
      <c r="DH563" s="157"/>
      <c r="DI563" s="157"/>
      <c r="DJ563" s="157"/>
      <c r="DK563" s="157"/>
      <c r="DL563" s="157"/>
      <c r="DM563" s="157"/>
      <c r="DN563" s="157"/>
      <c r="DO563" s="157"/>
      <c r="DP563" s="157"/>
      <c r="DQ563" s="157"/>
      <c r="DR563" s="157"/>
      <c r="DS563" s="157"/>
      <c r="DT563" s="157"/>
      <c r="DU563" s="157"/>
      <c r="DV563" s="157"/>
      <c r="DW563" s="157"/>
      <c r="DX563" s="157"/>
      <c r="DY563" s="157"/>
      <c r="DZ563" s="157"/>
      <c r="EA563" s="157"/>
      <c r="EB563" s="157"/>
      <c r="EC563" s="157"/>
      <c r="ED563" s="157"/>
      <c r="EE563" s="157"/>
      <c r="EF563" s="157"/>
      <c r="EG563" s="157"/>
      <c r="EH563" s="157"/>
      <c r="EI563" s="157"/>
      <c r="EJ563" s="157"/>
      <c r="EK563" s="157"/>
      <c r="EL563" s="157"/>
      <c r="EM563" s="157"/>
      <c r="EN563" s="157"/>
      <c r="EO563" s="157"/>
      <c r="EP563" s="157"/>
      <c r="EQ563" s="157"/>
      <c r="ER563" s="157"/>
      <c r="ES563" s="157"/>
      <c r="ET563" s="157"/>
      <c r="EU563" s="157"/>
      <c r="EV563" s="157"/>
      <c r="EW563" s="157"/>
      <c r="EX563" s="157"/>
      <c r="EY563" s="157"/>
      <c r="EZ563" s="157"/>
      <c r="FA563" s="157"/>
      <c r="FB563" s="157"/>
      <c r="FC563" s="157"/>
      <c r="FD563" s="157"/>
      <c r="FE563" s="157"/>
      <c r="FF563" s="157"/>
      <c r="FG563" s="157"/>
      <c r="FH563" s="157"/>
      <c r="FI563" s="157"/>
      <c r="FJ563" s="157"/>
      <c r="FK563" s="157"/>
      <c r="FL563" s="157"/>
      <c r="FM563" s="157"/>
      <c r="FN563" s="157"/>
      <c r="FO563" s="157"/>
      <c r="FP563" s="157"/>
      <c r="FQ563" s="157"/>
      <c r="FR563" s="157"/>
      <c r="FS563" s="157"/>
      <c r="FT563" s="157"/>
      <c r="FU563" s="157"/>
      <c r="FV563" s="157"/>
      <c r="FW563" s="157"/>
      <c r="FX563" s="157"/>
      <c r="FY563" s="157"/>
      <c r="FZ563" s="157"/>
      <c r="GA563" s="157"/>
      <c r="GB563" s="157"/>
      <c r="GC563" s="157"/>
      <c r="GD563" s="157"/>
      <c r="GE563" s="157"/>
      <c r="GF563" s="157"/>
      <c r="GG563" s="157"/>
      <c r="GH563" s="157"/>
      <c r="GI563" s="157"/>
      <c r="GJ563" s="157"/>
      <c r="GK563" s="157"/>
      <c r="GL563" s="157"/>
      <c r="GM563" s="157"/>
      <c r="GN563" s="157"/>
      <c r="GO563" s="157"/>
      <c r="GP563" s="157"/>
      <c r="GQ563" s="157"/>
      <c r="GR563" s="157"/>
      <c r="GS563" s="157"/>
      <c r="GT563" s="157"/>
      <c r="GU563" s="157"/>
      <c r="GV563" s="157"/>
      <c r="GW563" s="157"/>
      <c r="GX563" s="157"/>
      <c r="GY563" s="157"/>
      <c r="GZ563" s="157"/>
      <c r="HA563" s="157"/>
      <c r="HB563" s="157"/>
      <c r="HC563" s="157"/>
      <c r="HD563" s="157"/>
      <c r="HE563" s="157"/>
      <c r="HF563" s="157"/>
      <c r="HG563" s="157"/>
      <c r="HH563" s="157"/>
      <c r="HI563" s="157"/>
      <c r="HJ563" s="157"/>
      <c r="HK563" s="157"/>
      <c r="HL563" s="157"/>
      <c r="HM563" s="157"/>
      <c r="HN563" s="157"/>
      <c r="HO563" s="157"/>
      <c r="HP563" s="157"/>
      <c r="HQ563" s="157"/>
      <c r="HR563" s="157"/>
      <c r="HS563" s="157"/>
      <c r="HT563" s="157"/>
      <c r="HU563" s="157"/>
      <c r="HV563" s="157"/>
      <c r="HW563" s="157"/>
      <c r="HX563" s="157"/>
      <c r="HY563" s="157"/>
      <c r="HZ563" s="157"/>
      <c r="IA563" s="157"/>
      <c r="IB563" s="157"/>
      <c r="IC563" s="157"/>
      <c r="ID563" s="157"/>
      <c r="IE563" s="157"/>
      <c r="IF563" s="157"/>
      <c r="IG563" s="157"/>
      <c r="IH563" s="157"/>
      <c r="II563" s="157"/>
      <c r="IJ563" s="157"/>
      <c r="IK563" s="157"/>
      <c r="IL563" s="157"/>
      <c r="IM563" s="157"/>
      <c r="IN563" s="157"/>
      <c r="IO563" s="157"/>
      <c r="IP563" s="157"/>
      <c r="IQ563" s="157"/>
      <c r="IR563" s="157"/>
      <c r="IS563" s="157"/>
      <c r="IT563" s="157"/>
      <c r="IU563" s="157"/>
      <c r="IV563" s="157"/>
    </row>
    <row r="564" spans="1:256" ht="12.75">
      <c r="A564" s="160" t="s">
        <v>1973</v>
      </c>
      <c r="B564" s="177">
        <v>429.1</v>
      </c>
      <c r="C564" s="186" t="s">
        <v>1921</v>
      </c>
      <c r="D564" s="162"/>
      <c r="E564" s="162"/>
      <c r="F564" s="163">
        <v>0</v>
      </c>
      <c r="G564" s="164">
        <v>0</v>
      </c>
      <c r="H564" s="164">
        <v>0</v>
      </c>
      <c r="I564" s="164"/>
      <c r="J564" s="157"/>
      <c r="K564" s="164">
        <v>0</v>
      </c>
      <c r="L564" s="164">
        <v>0</v>
      </c>
      <c r="M564" s="164">
        <v>0</v>
      </c>
      <c r="N564" s="164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  <c r="AQ564" s="157"/>
      <c r="AR564" s="157"/>
      <c r="AS564" s="157"/>
      <c r="AT564" s="157"/>
      <c r="AU564" s="157"/>
      <c r="AV564" s="157"/>
      <c r="AW564" s="157"/>
      <c r="AX564" s="157"/>
      <c r="AY564" s="157"/>
      <c r="AZ564" s="157"/>
      <c r="BA564" s="157"/>
      <c r="BB564" s="157"/>
      <c r="BC564" s="157"/>
      <c r="BD564" s="157"/>
      <c r="BE564" s="157"/>
      <c r="BF564" s="157"/>
      <c r="BG564" s="157"/>
      <c r="BH564" s="157"/>
      <c r="BI564" s="157"/>
      <c r="BJ564" s="157"/>
      <c r="BK564" s="157"/>
      <c r="BL564" s="157"/>
      <c r="BM564" s="157"/>
      <c r="BN564" s="157"/>
      <c r="BO564" s="157"/>
      <c r="BP564" s="157"/>
      <c r="BQ564" s="157"/>
      <c r="BR564" s="157"/>
      <c r="BS564" s="157"/>
      <c r="BT564" s="157"/>
      <c r="BU564" s="157"/>
      <c r="BV564" s="157"/>
      <c r="BW564" s="157"/>
      <c r="BX564" s="157"/>
      <c r="BY564" s="157"/>
      <c r="BZ564" s="157"/>
      <c r="CA564" s="157"/>
      <c r="CB564" s="157"/>
      <c r="CC564" s="157"/>
      <c r="CD564" s="157"/>
      <c r="CE564" s="157"/>
      <c r="CF564" s="157"/>
      <c r="CG564" s="157"/>
      <c r="CH564" s="157"/>
      <c r="CI564" s="157"/>
      <c r="CJ564" s="157"/>
      <c r="CK564" s="157"/>
      <c r="CL564" s="157"/>
      <c r="CM564" s="157"/>
      <c r="CN564" s="157"/>
      <c r="CO564" s="157"/>
      <c r="CP564" s="157"/>
      <c r="CQ564" s="157"/>
      <c r="CR564" s="157"/>
      <c r="CS564" s="157"/>
      <c r="CT564" s="157"/>
      <c r="CU564" s="157"/>
      <c r="CV564" s="157"/>
      <c r="CW564" s="157"/>
      <c r="CX564" s="157"/>
      <c r="CY564" s="157"/>
      <c r="CZ564" s="157"/>
      <c r="DA564" s="157"/>
      <c r="DB564" s="157"/>
      <c r="DC564" s="157"/>
      <c r="DD564" s="157"/>
      <c r="DE564" s="157"/>
      <c r="DF564" s="157"/>
      <c r="DG564" s="157"/>
      <c r="DH564" s="157"/>
      <c r="DI564" s="157"/>
      <c r="DJ564" s="157"/>
      <c r="DK564" s="157"/>
      <c r="DL564" s="157"/>
      <c r="DM564" s="157"/>
      <c r="DN564" s="157"/>
      <c r="DO564" s="157"/>
      <c r="DP564" s="157"/>
      <c r="DQ564" s="157"/>
      <c r="DR564" s="157"/>
      <c r="DS564" s="157"/>
      <c r="DT564" s="157"/>
      <c r="DU564" s="157"/>
      <c r="DV564" s="157"/>
      <c r="DW564" s="157"/>
      <c r="DX564" s="157"/>
      <c r="DY564" s="157"/>
      <c r="DZ564" s="157"/>
      <c r="EA564" s="157"/>
      <c r="EB564" s="157"/>
      <c r="EC564" s="157"/>
      <c r="ED564" s="157"/>
      <c r="EE564" s="157"/>
      <c r="EF564" s="157"/>
      <c r="EG564" s="157"/>
      <c r="EH564" s="157"/>
      <c r="EI564" s="157"/>
      <c r="EJ564" s="157"/>
      <c r="EK564" s="157"/>
      <c r="EL564" s="157"/>
      <c r="EM564" s="157"/>
      <c r="EN564" s="157"/>
      <c r="EO564" s="157"/>
      <c r="EP564" s="157"/>
      <c r="EQ564" s="157"/>
      <c r="ER564" s="157"/>
      <c r="ES564" s="157"/>
      <c r="ET564" s="157"/>
      <c r="EU564" s="157"/>
      <c r="EV564" s="157"/>
      <c r="EW564" s="157"/>
      <c r="EX564" s="157"/>
      <c r="EY564" s="157"/>
      <c r="EZ564" s="157"/>
      <c r="FA564" s="157"/>
      <c r="FB564" s="157"/>
      <c r="FC564" s="157"/>
      <c r="FD564" s="157"/>
      <c r="FE564" s="157"/>
      <c r="FF564" s="157"/>
      <c r="FG564" s="157"/>
      <c r="FH564" s="157"/>
      <c r="FI564" s="157"/>
      <c r="FJ564" s="157"/>
      <c r="FK564" s="157"/>
      <c r="FL564" s="157"/>
      <c r="FM564" s="157"/>
      <c r="FN564" s="157"/>
      <c r="FO564" s="157"/>
      <c r="FP564" s="157"/>
      <c r="FQ564" s="157"/>
      <c r="FR564" s="157"/>
      <c r="FS564" s="157"/>
      <c r="FT564" s="157"/>
      <c r="FU564" s="157"/>
      <c r="FV564" s="157"/>
      <c r="FW564" s="157"/>
      <c r="FX564" s="157"/>
      <c r="FY564" s="157"/>
      <c r="FZ564" s="157"/>
      <c r="GA564" s="157"/>
      <c r="GB564" s="157"/>
      <c r="GC564" s="157"/>
      <c r="GD564" s="157"/>
      <c r="GE564" s="157"/>
      <c r="GF564" s="157"/>
      <c r="GG564" s="157"/>
      <c r="GH564" s="157"/>
      <c r="GI564" s="157"/>
      <c r="GJ564" s="157"/>
      <c r="GK564" s="157"/>
      <c r="GL564" s="157"/>
      <c r="GM564" s="157"/>
      <c r="GN564" s="157"/>
      <c r="GO564" s="157"/>
      <c r="GP564" s="157"/>
      <c r="GQ564" s="157"/>
      <c r="GR564" s="157"/>
      <c r="GS564" s="157"/>
      <c r="GT564" s="157"/>
      <c r="GU564" s="157"/>
      <c r="GV564" s="157"/>
      <c r="GW564" s="157"/>
      <c r="GX564" s="157"/>
      <c r="GY564" s="157"/>
      <c r="GZ564" s="157"/>
      <c r="HA564" s="157"/>
      <c r="HB564" s="157"/>
      <c r="HC564" s="157"/>
      <c r="HD564" s="157"/>
      <c r="HE564" s="157"/>
      <c r="HF564" s="157"/>
      <c r="HG564" s="157"/>
      <c r="HH564" s="157"/>
      <c r="HI564" s="157"/>
      <c r="HJ564" s="157"/>
      <c r="HK564" s="157"/>
      <c r="HL564" s="157"/>
      <c r="HM564" s="157"/>
      <c r="HN564" s="157"/>
      <c r="HO564" s="157"/>
      <c r="HP564" s="157"/>
      <c r="HQ564" s="157"/>
      <c r="HR564" s="157"/>
      <c r="HS564" s="157"/>
      <c r="HT564" s="157"/>
      <c r="HU564" s="157"/>
      <c r="HV564" s="157"/>
      <c r="HW564" s="157"/>
      <c r="HX564" s="157"/>
      <c r="HY564" s="157"/>
      <c r="HZ564" s="157"/>
      <c r="IA564" s="157"/>
      <c r="IB564" s="157"/>
      <c r="IC564" s="157"/>
      <c r="ID564" s="157"/>
      <c r="IE564" s="157"/>
      <c r="IF564" s="157"/>
      <c r="IG564" s="157"/>
      <c r="IH564" s="157"/>
      <c r="II564" s="157"/>
      <c r="IJ564" s="157"/>
      <c r="IK564" s="157"/>
      <c r="IL564" s="157"/>
      <c r="IM564" s="157"/>
      <c r="IN564" s="157"/>
      <c r="IO564" s="157"/>
      <c r="IP564" s="157"/>
      <c r="IQ564" s="157"/>
      <c r="IR564" s="157"/>
      <c r="IS564" s="157"/>
      <c r="IT564" s="157"/>
      <c r="IU564" s="157"/>
      <c r="IV564" s="157"/>
    </row>
    <row r="565" spans="1:256" ht="12.75">
      <c r="A565" s="71" t="s">
        <v>1922</v>
      </c>
      <c r="B565" s="71" t="s">
        <v>1923</v>
      </c>
      <c r="C565" s="71" t="s">
        <v>1924</v>
      </c>
      <c r="D565" s="71"/>
      <c r="E565" s="71"/>
      <c r="F565" s="159">
        <v>95280.54</v>
      </c>
      <c r="G565" s="71">
        <v>95280.54</v>
      </c>
      <c r="H565" s="71"/>
      <c r="I565" s="71"/>
      <c r="J565" s="71"/>
      <c r="K565" s="71">
        <v>81733.44</v>
      </c>
      <c r="L565" s="71">
        <v>81733.44</v>
      </c>
      <c r="M565" s="71"/>
      <c r="N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  <c r="BM565" s="71"/>
      <c r="BN565" s="71"/>
      <c r="BO565" s="71"/>
      <c r="BP565" s="71"/>
      <c r="BQ565" s="71"/>
      <c r="BR565" s="71"/>
      <c r="BS565" s="71"/>
      <c r="BT565" s="71"/>
      <c r="BU565" s="71"/>
      <c r="BV565" s="71"/>
      <c r="BW565" s="71"/>
      <c r="BX565" s="71"/>
      <c r="BY565" s="71"/>
      <c r="BZ565" s="71"/>
      <c r="CA565" s="71"/>
      <c r="CB565" s="71"/>
      <c r="CC565" s="71"/>
      <c r="CD565" s="71"/>
      <c r="CE565" s="71"/>
      <c r="CF565" s="71"/>
      <c r="CG565" s="71"/>
      <c r="CH565" s="71"/>
      <c r="CI565" s="71"/>
      <c r="CJ565" s="71"/>
      <c r="CK565" s="71"/>
      <c r="CL565" s="71"/>
      <c r="CM565" s="71"/>
      <c r="CN565" s="71"/>
      <c r="CO565" s="71"/>
      <c r="CP565" s="71"/>
      <c r="CQ565" s="71"/>
      <c r="CR565" s="71"/>
      <c r="CS565" s="71"/>
      <c r="CT565" s="71"/>
      <c r="CU565" s="71"/>
      <c r="CV565" s="71"/>
      <c r="CW565" s="71"/>
      <c r="CX565" s="71"/>
      <c r="CY565" s="71"/>
      <c r="CZ565" s="71"/>
      <c r="DA565" s="71"/>
      <c r="DB565" s="71"/>
      <c r="DC565" s="71"/>
      <c r="DD565" s="71"/>
      <c r="DE565" s="71"/>
      <c r="DF565" s="71"/>
      <c r="DG565" s="71"/>
      <c r="DH565" s="71"/>
      <c r="DI565" s="71"/>
      <c r="DJ565" s="71"/>
      <c r="DK565" s="71"/>
      <c r="DL565" s="71"/>
      <c r="DM565" s="71"/>
      <c r="DN565" s="71"/>
      <c r="DO565" s="71"/>
      <c r="DP565" s="71"/>
      <c r="DQ565" s="71"/>
      <c r="DR565" s="71"/>
      <c r="DS565" s="71"/>
      <c r="DT565" s="71"/>
      <c r="DU565" s="71"/>
      <c r="DV565" s="71"/>
      <c r="DW565" s="71"/>
      <c r="DX565" s="71"/>
      <c r="DY565" s="71"/>
      <c r="DZ565" s="71"/>
      <c r="EA565" s="71"/>
      <c r="EB565" s="71"/>
      <c r="EC565" s="71"/>
      <c r="ED565" s="71"/>
      <c r="EE565" s="71"/>
      <c r="EF565" s="71"/>
      <c r="EG565" s="71"/>
      <c r="EH565" s="71"/>
      <c r="EI565" s="71"/>
      <c r="EJ565" s="71"/>
      <c r="EK565" s="71"/>
      <c r="EL565" s="71"/>
      <c r="EM565" s="71"/>
      <c r="EN565" s="71"/>
      <c r="EO565" s="71"/>
      <c r="EP565" s="71"/>
      <c r="EQ565" s="71"/>
      <c r="ER565" s="71"/>
      <c r="ES565" s="71"/>
      <c r="ET565" s="71"/>
      <c r="EU565" s="71"/>
      <c r="EV565" s="71"/>
      <c r="EW565" s="71"/>
      <c r="EX565" s="71"/>
      <c r="EY565" s="71"/>
      <c r="EZ565" s="71"/>
      <c r="FA565" s="71"/>
      <c r="FB565" s="71"/>
      <c r="FC565" s="71"/>
      <c r="FD565" s="71"/>
      <c r="FE565" s="71"/>
      <c r="FF565" s="71"/>
      <c r="FG565" s="71"/>
      <c r="FH565" s="71"/>
      <c r="FI565" s="71"/>
      <c r="FJ565" s="71"/>
      <c r="FK565" s="71"/>
      <c r="FL565" s="71"/>
      <c r="FM565" s="71"/>
      <c r="FN565" s="71"/>
      <c r="FO565" s="71"/>
      <c r="FP565" s="71"/>
      <c r="FQ565" s="71"/>
      <c r="FR565" s="71"/>
      <c r="FS565" s="71"/>
      <c r="FT565" s="71"/>
      <c r="FU565" s="71"/>
      <c r="FV565" s="71"/>
      <c r="FW565" s="71"/>
      <c r="FX565" s="71"/>
      <c r="FY565" s="71"/>
      <c r="FZ565" s="71"/>
      <c r="GA565" s="71"/>
      <c r="GB565" s="71"/>
      <c r="GC565" s="71"/>
      <c r="GD565" s="71"/>
      <c r="GE565" s="71"/>
      <c r="GF565" s="71"/>
      <c r="GG565" s="71"/>
      <c r="GH565" s="71"/>
      <c r="GI565" s="71"/>
      <c r="GJ565" s="71"/>
      <c r="GK565" s="71"/>
      <c r="GL565" s="71"/>
      <c r="GM565" s="71"/>
      <c r="GN565" s="71"/>
      <c r="GO565" s="71"/>
      <c r="GP565" s="71"/>
      <c r="GQ565" s="71"/>
      <c r="GR565" s="71"/>
      <c r="GS565" s="71"/>
      <c r="GT565" s="71"/>
      <c r="GU565" s="71"/>
      <c r="GV565" s="71"/>
      <c r="GW565" s="71"/>
      <c r="GX565" s="71"/>
      <c r="GY565" s="71"/>
      <c r="GZ565" s="71"/>
      <c r="HA565" s="71"/>
      <c r="HB565" s="71"/>
      <c r="HC565" s="71"/>
      <c r="HD565" s="71"/>
      <c r="HE565" s="71"/>
      <c r="HF565" s="71"/>
      <c r="HG565" s="71"/>
      <c r="HH565" s="71"/>
      <c r="HI565" s="71"/>
      <c r="HJ565" s="71"/>
      <c r="HK565" s="71"/>
      <c r="HL565" s="71"/>
      <c r="HM565" s="71"/>
      <c r="HN565" s="71"/>
      <c r="HO565" s="71"/>
      <c r="HP565" s="71"/>
      <c r="HQ565" s="71"/>
      <c r="HR565" s="71"/>
      <c r="HS565" s="71"/>
      <c r="HT565" s="71"/>
      <c r="HU565" s="71"/>
      <c r="HV565" s="71"/>
      <c r="HW565" s="71"/>
      <c r="HX565" s="71"/>
      <c r="HY565" s="71"/>
      <c r="HZ565" s="71"/>
      <c r="IA565" s="71"/>
      <c r="IB565" s="71"/>
      <c r="IC565" s="71"/>
      <c r="ID565" s="71"/>
      <c r="IE565" s="71"/>
      <c r="IF565" s="71"/>
      <c r="IG565" s="71"/>
      <c r="IH565" s="71"/>
      <c r="II565" s="71"/>
      <c r="IJ565" s="71"/>
      <c r="IK565" s="71"/>
      <c r="IL565" s="71"/>
      <c r="IM565" s="71"/>
      <c r="IN565" s="71"/>
      <c r="IO565" s="71"/>
      <c r="IP565" s="71"/>
      <c r="IQ565" s="71"/>
      <c r="IR565" s="71"/>
      <c r="IS565" s="71"/>
      <c r="IT565" s="71"/>
      <c r="IU565" s="71"/>
      <c r="IV565" s="71"/>
    </row>
    <row r="566" spans="1:256" ht="12.75">
      <c r="A566" s="71" t="s">
        <v>1925</v>
      </c>
      <c r="B566" s="71" t="s">
        <v>1926</v>
      </c>
      <c r="C566" s="71" t="s">
        <v>1927</v>
      </c>
      <c r="D566" s="71"/>
      <c r="E566" s="71"/>
      <c r="F566" s="159">
        <v>3032950.05</v>
      </c>
      <c r="G566" s="71">
        <v>3032950.05</v>
      </c>
      <c r="H566" s="71"/>
      <c r="I566" s="71"/>
      <c r="J566" s="71"/>
      <c r="K566" s="71">
        <v>2643062.88</v>
      </c>
      <c r="L566" s="71">
        <v>2643062.88</v>
      </c>
      <c r="M566" s="71"/>
      <c r="N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  <c r="BM566" s="71"/>
      <c r="BN566" s="71"/>
      <c r="BO566" s="71"/>
      <c r="BP566" s="71"/>
      <c r="BQ566" s="71"/>
      <c r="BR566" s="71"/>
      <c r="BS566" s="71"/>
      <c r="BT566" s="71"/>
      <c r="BU566" s="71"/>
      <c r="BV566" s="71"/>
      <c r="BW566" s="71"/>
      <c r="BX566" s="71"/>
      <c r="BY566" s="71"/>
      <c r="BZ566" s="71"/>
      <c r="CA566" s="71"/>
      <c r="CB566" s="71"/>
      <c r="CC566" s="71"/>
      <c r="CD566" s="71"/>
      <c r="CE566" s="71"/>
      <c r="CF566" s="71"/>
      <c r="CG566" s="71"/>
      <c r="CH566" s="71"/>
      <c r="CI566" s="71"/>
      <c r="CJ566" s="71"/>
      <c r="CK566" s="71"/>
      <c r="CL566" s="71"/>
      <c r="CM566" s="71"/>
      <c r="CN566" s="71"/>
      <c r="CO566" s="71"/>
      <c r="CP566" s="71"/>
      <c r="CQ566" s="71"/>
      <c r="CR566" s="71"/>
      <c r="CS566" s="71"/>
      <c r="CT566" s="71"/>
      <c r="CU566" s="71"/>
      <c r="CV566" s="71"/>
      <c r="CW566" s="71"/>
      <c r="CX566" s="71"/>
      <c r="CY566" s="71"/>
      <c r="CZ566" s="71"/>
      <c r="DA566" s="71"/>
      <c r="DB566" s="71"/>
      <c r="DC566" s="71"/>
      <c r="DD566" s="71"/>
      <c r="DE566" s="71"/>
      <c r="DF566" s="71"/>
      <c r="DG566" s="71"/>
      <c r="DH566" s="71"/>
      <c r="DI566" s="71"/>
      <c r="DJ566" s="71"/>
      <c r="DK566" s="71"/>
      <c r="DL566" s="71"/>
      <c r="DM566" s="71"/>
      <c r="DN566" s="71"/>
      <c r="DO566" s="71"/>
      <c r="DP566" s="71"/>
      <c r="DQ566" s="71"/>
      <c r="DR566" s="71"/>
      <c r="DS566" s="71"/>
      <c r="DT566" s="71"/>
      <c r="DU566" s="71"/>
      <c r="DV566" s="71"/>
      <c r="DW566" s="71"/>
      <c r="DX566" s="71"/>
      <c r="DY566" s="71"/>
      <c r="DZ566" s="71"/>
      <c r="EA566" s="71"/>
      <c r="EB566" s="71"/>
      <c r="EC566" s="71"/>
      <c r="ED566" s="71"/>
      <c r="EE566" s="71"/>
      <c r="EF566" s="71"/>
      <c r="EG566" s="71"/>
      <c r="EH566" s="71"/>
      <c r="EI566" s="71"/>
      <c r="EJ566" s="71"/>
      <c r="EK566" s="71"/>
      <c r="EL566" s="71"/>
      <c r="EM566" s="71"/>
      <c r="EN566" s="71"/>
      <c r="EO566" s="71"/>
      <c r="EP566" s="71"/>
      <c r="EQ566" s="71"/>
      <c r="ER566" s="71"/>
      <c r="ES566" s="71"/>
      <c r="ET566" s="71"/>
      <c r="EU566" s="71"/>
      <c r="EV566" s="71"/>
      <c r="EW566" s="71"/>
      <c r="EX566" s="71"/>
      <c r="EY566" s="71"/>
      <c r="EZ566" s="71"/>
      <c r="FA566" s="71"/>
      <c r="FB566" s="71"/>
      <c r="FC566" s="71"/>
      <c r="FD566" s="71"/>
      <c r="FE566" s="71"/>
      <c r="FF566" s="71"/>
      <c r="FG566" s="71"/>
      <c r="FH566" s="71"/>
      <c r="FI566" s="71"/>
      <c r="FJ566" s="71"/>
      <c r="FK566" s="71"/>
      <c r="FL566" s="71"/>
      <c r="FM566" s="71"/>
      <c r="FN566" s="71"/>
      <c r="FO566" s="71"/>
      <c r="FP566" s="71"/>
      <c r="FQ566" s="71"/>
      <c r="FR566" s="71"/>
      <c r="FS566" s="71"/>
      <c r="FT566" s="71"/>
      <c r="FU566" s="71"/>
      <c r="FV566" s="71"/>
      <c r="FW566" s="71"/>
      <c r="FX566" s="71"/>
      <c r="FY566" s="71"/>
      <c r="FZ566" s="71"/>
      <c r="GA566" s="71"/>
      <c r="GB566" s="71"/>
      <c r="GC566" s="71"/>
      <c r="GD566" s="71"/>
      <c r="GE566" s="71"/>
      <c r="GF566" s="71"/>
      <c r="GG566" s="71"/>
      <c r="GH566" s="71"/>
      <c r="GI566" s="71"/>
      <c r="GJ566" s="71"/>
      <c r="GK566" s="71"/>
      <c r="GL566" s="71"/>
      <c r="GM566" s="71"/>
      <c r="GN566" s="71"/>
      <c r="GO566" s="71"/>
      <c r="GP566" s="71"/>
      <c r="GQ566" s="71"/>
      <c r="GR566" s="71"/>
      <c r="GS566" s="71"/>
      <c r="GT566" s="71"/>
      <c r="GU566" s="71"/>
      <c r="GV566" s="71"/>
      <c r="GW566" s="71"/>
      <c r="GX566" s="71"/>
      <c r="GY566" s="71"/>
      <c r="GZ566" s="71"/>
      <c r="HA566" s="71"/>
      <c r="HB566" s="71"/>
      <c r="HC566" s="71"/>
      <c r="HD566" s="71"/>
      <c r="HE566" s="71"/>
      <c r="HF566" s="71"/>
      <c r="HG566" s="71"/>
      <c r="HH566" s="71"/>
      <c r="HI566" s="71"/>
      <c r="HJ566" s="71"/>
      <c r="HK566" s="71"/>
      <c r="HL566" s="71"/>
      <c r="HM566" s="71"/>
      <c r="HN566" s="71"/>
      <c r="HO566" s="71"/>
      <c r="HP566" s="71"/>
      <c r="HQ566" s="71"/>
      <c r="HR566" s="71"/>
      <c r="HS566" s="71"/>
      <c r="HT566" s="71"/>
      <c r="HU566" s="71"/>
      <c r="HV566" s="71"/>
      <c r="HW566" s="71"/>
      <c r="HX566" s="71"/>
      <c r="HY566" s="71"/>
      <c r="HZ566" s="71"/>
      <c r="IA566" s="71"/>
      <c r="IB566" s="71"/>
      <c r="IC566" s="71"/>
      <c r="ID566" s="71"/>
      <c r="IE566" s="71"/>
      <c r="IF566" s="71"/>
      <c r="IG566" s="71"/>
      <c r="IH566" s="71"/>
      <c r="II566" s="71"/>
      <c r="IJ566" s="71"/>
      <c r="IK566" s="71"/>
      <c r="IL566" s="71"/>
      <c r="IM566" s="71"/>
      <c r="IN566" s="71"/>
      <c r="IO566" s="71"/>
      <c r="IP566" s="71"/>
      <c r="IQ566" s="71"/>
      <c r="IR566" s="71"/>
      <c r="IS566" s="71"/>
      <c r="IT566" s="71"/>
      <c r="IU566" s="71"/>
      <c r="IV566" s="71"/>
    </row>
    <row r="567" spans="1:14" ht="12.75">
      <c r="A567" s="160" t="s">
        <v>1928</v>
      </c>
      <c r="B567" s="165">
        <v>430</v>
      </c>
      <c r="C567" s="185" t="s">
        <v>1929</v>
      </c>
      <c r="D567" s="171"/>
      <c r="E567" s="171"/>
      <c r="F567" s="172">
        <v>3128230.59</v>
      </c>
      <c r="G567" s="173">
        <v>3128230.59</v>
      </c>
      <c r="H567" s="173">
        <v>0</v>
      </c>
      <c r="I567" s="173"/>
      <c r="K567" s="173">
        <v>2724796.32</v>
      </c>
      <c r="L567" s="173">
        <v>2724796.32</v>
      </c>
      <c r="M567" s="173">
        <v>0</v>
      </c>
      <c r="N567" s="173"/>
    </row>
    <row r="568" spans="1:256" ht="12.75">
      <c r="A568" s="71" t="s">
        <v>1974</v>
      </c>
      <c r="B568" s="71" t="s">
        <v>1975</v>
      </c>
      <c r="C568" s="71" t="s">
        <v>1976</v>
      </c>
      <c r="D568" s="71"/>
      <c r="E568" s="71"/>
      <c r="F568" s="159">
        <v>4.76</v>
      </c>
      <c r="G568" s="71">
        <v>4.76</v>
      </c>
      <c r="H568" s="71"/>
      <c r="I568" s="71"/>
      <c r="J568" s="71"/>
      <c r="K568" s="71">
        <v>0</v>
      </c>
      <c r="L568" s="71">
        <v>0</v>
      </c>
      <c r="M568" s="71"/>
      <c r="N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  <c r="BM568" s="71"/>
      <c r="BN568" s="71"/>
      <c r="BO568" s="71"/>
      <c r="BP568" s="71"/>
      <c r="BQ568" s="71"/>
      <c r="BR568" s="71"/>
      <c r="BS568" s="71"/>
      <c r="BT568" s="71"/>
      <c r="BU568" s="71"/>
      <c r="BV568" s="71"/>
      <c r="BW568" s="71"/>
      <c r="BX568" s="71"/>
      <c r="BY568" s="71"/>
      <c r="BZ568" s="71"/>
      <c r="CA568" s="71"/>
      <c r="CB568" s="71"/>
      <c r="CC568" s="71"/>
      <c r="CD568" s="71"/>
      <c r="CE568" s="71"/>
      <c r="CF568" s="71"/>
      <c r="CG568" s="71"/>
      <c r="CH568" s="71"/>
      <c r="CI568" s="71"/>
      <c r="CJ568" s="71"/>
      <c r="CK568" s="71"/>
      <c r="CL568" s="71"/>
      <c r="CM568" s="71"/>
      <c r="CN568" s="71"/>
      <c r="CO568" s="71"/>
      <c r="CP568" s="71"/>
      <c r="CQ568" s="71"/>
      <c r="CR568" s="71"/>
      <c r="CS568" s="71"/>
      <c r="CT568" s="71"/>
      <c r="CU568" s="71"/>
      <c r="CV568" s="71"/>
      <c r="CW568" s="71"/>
      <c r="CX568" s="71"/>
      <c r="CY568" s="71"/>
      <c r="CZ568" s="71"/>
      <c r="DA568" s="71"/>
      <c r="DB568" s="71"/>
      <c r="DC568" s="71"/>
      <c r="DD568" s="71"/>
      <c r="DE568" s="71"/>
      <c r="DF568" s="71"/>
      <c r="DG568" s="71"/>
      <c r="DH568" s="71"/>
      <c r="DI568" s="71"/>
      <c r="DJ568" s="71"/>
      <c r="DK568" s="71"/>
      <c r="DL568" s="71"/>
      <c r="DM568" s="71"/>
      <c r="DN568" s="71"/>
      <c r="DO568" s="71"/>
      <c r="DP568" s="71"/>
      <c r="DQ568" s="71"/>
      <c r="DR568" s="71"/>
      <c r="DS568" s="71"/>
      <c r="DT568" s="71"/>
      <c r="DU568" s="71"/>
      <c r="DV568" s="71"/>
      <c r="DW568" s="71"/>
      <c r="DX568" s="71"/>
      <c r="DY568" s="71"/>
      <c r="DZ568" s="71"/>
      <c r="EA568" s="71"/>
      <c r="EB568" s="71"/>
      <c r="EC568" s="71"/>
      <c r="ED568" s="71"/>
      <c r="EE568" s="71"/>
      <c r="EF568" s="71"/>
      <c r="EG568" s="71"/>
      <c r="EH568" s="71"/>
      <c r="EI568" s="71"/>
      <c r="EJ568" s="71"/>
      <c r="EK568" s="71"/>
      <c r="EL568" s="71"/>
      <c r="EM568" s="71"/>
      <c r="EN568" s="71"/>
      <c r="EO568" s="71"/>
      <c r="EP568" s="71"/>
      <c r="EQ568" s="71"/>
      <c r="ER568" s="71"/>
      <c r="ES568" s="71"/>
      <c r="ET568" s="71"/>
      <c r="EU568" s="71"/>
      <c r="EV568" s="71"/>
      <c r="EW568" s="71"/>
      <c r="EX568" s="71"/>
      <c r="EY568" s="71"/>
      <c r="EZ568" s="71"/>
      <c r="FA568" s="71"/>
      <c r="FB568" s="71"/>
      <c r="FC568" s="71"/>
      <c r="FD568" s="71"/>
      <c r="FE568" s="71"/>
      <c r="FF568" s="71"/>
      <c r="FG568" s="71"/>
      <c r="FH568" s="71"/>
      <c r="FI568" s="71"/>
      <c r="FJ568" s="71"/>
      <c r="FK568" s="71"/>
      <c r="FL568" s="71"/>
      <c r="FM568" s="71"/>
      <c r="FN568" s="71"/>
      <c r="FO568" s="71"/>
      <c r="FP568" s="71"/>
      <c r="FQ568" s="71"/>
      <c r="FR568" s="71"/>
      <c r="FS568" s="71"/>
      <c r="FT568" s="71"/>
      <c r="FU568" s="71"/>
      <c r="FV568" s="71"/>
      <c r="FW568" s="71"/>
      <c r="FX568" s="71"/>
      <c r="FY568" s="71"/>
      <c r="FZ568" s="71"/>
      <c r="GA568" s="71"/>
      <c r="GB568" s="71"/>
      <c r="GC568" s="71"/>
      <c r="GD568" s="71"/>
      <c r="GE568" s="71"/>
      <c r="GF568" s="71"/>
      <c r="GG568" s="71"/>
      <c r="GH568" s="71"/>
      <c r="GI568" s="71"/>
      <c r="GJ568" s="71"/>
      <c r="GK568" s="71"/>
      <c r="GL568" s="71"/>
      <c r="GM568" s="71"/>
      <c r="GN568" s="71"/>
      <c r="GO568" s="71"/>
      <c r="GP568" s="71"/>
      <c r="GQ568" s="71"/>
      <c r="GR568" s="71"/>
      <c r="GS568" s="71"/>
      <c r="GT568" s="71"/>
      <c r="GU568" s="71"/>
      <c r="GV568" s="71"/>
      <c r="GW568" s="71"/>
      <c r="GX568" s="71"/>
      <c r="GY568" s="71"/>
      <c r="GZ568" s="71"/>
      <c r="HA568" s="71"/>
      <c r="HB568" s="71"/>
      <c r="HC568" s="71"/>
      <c r="HD568" s="71"/>
      <c r="HE568" s="71"/>
      <c r="HF568" s="71"/>
      <c r="HG568" s="71"/>
      <c r="HH568" s="71"/>
      <c r="HI568" s="71"/>
      <c r="HJ568" s="71"/>
      <c r="HK568" s="71"/>
      <c r="HL568" s="71"/>
      <c r="HM568" s="71"/>
      <c r="HN568" s="71"/>
      <c r="HO568" s="71"/>
      <c r="HP568" s="71"/>
      <c r="HQ568" s="71"/>
      <c r="HR568" s="71"/>
      <c r="HS568" s="71"/>
      <c r="HT568" s="71"/>
      <c r="HU568" s="71"/>
      <c r="HV568" s="71"/>
      <c r="HW568" s="71"/>
      <c r="HX568" s="71"/>
      <c r="HY568" s="71"/>
      <c r="HZ568" s="71"/>
      <c r="IA568" s="71"/>
      <c r="IB568" s="71"/>
      <c r="IC568" s="71"/>
      <c r="ID568" s="71"/>
      <c r="IE568" s="71"/>
      <c r="IF568" s="71"/>
      <c r="IG568" s="71"/>
      <c r="IH568" s="71"/>
      <c r="II568" s="71"/>
      <c r="IJ568" s="71"/>
      <c r="IK568" s="71"/>
      <c r="IL568" s="71"/>
      <c r="IM568" s="71"/>
      <c r="IN568" s="71"/>
      <c r="IO568" s="71"/>
      <c r="IP568" s="71"/>
      <c r="IQ568" s="71"/>
      <c r="IR568" s="71"/>
      <c r="IS568" s="71"/>
      <c r="IT568" s="71"/>
      <c r="IU568" s="71"/>
      <c r="IV568" s="71"/>
    </row>
    <row r="569" spans="1:256" ht="12.75">
      <c r="A569" s="71" t="s">
        <v>1930</v>
      </c>
      <c r="B569" s="71" t="s">
        <v>1931</v>
      </c>
      <c r="C569" s="71" t="s">
        <v>1932</v>
      </c>
      <c r="D569" s="71"/>
      <c r="E569" s="71"/>
      <c r="F569" s="159">
        <v>230713.91</v>
      </c>
      <c r="G569" s="71">
        <v>230713.91</v>
      </c>
      <c r="H569" s="71"/>
      <c r="I569" s="71"/>
      <c r="J569" s="71"/>
      <c r="K569" s="71">
        <v>225272.4</v>
      </c>
      <c r="L569" s="71">
        <v>225272.4</v>
      </c>
      <c r="M569" s="71"/>
      <c r="N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  <c r="EB569" s="71"/>
      <c r="EC569" s="71"/>
      <c r="ED569" s="71"/>
      <c r="EE569" s="71"/>
      <c r="EF569" s="71"/>
      <c r="EG569" s="71"/>
      <c r="EH569" s="71"/>
      <c r="EI569" s="71"/>
      <c r="EJ569" s="71"/>
      <c r="EK569" s="71"/>
      <c r="EL569" s="71"/>
      <c r="EM569" s="71"/>
      <c r="EN569" s="71"/>
      <c r="EO569" s="71"/>
      <c r="EP569" s="71"/>
      <c r="EQ569" s="71"/>
      <c r="ER569" s="71"/>
      <c r="ES569" s="71"/>
      <c r="ET569" s="71"/>
      <c r="EU569" s="71"/>
      <c r="EV569" s="71"/>
      <c r="EW569" s="71"/>
      <c r="EX569" s="71"/>
      <c r="EY569" s="71"/>
      <c r="EZ569" s="71"/>
      <c r="FA569" s="71"/>
      <c r="FB569" s="71"/>
      <c r="FC569" s="71"/>
      <c r="FD569" s="71"/>
      <c r="FE569" s="71"/>
      <c r="FF569" s="71"/>
      <c r="FG569" s="71"/>
      <c r="FH569" s="71"/>
      <c r="FI569" s="71"/>
      <c r="FJ569" s="71"/>
      <c r="FK569" s="71"/>
      <c r="FL569" s="71"/>
      <c r="FM569" s="71"/>
      <c r="FN569" s="71"/>
      <c r="FO569" s="71"/>
      <c r="FP569" s="71"/>
      <c r="FQ569" s="71"/>
      <c r="FR569" s="71"/>
      <c r="FS569" s="71"/>
      <c r="FT569" s="71"/>
      <c r="FU569" s="71"/>
      <c r="FV569" s="71"/>
      <c r="FW569" s="71"/>
      <c r="FX569" s="71"/>
      <c r="FY569" s="71"/>
      <c r="FZ569" s="71"/>
      <c r="GA569" s="71"/>
      <c r="GB569" s="71"/>
      <c r="GC569" s="71"/>
      <c r="GD569" s="71"/>
      <c r="GE569" s="71"/>
      <c r="GF569" s="71"/>
      <c r="GG569" s="71"/>
      <c r="GH569" s="71"/>
      <c r="GI569" s="71"/>
      <c r="GJ569" s="71"/>
      <c r="GK569" s="71"/>
      <c r="GL569" s="71"/>
      <c r="GM569" s="71"/>
      <c r="GN569" s="71"/>
      <c r="GO569" s="71"/>
      <c r="GP569" s="71"/>
      <c r="GQ569" s="71"/>
      <c r="GR569" s="71"/>
      <c r="GS569" s="71"/>
      <c r="GT569" s="71"/>
      <c r="GU569" s="71"/>
      <c r="GV569" s="71"/>
      <c r="GW569" s="71"/>
      <c r="GX569" s="71"/>
      <c r="GY569" s="71"/>
      <c r="GZ569" s="71"/>
      <c r="HA569" s="71"/>
      <c r="HB569" s="71"/>
      <c r="HC569" s="71"/>
      <c r="HD569" s="71"/>
      <c r="HE569" s="71"/>
      <c r="HF569" s="71"/>
      <c r="HG569" s="71"/>
      <c r="HH569" s="71"/>
      <c r="HI569" s="71"/>
      <c r="HJ569" s="71"/>
      <c r="HK569" s="71"/>
      <c r="HL569" s="71"/>
      <c r="HM569" s="71"/>
      <c r="HN569" s="71"/>
      <c r="HO569" s="71"/>
      <c r="HP569" s="71"/>
      <c r="HQ569" s="71"/>
      <c r="HR569" s="71"/>
      <c r="HS569" s="71"/>
      <c r="HT569" s="71"/>
      <c r="HU569" s="71"/>
      <c r="HV569" s="71"/>
      <c r="HW569" s="71"/>
      <c r="HX569" s="71"/>
      <c r="HY569" s="71"/>
      <c r="HZ569" s="71"/>
      <c r="IA569" s="71"/>
      <c r="IB569" s="71"/>
      <c r="IC569" s="71"/>
      <c r="ID569" s="71"/>
      <c r="IE569" s="71"/>
      <c r="IF569" s="71"/>
      <c r="IG569" s="71"/>
      <c r="IH569" s="71"/>
      <c r="II569" s="71"/>
      <c r="IJ569" s="71"/>
      <c r="IK569" s="71"/>
      <c r="IL569" s="71"/>
      <c r="IM569" s="71"/>
      <c r="IN569" s="71"/>
      <c r="IO569" s="71"/>
      <c r="IP569" s="71"/>
      <c r="IQ569" s="71"/>
      <c r="IR569" s="71"/>
      <c r="IS569" s="71"/>
      <c r="IT569" s="71"/>
      <c r="IU569" s="71"/>
      <c r="IV569" s="71"/>
    </row>
    <row r="570" spans="1:256" ht="12.75">
      <c r="A570" s="71" t="s">
        <v>1933</v>
      </c>
      <c r="B570" s="71" t="s">
        <v>1934</v>
      </c>
      <c r="C570" s="71" t="s">
        <v>1935</v>
      </c>
      <c r="D570" s="71"/>
      <c r="E570" s="71"/>
      <c r="F570" s="159">
        <v>2659.81</v>
      </c>
      <c r="G570" s="71">
        <v>2659.81</v>
      </c>
      <c r="H570" s="71"/>
      <c r="I570" s="71"/>
      <c r="J570" s="71"/>
      <c r="K570" s="71">
        <v>1575.45</v>
      </c>
      <c r="L570" s="71">
        <v>1575.45</v>
      </c>
      <c r="M570" s="71"/>
      <c r="N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  <c r="BM570" s="71"/>
      <c r="BN570" s="71"/>
      <c r="BO570" s="71"/>
      <c r="BP570" s="71"/>
      <c r="BQ570" s="71"/>
      <c r="BR570" s="71"/>
      <c r="BS570" s="71"/>
      <c r="BT570" s="71"/>
      <c r="BU570" s="71"/>
      <c r="BV570" s="71"/>
      <c r="BW570" s="71"/>
      <c r="BX570" s="71"/>
      <c r="BY570" s="71"/>
      <c r="BZ570" s="71"/>
      <c r="CA570" s="71"/>
      <c r="CB570" s="71"/>
      <c r="CC570" s="71"/>
      <c r="CD570" s="71"/>
      <c r="CE570" s="71"/>
      <c r="CF570" s="71"/>
      <c r="CG570" s="71"/>
      <c r="CH570" s="71"/>
      <c r="CI570" s="71"/>
      <c r="CJ570" s="71"/>
      <c r="CK570" s="71"/>
      <c r="CL570" s="71"/>
      <c r="CM570" s="71"/>
      <c r="CN570" s="71"/>
      <c r="CO570" s="71"/>
      <c r="CP570" s="71"/>
      <c r="CQ570" s="71"/>
      <c r="CR570" s="71"/>
      <c r="CS570" s="71"/>
      <c r="CT570" s="71"/>
      <c r="CU570" s="71"/>
      <c r="CV570" s="71"/>
      <c r="CW570" s="71"/>
      <c r="CX570" s="71"/>
      <c r="CY570" s="71"/>
      <c r="CZ570" s="71"/>
      <c r="DA570" s="71"/>
      <c r="DB570" s="71"/>
      <c r="DC570" s="71"/>
      <c r="DD570" s="71"/>
      <c r="DE570" s="71"/>
      <c r="DF570" s="71"/>
      <c r="DG570" s="71"/>
      <c r="DH570" s="71"/>
      <c r="DI570" s="71"/>
      <c r="DJ570" s="71"/>
      <c r="DK570" s="71"/>
      <c r="DL570" s="71"/>
      <c r="DM570" s="71"/>
      <c r="DN570" s="71"/>
      <c r="DO570" s="71"/>
      <c r="DP570" s="71"/>
      <c r="DQ570" s="71"/>
      <c r="DR570" s="71"/>
      <c r="DS570" s="71"/>
      <c r="DT570" s="71"/>
      <c r="DU570" s="71"/>
      <c r="DV570" s="71"/>
      <c r="DW570" s="71"/>
      <c r="DX570" s="71"/>
      <c r="DY570" s="71"/>
      <c r="DZ570" s="71"/>
      <c r="EA570" s="71"/>
      <c r="EB570" s="71"/>
      <c r="EC570" s="71"/>
      <c r="ED570" s="71"/>
      <c r="EE570" s="71"/>
      <c r="EF570" s="71"/>
      <c r="EG570" s="71"/>
      <c r="EH570" s="71"/>
      <c r="EI570" s="71"/>
      <c r="EJ570" s="71"/>
      <c r="EK570" s="71"/>
      <c r="EL570" s="71"/>
      <c r="EM570" s="71"/>
      <c r="EN570" s="71"/>
      <c r="EO570" s="71"/>
      <c r="EP570" s="71"/>
      <c r="EQ570" s="71"/>
      <c r="ER570" s="71"/>
      <c r="ES570" s="71"/>
      <c r="ET570" s="71"/>
      <c r="EU570" s="71"/>
      <c r="EV570" s="71"/>
      <c r="EW570" s="71"/>
      <c r="EX570" s="71"/>
      <c r="EY570" s="71"/>
      <c r="EZ570" s="71"/>
      <c r="FA570" s="71"/>
      <c r="FB570" s="71"/>
      <c r="FC570" s="71"/>
      <c r="FD570" s="71"/>
      <c r="FE570" s="71"/>
      <c r="FF570" s="71"/>
      <c r="FG570" s="71"/>
      <c r="FH570" s="71"/>
      <c r="FI570" s="71"/>
      <c r="FJ570" s="71"/>
      <c r="FK570" s="71"/>
      <c r="FL570" s="71"/>
      <c r="FM570" s="71"/>
      <c r="FN570" s="71"/>
      <c r="FO570" s="71"/>
      <c r="FP570" s="71"/>
      <c r="FQ570" s="71"/>
      <c r="FR570" s="71"/>
      <c r="FS570" s="71"/>
      <c r="FT570" s="71"/>
      <c r="FU570" s="71"/>
      <c r="FV570" s="71"/>
      <c r="FW570" s="71"/>
      <c r="FX570" s="71"/>
      <c r="FY570" s="71"/>
      <c r="FZ570" s="71"/>
      <c r="GA570" s="71"/>
      <c r="GB570" s="71"/>
      <c r="GC570" s="71"/>
      <c r="GD570" s="71"/>
      <c r="GE570" s="71"/>
      <c r="GF570" s="71"/>
      <c r="GG570" s="71"/>
      <c r="GH570" s="71"/>
      <c r="GI570" s="71"/>
      <c r="GJ570" s="71"/>
      <c r="GK570" s="71"/>
      <c r="GL570" s="71"/>
      <c r="GM570" s="71"/>
      <c r="GN570" s="71"/>
      <c r="GO570" s="71"/>
      <c r="GP570" s="71"/>
      <c r="GQ570" s="71"/>
      <c r="GR570" s="71"/>
      <c r="GS570" s="71"/>
      <c r="GT570" s="71"/>
      <c r="GU570" s="71"/>
      <c r="GV570" s="71"/>
      <c r="GW570" s="71"/>
      <c r="GX570" s="71"/>
      <c r="GY570" s="71"/>
      <c r="GZ570" s="71"/>
      <c r="HA570" s="71"/>
      <c r="HB570" s="71"/>
      <c r="HC570" s="71"/>
      <c r="HD570" s="71"/>
      <c r="HE570" s="71"/>
      <c r="HF570" s="71"/>
      <c r="HG570" s="71"/>
      <c r="HH570" s="71"/>
      <c r="HI570" s="71"/>
      <c r="HJ570" s="71"/>
      <c r="HK570" s="71"/>
      <c r="HL570" s="71"/>
      <c r="HM570" s="71"/>
      <c r="HN570" s="71"/>
      <c r="HO570" s="71"/>
      <c r="HP570" s="71"/>
      <c r="HQ570" s="71"/>
      <c r="HR570" s="71"/>
      <c r="HS570" s="71"/>
      <c r="HT570" s="71"/>
      <c r="HU570" s="71"/>
      <c r="HV570" s="71"/>
      <c r="HW570" s="71"/>
      <c r="HX570" s="71"/>
      <c r="HY570" s="71"/>
      <c r="HZ570" s="71"/>
      <c r="IA570" s="71"/>
      <c r="IB570" s="71"/>
      <c r="IC570" s="71"/>
      <c r="ID570" s="71"/>
      <c r="IE570" s="71"/>
      <c r="IF570" s="71"/>
      <c r="IG570" s="71"/>
      <c r="IH570" s="71"/>
      <c r="II570" s="71"/>
      <c r="IJ570" s="71"/>
      <c r="IK570" s="71"/>
      <c r="IL570" s="71"/>
      <c r="IM570" s="71"/>
      <c r="IN570" s="71"/>
      <c r="IO570" s="71"/>
      <c r="IP570" s="71"/>
      <c r="IQ570" s="71"/>
      <c r="IR570" s="71"/>
      <c r="IS570" s="71"/>
      <c r="IT570" s="71"/>
      <c r="IU570" s="71"/>
      <c r="IV570" s="71"/>
    </row>
    <row r="571" spans="1:256" ht="12.75">
      <c r="A571" s="71" t="s">
        <v>1936</v>
      </c>
      <c r="B571" s="71" t="s">
        <v>1937</v>
      </c>
      <c r="C571" s="71" t="s">
        <v>1938</v>
      </c>
      <c r="D571" s="71"/>
      <c r="E571" s="71"/>
      <c r="F571" s="159">
        <v>4827.36</v>
      </c>
      <c r="G571" s="71">
        <v>4827.36</v>
      </c>
      <c r="H571" s="71"/>
      <c r="I571" s="71"/>
      <c r="J571" s="71"/>
      <c r="K571" s="71">
        <v>7737.21</v>
      </c>
      <c r="L571" s="71">
        <v>7737.21</v>
      </c>
      <c r="M571" s="71"/>
      <c r="N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  <c r="BM571" s="71"/>
      <c r="BN571" s="71"/>
      <c r="BO571" s="71"/>
      <c r="BP571" s="71"/>
      <c r="BQ571" s="71"/>
      <c r="BR571" s="71"/>
      <c r="BS571" s="71"/>
      <c r="BT571" s="71"/>
      <c r="BU571" s="71"/>
      <c r="BV571" s="71"/>
      <c r="BW571" s="71"/>
      <c r="BX571" s="71"/>
      <c r="BY571" s="71"/>
      <c r="BZ571" s="71"/>
      <c r="CA571" s="71"/>
      <c r="CB571" s="71"/>
      <c r="CC571" s="71"/>
      <c r="CD571" s="71"/>
      <c r="CE571" s="71"/>
      <c r="CF571" s="71"/>
      <c r="CG571" s="71"/>
      <c r="CH571" s="71"/>
      <c r="CI571" s="71"/>
      <c r="CJ571" s="71"/>
      <c r="CK571" s="71"/>
      <c r="CL571" s="71"/>
      <c r="CM571" s="71"/>
      <c r="CN571" s="71"/>
      <c r="CO571" s="71"/>
      <c r="CP571" s="71"/>
      <c r="CQ571" s="71"/>
      <c r="CR571" s="71"/>
      <c r="CS571" s="71"/>
      <c r="CT571" s="71"/>
      <c r="CU571" s="71"/>
      <c r="CV571" s="71"/>
      <c r="CW571" s="71"/>
      <c r="CX571" s="71"/>
      <c r="CY571" s="71"/>
      <c r="CZ571" s="71"/>
      <c r="DA571" s="71"/>
      <c r="DB571" s="71"/>
      <c r="DC571" s="71"/>
      <c r="DD571" s="71"/>
      <c r="DE571" s="71"/>
      <c r="DF571" s="71"/>
      <c r="DG571" s="71"/>
      <c r="DH571" s="71"/>
      <c r="DI571" s="71"/>
      <c r="DJ571" s="71"/>
      <c r="DK571" s="71"/>
      <c r="DL571" s="71"/>
      <c r="DM571" s="71"/>
      <c r="DN571" s="71"/>
      <c r="DO571" s="71"/>
      <c r="DP571" s="71"/>
      <c r="DQ571" s="71"/>
      <c r="DR571" s="71"/>
      <c r="DS571" s="71"/>
      <c r="DT571" s="71"/>
      <c r="DU571" s="71"/>
      <c r="DV571" s="71"/>
      <c r="DW571" s="71"/>
      <c r="DX571" s="71"/>
      <c r="DY571" s="71"/>
      <c r="DZ571" s="71"/>
      <c r="EA571" s="71"/>
      <c r="EB571" s="71"/>
      <c r="EC571" s="71"/>
      <c r="ED571" s="71"/>
      <c r="EE571" s="71"/>
      <c r="EF571" s="71"/>
      <c r="EG571" s="71"/>
      <c r="EH571" s="71"/>
      <c r="EI571" s="71"/>
      <c r="EJ571" s="71"/>
      <c r="EK571" s="71"/>
      <c r="EL571" s="71"/>
      <c r="EM571" s="71"/>
      <c r="EN571" s="71"/>
      <c r="EO571" s="71"/>
      <c r="EP571" s="71"/>
      <c r="EQ571" s="71"/>
      <c r="ER571" s="71"/>
      <c r="ES571" s="71"/>
      <c r="ET571" s="71"/>
      <c r="EU571" s="71"/>
      <c r="EV571" s="71"/>
      <c r="EW571" s="71"/>
      <c r="EX571" s="71"/>
      <c r="EY571" s="71"/>
      <c r="EZ571" s="71"/>
      <c r="FA571" s="71"/>
      <c r="FB571" s="71"/>
      <c r="FC571" s="71"/>
      <c r="FD571" s="71"/>
      <c r="FE571" s="71"/>
      <c r="FF571" s="71"/>
      <c r="FG571" s="71"/>
      <c r="FH571" s="71"/>
      <c r="FI571" s="71"/>
      <c r="FJ571" s="71"/>
      <c r="FK571" s="71"/>
      <c r="FL571" s="71"/>
      <c r="FM571" s="71"/>
      <c r="FN571" s="71"/>
      <c r="FO571" s="71"/>
      <c r="FP571" s="71"/>
      <c r="FQ571" s="71"/>
      <c r="FR571" s="71"/>
      <c r="FS571" s="71"/>
      <c r="FT571" s="71"/>
      <c r="FU571" s="71"/>
      <c r="FV571" s="71"/>
      <c r="FW571" s="71"/>
      <c r="FX571" s="71"/>
      <c r="FY571" s="71"/>
      <c r="FZ571" s="71"/>
      <c r="GA571" s="71"/>
      <c r="GB571" s="71"/>
      <c r="GC571" s="71"/>
      <c r="GD571" s="71"/>
      <c r="GE571" s="71"/>
      <c r="GF571" s="71"/>
      <c r="GG571" s="71"/>
      <c r="GH571" s="71"/>
      <c r="GI571" s="71"/>
      <c r="GJ571" s="71"/>
      <c r="GK571" s="71"/>
      <c r="GL571" s="71"/>
      <c r="GM571" s="71"/>
      <c r="GN571" s="71"/>
      <c r="GO571" s="71"/>
      <c r="GP571" s="71"/>
      <c r="GQ571" s="71"/>
      <c r="GR571" s="71"/>
      <c r="GS571" s="71"/>
      <c r="GT571" s="71"/>
      <c r="GU571" s="71"/>
      <c r="GV571" s="71"/>
      <c r="GW571" s="71"/>
      <c r="GX571" s="71"/>
      <c r="GY571" s="71"/>
      <c r="GZ571" s="71"/>
      <c r="HA571" s="71"/>
      <c r="HB571" s="71"/>
      <c r="HC571" s="71"/>
      <c r="HD571" s="71"/>
      <c r="HE571" s="71"/>
      <c r="HF571" s="71"/>
      <c r="HG571" s="71"/>
      <c r="HH571" s="71"/>
      <c r="HI571" s="71"/>
      <c r="HJ571" s="71"/>
      <c r="HK571" s="71"/>
      <c r="HL571" s="71"/>
      <c r="HM571" s="71"/>
      <c r="HN571" s="71"/>
      <c r="HO571" s="71"/>
      <c r="HP571" s="71"/>
      <c r="HQ571" s="71"/>
      <c r="HR571" s="71"/>
      <c r="HS571" s="71"/>
      <c r="HT571" s="71"/>
      <c r="HU571" s="71"/>
      <c r="HV571" s="71"/>
      <c r="HW571" s="71"/>
      <c r="HX571" s="71"/>
      <c r="HY571" s="71"/>
      <c r="HZ571" s="71"/>
      <c r="IA571" s="71"/>
      <c r="IB571" s="71"/>
      <c r="IC571" s="71"/>
      <c r="ID571" s="71"/>
      <c r="IE571" s="71"/>
      <c r="IF571" s="71"/>
      <c r="IG571" s="71"/>
      <c r="IH571" s="71"/>
      <c r="II571" s="71"/>
      <c r="IJ571" s="71"/>
      <c r="IK571" s="71"/>
      <c r="IL571" s="71"/>
      <c r="IM571" s="71"/>
      <c r="IN571" s="71"/>
      <c r="IO571" s="71"/>
      <c r="IP571" s="71"/>
      <c r="IQ571" s="71"/>
      <c r="IR571" s="71"/>
      <c r="IS571" s="71"/>
      <c r="IT571" s="71"/>
      <c r="IU571" s="71"/>
      <c r="IV571" s="71"/>
    </row>
    <row r="572" spans="1:14" ht="12.75">
      <c r="A572" s="160" t="s">
        <v>1939</v>
      </c>
      <c r="B572" s="165">
        <v>431</v>
      </c>
      <c r="C572" s="185" t="s">
        <v>1940</v>
      </c>
      <c r="D572" s="171"/>
      <c r="E572" s="171"/>
      <c r="F572" s="172">
        <v>238205.84</v>
      </c>
      <c r="G572" s="173">
        <v>238205.84</v>
      </c>
      <c r="H572" s="173">
        <v>0</v>
      </c>
      <c r="I572" s="173"/>
      <c r="K572" s="173">
        <v>234585.06</v>
      </c>
      <c r="L572" s="173">
        <v>234585.06</v>
      </c>
      <c r="M572" s="173">
        <v>0</v>
      </c>
      <c r="N572" s="173"/>
    </row>
    <row r="573" spans="1:14" ht="12.75">
      <c r="A573" s="160" t="s">
        <v>1941</v>
      </c>
      <c r="B573" s="165">
        <v>432</v>
      </c>
      <c r="C573" s="185" t="s">
        <v>1942</v>
      </c>
      <c r="D573" s="171"/>
      <c r="E573" s="171"/>
      <c r="F573" s="172">
        <v>0</v>
      </c>
      <c r="G573" s="173">
        <v>0</v>
      </c>
      <c r="H573" s="173">
        <v>0</v>
      </c>
      <c r="I573" s="173"/>
      <c r="K573" s="173">
        <v>0</v>
      </c>
      <c r="L573" s="173">
        <v>0</v>
      </c>
      <c r="M573" s="173">
        <v>0</v>
      </c>
      <c r="N573" s="173"/>
    </row>
    <row r="574" spans="1:14" ht="12.75">
      <c r="A574" s="160" t="s">
        <v>30</v>
      </c>
      <c r="B574" s="178"/>
      <c r="C574" s="166" t="s">
        <v>1943</v>
      </c>
      <c r="D574" s="171"/>
      <c r="E574" s="171"/>
      <c r="F574" s="179">
        <v>3699345.81</v>
      </c>
      <c r="G574" s="180">
        <v>3699345.81</v>
      </c>
      <c r="H574" s="180">
        <v>0</v>
      </c>
      <c r="I574" s="180"/>
      <c r="K574" s="180">
        <v>3286750.32</v>
      </c>
      <c r="L574" s="180">
        <v>3286750.32</v>
      </c>
      <c r="M574" s="180">
        <v>0</v>
      </c>
      <c r="N574" s="180"/>
    </row>
    <row r="575" spans="1:14" ht="12.75">
      <c r="A575" s="160"/>
      <c r="B575" s="178"/>
      <c r="C575" s="166"/>
      <c r="D575" s="171"/>
      <c r="E575" s="171"/>
      <c r="F575" s="181"/>
      <c r="G575" s="182"/>
      <c r="H575" s="182">
        <v>0</v>
      </c>
      <c r="I575" s="182"/>
      <c r="K575" s="182"/>
      <c r="L575" s="182"/>
      <c r="M575" s="182">
        <v>0</v>
      </c>
      <c r="N575" s="182"/>
    </row>
    <row r="576" spans="1:14" ht="12.75">
      <c r="A576" s="160" t="s">
        <v>30</v>
      </c>
      <c r="B576" s="178"/>
      <c r="C576" s="186" t="s">
        <v>1944</v>
      </c>
      <c r="D576" s="171"/>
      <c r="E576" s="171"/>
      <c r="F576" s="181"/>
      <c r="G576" s="182"/>
      <c r="H576" s="182">
        <v>0</v>
      </c>
      <c r="I576" s="182"/>
      <c r="K576" s="182"/>
      <c r="L576" s="182"/>
      <c r="M576" s="182">
        <v>0</v>
      </c>
      <c r="N576" s="182"/>
    </row>
    <row r="577" spans="1:14" ht="12.75">
      <c r="A577" s="160" t="s">
        <v>30</v>
      </c>
      <c r="B577" s="178"/>
      <c r="C577" s="162"/>
      <c r="D577" s="184" t="s">
        <v>1945</v>
      </c>
      <c r="E577" s="184"/>
      <c r="F577" s="187"/>
      <c r="G577" s="188"/>
      <c r="H577" s="188">
        <v>0</v>
      </c>
      <c r="I577" s="188"/>
      <c r="K577" s="188"/>
      <c r="L577" s="188"/>
      <c r="M577" s="188">
        <v>0</v>
      </c>
      <c r="N577" s="188"/>
    </row>
    <row r="578" spans="1:14" ht="12.75">
      <c r="A578" s="160" t="s">
        <v>30</v>
      </c>
      <c r="B578" s="178"/>
      <c r="C578" s="186" t="s">
        <v>1946</v>
      </c>
      <c r="D578" s="171"/>
      <c r="E578" s="171"/>
      <c r="F578" s="172"/>
      <c r="G578" s="173"/>
      <c r="H578" s="173">
        <v>0</v>
      </c>
      <c r="I578" s="173"/>
      <c r="K578" s="173"/>
      <c r="L578" s="173"/>
      <c r="M578" s="173">
        <v>0</v>
      </c>
      <c r="N578" s="173"/>
    </row>
    <row r="579" spans="1:14" ht="12.75">
      <c r="A579" s="160" t="s">
        <v>30</v>
      </c>
      <c r="B579" s="178"/>
      <c r="C579" s="186" t="s">
        <v>1947</v>
      </c>
      <c r="D579" s="171"/>
      <c r="E579" s="171"/>
      <c r="F579" s="172"/>
      <c r="G579" s="173"/>
      <c r="H579" s="173">
        <v>0</v>
      </c>
      <c r="I579" s="173"/>
      <c r="K579" s="173"/>
      <c r="L579" s="173"/>
      <c r="M579" s="173">
        <v>0</v>
      </c>
      <c r="N579" s="173"/>
    </row>
    <row r="580" spans="1:14" ht="12.75">
      <c r="A580" s="160" t="s">
        <v>30</v>
      </c>
      <c r="B580" s="178"/>
      <c r="C580" s="162" t="s">
        <v>1948</v>
      </c>
      <c r="D580" s="171"/>
      <c r="E580" s="171"/>
      <c r="F580" s="181"/>
      <c r="G580" s="182"/>
      <c r="H580" s="182">
        <v>0</v>
      </c>
      <c r="I580" s="182"/>
      <c r="K580" s="182"/>
      <c r="L580" s="182"/>
      <c r="M580" s="182">
        <v>0</v>
      </c>
      <c r="N580" s="182"/>
    </row>
    <row r="581" spans="1:14" ht="12.75">
      <c r="A581" s="160" t="s">
        <v>30</v>
      </c>
      <c r="B581" s="178"/>
      <c r="C581" s="186" t="s">
        <v>1949</v>
      </c>
      <c r="D581" s="171"/>
      <c r="E581" s="171"/>
      <c r="F581" s="181"/>
      <c r="G581" s="182"/>
      <c r="H581" s="182">
        <v>0</v>
      </c>
      <c r="I581" s="182"/>
      <c r="K581" s="182"/>
      <c r="L581" s="182"/>
      <c r="M581" s="182">
        <v>0</v>
      </c>
      <c r="N581" s="182"/>
    </row>
    <row r="582" spans="1:14" ht="12.75">
      <c r="A582" s="160" t="s">
        <v>30</v>
      </c>
      <c r="B582" s="178"/>
      <c r="C582" s="186" t="s">
        <v>1950</v>
      </c>
      <c r="D582" s="171"/>
      <c r="E582" s="171"/>
      <c r="F582" s="181"/>
      <c r="G582" s="182"/>
      <c r="H582" s="182">
        <v>0</v>
      </c>
      <c r="I582" s="182"/>
      <c r="K582" s="182"/>
      <c r="L582" s="182"/>
      <c r="M582" s="182">
        <v>0</v>
      </c>
      <c r="N582" s="182"/>
    </row>
    <row r="583" spans="1:14" ht="12.75">
      <c r="A583" s="160"/>
      <c r="B583" s="178"/>
      <c r="C583" s="184"/>
      <c r="D583" s="171"/>
      <c r="E583" s="171"/>
      <c r="F583" s="181"/>
      <c r="G583" s="182"/>
      <c r="H583" s="182">
        <v>0</v>
      </c>
      <c r="I583" s="182"/>
      <c r="K583" s="182"/>
      <c r="L583" s="182"/>
      <c r="M583" s="182">
        <v>0</v>
      </c>
      <c r="N583" s="182"/>
    </row>
    <row r="584" spans="1:14" ht="13.5" thickBot="1">
      <c r="A584" s="160" t="s">
        <v>30</v>
      </c>
      <c r="B584" s="185" t="s">
        <v>1951</v>
      </c>
      <c r="D584" s="171"/>
      <c r="E584" s="171"/>
      <c r="F584" s="189">
        <v>600638.12</v>
      </c>
      <c r="G584" s="190">
        <v>968293.94</v>
      </c>
      <c r="H584" s="190">
        <v>367655.82</v>
      </c>
      <c r="I584" s="190"/>
      <c r="K584" s="190">
        <v>-3397123.8</v>
      </c>
      <c r="L584" s="190">
        <v>-7744407.1</v>
      </c>
      <c r="M584" s="190">
        <v>-4347283.3</v>
      </c>
      <c r="N584" s="190"/>
    </row>
    <row r="585" spans="8:14" ht="13.5" thickTop="1">
      <c r="H585" s="171"/>
      <c r="I585" s="171"/>
      <c r="M585" s="171"/>
      <c r="N585" s="171"/>
    </row>
    <row r="586" spans="6:14" ht="12.75">
      <c r="F586" s="192" t="s">
        <v>1977</v>
      </c>
      <c r="H586" s="171"/>
      <c r="I586" s="171"/>
      <c r="M586" s="171"/>
      <c r="N586" s="171"/>
    </row>
    <row r="587" spans="6:14" ht="12.75">
      <c r="F587" s="192" t="s">
        <v>1978</v>
      </c>
      <c r="H587" s="171"/>
      <c r="I587" s="171"/>
      <c r="M587" s="171"/>
      <c r="N587" s="171"/>
    </row>
    <row r="588" spans="6:14" ht="12.75">
      <c r="F588" s="192"/>
      <c r="H588" s="171"/>
      <c r="I588" s="171"/>
      <c r="M588" s="171"/>
      <c r="N588" s="171"/>
    </row>
    <row r="589" spans="6:14" ht="12.75">
      <c r="F589" s="192" t="s">
        <v>1979</v>
      </c>
      <c r="G589" s="392"/>
      <c r="H589" s="171"/>
      <c r="I589" s="171"/>
      <c r="M589" s="171"/>
      <c r="N589" s="171"/>
    </row>
    <row r="590" spans="8:14" ht="12.75">
      <c r="H590" s="171"/>
      <c r="I590" s="171"/>
      <c r="M590" s="171"/>
      <c r="N590" s="171"/>
    </row>
    <row r="591" spans="8:14" ht="12.75">
      <c r="H591" s="171"/>
      <c r="I591" s="171"/>
      <c r="M591" s="171"/>
      <c r="N591" s="171"/>
    </row>
    <row r="592" spans="8:14" ht="12.75">
      <c r="H592" s="171"/>
      <c r="I592" s="171"/>
      <c r="M592" s="171"/>
      <c r="N592" s="171"/>
    </row>
    <row r="593" spans="8:14" ht="12.75">
      <c r="H593" s="171"/>
      <c r="I593" s="171"/>
      <c r="M593" s="171"/>
      <c r="N593" s="171"/>
    </row>
    <row r="594" spans="8:14" ht="12.75">
      <c r="H594" s="171"/>
      <c r="I594" s="171"/>
      <c r="M594" s="171"/>
      <c r="N594" s="171"/>
    </row>
    <row r="595" spans="8:14" ht="12.75">
      <c r="H595" s="392"/>
      <c r="I595" s="171"/>
      <c r="M595" s="171"/>
      <c r="N595" s="171"/>
    </row>
    <row r="596" spans="8:14" ht="12.75">
      <c r="H596" s="171"/>
      <c r="I596" s="171"/>
      <c r="M596" s="171"/>
      <c r="N596" s="171"/>
    </row>
    <row r="597" spans="8:14" ht="12.75">
      <c r="H597" s="171"/>
      <c r="I597" s="171"/>
      <c r="M597" s="171"/>
      <c r="N597" s="171"/>
    </row>
    <row r="598" spans="8:14" ht="12.75">
      <c r="H598" s="171"/>
      <c r="I598" s="171"/>
      <c r="M598" s="171"/>
      <c r="N598" s="171"/>
    </row>
    <row r="599" spans="8:14" ht="12.75">
      <c r="H599" s="171"/>
      <c r="I599" s="171"/>
      <c r="M599" s="171"/>
      <c r="N599" s="171"/>
    </row>
    <row r="600" spans="8:14" ht="12.75">
      <c r="H600" s="171"/>
      <c r="I600" s="171"/>
      <c r="M600" s="171"/>
      <c r="N600" s="171"/>
    </row>
    <row r="601" spans="8:14" ht="12.75">
      <c r="H601" s="171"/>
      <c r="I601" s="171"/>
      <c r="M601" s="171"/>
      <c r="N601" s="171"/>
    </row>
    <row r="602" spans="8:14" ht="12.75">
      <c r="H602" s="171"/>
      <c r="I602" s="171"/>
      <c r="M602" s="171"/>
      <c r="N602" s="171"/>
    </row>
    <row r="603" spans="8:14" ht="12.75">
      <c r="H603" s="171"/>
      <c r="I603" s="171"/>
      <c r="M603" s="171"/>
      <c r="N603" s="171"/>
    </row>
    <row r="604" spans="8:14" ht="12.75">
      <c r="H604" s="171"/>
      <c r="I604" s="171"/>
      <c r="M604" s="171"/>
      <c r="N604" s="171"/>
    </row>
    <row r="605" spans="8:14" ht="12.75">
      <c r="H605" s="171"/>
      <c r="I605" s="171"/>
      <c r="M605" s="171"/>
      <c r="N605" s="171"/>
    </row>
    <row r="606" spans="8:14" ht="12.75">
      <c r="H606" s="171"/>
      <c r="I606" s="171"/>
      <c r="M606" s="171"/>
      <c r="N606" s="171"/>
    </row>
    <row r="607" spans="8:14" ht="12.75">
      <c r="H607" s="171"/>
      <c r="I607" s="171"/>
      <c r="M607" s="171"/>
      <c r="N607" s="171"/>
    </row>
    <row r="608" spans="8:14" ht="12.75">
      <c r="H608" s="171"/>
      <c r="I608" s="171"/>
      <c r="M608" s="171"/>
      <c r="N608" s="171"/>
    </row>
    <row r="609" spans="8:14" ht="12.75">
      <c r="H609" s="171"/>
      <c r="I609" s="171"/>
      <c r="M609" s="171"/>
      <c r="N609" s="171"/>
    </row>
    <row r="610" spans="8:14" ht="12.75">
      <c r="H610" s="171"/>
      <c r="I610" s="171"/>
      <c r="M610" s="171"/>
      <c r="N610" s="171"/>
    </row>
    <row r="611" spans="8:14" ht="12.75">
      <c r="H611" s="171"/>
      <c r="I611" s="171"/>
      <c r="M611" s="171"/>
      <c r="N611" s="171"/>
    </row>
    <row r="612" spans="8:14" ht="12.75">
      <c r="H612" s="171"/>
      <c r="I612" s="171"/>
      <c r="M612" s="171"/>
      <c r="N612" s="171"/>
    </row>
    <row r="613" spans="8:14" ht="12.75">
      <c r="H613" s="171"/>
      <c r="I613" s="171"/>
      <c r="M613" s="171"/>
      <c r="N613" s="171"/>
    </row>
    <row r="614" spans="8:14" ht="12.75">
      <c r="H614" s="171"/>
      <c r="I614" s="171"/>
      <c r="M614" s="171"/>
      <c r="N614" s="171"/>
    </row>
    <row r="615" spans="8:14" ht="12.75">
      <c r="H615" s="171"/>
      <c r="I615" s="171"/>
      <c r="M615" s="171"/>
      <c r="N615" s="171"/>
    </row>
    <row r="616" spans="8:14" ht="12.75">
      <c r="H616" s="171"/>
      <c r="I616" s="171"/>
      <c r="M616" s="171"/>
      <c r="N616" s="171"/>
    </row>
    <row r="617" spans="8:14" ht="12.75">
      <c r="H617" s="171"/>
      <c r="I617" s="171"/>
      <c r="M617" s="171"/>
      <c r="N617" s="171"/>
    </row>
    <row r="618" spans="8:14" ht="12.75">
      <c r="H618" s="171"/>
      <c r="I618" s="171"/>
      <c r="M618" s="171"/>
      <c r="N618" s="171"/>
    </row>
    <row r="619" spans="8:14" ht="12.75">
      <c r="H619" s="171"/>
      <c r="I619" s="171"/>
      <c r="M619" s="171"/>
      <c r="N619" s="171"/>
    </row>
    <row r="620" spans="8:14" ht="12.75">
      <c r="H620" s="171"/>
      <c r="I620" s="171"/>
      <c r="M620" s="171"/>
      <c r="N620" s="171"/>
    </row>
    <row r="621" spans="8:14" ht="12.75">
      <c r="H621" s="171"/>
      <c r="I621" s="171"/>
      <c r="M621" s="171"/>
      <c r="N621" s="171"/>
    </row>
    <row r="622" spans="8:14" ht="12.75">
      <c r="H622" s="171"/>
      <c r="I622" s="171"/>
      <c r="M622" s="171"/>
      <c r="N622" s="171"/>
    </row>
    <row r="623" spans="8:14" ht="12.75">
      <c r="H623" s="171"/>
      <c r="I623" s="171"/>
      <c r="M623" s="171"/>
      <c r="N623" s="171"/>
    </row>
    <row r="624" spans="8:14" ht="12.75">
      <c r="H624" s="171"/>
      <c r="I624" s="171"/>
      <c r="M624" s="171"/>
      <c r="N624" s="171"/>
    </row>
    <row r="625" spans="8:14" ht="12.75">
      <c r="H625" s="171"/>
      <c r="I625" s="171"/>
      <c r="M625" s="171"/>
      <c r="N625" s="171"/>
    </row>
    <row r="626" spans="8:14" ht="12.75">
      <c r="H626" s="171"/>
      <c r="I626" s="171"/>
      <c r="M626" s="171"/>
      <c r="N626" s="171"/>
    </row>
    <row r="627" spans="8:14" ht="12.75">
      <c r="H627" s="171"/>
      <c r="I627" s="171"/>
      <c r="M627" s="171"/>
      <c r="N627" s="171"/>
    </row>
    <row r="628" spans="8:14" ht="12.75">
      <c r="H628" s="171"/>
      <c r="I628" s="171"/>
      <c r="M628" s="171"/>
      <c r="N628" s="171"/>
    </row>
    <row r="629" spans="8:14" ht="12.75">
      <c r="H629" s="171"/>
      <c r="I629" s="171"/>
      <c r="M629" s="171"/>
      <c r="N629" s="171"/>
    </row>
    <row r="630" spans="8:14" ht="12.75">
      <c r="H630" s="171"/>
      <c r="I630" s="171"/>
      <c r="M630" s="171"/>
      <c r="N630" s="171"/>
    </row>
    <row r="631" spans="8:14" ht="12.75">
      <c r="H631" s="171"/>
      <c r="I631" s="171"/>
      <c r="M631" s="171"/>
      <c r="N631" s="171"/>
    </row>
    <row r="632" spans="8:14" ht="12.75">
      <c r="H632" s="171"/>
      <c r="I632" s="171"/>
      <c r="M632" s="171"/>
      <c r="N632" s="171"/>
    </row>
    <row r="633" spans="8:14" ht="12.75">
      <c r="H633" s="171"/>
      <c r="I633" s="171"/>
      <c r="M633" s="171"/>
      <c r="N633" s="171"/>
    </row>
    <row r="634" spans="8:14" ht="12.75">
      <c r="H634" s="171"/>
      <c r="I634" s="171"/>
      <c r="M634" s="171"/>
      <c r="N634" s="171"/>
    </row>
    <row r="635" spans="8:14" ht="12.75">
      <c r="H635" s="171"/>
      <c r="I635" s="171"/>
      <c r="M635" s="171"/>
      <c r="N635" s="171"/>
    </row>
    <row r="636" spans="8:14" ht="12.75">
      <c r="H636" s="171"/>
      <c r="I636" s="171"/>
      <c r="M636" s="171"/>
      <c r="N636" s="171"/>
    </row>
    <row r="637" spans="8:14" ht="12.75">
      <c r="H637" s="171"/>
      <c r="I637" s="171"/>
      <c r="M637" s="171"/>
      <c r="N637" s="171"/>
    </row>
    <row r="638" spans="8:14" ht="12.75">
      <c r="H638" s="171"/>
      <c r="I638" s="171"/>
      <c r="M638" s="171"/>
      <c r="N638" s="171"/>
    </row>
    <row r="639" spans="8:14" ht="12.75">
      <c r="H639" s="171"/>
      <c r="I639" s="171"/>
      <c r="M639" s="171"/>
      <c r="N639" s="171"/>
    </row>
    <row r="640" spans="8:14" ht="12.75">
      <c r="H640" s="171"/>
      <c r="I640" s="171"/>
      <c r="M640" s="171"/>
      <c r="N640" s="171"/>
    </row>
    <row r="641" spans="8:14" ht="12.75">
      <c r="H641" s="171"/>
      <c r="I641" s="171"/>
      <c r="M641" s="171"/>
      <c r="N641" s="171"/>
    </row>
    <row r="642" spans="8:14" ht="12.75">
      <c r="H642" s="171"/>
      <c r="I642" s="171"/>
      <c r="M642" s="171"/>
      <c r="N642" s="171"/>
    </row>
    <row r="643" spans="8:14" ht="12.75">
      <c r="H643" s="171"/>
      <c r="I643" s="171"/>
      <c r="M643" s="171"/>
      <c r="N643" s="171"/>
    </row>
    <row r="644" spans="8:14" ht="12.75">
      <c r="H644" s="171"/>
      <c r="I644" s="171"/>
      <c r="M644" s="171"/>
      <c r="N644" s="171"/>
    </row>
    <row r="645" spans="8:14" ht="12.75">
      <c r="H645" s="171"/>
      <c r="I645" s="171"/>
      <c r="M645" s="171"/>
      <c r="N645" s="171"/>
    </row>
    <row r="646" spans="8:14" ht="12.75">
      <c r="H646" s="171"/>
      <c r="I646" s="171"/>
      <c r="M646" s="171"/>
      <c r="N646" s="171"/>
    </row>
    <row r="647" spans="8:14" ht="12.75">
      <c r="H647" s="171"/>
      <c r="I647" s="171"/>
      <c r="M647" s="171"/>
      <c r="N647" s="171"/>
    </row>
    <row r="648" spans="8:14" ht="12.75">
      <c r="H648" s="171"/>
      <c r="I648" s="171"/>
      <c r="M648" s="171"/>
      <c r="N648" s="171"/>
    </row>
    <row r="649" spans="8:14" ht="12.75">
      <c r="H649" s="171"/>
      <c r="I649" s="171"/>
      <c r="M649" s="171"/>
      <c r="N649" s="171"/>
    </row>
    <row r="650" spans="8:14" ht="12.75">
      <c r="H650" s="171"/>
      <c r="I650" s="171"/>
      <c r="M650" s="171"/>
      <c r="N650" s="171"/>
    </row>
    <row r="651" spans="8:14" ht="12.75">
      <c r="H651" s="171"/>
      <c r="I651" s="171"/>
      <c r="M651" s="171"/>
      <c r="N651" s="171"/>
    </row>
    <row r="652" spans="8:14" ht="12.75">
      <c r="H652" s="171"/>
      <c r="I652" s="171"/>
      <c r="M652" s="171"/>
      <c r="N652" s="171"/>
    </row>
    <row r="653" spans="8:14" ht="12.75">
      <c r="H653" s="171"/>
      <c r="I653" s="171"/>
      <c r="M653" s="171"/>
      <c r="N653" s="171"/>
    </row>
    <row r="654" spans="8:14" ht="12.75">
      <c r="H654" s="171"/>
      <c r="I654" s="171"/>
      <c r="M654" s="171"/>
      <c r="N654" s="171"/>
    </row>
    <row r="655" spans="8:14" ht="12.75">
      <c r="H655" s="171"/>
      <c r="I655" s="171"/>
      <c r="M655" s="171"/>
      <c r="N655" s="171"/>
    </row>
    <row r="656" spans="8:14" ht="12.75">
      <c r="H656" s="171"/>
      <c r="I656" s="171"/>
      <c r="M656" s="171"/>
      <c r="N656" s="171"/>
    </row>
    <row r="657" spans="8:14" ht="12.75">
      <c r="H657" s="171"/>
      <c r="I657" s="171"/>
      <c r="M657" s="171"/>
      <c r="N657" s="171"/>
    </row>
    <row r="658" spans="8:14" ht="12.75">
      <c r="H658" s="171"/>
      <c r="I658" s="171"/>
      <c r="M658" s="171"/>
      <c r="N658" s="171"/>
    </row>
    <row r="659" spans="8:14" ht="12.75">
      <c r="H659" s="171"/>
      <c r="I659" s="171"/>
      <c r="M659" s="171"/>
      <c r="N659" s="171"/>
    </row>
    <row r="660" spans="8:14" ht="12.75">
      <c r="H660" s="171"/>
      <c r="I660" s="171"/>
      <c r="M660" s="171"/>
      <c r="N660" s="171"/>
    </row>
    <row r="661" spans="8:14" ht="12.75">
      <c r="H661" s="171"/>
      <c r="I661" s="171"/>
      <c r="M661" s="171"/>
      <c r="N661" s="171"/>
    </row>
    <row r="662" spans="8:14" ht="12.75">
      <c r="H662" s="171"/>
      <c r="I662" s="171"/>
      <c r="M662" s="171"/>
      <c r="N662" s="171"/>
    </row>
  </sheetData>
  <sheetProtection/>
  <mergeCells count="2">
    <mergeCell ref="J4:J5"/>
    <mergeCell ref="L4:L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035"/>
  <sheetViews>
    <sheetView zoomScale="69" zoomScaleNormal="69" zoomScalePageLayoutView="0" workbookViewId="0" topLeftCell="B12">
      <selection activeCell="L31" sqref="L31"/>
    </sheetView>
  </sheetViews>
  <sheetFormatPr defaultColWidth="45.125" defaultRowHeight="12.75"/>
  <cols>
    <col min="1" max="1" width="0" style="9" hidden="1" customWidth="1"/>
    <col min="2" max="2" width="27.625" style="9" customWidth="1"/>
    <col min="3" max="3" width="2.00390625" style="9" customWidth="1"/>
    <col min="4" max="4" width="15.125" style="9" customWidth="1"/>
    <col min="5" max="5" width="14.25390625" style="9" customWidth="1"/>
    <col min="6" max="6" width="15.375" style="9" customWidth="1"/>
    <col min="7" max="7" width="3.25390625" style="9" customWidth="1"/>
    <col min="8" max="8" width="17.375" style="9" customWidth="1"/>
    <col min="9" max="9" width="14.25390625" style="9" customWidth="1"/>
    <col min="10" max="10" width="15.75390625" style="9" customWidth="1"/>
    <col min="11" max="11" width="2.50390625" style="8" hidden="1" customWidth="1"/>
    <col min="12" max="12" width="14.625" style="9" customWidth="1"/>
    <col min="13" max="13" width="3.00390625" style="9" hidden="1" customWidth="1"/>
    <col min="14" max="14" width="14.25390625" style="9" customWidth="1"/>
    <col min="15" max="15" width="2.875" style="9" customWidth="1"/>
    <col min="16" max="16" width="9.00390625" style="7" customWidth="1"/>
    <col min="17" max="17" width="36.00390625" style="9" hidden="1" customWidth="1"/>
    <col min="18" max="18" width="1.4921875" style="8" hidden="1" customWidth="1"/>
    <col min="19" max="19" width="9.00390625" style="9" hidden="1" customWidth="1"/>
    <col min="20" max="20" width="1.4921875" style="9" hidden="1" customWidth="1"/>
    <col min="21" max="21" width="12.50390625" style="9" hidden="1" customWidth="1"/>
    <col min="22" max="22" width="3.25390625" style="9" hidden="1" customWidth="1"/>
    <col min="23" max="23" width="10.625" style="219" hidden="1" customWidth="1"/>
    <col min="24" max="24" width="11.00390625" style="239" hidden="1" customWidth="1"/>
    <col min="25" max="25" width="2.75390625" style="219" hidden="1" customWidth="1"/>
    <col min="26" max="26" width="10.50390625" style="219" hidden="1" customWidth="1"/>
    <col min="27" max="27" width="12.375" style="239" hidden="1" customWidth="1"/>
    <col min="28" max="16384" width="45.125" style="9" customWidth="1"/>
  </cols>
  <sheetData>
    <row r="1" spans="1:26" ht="12" hidden="1">
      <c r="A1" s="9" t="s">
        <v>301</v>
      </c>
      <c r="D1" s="9" t="s">
        <v>302</v>
      </c>
      <c r="E1" s="9" t="s">
        <v>303</v>
      </c>
      <c r="F1" s="41" t="s">
        <v>304</v>
      </c>
      <c r="H1" s="9" t="s">
        <v>305</v>
      </c>
      <c r="I1" s="9" t="s">
        <v>306</v>
      </c>
      <c r="L1" s="41" t="s">
        <v>304</v>
      </c>
      <c r="N1" s="9" t="s">
        <v>307</v>
      </c>
      <c r="Q1" s="9" t="s">
        <v>308</v>
      </c>
      <c r="U1" s="9" t="s">
        <v>309</v>
      </c>
      <c r="W1" s="219" t="s">
        <v>310</v>
      </c>
      <c r="Z1" s="219" t="s">
        <v>311</v>
      </c>
    </row>
    <row r="2" spans="23:27" ht="12">
      <c r="W2" s="240" t="s">
        <v>312</v>
      </c>
      <c r="X2" s="241" t="s">
        <v>313</v>
      </c>
      <c r="Z2" s="240" t="s">
        <v>312</v>
      </c>
      <c r="AA2" s="241" t="s">
        <v>313</v>
      </c>
    </row>
    <row r="3" spans="2:27" ht="15">
      <c r="B3" s="242" t="s">
        <v>314</v>
      </c>
      <c r="C3" s="242"/>
      <c r="D3" s="11"/>
      <c r="E3" s="11"/>
      <c r="F3" s="11"/>
      <c r="G3" s="11"/>
      <c r="H3" s="11"/>
      <c r="I3" s="11"/>
      <c r="J3" s="11"/>
      <c r="K3" s="10"/>
      <c r="L3" s="11"/>
      <c r="M3" s="11"/>
      <c r="N3" s="11"/>
      <c r="O3" s="11"/>
      <c r="Q3" s="11"/>
      <c r="R3" s="10"/>
      <c r="S3" s="11"/>
      <c r="U3" s="11"/>
      <c r="W3" s="243"/>
      <c r="X3" s="244"/>
      <c r="Z3" s="243"/>
      <c r="AA3" s="244"/>
    </row>
    <row r="4" spans="2:27" ht="15">
      <c r="B4" s="242" t="s">
        <v>315</v>
      </c>
      <c r="C4" s="242"/>
      <c r="D4" s="11"/>
      <c r="E4" s="11"/>
      <c r="F4" s="11"/>
      <c r="G4" s="11"/>
      <c r="H4" s="11"/>
      <c r="I4" s="11"/>
      <c r="J4" s="11"/>
      <c r="K4" s="10"/>
      <c r="L4" s="11"/>
      <c r="M4" s="11"/>
      <c r="N4" s="11"/>
      <c r="O4" s="11"/>
      <c r="Q4" s="11"/>
      <c r="R4" s="10"/>
      <c r="S4" s="11"/>
      <c r="U4" s="11"/>
      <c r="W4" s="243"/>
      <c r="X4" s="244"/>
      <c r="Z4" s="243"/>
      <c r="AA4" s="244"/>
    </row>
    <row r="5" spans="2:27" ht="12.75" customHeight="1">
      <c r="B5" s="242" t="s">
        <v>316</v>
      </c>
      <c r="C5" s="242"/>
      <c r="D5" s="13"/>
      <c r="E5" s="13"/>
      <c r="F5" s="13"/>
      <c r="G5" s="13"/>
      <c r="H5" s="13"/>
      <c r="I5" s="13"/>
      <c r="J5" s="13"/>
      <c r="K5" s="12"/>
      <c r="L5" s="13"/>
      <c r="M5" s="13"/>
      <c r="N5" s="13"/>
      <c r="O5" s="13"/>
      <c r="Q5" s="13"/>
      <c r="R5" s="12"/>
      <c r="S5" s="13"/>
      <c r="U5" s="13"/>
      <c r="W5" s="243"/>
      <c r="X5" s="244"/>
      <c r="Z5" s="243"/>
      <c r="AA5" s="244"/>
    </row>
    <row r="6" spans="2:19" ht="15">
      <c r="B6" s="245" t="s">
        <v>317</v>
      </c>
      <c r="C6" s="242"/>
      <c r="D6" s="11"/>
      <c r="E6" s="11"/>
      <c r="F6" s="11"/>
      <c r="G6" s="11"/>
      <c r="H6" s="11"/>
      <c r="I6" s="11"/>
      <c r="J6" s="11"/>
      <c r="K6" s="10"/>
      <c r="N6" s="16"/>
      <c r="O6" s="245"/>
      <c r="Q6" s="14" t="s">
        <v>318</v>
      </c>
      <c r="R6" s="20"/>
      <c r="S6" s="245"/>
    </row>
    <row r="7" spans="2:19" ht="15">
      <c r="B7" s="245"/>
      <c r="C7" s="242"/>
      <c r="D7" s="246"/>
      <c r="E7" s="247"/>
      <c r="F7" s="248"/>
      <c r="G7" s="11"/>
      <c r="H7" s="246"/>
      <c r="I7" s="247"/>
      <c r="J7" s="248"/>
      <c r="K7" s="15"/>
      <c r="L7" s="249" t="s">
        <v>319</v>
      </c>
      <c r="N7" s="249" t="s">
        <v>319</v>
      </c>
      <c r="O7" s="245"/>
      <c r="Q7" s="14"/>
      <c r="R7" s="20"/>
      <c r="S7" s="245"/>
    </row>
    <row r="8" spans="2:21" ht="15">
      <c r="B8" s="242"/>
      <c r="C8" s="242"/>
      <c r="D8" s="250" t="s">
        <v>320</v>
      </c>
      <c r="E8" s="251"/>
      <c r="F8" s="252"/>
      <c r="H8" s="253" t="s">
        <v>321</v>
      </c>
      <c r="I8" s="254"/>
      <c r="J8" s="252"/>
      <c r="K8" s="15"/>
      <c r="L8" s="255" t="s">
        <v>322</v>
      </c>
      <c r="N8" s="255" t="s">
        <v>323</v>
      </c>
      <c r="O8" s="16"/>
      <c r="Q8" s="16" t="s">
        <v>324</v>
      </c>
      <c r="R8" s="20"/>
      <c r="S8" s="16" t="s">
        <v>325</v>
      </c>
      <c r="U8" s="256"/>
    </row>
    <row r="9" spans="2:21" ht="15">
      <c r="B9" s="242"/>
      <c r="C9" s="242"/>
      <c r="D9" s="257" t="s">
        <v>326</v>
      </c>
      <c r="E9" s="258"/>
      <c r="F9" s="17" t="s">
        <v>327</v>
      </c>
      <c r="H9" s="259" t="s">
        <v>326</v>
      </c>
      <c r="I9" s="260"/>
      <c r="J9" s="18" t="s">
        <v>327</v>
      </c>
      <c r="K9" s="15"/>
      <c r="L9" s="261"/>
      <c r="N9" s="19"/>
      <c r="O9" s="16"/>
      <c r="Q9" s="16"/>
      <c r="R9" s="20"/>
      <c r="S9" s="16"/>
      <c r="U9" s="256"/>
    </row>
    <row r="10" spans="4:27" ht="12.75">
      <c r="D10" s="262" t="s">
        <v>328</v>
      </c>
      <c r="E10" s="263" t="s">
        <v>329</v>
      </c>
      <c r="F10" s="264" t="s">
        <v>330</v>
      </c>
      <c r="H10" s="262" t="s">
        <v>328</v>
      </c>
      <c r="I10" s="265" t="s">
        <v>329</v>
      </c>
      <c r="J10" s="264" t="s">
        <v>330</v>
      </c>
      <c r="K10" s="20"/>
      <c r="L10" s="264" t="s">
        <v>329</v>
      </c>
      <c r="N10" s="264" t="s">
        <v>329</v>
      </c>
      <c r="O10" s="20"/>
      <c r="Q10" s="21" t="s">
        <v>329</v>
      </c>
      <c r="R10" s="20"/>
      <c r="S10" s="21" t="s">
        <v>331</v>
      </c>
      <c r="U10" s="21" t="s">
        <v>332</v>
      </c>
      <c r="W10" s="266" t="s">
        <v>333</v>
      </c>
      <c r="X10" s="267" t="s">
        <v>334</v>
      </c>
      <c r="Z10" s="266" t="s">
        <v>335</v>
      </c>
      <c r="AA10" s="267" t="s">
        <v>336</v>
      </c>
    </row>
    <row r="11" spans="2:27" ht="12.75">
      <c r="B11" s="268" t="s">
        <v>337</v>
      </c>
      <c r="C11" s="269"/>
      <c r="D11" s="27"/>
      <c r="E11" s="270"/>
      <c r="F11" s="28"/>
      <c r="H11" s="271"/>
      <c r="I11" s="272"/>
      <c r="J11" s="22"/>
      <c r="L11" s="29"/>
      <c r="N11" s="22"/>
      <c r="O11" s="8"/>
      <c r="X11" s="273"/>
      <c r="AA11" s="273"/>
    </row>
    <row r="12" spans="2:27" ht="12.75">
      <c r="B12" s="274"/>
      <c r="C12" s="275"/>
      <c r="D12" s="27"/>
      <c r="E12" s="8"/>
      <c r="F12" s="29"/>
      <c r="H12" s="271"/>
      <c r="I12" s="272"/>
      <c r="J12" s="22"/>
      <c r="L12" s="29"/>
      <c r="N12" s="22"/>
      <c r="O12" s="8"/>
      <c r="X12" s="273"/>
      <c r="AA12" s="273"/>
    </row>
    <row r="13" spans="1:27" ht="12.75">
      <c r="A13" s="276" t="s">
        <v>338</v>
      </c>
      <c r="B13" s="8" t="s">
        <v>339</v>
      </c>
      <c r="C13" s="8"/>
      <c r="D13" s="277">
        <v>538416.54</v>
      </c>
      <c r="E13" s="278">
        <v>41060</v>
      </c>
      <c r="F13" s="22">
        <f aca="true" t="shared" si="0" ref="F13:F20">+E13-D13</f>
        <v>-497357</v>
      </c>
      <c r="H13" s="277">
        <v>2802074.91</v>
      </c>
      <c r="I13" s="278">
        <v>5106117</v>
      </c>
      <c r="J13" s="22">
        <f aca="true" t="shared" si="1" ref="J13:J20">+I13-H13</f>
        <v>2304042</v>
      </c>
      <c r="L13" s="22">
        <f aca="true" t="shared" si="2" ref="L13:L19">N13-H13</f>
        <v>2304042</v>
      </c>
      <c r="N13" s="279">
        <v>5106117</v>
      </c>
      <c r="O13" s="8"/>
      <c r="Q13" s="23">
        <v>0</v>
      </c>
      <c r="R13" s="280"/>
      <c r="S13" s="23">
        <f aca="true" t="shared" si="3" ref="S13:S20">+H13+Q13</f>
        <v>2802075</v>
      </c>
      <c r="U13" s="8">
        <v>1218617.44</v>
      </c>
      <c r="W13" s="219">
        <v>228449</v>
      </c>
      <c r="X13" s="273">
        <f>IF(+W13&gt;0,+H13/W13,"-")</f>
        <v>12.27</v>
      </c>
      <c r="Z13" s="281">
        <v>8322</v>
      </c>
      <c r="AA13" s="282" t="s">
        <v>340</v>
      </c>
    </row>
    <row r="14" spans="1:27" ht="12.75">
      <c r="A14" s="276" t="s">
        <v>341</v>
      </c>
      <c r="B14" s="8" t="s">
        <v>342</v>
      </c>
      <c r="C14" s="8"/>
      <c r="D14" s="277">
        <v>130066.35</v>
      </c>
      <c r="E14" s="278">
        <v>128636</v>
      </c>
      <c r="F14" s="22">
        <f t="shared" si="0"/>
        <v>-1430</v>
      </c>
      <c r="H14" s="277">
        <v>1390740.26</v>
      </c>
      <c r="I14" s="278">
        <v>1551670</v>
      </c>
      <c r="J14" s="22">
        <f t="shared" si="1"/>
        <v>160930</v>
      </c>
      <c r="L14" s="22">
        <f t="shared" si="2"/>
        <v>160930</v>
      </c>
      <c r="N14" s="279">
        <v>1551670</v>
      </c>
      <c r="O14" s="8"/>
      <c r="Q14" s="23">
        <v>0</v>
      </c>
      <c r="R14" s="280"/>
      <c r="S14" s="23">
        <f t="shared" si="3"/>
        <v>1390740</v>
      </c>
      <c r="U14" s="8">
        <v>1425500.36</v>
      </c>
      <c r="W14" s="281">
        <v>112270</v>
      </c>
      <c r="X14" s="282" t="s">
        <v>340</v>
      </c>
      <c r="Z14" s="281">
        <v>13702</v>
      </c>
      <c r="AA14" s="282" t="s">
        <v>340</v>
      </c>
    </row>
    <row r="15" spans="1:27" ht="12.75">
      <c r="A15" s="276" t="s">
        <v>343</v>
      </c>
      <c r="B15" s="8" t="s">
        <v>344</v>
      </c>
      <c r="C15" s="8"/>
      <c r="D15" s="277">
        <v>34581.35</v>
      </c>
      <c r="E15" s="278">
        <v>39631</v>
      </c>
      <c r="F15" s="22">
        <f t="shared" si="0"/>
        <v>5050</v>
      </c>
      <c r="H15" s="277">
        <v>983229.63</v>
      </c>
      <c r="I15" s="278">
        <v>690051</v>
      </c>
      <c r="J15" s="22">
        <f t="shared" si="1"/>
        <v>-293179</v>
      </c>
      <c r="L15" s="22">
        <f t="shared" si="2"/>
        <v>-293179</v>
      </c>
      <c r="N15" s="279">
        <v>690051</v>
      </c>
      <c r="O15" s="8"/>
      <c r="Q15" s="23">
        <v>0</v>
      </c>
      <c r="R15" s="280"/>
      <c r="S15" s="23">
        <f t="shared" si="3"/>
        <v>983230</v>
      </c>
      <c r="U15" s="8">
        <v>989417.45</v>
      </c>
      <c r="W15" s="281">
        <v>54</v>
      </c>
      <c r="X15" s="282" t="s">
        <v>340</v>
      </c>
      <c r="Z15" s="281">
        <v>3969</v>
      </c>
      <c r="AA15" s="282" t="s">
        <v>340</v>
      </c>
    </row>
    <row r="16" spans="1:27" ht="12.75">
      <c r="A16" s="276" t="s">
        <v>345</v>
      </c>
      <c r="B16" s="8" t="s">
        <v>346</v>
      </c>
      <c r="C16" s="8"/>
      <c r="D16" s="283">
        <v>0</v>
      </c>
      <c r="E16" s="284">
        <v>0</v>
      </c>
      <c r="F16" s="22">
        <f t="shared" si="0"/>
        <v>0</v>
      </c>
      <c r="H16" s="283">
        <v>0</v>
      </c>
      <c r="I16" s="284">
        <v>0</v>
      </c>
      <c r="J16" s="22">
        <f t="shared" si="1"/>
        <v>0</v>
      </c>
      <c r="L16" s="22">
        <f t="shared" si="2"/>
        <v>0</v>
      </c>
      <c r="N16" s="285">
        <v>0</v>
      </c>
      <c r="O16" s="280"/>
      <c r="Q16" s="23">
        <v>0</v>
      </c>
      <c r="R16" s="280"/>
      <c r="S16" s="23">
        <f t="shared" si="3"/>
        <v>0</v>
      </c>
      <c r="U16" s="280">
        <v>0</v>
      </c>
      <c r="W16" s="281">
        <v>0</v>
      </c>
      <c r="X16" s="282" t="s">
        <v>340</v>
      </c>
      <c r="Z16" s="281">
        <v>0</v>
      </c>
      <c r="AA16" s="282" t="s">
        <v>340</v>
      </c>
    </row>
    <row r="17" spans="1:27" ht="12.75">
      <c r="A17" s="276" t="s">
        <v>347</v>
      </c>
      <c r="B17" s="8" t="s">
        <v>348</v>
      </c>
      <c r="C17" s="8"/>
      <c r="D17" s="283">
        <v>0</v>
      </c>
      <c r="E17" s="284">
        <v>0</v>
      </c>
      <c r="F17" s="22">
        <f>+E17-D17</f>
        <v>0</v>
      </c>
      <c r="H17" s="283">
        <v>682.43</v>
      </c>
      <c r="I17" s="284">
        <v>0</v>
      </c>
      <c r="J17" s="22">
        <f t="shared" si="1"/>
        <v>-682</v>
      </c>
      <c r="L17" s="22">
        <f t="shared" si="2"/>
        <v>-682</v>
      </c>
      <c r="N17" s="285">
        <v>0</v>
      </c>
      <c r="O17" s="280"/>
      <c r="Q17" s="23">
        <v>0</v>
      </c>
      <c r="R17" s="280"/>
      <c r="S17" s="23">
        <f t="shared" si="3"/>
        <v>682</v>
      </c>
      <c r="U17" s="280">
        <v>0</v>
      </c>
      <c r="W17" s="281">
        <v>0</v>
      </c>
      <c r="X17" s="282" t="s">
        <v>340</v>
      </c>
      <c r="Z17" s="281">
        <v>1</v>
      </c>
      <c r="AA17" s="282" t="s">
        <v>340</v>
      </c>
    </row>
    <row r="18" spans="1:27" ht="12.75">
      <c r="A18" s="276" t="s">
        <v>349</v>
      </c>
      <c r="B18" s="8" t="s">
        <v>350</v>
      </c>
      <c r="C18" s="8"/>
      <c r="D18" s="283">
        <v>95045.16</v>
      </c>
      <c r="E18" s="284">
        <v>0</v>
      </c>
      <c r="F18" s="22">
        <f t="shared" si="0"/>
        <v>-95045</v>
      </c>
      <c r="H18" s="283">
        <v>231864.08</v>
      </c>
      <c r="I18" s="284">
        <v>255000</v>
      </c>
      <c r="J18" s="22">
        <f t="shared" si="1"/>
        <v>23136</v>
      </c>
      <c r="L18" s="22">
        <f t="shared" si="2"/>
        <v>23136</v>
      </c>
      <c r="N18" s="285">
        <v>255000</v>
      </c>
      <c r="O18" s="280"/>
      <c r="Q18" s="23">
        <v>0</v>
      </c>
      <c r="R18" s="280"/>
      <c r="S18" s="23">
        <f t="shared" si="3"/>
        <v>231864</v>
      </c>
      <c r="U18" s="280">
        <v>207599.02</v>
      </c>
      <c r="W18" s="281">
        <v>30</v>
      </c>
      <c r="X18" s="282" t="s">
        <v>340</v>
      </c>
      <c r="Z18" s="281">
        <v>280</v>
      </c>
      <c r="AA18" s="282" t="s">
        <v>340</v>
      </c>
    </row>
    <row r="19" spans="1:27" ht="12.75">
      <c r="A19" s="276" t="s">
        <v>351</v>
      </c>
      <c r="B19" s="8" t="s">
        <v>352</v>
      </c>
      <c r="C19" s="8"/>
      <c r="D19" s="283">
        <v>14089.64</v>
      </c>
      <c r="E19" s="286">
        <v>0</v>
      </c>
      <c r="F19" s="287">
        <f t="shared" si="0"/>
        <v>-14090</v>
      </c>
      <c r="H19" s="283">
        <v>72464.63</v>
      </c>
      <c r="I19" s="284">
        <v>0</v>
      </c>
      <c r="J19" s="287">
        <f t="shared" si="1"/>
        <v>-72465</v>
      </c>
      <c r="L19" s="22">
        <f t="shared" si="2"/>
        <v>-72465</v>
      </c>
      <c r="N19" s="288">
        <v>0</v>
      </c>
      <c r="O19" s="280"/>
      <c r="Q19" s="24">
        <v>0</v>
      </c>
      <c r="R19" s="280"/>
      <c r="S19" s="24">
        <f t="shared" si="3"/>
        <v>72465</v>
      </c>
      <c r="U19" s="24">
        <v>35647.71</v>
      </c>
      <c r="W19" s="281">
        <v>0</v>
      </c>
      <c r="X19" s="282" t="s">
        <v>340</v>
      </c>
      <c r="Z19" s="281">
        <v>73</v>
      </c>
      <c r="AA19" s="282" t="s">
        <v>340</v>
      </c>
    </row>
    <row r="20" spans="2:27" ht="12.75">
      <c r="B20" s="25" t="s">
        <v>353</v>
      </c>
      <c r="C20" s="25"/>
      <c r="D20" s="289">
        <f>+D13+D14+SUM(D15:D19)</f>
        <v>812199</v>
      </c>
      <c r="E20" s="290">
        <f>+E13+E14+SUM(E15:E19)</f>
        <v>209327</v>
      </c>
      <c r="F20" s="290">
        <f t="shared" si="0"/>
        <v>-602872</v>
      </c>
      <c r="H20" s="289">
        <f>+H13+H14+SUM(H15:H19)</f>
        <v>5481056</v>
      </c>
      <c r="I20" s="289">
        <f>+I13+I14+SUM(I15:I19)</f>
        <v>7602838</v>
      </c>
      <c r="J20" s="290">
        <f t="shared" si="1"/>
        <v>2121782</v>
      </c>
      <c r="K20" s="25"/>
      <c r="L20" s="289">
        <f>+N20-H20</f>
        <v>2121782</v>
      </c>
      <c r="N20" s="290">
        <f>+N13+N14+SUM(N15:N19)</f>
        <v>7602838</v>
      </c>
      <c r="O20" s="280"/>
      <c r="Q20" s="26">
        <f>+N20-I20</f>
        <v>0</v>
      </c>
      <c r="R20" s="26"/>
      <c r="S20" s="26">
        <f t="shared" si="3"/>
        <v>5481056</v>
      </c>
      <c r="U20" s="26">
        <f>+U13+U14+SUM(U15:U19)</f>
        <v>3876782</v>
      </c>
      <c r="X20" s="273"/>
      <c r="AA20" s="273"/>
    </row>
    <row r="21" spans="2:27" ht="12">
      <c r="B21" s="8"/>
      <c r="D21" s="291"/>
      <c r="E21" s="292"/>
      <c r="F21" s="28"/>
      <c r="H21" s="291"/>
      <c r="I21" s="280"/>
      <c r="J21" s="28"/>
      <c r="L21" s="293"/>
      <c r="N21" s="293"/>
      <c r="O21" s="280"/>
      <c r="Q21" s="23"/>
      <c r="R21" s="280"/>
      <c r="S21" s="23"/>
      <c r="U21" s="280"/>
      <c r="X21" s="273"/>
      <c r="AA21" s="273"/>
    </row>
    <row r="22" spans="2:27" ht="12.75">
      <c r="B22" s="268" t="s">
        <v>354</v>
      </c>
      <c r="C22" s="269"/>
      <c r="D22" s="294"/>
      <c r="E22" s="295"/>
      <c r="F22" s="22"/>
      <c r="H22" s="294"/>
      <c r="I22" s="295"/>
      <c r="J22" s="22"/>
      <c r="L22" s="296"/>
      <c r="N22" s="296"/>
      <c r="O22" s="280"/>
      <c r="Q22" s="23"/>
      <c r="R22" s="280"/>
      <c r="S22" s="23"/>
      <c r="U22" s="280"/>
      <c r="X22" s="273"/>
      <c r="AA22" s="273"/>
    </row>
    <row r="23" spans="2:27" ht="12.75">
      <c r="B23" s="274"/>
      <c r="C23" s="269"/>
      <c r="D23" s="294"/>
      <c r="E23" s="295"/>
      <c r="F23" s="22"/>
      <c r="H23" s="294"/>
      <c r="I23" s="295"/>
      <c r="J23" s="22"/>
      <c r="L23" s="296"/>
      <c r="N23" s="296"/>
      <c r="O23" s="280"/>
      <c r="Q23" s="23"/>
      <c r="R23" s="280"/>
      <c r="S23" s="23"/>
      <c r="U23" s="280"/>
      <c r="X23" s="273"/>
      <c r="AA23" s="273"/>
    </row>
    <row r="24" spans="1:27" ht="12">
      <c r="A24" s="9" t="s">
        <v>30</v>
      </c>
      <c r="B24" s="8" t="s">
        <v>339</v>
      </c>
      <c r="D24" s="294"/>
      <c r="E24" s="295"/>
      <c r="F24" s="22">
        <f>+E24-D24</f>
        <v>0</v>
      </c>
      <c r="H24" s="294"/>
      <c r="I24" s="295"/>
      <c r="J24" s="22">
        <f aca="true" t="shared" si="4" ref="J24:J31">+I24-H24</f>
        <v>0</v>
      </c>
      <c r="L24" s="22">
        <f aca="true" t="shared" si="5" ref="L24:L31">N24-H24</f>
        <v>0</v>
      </c>
      <c r="N24" s="297"/>
      <c r="O24" s="280"/>
      <c r="Q24" s="23"/>
      <c r="R24" s="280"/>
      <c r="S24" s="23"/>
      <c r="U24" s="280"/>
      <c r="W24" s="298"/>
      <c r="X24" s="273" t="str">
        <f>IF(+W24&gt;0,+H24/W24,"-")</f>
        <v>-</v>
      </c>
      <c r="Z24" s="281" t="s">
        <v>340</v>
      </c>
      <c r="AA24" s="282" t="s">
        <v>340</v>
      </c>
    </row>
    <row r="25" spans="1:27" ht="12">
      <c r="A25" s="9" t="s">
        <v>30</v>
      </c>
      <c r="B25" s="8" t="s">
        <v>342</v>
      </c>
      <c r="D25" s="294"/>
      <c r="E25" s="295"/>
      <c r="F25" s="22">
        <f aca="true" t="shared" si="6" ref="F25:F31">+E25-D25</f>
        <v>0</v>
      </c>
      <c r="H25" s="294"/>
      <c r="I25" s="295"/>
      <c r="J25" s="22">
        <f t="shared" si="4"/>
        <v>0</v>
      </c>
      <c r="L25" s="22">
        <f t="shared" si="5"/>
        <v>0</v>
      </c>
      <c r="N25" s="297"/>
      <c r="O25" s="280"/>
      <c r="Q25" s="23"/>
      <c r="R25" s="280"/>
      <c r="S25" s="23"/>
      <c r="U25" s="280"/>
      <c r="W25" s="281" t="s">
        <v>340</v>
      </c>
      <c r="X25" s="282" t="s">
        <v>340</v>
      </c>
      <c r="Z25" s="281" t="s">
        <v>340</v>
      </c>
      <c r="AA25" s="282" t="s">
        <v>340</v>
      </c>
    </row>
    <row r="26" spans="2:27" ht="12">
      <c r="B26" s="8" t="s">
        <v>355</v>
      </c>
      <c r="D26" s="271"/>
      <c r="E26" s="272"/>
      <c r="F26" s="22">
        <f t="shared" si="6"/>
        <v>0</v>
      </c>
      <c r="H26" s="271"/>
      <c r="I26" s="272"/>
      <c r="J26" s="22">
        <f t="shared" si="4"/>
        <v>0</v>
      </c>
      <c r="L26" s="22">
        <f t="shared" si="5"/>
        <v>0</v>
      </c>
      <c r="N26" s="22"/>
      <c r="O26" s="8"/>
      <c r="Q26" s="23"/>
      <c r="R26" s="280"/>
      <c r="S26" s="23"/>
      <c r="U26" s="8"/>
      <c r="W26" s="281" t="s">
        <v>340</v>
      </c>
      <c r="X26" s="282" t="s">
        <v>340</v>
      </c>
      <c r="Z26" s="281" t="s">
        <v>340</v>
      </c>
      <c r="AA26" s="282" t="s">
        <v>340</v>
      </c>
    </row>
    <row r="27" spans="1:27" ht="12">
      <c r="A27" s="9" t="s">
        <v>30</v>
      </c>
      <c r="B27" s="8" t="s">
        <v>356</v>
      </c>
      <c r="D27" s="271"/>
      <c r="E27" s="272"/>
      <c r="F27" s="22">
        <f t="shared" si="6"/>
        <v>0</v>
      </c>
      <c r="H27" s="271"/>
      <c r="I27" s="272"/>
      <c r="J27" s="22">
        <f t="shared" si="4"/>
        <v>0</v>
      </c>
      <c r="L27" s="22">
        <f t="shared" si="5"/>
        <v>0</v>
      </c>
      <c r="N27" s="22"/>
      <c r="O27" s="8"/>
      <c r="Q27" s="23"/>
      <c r="R27" s="280"/>
      <c r="S27" s="23"/>
      <c r="U27" s="8"/>
      <c r="W27" s="281" t="s">
        <v>340</v>
      </c>
      <c r="X27" s="282" t="s">
        <v>340</v>
      </c>
      <c r="Z27" s="281" t="s">
        <v>340</v>
      </c>
      <c r="AA27" s="282" t="s">
        <v>340</v>
      </c>
    </row>
    <row r="28" spans="1:27" ht="12">
      <c r="A28" s="9" t="s">
        <v>30</v>
      </c>
      <c r="B28" s="8" t="s">
        <v>344</v>
      </c>
      <c r="D28" s="294"/>
      <c r="E28" s="295"/>
      <c r="F28" s="22">
        <f t="shared" si="6"/>
        <v>0</v>
      </c>
      <c r="H28" s="294"/>
      <c r="I28" s="295"/>
      <c r="J28" s="22">
        <f t="shared" si="4"/>
        <v>0</v>
      </c>
      <c r="L28" s="22">
        <f t="shared" si="5"/>
        <v>0</v>
      </c>
      <c r="N28" s="297"/>
      <c r="O28" s="280"/>
      <c r="Q28" s="23"/>
      <c r="R28" s="280"/>
      <c r="S28" s="23"/>
      <c r="U28" s="280"/>
      <c r="W28" s="281" t="s">
        <v>340</v>
      </c>
      <c r="X28" s="282" t="s">
        <v>340</v>
      </c>
      <c r="Y28" s="281" t="s">
        <v>340</v>
      </c>
      <c r="Z28" s="281" t="s">
        <v>340</v>
      </c>
      <c r="AA28" s="282" t="s">
        <v>340</v>
      </c>
    </row>
    <row r="29" spans="1:27" ht="12">
      <c r="A29" s="9" t="s">
        <v>30</v>
      </c>
      <c r="B29" s="8" t="s">
        <v>346</v>
      </c>
      <c r="D29" s="294"/>
      <c r="E29" s="295"/>
      <c r="F29" s="22">
        <f t="shared" si="6"/>
        <v>0</v>
      </c>
      <c r="H29" s="294"/>
      <c r="I29" s="295"/>
      <c r="J29" s="22">
        <f t="shared" si="4"/>
        <v>0</v>
      </c>
      <c r="L29" s="22">
        <f t="shared" si="5"/>
        <v>0</v>
      </c>
      <c r="N29" s="297"/>
      <c r="O29" s="280"/>
      <c r="Q29" s="23"/>
      <c r="R29" s="280"/>
      <c r="S29" s="23"/>
      <c r="U29" s="280"/>
      <c r="W29" s="281" t="s">
        <v>340</v>
      </c>
      <c r="X29" s="282" t="s">
        <v>340</v>
      </c>
      <c r="Y29" s="281" t="s">
        <v>340</v>
      </c>
      <c r="Z29" s="281" t="s">
        <v>340</v>
      </c>
      <c r="AA29" s="282" t="s">
        <v>340</v>
      </c>
    </row>
    <row r="30" spans="1:27" ht="12">
      <c r="A30" s="9" t="s">
        <v>30</v>
      </c>
      <c r="B30" s="8" t="s">
        <v>348</v>
      </c>
      <c r="D30" s="294"/>
      <c r="E30" s="295"/>
      <c r="F30" s="22">
        <f t="shared" si="6"/>
        <v>0</v>
      </c>
      <c r="H30" s="294"/>
      <c r="I30" s="295"/>
      <c r="J30" s="22">
        <f t="shared" si="4"/>
        <v>0</v>
      </c>
      <c r="L30" s="22">
        <f t="shared" si="5"/>
        <v>0</v>
      </c>
      <c r="N30" s="297"/>
      <c r="O30" s="280"/>
      <c r="Q30" s="23"/>
      <c r="R30" s="280"/>
      <c r="S30" s="23"/>
      <c r="U30" s="280"/>
      <c r="W30" s="281" t="s">
        <v>340</v>
      </c>
      <c r="X30" s="282" t="s">
        <v>340</v>
      </c>
      <c r="Y30" s="281" t="s">
        <v>340</v>
      </c>
      <c r="Z30" s="281" t="s">
        <v>340</v>
      </c>
      <c r="AA30" s="282" t="s">
        <v>340</v>
      </c>
    </row>
    <row r="31" spans="1:27" ht="12">
      <c r="A31" s="9" t="s">
        <v>30</v>
      </c>
      <c r="B31" s="8" t="s">
        <v>350</v>
      </c>
      <c r="D31" s="294"/>
      <c r="E31" s="295"/>
      <c r="F31" s="22">
        <f t="shared" si="6"/>
        <v>0</v>
      </c>
      <c r="H31" s="294"/>
      <c r="I31" s="299"/>
      <c r="J31" s="22">
        <f t="shared" si="4"/>
        <v>0</v>
      </c>
      <c r="L31" s="22">
        <f t="shared" si="5"/>
        <v>0</v>
      </c>
      <c r="N31" s="300"/>
      <c r="O31" s="280"/>
      <c r="Q31" s="24"/>
      <c r="R31" s="280"/>
      <c r="S31" s="24"/>
      <c r="U31" s="24"/>
      <c r="W31" s="281" t="s">
        <v>340</v>
      </c>
      <c r="X31" s="282" t="s">
        <v>340</v>
      </c>
      <c r="Y31" s="281" t="s">
        <v>340</v>
      </c>
      <c r="Z31" s="281" t="s">
        <v>340</v>
      </c>
      <c r="AA31" s="282" t="s">
        <v>340</v>
      </c>
    </row>
    <row r="32" spans="2:27" ht="12.75">
      <c r="B32" s="25" t="s">
        <v>353</v>
      </c>
      <c r="C32" s="245"/>
      <c r="D32" s="289">
        <f>SUM(D26:D31)+D24+D25</f>
        <v>0</v>
      </c>
      <c r="E32" s="289">
        <f>SUM(E26:E31)+E24+E25</f>
        <v>0</v>
      </c>
      <c r="F32" s="289">
        <f>+E32-D32</f>
        <v>0</v>
      </c>
      <c r="H32" s="289">
        <f>SUM(H26:H31)+H24+H25</f>
        <v>0</v>
      </c>
      <c r="I32" s="289">
        <f>SUM(I26:I31)+I24+I25</f>
        <v>0</v>
      </c>
      <c r="J32" s="289">
        <f>+I32-H32</f>
        <v>0</v>
      </c>
      <c r="K32" s="25"/>
      <c r="L32" s="289">
        <f>+N32-H32</f>
        <v>0</v>
      </c>
      <c r="N32" s="289">
        <f>SUM(N26:N31)+N24+N25</f>
        <v>0</v>
      </c>
      <c r="O32" s="280"/>
      <c r="Q32" s="26">
        <f>+N32-I32</f>
        <v>0</v>
      </c>
      <c r="R32" s="26"/>
      <c r="S32" s="30">
        <f>+H32+Q32</f>
        <v>0</v>
      </c>
      <c r="U32" s="26">
        <f>SUM(U26:U31)+U24+U25</f>
        <v>0</v>
      </c>
      <c r="W32" s="298"/>
      <c r="X32" s="273"/>
      <c r="Z32" s="298"/>
      <c r="AA32" s="273"/>
    </row>
    <row r="33" spans="2:27" ht="12.75">
      <c r="B33" s="8"/>
      <c r="D33" s="27"/>
      <c r="E33" s="8"/>
      <c r="F33" s="28"/>
      <c r="H33" s="27"/>
      <c r="I33" s="8"/>
      <c r="J33" s="29"/>
      <c r="L33" s="29"/>
      <c r="N33" s="301"/>
      <c r="O33" s="8"/>
      <c r="U33" s="8"/>
      <c r="X33" s="273"/>
      <c r="AA33" s="273"/>
    </row>
    <row r="34" spans="2:27" ht="12.75">
      <c r="B34" s="268" t="s">
        <v>357</v>
      </c>
      <c r="C34" s="269"/>
      <c r="D34" s="27"/>
      <c r="E34" s="8"/>
      <c r="F34" s="29"/>
      <c r="H34" s="27"/>
      <c r="I34" s="8"/>
      <c r="J34" s="29"/>
      <c r="L34" s="29"/>
      <c r="N34" s="29"/>
      <c r="O34" s="8"/>
      <c r="U34" s="8"/>
      <c r="X34" s="273"/>
      <c r="AA34" s="273"/>
    </row>
    <row r="35" spans="2:27" ht="12.75">
      <c r="B35" s="274"/>
      <c r="C35" s="269"/>
      <c r="D35" s="27"/>
      <c r="E35" s="8"/>
      <c r="F35" s="29"/>
      <c r="H35" s="27"/>
      <c r="I35" s="8"/>
      <c r="J35" s="29"/>
      <c r="L35" s="29"/>
      <c r="N35" s="29"/>
      <c r="O35" s="8"/>
      <c r="U35" s="8"/>
      <c r="X35" s="273"/>
      <c r="AA35" s="273"/>
    </row>
    <row r="36" spans="1:27" ht="12">
      <c r="A36" s="9" t="s">
        <v>358</v>
      </c>
      <c r="B36" s="9" t="s">
        <v>339</v>
      </c>
      <c r="D36" s="277">
        <v>-2050.37</v>
      </c>
      <c r="E36" s="278">
        <v>1666</v>
      </c>
      <c r="F36" s="22">
        <f>+E36-D36</f>
        <v>3716</v>
      </c>
      <c r="H36" s="277">
        <v>427458.48</v>
      </c>
      <c r="I36" s="278">
        <v>176392</v>
      </c>
      <c r="J36" s="22">
        <f>+I36-H36</f>
        <v>-251066</v>
      </c>
      <c r="L36" s="22">
        <f aca="true" t="shared" si="7" ref="L36:L46">N36-H36</f>
        <v>-251066</v>
      </c>
      <c r="N36" s="279">
        <v>176392</v>
      </c>
      <c r="O36" s="8"/>
      <c r="Q36" s="23">
        <v>0</v>
      </c>
      <c r="R36" s="280"/>
      <c r="S36" s="23">
        <f>+H36+Q36</f>
        <v>427458</v>
      </c>
      <c r="U36" s="8">
        <v>97160.61</v>
      </c>
      <c r="W36" s="298">
        <v>5412.3</v>
      </c>
      <c r="X36" s="273">
        <f>IF(+W36&gt;0,+H36/W36,"-")</f>
        <v>78.98</v>
      </c>
      <c r="Z36" s="281">
        <v>577</v>
      </c>
      <c r="AA36" s="282" t="s">
        <v>340</v>
      </c>
    </row>
    <row r="37" spans="1:27" ht="12">
      <c r="A37" s="9" t="s">
        <v>30</v>
      </c>
      <c r="B37" s="9" t="s">
        <v>359</v>
      </c>
      <c r="D37" s="283"/>
      <c r="E37" s="302"/>
      <c r="F37" s="22">
        <f aca="true" t="shared" si="8" ref="F37:F46">+E37-D37</f>
        <v>0</v>
      </c>
      <c r="H37" s="283"/>
      <c r="I37" s="302"/>
      <c r="J37" s="22">
        <f aca="true" t="shared" si="9" ref="J37:J46">+I37-H37</f>
        <v>0</v>
      </c>
      <c r="L37" s="22">
        <f t="shared" si="7"/>
        <v>0</v>
      </c>
      <c r="N37" s="285"/>
      <c r="O37" s="280"/>
      <c r="Q37" s="23"/>
      <c r="R37" s="280"/>
      <c r="S37" s="23"/>
      <c r="U37" s="280"/>
      <c r="W37" s="281" t="s">
        <v>340</v>
      </c>
      <c r="X37" s="282" t="s">
        <v>340</v>
      </c>
      <c r="Z37" s="281" t="s">
        <v>340</v>
      </c>
      <c r="AA37" s="282" t="s">
        <v>340</v>
      </c>
    </row>
    <row r="38" spans="1:27" ht="12">
      <c r="A38" s="9" t="s">
        <v>30</v>
      </c>
      <c r="B38" s="9" t="s">
        <v>360</v>
      </c>
      <c r="D38" s="283"/>
      <c r="E38" s="302"/>
      <c r="F38" s="22">
        <f t="shared" si="8"/>
        <v>0</v>
      </c>
      <c r="H38" s="283"/>
      <c r="I38" s="302"/>
      <c r="J38" s="22">
        <f t="shared" si="9"/>
        <v>0</v>
      </c>
      <c r="L38" s="22">
        <f t="shared" si="7"/>
        <v>0</v>
      </c>
      <c r="N38" s="285"/>
      <c r="O38" s="280"/>
      <c r="Q38" s="23"/>
      <c r="R38" s="280"/>
      <c r="S38" s="23"/>
      <c r="U38" s="280"/>
      <c r="W38" s="281" t="s">
        <v>340</v>
      </c>
      <c r="X38" s="282" t="s">
        <v>340</v>
      </c>
      <c r="Z38" s="281" t="s">
        <v>340</v>
      </c>
      <c r="AA38" s="282" t="s">
        <v>340</v>
      </c>
    </row>
    <row r="39" spans="1:27" ht="12">
      <c r="A39" s="9" t="s">
        <v>361</v>
      </c>
      <c r="B39" s="9" t="s">
        <v>355</v>
      </c>
      <c r="D39" s="277">
        <v>7475.85</v>
      </c>
      <c r="E39" s="303">
        <v>8817</v>
      </c>
      <c r="F39" s="22">
        <f t="shared" si="8"/>
        <v>1341</v>
      </c>
      <c r="H39" s="277">
        <v>122545.75</v>
      </c>
      <c r="I39" s="303">
        <v>107804</v>
      </c>
      <c r="J39" s="22">
        <f t="shared" si="9"/>
        <v>-14742</v>
      </c>
      <c r="L39" s="22">
        <f t="shared" si="7"/>
        <v>-14742</v>
      </c>
      <c r="N39" s="279">
        <v>107804</v>
      </c>
      <c r="O39" s="8"/>
      <c r="Q39" s="23">
        <v>0</v>
      </c>
      <c r="R39" s="280"/>
      <c r="S39" s="23">
        <f>+H39+Q39</f>
        <v>122546</v>
      </c>
      <c r="U39" s="8">
        <v>164436</v>
      </c>
      <c r="W39" s="281">
        <v>5438.67</v>
      </c>
      <c r="X39" s="282" t="s">
        <v>340</v>
      </c>
      <c r="Z39" s="281">
        <v>1576</v>
      </c>
      <c r="AA39" s="282" t="s">
        <v>340</v>
      </c>
    </row>
    <row r="40" spans="1:27" ht="12">
      <c r="A40" s="9" t="s">
        <v>30</v>
      </c>
      <c r="B40" s="9" t="s">
        <v>362</v>
      </c>
      <c r="D40" s="283"/>
      <c r="E40" s="302"/>
      <c r="F40" s="22">
        <f t="shared" si="8"/>
        <v>0</v>
      </c>
      <c r="H40" s="283"/>
      <c r="I40" s="302"/>
      <c r="J40" s="22">
        <f t="shared" si="9"/>
        <v>0</v>
      </c>
      <c r="L40" s="22">
        <f t="shared" si="7"/>
        <v>0</v>
      </c>
      <c r="N40" s="285"/>
      <c r="O40" s="280"/>
      <c r="Q40" s="23"/>
      <c r="R40" s="280"/>
      <c r="S40" s="23"/>
      <c r="U40" s="280"/>
      <c r="W40" s="281" t="s">
        <v>340</v>
      </c>
      <c r="X40" s="282" t="s">
        <v>340</v>
      </c>
      <c r="Z40" s="281" t="s">
        <v>340</v>
      </c>
      <c r="AA40" s="282" t="s">
        <v>340</v>
      </c>
    </row>
    <row r="41" spans="1:27" ht="12">
      <c r="A41" s="9" t="s">
        <v>363</v>
      </c>
      <c r="B41" s="9" t="s">
        <v>344</v>
      </c>
      <c r="D41" s="277">
        <v>6980.36</v>
      </c>
      <c r="E41" s="303">
        <v>800</v>
      </c>
      <c r="F41" s="22">
        <f t="shared" si="8"/>
        <v>-6180</v>
      </c>
      <c r="H41" s="277">
        <v>53827.63</v>
      </c>
      <c r="I41" s="303">
        <v>89600</v>
      </c>
      <c r="J41" s="22">
        <f t="shared" si="9"/>
        <v>35772</v>
      </c>
      <c r="L41" s="22">
        <f t="shared" si="7"/>
        <v>35772</v>
      </c>
      <c r="N41" s="279">
        <v>89600</v>
      </c>
      <c r="O41" s="8"/>
      <c r="Q41" s="23">
        <v>0</v>
      </c>
      <c r="R41" s="280"/>
      <c r="S41" s="23"/>
      <c r="U41" s="8">
        <v>39233.21</v>
      </c>
      <c r="W41" s="281">
        <v>0</v>
      </c>
      <c r="X41" s="282" t="s">
        <v>340</v>
      </c>
      <c r="Z41" s="281">
        <v>545</v>
      </c>
      <c r="AA41" s="282" t="s">
        <v>340</v>
      </c>
    </row>
    <row r="42" spans="1:27" ht="12">
      <c r="A42" s="9" t="s">
        <v>30</v>
      </c>
      <c r="B42" s="9" t="s">
        <v>348</v>
      </c>
      <c r="D42" s="283"/>
      <c r="E42" s="302"/>
      <c r="F42" s="22">
        <f t="shared" si="8"/>
        <v>0</v>
      </c>
      <c r="H42" s="283"/>
      <c r="I42" s="302"/>
      <c r="J42" s="22">
        <f t="shared" si="9"/>
        <v>0</v>
      </c>
      <c r="L42" s="22">
        <f t="shared" si="7"/>
        <v>0</v>
      </c>
      <c r="N42" s="285"/>
      <c r="O42" s="280"/>
      <c r="Q42" s="23"/>
      <c r="R42" s="280"/>
      <c r="S42" s="23"/>
      <c r="U42" s="280"/>
      <c r="W42" s="281" t="s">
        <v>340</v>
      </c>
      <c r="X42" s="282" t="s">
        <v>340</v>
      </c>
      <c r="Z42" s="281" t="s">
        <v>340</v>
      </c>
      <c r="AA42" s="282" t="s">
        <v>340</v>
      </c>
    </row>
    <row r="43" spans="2:27" ht="12">
      <c r="B43" s="9" t="s">
        <v>364</v>
      </c>
      <c r="D43" s="277"/>
      <c r="E43" s="303"/>
      <c r="F43" s="22">
        <f t="shared" si="8"/>
        <v>0</v>
      </c>
      <c r="H43" s="277"/>
      <c r="I43" s="303"/>
      <c r="J43" s="22">
        <f t="shared" si="9"/>
        <v>0</v>
      </c>
      <c r="L43" s="22">
        <f t="shared" si="7"/>
        <v>0</v>
      </c>
      <c r="N43" s="279"/>
      <c r="O43" s="8"/>
      <c r="Q43" s="23"/>
      <c r="R43" s="280"/>
      <c r="S43" s="23"/>
      <c r="U43" s="8"/>
      <c r="W43" s="281" t="s">
        <v>340</v>
      </c>
      <c r="X43" s="282" t="s">
        <v>340</v>
      </c>
      <c r="Z43" s="281" t="s">
        <v>340</v>
      </c>
      <c r="AA43" s="282" t="s">
        <v>340</v>
      </c>
    </row>
    <row r="44" spans="1:27" ht="12">
      <c r="A44" s="9" t="s">
        <v>365</v>
      </c>
      <c r="B44" s="9" t="s">
        <v>350</v>
      </c>
      <c r="D44" s="283">
        <v>0</v>
      </c>
      <c r="E44" s="302">
        <v>925</v>
      </c>
      <c r="F44" s="22">
        <f t="shared" si="8"/>
        <v>925</v>
      </c>
      <c r="H44" s="283">
        <v>3229</v>
      </c>
      <c r="I44" s="302">
        <v>35200</v>
      </c>
      <c r="J44" s="22">
        <f t="shared" si="9"/>
        <v>31971</v>
      </c>
      <c r="L44" s="22">
        <f t="shared" si="7"/>
        <v>31971</v>
      </c>
      <c r="N44" s="285">
        <v>35200</v>
      </c>
      <c r="O44" s="280"/>
      <c r="Q44" s="23">
        <v>0</v>
      </c>
      <c r="R44" s="280"/>
      <c r="S44" s="23" t="s">
        <v>30</v>
      </c>
      <c r="U44" s="280">
        <v>0</v>
      </c>
      <c r="W44" s="281">
        <v>0</v>
      </c>
      <c r="X44" s="282" t="s">
        <v>340</v>
      </c>
      <c r="Z44" s="281">
        <v>3</v>
      </c>
      <c r="AA44" s="282" t="s">
        <v>340</v>
      </c>
    </row>
    <row r="45" spans="1:27" ht="12.75" customHeight="1">
      <c r="A45" s="9" t="s">
        <v>366</v>
      </c>
      <c r="B45" s="9" t="s">
        <v>367</v>
      </c>
      <c r="D45" s="283">
        <v>2266</v>
      </c>
      <c r="E45" s="302">
        <v>0</v>
      </c>
      <c r="F45" s="22">
        <f t="shared" si="8"/>
        <v>-2266</v>
      </c>
      <c r="G45" s="9" t="s">
        <v>30</v>
      </c>
      <c r="H45" s="283">
        <v>17058</v>
      </c>
      <c r="I45" s="302">
        <v>85000</v>
      </c>
      <c r="J45" s="22">
        <f t="shared" si="9"/>
        <v>67942</v>
      </c>
      <c r="L45" s="22">
        <f t="shared" si="7"/>
        <v>67942</v>
      </c>
      <c r="M45" s="9" t="s">
        <v>30</v>
      </c>
      <c r="N45" s="285">
        <v>85000</v>
      </c>
      <c r="O45" s="280" t="s">
        <v>30</v>
      </c>
      <c r="Q45" s="23">
        <v>0</v>
      </c>
      <c r="R45" s="280" t="s">
        <v>30</v>
      </c>
      <c r="S45" s="23" t="s">
        <v>30</v>
      </c>
      <c r="T45" s="9" t="s">
        <v>30</v>
      </c>
      <c r="U45" s="280">
        <v>9891.91</v>
      </c>
      <c r="V45" s="9" t="s">
        <v>30</v>
      </c>
      <c r="W45" s="240">
        <v>0</v>
      </c>
      <c r="X45" s="282" t="s">
        <v>340</v>
      </c>
      <c r="Z45" s="281">
        <v>8</v>
      </c>
      <c r="AA45" s="282" t="s">
        <v>340</v>
      </c>
    </row>
    <row r="46" spans="1:27" ht="12">
      <c r="A46" s="9" t="s">
        <v>368</v>
      </c>
      <c r="B46" s="9" t="s">
        <v>352</v>
      </c>
      <c r="D46" s="283">
        <v>0</v>
      </c>
      <c r="E46" s="304">
        <v>0</v>
      </c>
      <c r="F46" s="22">
        <f t="shared" si="8"/>
        <v>0</v>
      </c>
      <c r="H46" s="283">
        <v>14610.7</v>
      </c>
      <c r="I46" s="304">
        <v>0</v>
      </c>
      <c r="J46" s="22">
        <f t="shared" si="9"/>
        <v>-14611</v>
      </c>
      <c r="L46" s="22">
        <f t="shared" si="7"/>
        <v>-14611</v>
      </c>
      <c r="N46" s="288">
        <v>0</v>
      </c>
      <c r="O46" s="280"/>
      <c r="Q46" s="24">
        <v>0</v>
      </c>
      <c r="R46" s="280"/>
      <c r="S46" s="24">
        <f>+H46+Q46</f>
        <v>14611</v>
      </c>
      <c r="U46" s="24">
        <v>8983.41</v>
      </c>
      <c r="W46" s="281">
        <v>0</v>
      </c>
      <c r="X46" s="282" t="s">
        <v>340</v>
      </c>
      <c r="Z46" s="281">
        <v>54</v>
      </c>
      <c r="AA46" s="282" t="s">
        <v>340</v>
      </c>
    </row>
    <row r="47" spans="2:27" ht="12.75">
      <c r="B47" s="245" t="s">
        <v>353</v>
      </c>
      <c r="C47" s="245"/>
      <c r="D47" s="289">
        <f>+D36+D37+D38+D39+D40+D41+D42+D43+D44+D45+D46</f>
        <v>14672</v>
      </c>
      <c r="E47" s="289">
        <f>+E36+E37+E38+E39+E40+E41+E42+E43+E44+E45+E46</f>
        <v>12208</v>
      </c>
      <c r="F47" s="289">
        <f>+E47-D47</f>
        <v>-2464</v>
      </c>
      <c r="H47" s="289">
        <f>+H36+H37+H38+H39+H40+H41+H42+H43+H44+H45+H46</f>
        <v>638730</v>
      </c>
      <c r="I47" s="289">
        <f>+I36+I37+I38+I39+I40+I41+I42+I43+I44+I45+I46</f>
        <v>493996</v>
      </c>
      <c r="J47" s="289">
        <f>+I47-H47</f>
        <v>-144734</v>
      </c>
      <c r="K47" s="25"/>
      <c r="L47" s="289">
        <f>+N47-H47</f>
        <v>-144734</v>
      </c>
      <c r="N47" s="305">
        <f>+N36+N37+N38+N39+N40+N41+N42+N43+N44+N45+N46</f>
        <v>493996</v>
      </c>
      <c r="O47" s="8"/>
      <c r="Q47" s="30">
        <f>+N47-I47</f>
        <v>0</v>
      </c>
      <c r="R47" s="25"/>
      <c r="S47" s="30">
        <f>+H47+Q47</f>
        <v>638730</v>
      </c>
      <c r="U47" s="25">
        <f>+U36+U37+U38+U39+U40+U41+U42+U43+U44+U45+U46</f>
        <v>319705</v>
      </c>
      <c r="W47" s="298"/>
      <c r="X47" s="273"/>
      <c r="Z47" s="298"/>
      <c r="AA47" s="273"/>
    </row>
    <row r="48" spans="2:27" ht="12">
      <c r="B48" s="8"/>
      <c r="D48" s="27"/>
      <c r="E48" s="8"/>
      <c r="F48" s="28"/>
      <c r="H48" s="27"/>
      <c r="I48" s="8"/>
      <c r="J48" s="28"/>
      <c r="L48" s="29"/>
      <c r="N48" s="29"/>
      <c r="O48" s="8"/>
      <c r="U48" s="8"/>
      <c r="X48" s="273"/>
      <c r="AA48" s="273"/>
    </row>
    <row r="49" spans="2:27" ht="12.75">
      <c r="B49" s="268" t="s">
        <v>369</v>
      </c>
      <c r="C49" s="269"/>
      <c r="D49" s="27"/>
      <c r="E49" s="8"/>
      <c r="F49" s="29"/>
      <c r="H49" s="27"/>
      <c r="I49" s="8"/>
      <c r="J49" s="29"/>
      <c r="L49" s="29"/>
      <c r="N49" s="29"/>
      <c r="O49" s="8"/>
      <c r="U49" s="8"/>
      <c r="X49" s="273"/>
      <c r="AA49" s="273"/>
    </row>
    <row r="50" spans="2:27" ht="12.75">
      <c r="B50" s="274"/>
      <c r="C50" s="269"/>
      <c r="D50" s="306"/>
      <c r="E50" s="307"/>
      <c r="F50" s="29"/>
      <c r="H50" s="27"/>
      <c r="I50" s="8"/>
      <c r="J50" s="29"/>
      <c r="L50" s="29"/>
      <c r="N50" s="29"/>
      <c r="O50" s="8"/>
      <c r="U50" s="8"/>
      <c r="X50" s="273"/>
      <c r="AA50" s="273"/>
    </row>
    <row r="51" spans="1:27" ht="12.75">
      <c r="A51" s="276" t="s">
        <v>370</v>
      </c>
      <c r="B51" s="8" t="s">
        <v>339</v>
      </c>
      <c r="D51" s="283">
        <v>837.87</v>
      </c>
      <c r="E51" s="284">
        <v>30667</v>
      </c>
      <c r="F51" s="22">
        <f>+E51-D51</f>
        <v>29829</v>
      </c>
      <c r="H51" s="283">
        <v>132028</v>
      </c>
      <c r="I51" s="284">
        <v>393004</v>
      </c>
      <c r="J51" s="22">
        <f aca="true" t="shared" si="10" ref="J51:J61">+I51-H51</f>
        <v>260976</v>
      </c>
      <c r="L51" s="22">
        <f aca="true" t="shared" si="11" ref="L51:L60">N51-H51</f>
        <v>260976</v>
      </c>
      <c r="N51" s="285">
        <v>393004</v>
      </c>
      <c r="O51" s="280"/>
      <c r="Q51" s="23">
        <v>0</v>
      </c>
      <c r="R51" s="280"/>
      <c r="S51" s="23">
        <f aca="true" t="shared" si="12" ref="S51:S61">+H51+Q51</f>
        <v>132028</v>
      </c>
      <c r="U51" s="280">
        <v>44839.1</v>
      </c>
      <c r="W51" s="298">
        <v>11930</v>
      </c>
      <c r="X51" s="273">
        <f>IF(+W51&gt;0,+H51/W51,"-")</f>
        <v>11.07</v>
      </c>
      <c r="Z51" s="281">
        <v>117</v>
      </c>
      <c r="AA51" s="282" t="s">
        <v>340</v>
      </c>
    </row>
    <row r="52" spans="1:27" ht="12">
      <c r="A52" s="9" t="s">
        <v>30</v>
      </c>
      <c r="B52" s="8" t="s">
        <v>359</v>
      </c>
      <c r="D52" s="283"/>
      <c r="E52" s="284"/>
      <c r="F52" s="22">
        <f aca="true" t="shared" si="13" ref="F52:F61">+E52-D52</f>
        <v>0</v>
      </c>
      <c r="H52" s="283"/>
      <c r="I52" s="284"/>
      <c r="J52" s="22">
        <f t="shared" si="10"/>
        <v>0</v>
      </c>
      <c r="L52" s="22">
        <f t="shared" si="11"/>
        <v>0</v>
      </c>
      <c r="N52" s="285"/>
      <c r="O52" s="280"/>
      <c r="Q52" s="23"/>
      <c r="R52" s="280"/>
      <c r="S52" s="23">
        <f t="shared" si="12"/>
        <v>0</v>
      </c>
      <c r="U52" s="280"/>
      <c r="W52" s="281" t="s">
        <v>340</v>
      </c>
      <c r="X52" s="282" t="s">
        <v>340</v>
      </c>
      <c r="Z52" s="281" t="s">
        <v>340</v>
      </c>
      <c r="AA52" s="282" t="s">
        <v>340</v>
      </c>
    </row>
    <row r="53" spans="1:27" ht="12">
      <c r="A53" s="9" t="s">
        <v>30</v>
      </c>
      <c r="B53" s="8" t="s">
        <v>360</v>
      </c>
      <c r="D53" s="283"/>
      <c r="E53" s="284"/>
      <c r="F53" s="22">
        <f t="shared" si="13"/>
        <v>0</v>
      </c>
      <c r="H53" s="283"/>
      <c r="I53" s="302"/>
      <c r="J53" s="22">
        <f t="shared" si="10"/>
        <v>0</v>
      </c>
      <c r="L53" s="22">
        <f t="shared" si="11"/>
        <v>0</v>
      </c>
      <c r="N53" s="285"/>
      <c r="O53" s="280"/>
      <c r="Q53" s="23"/>
      <c r="R53" s="280"/>
      <c r="S53" s="23">
        <f t="shared" si="12"/>
        <v>0</v>
      </c>
      <c r="U53" s="280"/>
      <c r="W53" s="281" t="s">
        <v>340</v>
      </c>
      <c r="X53" s="282" t="s">
        <v>340</v>
      </c>
      <c r="Z53" s="281" t="s">
        <v>340</v>
      </c>
      <c r="AA53" s="282" t="s">
        <v>340</v>
      </c>
    </row>
    <row r="54" spans="1:27" ht="12.75">
      <c r="A54" s="276" t="s">
        <v>371</v>
      </c>
      <c r="B54" s="8" t="s">
        <v>355</v>
      </c>
      <c r="D54" s="283">
        <v>481.54</v>
      </c>
      <c r="E54" s="284">
        <v>0</v>
      </c>
      <c r="F54" s="22">
        <f t="shared" si="13"/>
        <v>-482</v>
      </c>
      <c r="H54" s="283">
        <v>90946.67</v>
      </c>
      <c r="I54" s="302">
        <v>0</v>
      </c>
      <c r="J54" s="22">
        <f t="shared" si="10"/>
        <v>-90947</v>
      </c>
      <c r="L54" s="22">
        <f t="shared" si="11"/>
        <v>-90947</v>
      </c>
      <c r="N54" s="285">
        <v>0</v>
      </c>
      <c r="O54" s="280"/>
      <c r="Q54" s="23">
        <v>0</v>
      </c>
      <c r="R54" s="280"/>
      <c r="S54" s="23">
        <f t="shared" si="12"/>
        <v>90947</v>
      </c>
      <c r="U54" s="280">
        <v>48866.58</v>
      </c>
      <c r="W54" s="281">
        <v>7904</v>
      </c>
      <c r="X54" s="282" t="s">
        <v>340</v>
      </c>
      <c r="Z54" s="298">
        <v>136</v>
      </c>
      <c r="AA54" s="273">
        <f>IF(+Z54&gt;0,+H54/Z54,"-")</f>
        <v>668.73</v>
      </c>
    </row>
    <row r="55" spans="1:27" ht="12">
      <c r="A55" s="9" t="s">
        <v>30</v>
      </c>
      <c r="B55" s="8" t="s">
        <v>362</v>
      </c>
      <c r="D55" s="283"/>
      <c r="E55" s="284"/>
      <c r="F55" s="22">
        <f t="shared" si="13"/>
        <v>0</v>
      </c>
      <c r="H55" s="283"/>
      <c r="I55" s="302"/>
      <c r="J55" s="22">
        <f t="shared" si="10"/>
        <v>0</v>
      </c>
      <c r="L55" s="22">
        <f t="shared" si="11"/>
        <v>0</v>
      </c>
      <c r="N55" s="285"/>
      <c r="O55" s="280"/>
      <c r="Q55" s="23"/>
      <c r="R55" s="280"/>
      <c r="S55" s="23">
        <f t="shared" si="12"/>
        <v>0</v>
      </c>
      <c r="U55" s="280"/>
      <c r="W55" s="281" t="s">
        <v>340</v>
      </c>
      <c r="X55" s="282" t="s">
        <v>340</v>
      </c>
      <c r="Z55" s="298"/>
      <c r="AA55" s="273" t="str">
        <f>IF(+Z55&gt;0,+H55/Z55,"-")</f>
        <v>-</v>
      </c>
    </row>
    <row r="56" spans="1:27" ht="12">
      <c r="A56" s="9" t="s">
        <v>372</v>
      </c>
      <c r="B56" s="8" t="s">
        <v>344</v>
      </c>
      <c r="D56" s="283">
        <v>120.3</v>
      </c>
      <c r="E56" s="284">
        <v>0</v>
      </c>
      <c r="F56" s="22">
        <f t="shared" si="13"/>
        <v>-120</v>
      </c>
      <c r="H56" s="283">
        <v>1499.61</v>
      </c>
      <c r="I56" s="302">
        <v>0</v>
      </c>
      <c r="J56" s="22">
        <f t="shared" si="10"/>
        <v>-1500</v>
      </c>
      <c r="L56" s="22">
        <f t="shared" si="11"/>
        <v>-1500</v>
      </c>
      <c r="N56" s="285">
        <v>0</v>
      </c>
      <c r="O56" s="280"/>
      <c r="Q56" s="23">
        <v>0</v>
      </c>
      <c r="R56" s="280"/>
      <c r="S56" s="23">
        <f t="shared" si="12"/>
        <v>1500</v>
      </c>
      <c r="U56" s="280">
        <v>0</v>
      </c>
      <c r="W56" s="281">
        <v>0</v>
      </c>
      <c r="X56" s="282" t="s">
        <v>340</v>
      </c>
      <c r="Z56" s="281">
        <v>10</v>
      </c>
      <c r="AA56" s="282" t="s">
        <v>340</v>
      </c>
    </row>
    <row r="57" spans="1:27" ht="12">
      <c r="A57" s="9" t="s">
        <v>30</v>
      </c>
      <c r="B57" s="8" t="s">
        <v>348</v>
      </c>
      <c r="D57" s="283"/>
      <c r="E57" s="284"/>
      <c r="F57" s="22">
        <f t="shared" si="13"/>
        <v>0</v>
      </c>
      <c r="H57" s="283"/>
      <c r="I57" s="302"/>
      <c r="J57" s="22">
        <f t="shared" si="10"/>
        <v>0</v>
      </c>
      <c r="L57" s="22">
        <f t="shared" si="11"/>
        <v>0</v>
      </c>
      <c r="N57" s="285"/>
      <c r="O57" s="280"/>
      <c r="Q57" s="23"/>
      <c r="R57" s="280"/>
      <c r="S57" s="23">
        <f t="shared" si="12"/>
        <v>0</v>
      </c>
      <c r="U57" s="280"/>
      <c r="W57" s="281" t="s">
        <v>340</v>
      </c>
      <c r="X57" s="282" t="s">
        <v>340</v>
      </c>
      <c r="Z57" s="281" t="s">
        <v>340</v>
      </c>
      <c r="AA57" s="282" t="s">
        <v>340</v>
      </c>
    </row>
    <row r="58" spans="1:27" ht="12">
      <c r="A58" s="9" t="s">
        <v>30</v>
      </c>
      <c r="B58" s="8" t="s">
        <v>364</v>
      </c>
      <c r="D58" s="283"/>
      <c r="E58" s="284"/>
      <c r="F58" s="22">
        <f t="shared" si="13"/>
        <v>0</v>
      </c>
      <c r="H58" s="283"/>
      <c r="I58" s="302"/>
      <c r="J58" s="22">
        <f t="shared" si="10"/>
        <v>0</v>
      </c>
      <c r="L58" s="22">
        <f t="shared" si="11"/>
        <v>0</v>
      </c>
      <c r="N58" s="285"/>
      <c r="O58" s="280"/>
      <c r="Q58" s="23"/>
      <c r="R58" s="280"/>
      <c r="S58" s="23">
        <f t="shared" si="12"/>
        <v>0</v>
      </c>
      <c r="U58" s="280"/>
      <c r="W58" s="281" t="s">
        <v>340</v>
      </c>
      <c r="X58" s="282" t="s">
        <v>340</v>
      </c>
      <c r="Z58" s="281" t="s">
        <v>340</v>
      </c>
      <c r="AA58" s="282" t="s">
        <v>340</v>
      </c>
    </row>
    <row r="59" spans="2:27" ht="12">
      <c r="B59" s="8" t="s">
        <v>350</v>
      </c>
      <c r="D59" s="283"/>
      <c r="E59" s="284"/>
      <c r="F59" s="22">
        <f t="shared" si="13"/>
        <v>0</v>
      </c>
      <c r="H59" s="283"/>
      <c r="I59" s="302"/>
      <c r="J59" s="22">
        <f t="shared" si="10"/>
        <v>0</v>
      </c>
      <c r="L59" s="22">
        <f t="shared" si="11"/>
        <v>0</v>
      </c>
      <c r="N59" s="285"/>
      <c r="O59" s="280"/>
      <c r="Q59" s="23"/>
      <c r="R59" s="280"/>
      <c r="S59" s="23">
        <f t="shared" si="12"/>
        <v>0</v>
      </c>
      <c r="U59" s="280"/>
      <c r="W59" s="281" t="s">
        <v>340</v>
      </c>
      <c r="X59" s="282" t="s">
        <v>340</v>
      </c>
      <c r="Z59" s="281" t="s">
        <v>340</v>
      </c>
      <c r="AA59" s="282" t="s">
        <v>340</v>
      </c>
    </row>
    <row r="60" spans="1:27" ht="12">
      <c r="A60" s="9" t="s">
        <v>30</v>
      </c>
      <c r="B60" s="8" t="s">
        <v>367</v>
      </c>
      <c r="D60" s="294"/>
      <c r="E60" s="299"/>
      <c r="F60" s="287">
        <f t="shared" si="13"/>
        <v>0</v>
      </c>
      <c r="H60" s="294"/>
      <c r="I60" s="308"/>
      <c r="J60" s="287">
        <f t="shared" si="10"/>
        <v>0</v>
      </c>
      <c r="L60" s="22">
        <f t="shared" si="11"/>
        <v>0</v>
      </c>
      <c r="N60" s="288"/>
      <c r="O60" s="280"/>
      <c r="Q60" s="24"/>
      <c r="R60" s="280"/>
      <c r="S60" s="24">
        <f t="shared" si="12"/>
        <v>0</v>
      </c>
      <c r="U60" s="24"/>
      <c r="W60" s="281" t="s">
        <v>340</v>
      </c>
      <c r="X60" s="282" t="s">
        <v>340</v>
      </c>
      <c r="Z60" s="281" t="s">
        <v>340</v>
      </c>
      <c r="AA60" s="282" t="s">
        <v>340</v>
      </c>
    </row>
    <row r="61" spans="2:27" ht="12.75">
      <c r="B61" s="25" t="s">
        <v>353</v>
      </c>
      <c r="C61" s="245"/>
      <c r="D61" s="289">
        <f>SUM(D51:D60)</f>
        <v>1440</v>
      </c>
      <c r="E61" s="289">
        <f>SUM(E51:E60)</f>
        <v>30667</v>
      </c>
      <c r="F61" s="289">
        <f t="shared" si="13"/>
        <v>29227</v>
      </c>
      <c r="H61" s="289">
        <f>SUM(H51:H60)</f>
        <v>224474</v>
      </c>
      <c r="I61" s="289">
        <f>SUM(I51:I60)</f>
        <v>393004</v>
      </c>
      <c r="J61" s="289">
        <f t="shared" si="10"/>
        <v>168530</v>
      </c>
      <c r="K61" s="25"/>
      <c r="L61" s="289">
        <f>+N61-H61</f>
        <v>168530</v>
      </c>
      <c r="N61" s="289">
        <f>SUM(N51:N60)</f>
        <v>393004</v>
      </c>
      <c r="O61" s="8"/>
      <c r="Q61" s="30">
        <f>+N61-I61</f>
        <v>0</v>
      </c>
      <c r="R61" s="25"/>
      <c r="S61" s="30">
        <f t="shared" si="12"/>
        <v>224474</v>
      </c>
      <c r="U61" s="25">
        <f>SUM(U51:U60)</f>
        <v>93706</v>
      </c>
      <c r="W61" s="298"/>
      <c r="X61" s="273"/>
      <c r="Z61" s="298"/>
      <c r="AA61" s="273"/>
    </row>
    <row r="62" spans="2:27" ht="12.75">
      <c r="B62" s="275"/>
      <c r="C62" s="269"/>
      <c r="D62" s="8"/>
      <c r="E62" s="8"/>
      <c r="F62" s="8"/>
      <c r="H62" s="8"/>
      <c r="I62" s="8"/>
      <c r="J62" s="8"/>
      <c r="L62" s="8"/>
      <c r="N62" s="8"/>
      <c r="O62" s="8"/>
      <c r="U62" s="8"/>
      <c r="X62" s="273"/>
      <c r="AA62" s="273"/>
    </row>
    <row r="63" spans="2:27" ht="12.75">
      <c r="B63" s="275"/>
      <c r="C63" s="269"/>
      <c r="D63" s="8"/>
      <c r="E63" s="8"/>
      <c r="F63" s="8"/>
      <c r="H63" s="8"/>
      <c r="I63" s="8"/>
      <c r="J63" s="8"/>
      <c r="L63" s="8"/>
      <c r="N63" s="8"/>
      <c r="O63" s="8"/>
      <c r="U63" s="8"/>
      <c r="X63" s="273"/>
      <c r="AA63" s="273"/>
    </row>
    <row r="64" spans="2:27" ht="12.75">
      <c r="B64" s="275"/>
      <c r="C64" s="269"/>
      <c r="D64" s="8"/>
      <c r="E64" s="8"/>
      <c r="F64" s="8"/>
      <c r="H64" s="8"/>
      <c r="I64" s="8"/>
      <c r="J64" s="8"/>
      <c r="L64" s="8"/>
      <c r="N64" s="8"/>
      <c r="O64" s="8"/>
      <c r="U64" s="8"/>
      <c r="X64" s="273"/>
      <c r="AA64" s="273"/>
    </row>
    <row r="65" spans="2:27" ht="12.75">
      <c r="B65" s="275"/>
      <c r="C65" s="269"/>
      <c r="D65" s="8"/>
      <c r="E65" s="8"/>
      <c r="F65" s="8"/>
      <c r="H65" s="8"/>
      <c r="I65" s="8"/>
      <c r="J65" s="8"/>
      <c r="L65" s="8"/>
      <c r="N65" s="8"/>
      <c r="O65" s="8"/>
      <c r="U65" s="8"/>
      <c r="X65" s="273"/>
      <c r="AA65" s="273"/>
    </row>
    <row r="66" spans="2:27" ht="12.75">
      <c r="B66" s="268" t="s">
        <v>373</v>
      </c>
      <c r="C66" s="269"/>
      <c r="D66" s="271"/>
      <c r="E66" s="272"/>
      <c r="F66" s="22"/>
      <c r="H66" s="271"/>
      <c r="I66" s="272"/>
      <c r="J66" s="22"/>
      <c r="L66" s="29"/>
      <c r="N66" s="29"/>
      <c r="O66" s="8"/>
      <c r="U66" s="8"/>
      <c r="X66" s="273"/>
      <c r="AA66" s="273"/>
    </row>
    <row r="67" spans="2:27" ht="12.75">
      <c r="B67" s="274"/>
      <c r="C67" s="269"/>
      <c r="D67" s="271"/>
      <c r="E67" s="272"/>
      <c r="F67" s="22"/>
      <c r="H67" s="271"/>
      <c r="I67" s="272"/>
      <c r="J67" s="22"/>
      <c r="L67" s="29"/>
      <c r="N67" s="29"/>
      <c r="O67" s="8"/>
      <c r="U67" s="8"/>
      <c r="X67" s="273"/>
      <c r="AA67" s="273"/>
    </row>
    <row r="68" spans="1:27" ht="12">
      <c r="A68" s="9" t="s">
        <v>30</v>
      </c>
      <c r="B68" s="8" t="s">
        <v>339</v>
      </c>
      <c r="D68" s="294"/>
      <c r="E68" s="295"/>
      <c r="F68" s="22">
        <f aca="true" t="shared" si="14" ref="F68:F78">+E68-D68</f>
        <v>0</v>
      </c>
      <c r="H68" s="294"/>
      <c r="I68" s="295"/>
      <c r="J68" s="22">
        <f aca="true" t="shared" si="15" ref="J68:J78">+I68-H68</f>
        <v>0</v>
      </c>
      <c r="L68" s="22">
        <f aca="true" t="shared" si="16" ref="L68:L77">N68-H68</f>
        <v>0</v>
      </c>
      <c r="N68" s="297"/>
      <c r="O68" s="280"/>
      <c r="Q68" s="23"/>
      <c r="R68" s="280"/>
      <c r="S68" s="23">
        <f aca="true" t="shared" si="17" ref="S68:S77">+L68-M68</f>
        <v>0</v>
      </c>
      <c r="U68" s="280"/>
      <c r="W68" s="298"/>
      <c r="X68" s="273" t="str">
        <f>IF(+W68&gt;0,+H68/W68,"-")</f>
        <v>-</v>
      </c>
      <c r="Z68" s="281" t="s">
        <v>340</v>
      </c>
      <c r="AA68" s="282" t="s">
        <v>340</v>
      </c>
    </row>
    <row r="69" spans="1:27" ht="12">
      <c r="A69" s="9" t="s">
        <v>30</v>
      </c>
      <c r="B69" s="8" t="s">
        <v>359</v>
      </c>
      <c r="D69" s="294"/>
      <c r="E69" s="309"/>
      <c r="F69" s="22">
        <f t="shared" si="14"/>
        <v>0</v>
      </c>
      <c r="H69" s="294"/>
      <c r="I69" s="309"/>
      <c r="J69" s="22">
        <f t="shared" si="15"/>
        <v>0</v>
      </c>
      <c r="L69" s="22">
        <f t="shared" si="16"/>
        <v>0</v>
      </c>
      <c r="N69" s="297"/>
      <c r="O69" s="280"/>
      <c r="Q69" s="23"/>
      <c r="R69" s="280"/>
      <c r="S69" s="23">
        <f t="shared" si="17"/>
        <v>0</v>
      </c>
      <c r="U69" s="280"/>
      <c r="W69" s="281" t="s">
        <v>340</v>
      </c>
      <c r="X69" s="282" t="s">
        <v>340</v>
      </c>
      <c r="Z69" s="281" t="s">
        <v>340</v>
      </c>
      <c r="AA69" s="282" t="s">
        <v>340</v>
      </c>
    </row>
    <row r="70" spans="1:27" ht="12">
      <c r="A70" s="9" t="s">
        <v>30</v>
      </c>
      <c r="B70" s="8" t="s">
        <v>360</v>
      </c>
      <c r="D70" s="294"/>
      <c r="E70" s="309"/>
      <c r="F70" s="22">
        <f t="shared" si="14"/>
        <v>0</v>
      </c>
      <c r="H70" s="294"/>
      <c r="I70" s="309"/>
      <c r="J70" s="22">
        <f t="shared" si="15"/>
        <v>0</v>
      </c>
      <c r="L70" s="22">
        <f t="shared" si="16"/>
        <v>0</v>
      </c>
      <c r="N70" s="297"/>
      <c r="O70" s="280"/>
      <c r="Q70" s="23"/>
      <c r="R70" s="280"/>
      <c r="S70" s="23">
        <f t="shared" si="17"/>
        <v>0</v>
      </c>
      <c r="U70" s="280"/>
      <c r="W70" s="281" t="s">
        <v>340</v>
      </c>
      <c r="X70" s="282" t="s">
        <v>340</v>
      </c>
      <c r="Z70" s="281" t="s">
        <v>340</v>
      </c>
      <c r="AA70" s="282" t="s">
        <v>340</v>
      </c>
    </row>
    <row r="71" spans="1:27" ht="12">
      <c r="A71" s="9" t="s">
        <v>30</v>
      </c>
      <c r="B71" s="8" t="s">
        <v>355</v>
      </c>
      <c r="D71" s="294"/>
      <c r="E71" s="309"/>
      <c r="F71" s="22">
        <f t="shared" si="14"/>
        <v>0</v>
      </c>
      <c r="H71" s="294"/>
      <c r="I71" s="309"/>
      <c r="J71" s="22">
        <f t="shared" si="15"/>
        <v>0</v>
      </c>
      <c r="L71" s="22">
        <f t="shared" si="16"/>
        <v>0</v>
      </c>
      <c r="N71" s="297"/>
      <c r="O71" s="280"/>
      <c r="Q71" s="23"/>
      <c r="R71" s="280"/>
      <c r="S71" s="23">
        <f t="shared" si="17"/>
        <v>0</v>
      </c>
      <c r="U71" s="280"/>
      <c r="W71" s="281" t="s">
        <v>340</v>
      </c>
      <c r="X71" s="282" t="s">
        <v>340</v>
      </c>
      <c r="Z71" s="298"/>
      <c r="AA71" s="273" t="str">
        <f>IF(+Z71&gt;0,+H71/Z71,"-")</f>
        <v>-</v>
      </c>
    </row>
    <row r="72" spans="1:27" ht="12">
      <c r="A72" s="9" t="s">
        <v>30</v>
      </c>
      <c r="B72" s="8" t="s">
        <v>362</v>
      </c>
      <c r="D72" s="294"/>
      <c r="E72" s="309"/>
      <c r="F72" s="22">
        <f t="shared" si="14"/>
        <v>0</v>
      </c>
      <c r="H72" s="294"/>
      <c r="I72" s="309"/>
      <c r="J72" s="22">
        <f t="shared" si="15"/>
        <v>0</v>
      </c>
      <c r="L72" s="22">
        <f t="shared" si="16"/>
        <v>0</v>
      </c>
      <c r="N72" s="297"/>
      <c r="O72" s="280"/>
      <c r="Q72" s="23"/>
      <c r="R72" s="280"/>
      <c r="S72" s="23">
        <f t="shared" si="17"/>
        <v>0</v>
      </c>
      <c r="U72" s="280"/>
      <c r="W72" s="281" t="s">
        <v>340</v>
      </c>
      <c r="X72" s="282" t="s">
        <v>340</v>
      </c>
      <c r="Z72" s="298"/>
      <c r="AA72" s="273" t="str">
        <f>IF(+Z72&gt;0,+H72/Z72,"-")</f>
        <v>-</v>
      </c>
    </row>
    <row r="73" spans="1:27" ht="12">
      <c r="A73" s="9" t="s">
        <v>30</v>
      </c>
      <c r="B73" s="8" t="s">
        <v>344</v>
      </c>
      <c r="D73" s="294"/>
      <c r="E73" s="309"/>
      <c r="F73" s="22">
        <f t="shared" si="14"/>
        <v>0</v>
      </c>
      <c r="H73" s="294"/>
      <c r="I73" s="309"/>
      <c r="J73" s="22">
        <f t="shared" si="15"/>
        <v>0</v>
      </c>
      <c r="L73" s="22">
        <f t="shared" si="16"/>
        <v>0</v>
      </c>
      <c r="N73" s="297"/>
      <c r="O73" s="280"/>
      <c r="Q73" s="23"/>
      <c r="R73" s="280"/>
      <c r="S73" s="23">
        <f t="shared" si="17"/>
        <v>0</v>
      </c>
      <c r="U73" s="280"/>
      <c r="W73" s="281" t="s">
        <v>340</v>
      </c>
      <c r="X73" s="282" t="s">
        <v>340</v>
      </c>
      <c r="Z73" s="281" t="s">
        <v>340</v>
      </c>
      <c r="AA73" s="282" t="s">
        <v>340</v>
      </c>
    </row>
    <row r="74" spans="1:27" ht="12">
      <c r="A74" s="9" t="s">
        <v>30</v>
      </c>
      <c r="B74" s="8" t="s">
        <v>348</v>
      </c>
      <c r="D74" s="294"/>
      <c r="E74" s="309"/>
      <c r="F74" s="22">
        <f t="shared" si="14"/>
        <v>0</v>
      </c>
      <c r="H74" s="294"/>
      <c r="I74" s="309"/>
      <c r="J74" s="22">
        <f t="shared" si="15"/>
        <v>0</v>
      </c>
      <c r="L74" s="22">
        <f t="shared" si="16"/>
        <v>0</v>
      </c>
      <c r="N74" s="297"/>
      <c r="O74" s="280"/>
      <c r="Q74" s="23"/>
      <c r="R74" s="280"/>
      <c r="S74" s="23">
        <f t="shared" si="17"/>
        <v>0</v>
      </c>
      <c r="U74" s="280"/>
      <c r="W74" s="281" t="s">
        <v>340</v>
      </c>
      <c r="X74" s="282" t="s">
        <v>340</v>
      </c>
      <c r="Z74" s="281" t="s">
        <v>340</v>
      </c>
      <c r="AA74" s="282" t="s">
        <v>340</v>
      </c>
    </row>
    <row r="75" spans="1:27" ht="12">
      <c r="A75" s="9" t="s">
        <v>30</v>
      </c>
      <c r="B75" s="8" t="s">
        <v>364</v>
      </c>
      <c r="D75" s="294"/>
      <c r="E75" s="309"/>
      <c r="F75" s="22">
        <f t="shared" si="14"/>
        <v>0</v>
      </c>
      <c r="H75" s="294"/>
      <c r="I75" s="309"/>
      <c r="J75" s="22">
        <f t="shared" si="15"/>
        <v>0</v>
      </c>
      <c r="L75" s="22">
        <f t="shared" si="16"/>
        <v>0</v>
      </c>
      <c r="N75" s="297"/>
      <c r="O75" s="280"/>
      <c r="Q75" s="23"/>
      <c r="R75" s="280"/>
      <c r="S75" s="23">
        <f t="shared" si="17"/>
        <v>0</v>
      </c>
      <c r="U75" s="280"/>
      <c r="W75" s="281" t="s">
        <v>340</v>
      </c>
      <c r="X75" s="282" t="s">
        <v>340</v>
      </c>
      <c r="Z75" s="281" t="s">
        <v>340</v>
      </c>
      <c r="AA75" s="282" t="s">
        <v>340</v>
      </c>
    </row>
    <row r="76" spans="1:27" ht="12">
      <c r="A76" s="9" t="s">
        <v>30</v>
      </c>
      <c r="B76" s="8" t="s">
        <v>350</v>
      </c>
      <c r="D76" s="294"/>
      <c r="E76" s="309"/>
      <c r="F76" s="22">
        <f t="shared" si="14"/>
        <v>0</v>
      </c>
      <c r="H76" s="294"/>
      <c r="I76" s="309"/>
      <c r="J76" s="22">
        <f t="shared" si="15"/>
        <v>0</v>
      </c>
      <c r="L76" s="22">
        <f t="shared" si="16"/>
        <v>0</v>
      </c>
      <c r="N76" s="297"/>
      <c r="O76" s="280"/>
      <c r="Q76" s="23"/>
      <c r="R76" s="280"/>
      <c r="S76" s="23">
        <f t="shared" si="17"/>
        <v>0</v>
      </c>
      <c r="U76" s="280"/>
      <c r="W76" s="281" t="s">
        <v>340</v>
      </c>
      <c r="X76" s="282" t="s">
        <v>340</v>
      </c>
      <c r="Z76" s="281" t="s">
        <v>340</v>
      </c>
      <c r="AA76" s="282" t="s">
        <v>340</v>
      </c>
    </row>
    <row r="77" spans="1:27" ht="12">
      <c r="A77" s="9" t="s">
        <v>30</v>
      </c>
      <c r="B77" s="8" t="s">
        <v>367</v>
      </c>
      <c r="D77" s="294"/>
      <c r="E77" s="308"/>
      <c r="F77" s="287">
        <f t="shared" si="14"/>
        <v>0</v>
      </c>
      <c r="H77" s="294"/>
      <c r="I77" s="308"/>
      <c r="J77" s="287">
        <f t="shared" si="15"/>
        <v>0</v>
      </c>
      <c r="L77" s="22">
        <f t="shared" si="16"/>
        <v>0</v>
      </c>
      <c r="N77" s="300"/>
      <c r="O77" s="280"/>
      <c r="Q77" s="24"/>
      <c r="R77" s="280"/>
      <c r="S77" s="24">
        <f t="shared" si="17"/>
        <v>0</v>
      </c>
      <c r="U77" s="24"/>
      <c r="W77" s="281" t="s">
        <v>340</v>
      </c>
      <c r="X77" s="282" t="s">
        <v>340</v>
      </c>
      <c r="Z77" s="281" t="s">
        <v>340</v>
      </c>
      <c r="AA77" s="282" t="s">
        <v>340</v>
      </c>
    </row>
    <row r="78" spans="2:27" ht="12.75">
      <c r="B78" s="25" t="s">
        <v>353</v>
      </c>
      <c r="C78" s="245"/>
      <c r="D78" s="289">
        <f>SUM(D68:D77)</f>
        <v>0</v>
      </c>
      <c r="E78" s="289">
        <f>SUM(E68:E77)</f>
        <v>0</v>
      </c>
      <c r="F78" s="289">
        <f t="shared" si="14"/>
        <v>0</v>
      </c>
      <c r="H78" s="289">
        <f>SUM(H68:H77)</f>
        <v>0</v>
      </c>
      <c r="I78" s="289">
        <f>SUM(I68:I77)</f>
        <v>0</v>
      </c>
      <c r="J78" s="289">
        <f t="shared" si="15"/>
        <v>0</v>
      </c>
      <c r="K78" s="25"/>
      <c r="L78" s="289">
        <f>+N78-H78</f>
        <v>0</v>
      </c>
      <c r="N78" s="289">
        <f>SUM(N68:N77)</f>
        <v>0</v>
      </c>
      <c r="O78" s="8"/>
      <c r="Q78" s="30">
        <f>+N78-I78</f>
        <v>0</v>
      </c>
      <c r="R78" s="25"/>
      <c r="S78" s="30">
        <f>+H78+Q78</f>
        <v>0</v>
      </c>
      <c r="U78" s="25">
        <f>SUM(U68:U77)</f>
        <v>0</v>
      </c>
      <c r="W78" s="298"/>
      <c r="X78" s="273"/>
      <c r="Z78" s="298"/>
      <c r="AA78" s="273"/>
    </row>
    <row r="79" spans="2:27" ht="12.75">
      <c r="B79" s="275"/>
      <c r="C79" s="269"/>
      <c r="D79" s="310"/>
      <c r="E79" s="311"/>
      <c r="F79" s="301"/>
      <c r="H79" s="27"/>
      <c r="I79" s="8"/>
      <c r="J79" s="28"/>
      <c r="L79" s="29"/>
      <c r="N79" s="29"/>
      <c r="O79" s="8"/>
      <c r="U79" s="8"/>
      <c r="X79" s="273"/>
      <c r="AA79" s="273"/>
    </row>
    <row r="80" spans="2:27" ht="12.75">
      <c r="B80" s="268" t="s">
        <v>374</v>
      </c>
      <c r="C80" s="269"/>
      <c r="D80" s="27"/>
      <c r="E80" s="8"/>
      <c r="F80" s="29"/>
      <c r="H80" s="27"/>
      <c r="I80" s="8"/>
      <c r="J80" s="29"/>
      <c r="L80" s="29"/>
      <c r="N80" s="29"/>
      <c r="O80" s="8"/>
      <c r="U80" s="8"/>
      <c r="X80" s="273"/>
      <c r="AA80" s="273"/>
    </row>
    <row r="81" spans="2:27" ht="12.75">
      <c r="B81" s="274"/>
      <c r="C81" s="269"/>
      <c r="D81" s="27"/>
      <c r="E81" s="8"/>
      <c r="F81" s="29"/>
      <c r="H81" s="27"/>
      <c r="I81" s="8"/>
      <c r="J81" s="29"/>
      <c r="L81" s="29"/>
      <c r="N81" s="29"/>
      <c r="O81" s="8"/>
      <c r="U81" s="8"/>
      <c r="X81" s="273"/>
      <c r="AA81" s="273"/>
    </row>
    <row r="82" spans="1:27" ht="12">
      <c r="A82" s="9" t="s">
        <v>375</v>
      </c>
      <c r="B82" s="8" t="s">
        <v>339</v>
      </c>
      <c r="D82" s="283">
        <v>50071.85</v>
      </c>
      <c r="E82" s="284">
        <v>39042</v>
      </c>
      <c r="F82" s="22">
        <f aca="true" t="shared" si="18" ref="F82:F92">+E82-D82</f>
        <v>-11030</v>
      </c>
      <c r="H82" s="283">
        <v>349790.48</v>
      </c>
      <c r="I82" s="284">
        <v>838999</v>
      </c>
      <c r="J82" s="22">
        <f aca="true" t="shared" si="19" ref="J82:J92">+I82-H82</f>
        <v>489209</v>
      </c>
      <c r="L82" s="22">
        <f aca="true" t="shared" si="20" ref="L82:L91">N82-H82</f>
        <v>489209</v>
      </c>
      <c r="N82" s="285">
        <v>838999</v>
      </c>
      <c r="O82" s="280"/>
      <c r="Q82" s="23">
        <v>0</v>
      </c>
      <c r="R82" s="280"/>
      <c r="S82" s="23">
        <f aca="true" t="shared" si="21" ref="S82:S91">+L82-M82</f>
        <v>489209</v>
      </c>
      <c r="U82" s="280">
        <v>301451.8</v>
      </c>
      <c r="W82" s="298">
        <v>11633.3</v>
      </c>
      <c r="X82" s="273">
        <f>IF(+W82&gt;0,+H82/W82,"-")</f>
        <v>30.07</v>
      </c>
      <c r="Z82" s="281">
        <v>780</v>
      </c>
      <c r="AA82" s="282" t="s">
        <v>340</v>
      </c>
    </row>
    <row r="83" spans="1:27" ht="12">
      <c r="A83" s="9" t="s">
        <v>30</v>
      </c>
      <c r="B83" s="8" t="s">
        <v>359</v>
      </c>
      <c r="D83" s="283"/>
      <c r="E83" s="284"/>
      <c r="F83" s="22">
        <f t="shared" si="18"/>
        <v>0</v>
      </c>
      <c r="H83" s="283"/>
      <c r="I83" s="284"/>
      <c r="J83" s="22">
        <f t="shared" si="19"/>
        <v>0</v>
      </c>
      <c r="L83" s="22">
        <f t="shared" si="20"/>
        <v>0</v>
      </c>
      <c r="N83" s="285"/>
      <c r="O83" s="280"/>
      <c r="Q83" s="23"/>
      <c r="R83" s="280"/>
      <c r="S83" s="23">
        <f t="shared" si="21"/>
        <v>0</v>
      </c>
      <c r="U83" s="280"/>
      <c r="W83" s="281" t="s">
        <v>340</v>
      </c>
      <c r="X83" s="282" t="s">
        <v>340</v>
      </c>
      <c r="Z83" s="281" t="s">
        <v>340</v>
      </c>
      <c r="AA83" s="282" t="s">
        <v>340</v>
      </c>
    </row>
    <row r="84" spans="1:27" ht="12">
      <c r="A84" s="9" t="s">
        <v>30</v>
      </c>
      <c r="B84" s="8" t="s">
        <v>360</v>
      </c>
      <c r="D84" s="283"/>
      <c r="E84" s="284"/>
      <c r="F84" s="22">
        <f t="shared" si="18"/>
        <v>0</v>
      </c>
      <c r="G84" s="8"/>
      <c r="H84" s="283"/>
      <c r="I84" s="284"/>
      <c r="J84" s="22">
        <f t="shared" si="19"/>
        <v>0</v>
      </c>
      <c r="L84" s="22">
        <f t="shared" si="20"/>
        <v>0</v>
      </c>
      <c r="N84" s="285"/>
      <c r="O84" s="280"/>
      <c r="Q84" s="23"/>
      <c r="R84" s="280"/>
      <c r="S84" s="23">
        <f t="shared" si="21"/>
        <v>0</v>
      </c>
      <c r="U84" s="280"/>
      <c r="W84" s="281" t="s">
        <v>340</v>
      </c>
      <c r="X84" s="282" t="s">
        <v>340</v>
      </c>
      <c r="Z84" s="281" t="s">
        <v>340</v>
      </c>
      <c r="AA84" s="282" t="s">
        <v>340</v>
      </c>
    </row>
    <row r="85" spans="1:27" ht="12">
      <c r="A85" s="9" t="s">
        <v>376</v>
      </c>
      <c r="B85" s="8" t="s">
        <v>355</v>
      </c>
      <c r="D85" s="283">
        <v>29.51</v>
      </c>
      <c r="E85" s="284">
        <v>0</v>
      </c>
      <c r="F85" s="22">
        <f t="shared" si="18"/>
        <v>-30</v>
      </c>
      <c r="G85" s="8"/>
      <c r="H85" s="283">
        <v>17574</v>
      </c>
      <c r="I85" s="284">
        <v>0</v>
      </c>
      <c r="J85" s="22">
        <f t="shared" si="19"/>
        <v>-17574</v>
      </c>
      <c r="L85" s="22">
        <f t="shared" si="20"/>
        <v>-17574</v>
      </c>
      <c r="N85" s="285">
        <v>0</v>
      </c>
      <c r="O85" s="280"/>
      <c r="Q85" s="23">
        <v>0</v>
      </c>
      <c r="R85" s="280"/>
      <c r="S85" s="23">
        <f t="shared" si="21"/>
        <v>-17574</v>
      </c>
      <c r="U85" s="280">
        <v>2056</v>
      </c>
      <c r="W85" s="281">
        <v>856</v>
      </c>
      <c r="X85" s="282" t="s">
        <v>340</v>
      </c>
      <c r="Z85" s="298">
        <v>18</v>
      </c>
      <c r="AA85" s="273">
        <f>IF(+Z85&gt;0,+H85/Z85,"-")</f>
        <v>976.33</v>
      </c>
    </row>
    <row r="86" spans="1:27" ht="12">
      <c r="A86" s="9" t="s">
        <v>30</v>
      </c>
      <c r="B86" s="8" t="s">
        <v>362</v>
      </c>
      <c r="D86" s="283"/>
      <c r="E86" s="284"/>
      <c r="F86" s="22">
        <f t="shared" si="18"/>
        <v>0</v>
      </c>
      <c r="G86" s="8"/>
      <c r="H86" s="283"/>
      <c r="I86" s="284"/>
      <c r="J86" s="22">
        <f t="shared" si="19"/>
        <v>0</v>
      </c>
      <c r="L86" s="22">
        <f t="shared" si="20"/>
        <v>0</v>
      </c>
      <c r="N86" s="285"/>
      <c r="O86" s="280"/>
      <c r="Q86" s="23"/>
      <c r="R86" s="280"/>
      <c r="S86" s="23">
        <f t="shared" si="21"/>
        <v>0</v>
      </c>
      <c r="U86" s="280"/>
      <c r="W86" s="281" t="s">
        <v>340</v>
      </c>
      <c r="X86" s="282" t="s">
        <v>340</v>
      </c>
      <c r="Z86" s="298"/>
      <c r="AA86" s="273" t="str">
        <f>IF(+Z86&gt;0,+H86/Z86,"-")</f>
        <v>-</v>
      </c>
    </row>
    <row r="87" spans="1:27" ht="12">
      <c r="A87" s="9" t="s">
        <v>377</v>
      </c>
      <c r="B87" s="8" t="s">
        <v>344</v>
      </c>
      <c r="D87" s="283">
        <v>0</v>
      </c>
      <c r="E87" s="284">
        <v>0</v>
      </c>
      <c r="F87" s="22">
        <f t="shared" si="18"/>
        <v>0</v>
      </c>
      <c r="G87" s="8"/>
      <c r="H87" s="283">
        <v>0.31</v>
      </c>
      <c r="I87" s="284">
        <v>0</v>
      </c>
      <c r="J87" s="22">
        <f t="shared" si="19"/>
        <v>0</v>
      </c>
      <c r="L87" s="22">
        <f t="shared" si="20"/>
        <v>0</v>
      </c>
      <c r="N87" s="285">
        <v>0</v>
      </c>
      <c r="O87" s="280"/>
      <c r="Q87" s="23">
        <v>0</v>
      </c>
      <c r="R87" s="280"/>
      <c r="S87" s="23">
        <f t="shared" si="21"/>
        <v>0</v>
      </c>
      <c r="U87" s="280">
        <v>7.95</v>
      </c>
      <c r="W87" s="281">
        <v>0</v>
      </c>
      <c r="X87" s="282" t="s">
        <v>340</v>
      </c>
      <c r="Z87" s="281">
        <v>1</v>
      </c>
      <c r="AA87" s="282" t="s">
        <v>340</v>
      </c>
    </row>
    <row r="88" spans="1:27" ht="12">
      <c r="A88" s="9" t="s">
        <v>30</v>
      </c>
      <c r="B88" s="9" t="s">
        <v>348</v>
      </c>
      <c r="D88" s="283"/>
      <c r="E88" s="284"/>
      <c r="F88" s="22">
        <f t="shared" si="18"/>
        <v>0</v>
      </c>
      <c r="G88" s="8"/>
      <c r="H88" s="283"/>
      <c r="I88" s="284"/>
      <c r="J88" s="22">
        <f t="shared" si="19"/>
        <v>0</v>
      </c>
      <c r="L88" s="22">
        <f t="shared" si="20"/>
        <v>0</v>
      </c>
      <c r="N88" s="285"/>
      <c r="O88" s="280"/>
      <c r="Q88" s="23"/>
      <c r="R88" s="280"/>
      <c r="S88" s="23">
        <f t="shared" si="21"/>
        <v>0</v>
      </c>
      <c r="U88" s="280"/>
      <c r="W88" s="281" t="s">
        <v>340</v>
      </c>
      <c r="X88" s="282" t="s">
        <v>340</v>
      </c>
      <c r="Z88" s="281" t="s">
        <v>340</v>
      </c>
      <c r="AA88" s="282" t="s">
        <v>340</v>
      </c>
    </row>
    <row r="89" spans="1:27" ht="12">
      <c r="A89" s="9" t="s">
        <v>30</v>
      </c>
      <c r="B89" s="9" t="s">
        <v>364</v>
      </c>
      <c r="D89" s="283"/>
      <c r="E89" s="284"/>
      <c r="F89" s="22">
        <f t="shared" si="18"/>
        <v>0</v>
      </c>
      <c r="G89" s="8"/>
      <c r="H89" s="283"/>
      <c r="I89" s="284"/>
      <c r="J89" s="22">
        <f t="shared" si="19"/>
        <v>0</v>
      </c>
      <c r="L89" s="22">
        <f t="shared" si="20"/>
        <v>0</v>
      </c>
      <c r="N89" s="285"/>
      <c r="O89" s="280"/>
      <c r="Q89" s="23"/>
      <c r="R89" s="280"/>
      <c r="S89" s="23">
        <f t="shared" si="21"/>
        <v>0</v>
      </c>
      <c r="U89" s="280"/>
      <c r="W89" s="281" t="s">
        <v>340</v>
      </c>
      <c r="X89" s="282" t="s">
        <v>340</v>
      </c>
      <c r="Z89" s="281" t="s">
        <v>340</v>
      </c>
      <c r="AA89" s="282" t="s">
        <v>340</v>
      </c>
    </row>
    <row r="90" spans="1:27" ht="12">
      <c r="A90" s="9" t="s">
        <v>378</v>
      </c>
      <c r="B90" s="9" t="s">
        <v>350</v>
      </c>
      <c r="D90" s="283">
        <v>0</v>
      </c>
      <c r="E90" s="284">
        <v>0</v>
      </c>
      <c r="F90" s="22">
        <f t="shared" si="18"/>
        <v>0</v>
      </c>
      <c r="G90" s="8"/>
      <c r="H90" s="283">
        <v>0</v>
      </c>
      <c r="I90" s="284">
        <v>0</v>
      </c>
      <c r="J90" s="22">
        <f t="shared" si="19"/>
        <v>0</v>
      </c>
      <c r="L90" s="22">
        <f t="shared" si="20"/>
        <v>0</v>
      </c>
      <c r="N90" s="285">
        <v>0</v>
      </c>
      <c r="O90" s="280"/>
      <c r="Q90" s="23">
        <v>0</v>
      </c>
      <c r="R90" s="280"/>
      <c r="S90" s="23">
        <f t="shared" si="21"/>
        <v>0</v>
      </c>
      <c r="U90" s="280">
        <v>0</v>
      </c>
      <c r="W90" s="281">
        <v>0</v>
      </c>
      <c r="X90" s="282" t="s">
        <v>340</v>
      </c>
      <c r="Z90" s="281">
        <v>0</v>
      </c>
      <c r="AA90" s="282" t="s">
        <v>340</v>
      </c>
    </row>
    <row r="91" spans="1:27" ht="12">
      <c r="A91" s="9" t="s">
        <v>30</v>
      </c>
      <c r="B91" s="9" t="s">
        <v>367</v>
      </c>
      <c r="D91" s="283"/>
      <c r="E91" s="286"/>
      <c r="F91" s="22">
        <f t="shared" si="18"/>
        <v>0</v>
      </c>
      <c r="G91" s="8"/>
      <c r="H91" s="283"/>
      <c r="I91" s="286"/>
      <c r="J91" s="22">
        <f t="shared" si="19"/>
        <v>0</v>
      </c>
      <c r="L91" s="22">
        <f t="shared" si="20"/>
        <v>0</v>
      </c>
      <c r="N91" s="288"/>
      <c r="O91" s="280"/>
      <c r="Q91" s="24"/>
      <c r="R91" s="280"/>
      <c r="S91" s="24">
        <f t="shared" si="21"/>
        <v>0</v>
      </c>
      <c r="U91" s="24"/>
      <c r="W91" s="281" t="s">
        <v>340</v>
      </c>
      <c r="X91" s="282" t="s">
        <v>340</v>
      </c>
      <c r="Z91" s="281" t="s">
        <v>340</v>
      </c>
      <c r="AA91" s="282" t="s">
        <v>340</v>
      </c>
    </row>
    <row r="92" spans="2:27" ht="12.75">
      <c r="B92" s="245" t="s">
        <v>353</v>
      </c>
      <c r="C92" s="245"/>
      <c r="D92" s="289">
        <f>SUM(D82:D91)</f>
        <v>50101</v>
      </c>
      <c r="E92" s="289">
        <f>SUM(E82:E91)</f>
        <v>39042</v>
      </c>
      <c r="F92" s="289">
        <f t="shared" si="18"/>
        <v>-11059</v>
      </c>
      <c r="G92" s="8"/>
      <c r="H92" s="289">
        <f>SUM(H82:H91)</f>
        <v>367365</v>
      </c>
      <c r="I92" s="289">
        <f>SUM(I82:I91)</f>
        <v>838999</v>
      </c>
      <c r="J92" s="289">
        <f t="shared" si="19"/>
        <v>471634</v>
      </c>
      <c r="K92" s="25"/>
      <c r="L92" s="289">
        <f>+N92-H92</f>
        <v>471634</v>
      </c>
      <c r="N92" s="289">
        <f>SUM(N82:N91)</f>
        <v>838999</v>
      </c>
      <c r="O92" s="8"/>
      <c r="Q92" s="30">
        <f>+N92-I92</f>
        <v>0</v>
      </c>
      <c r="R92" s="25"/>
      <c r="S92" s="30">
        <f>+H92+Q92</f>
        <v>367365</v>
      </c>
      <c r="U92" s="25">
        <f>SUM(U82:U91)</f>
        <v>303516</v>
      </c>
      <c r="W92" s="298"/>
      <c r="X92" s="273"/>
      <c r="Z92" s="298"/>
      <c r="AA92" s="273"/>
    </row>
    <row r="93" spans="2:27" ht="12.75">
      <c r="B93" s="269"/>
      <c r="C93" s="269"/>
      <c r="D93" s="27"/>
      <c r="E93" s="8"/>
      <c r="F93" s="28"/>
      <c r="G93" s="8"/>
      <c r="H93" s="312"/>
      <c r="I93" s="8"/>
      <c r="J93" s="28"/>
      <c r="L93" s="29"/>
      <c r="N93" s="29"/>
      <c r="O93" s="8"/>
      <c r="U93" s="8"/>
      <c r="X93" s="273"/>
      <c r="AA93" s="273"/>
    </row>
    <row r="94" spans="2:27" ht="12.75">
      <c r="B94" s="269" t="s">
        <v>379</v>
      </c>
      <c r="C94" s="275"/>
      <c r="D94" s="313"/>
      <c r="E94" s="314"/>
      <c r="F94" s="315"/>
      <c r="G94" s="25"/>
      <c r="H94" s="316"/>
      <c r="I94" s="314"/>
      <c r="J94" s="315"/>
      <c r="K94" s="25"/>
      <c r="L94" s="317"/>
      <c r="M94" s="245"/>
      <c r="N94" s="315"/>
      <c r="O94" s="8"/>
      <c r="Q94" s="23"/>
      <c r="S94" s="23"/>
      <c r="U94" s="8"/>
      <c r="W94" s="298"/>
      <c r="X94" s="273"/>
      <c r="Z94" s="298"/>
      <c r="AA94" s="273"/>
    </row>
    <row r="95" spans="1:27" ht="12.75">
      <c r="A95" s="9" t="s">
        <v>380</v>
      </c>
      <c r="B95" s="269" t="s">
        <v>381</v>
      </c>
      <c r="C95" s="275"/>
      <c r="D95" s="313">
        <v>5577.26</v>
      </c>
      <c r="E95" s="318">
        <v>0</v>
      </c>
      <c r="F95" s="22">
        <f>+E95-D95</f>
        <v>-5577</v>
      </c>
      <c r="G95" s="25"/>
      <c r="H95" s="319">
        <v>3881331.36</v>
      </c>
      <c r="I95" s="318">
        <v>0</v>
      </c>
      <c r="J95" s="22">
        <f>+I95-H95</f>
        <v>-3881331</v>
      </c>
      <c r="K95" s="25"/>
      <c r="L95" s="317"/>
      <c r="M95" s="245"/>
      <c r="N95" s="319">
        <v>0</v>
      </c>
      <c r="O95" s="8"/>
      <c r="Q95" s="23">
        <v>0</v>
      </c>
      <c r="S95" s="23"/>
      <c r="U95" s="8">
        <v>13511364</v>
      </c>
      <c r="W95" s="298">
        <v>5476.1</v>
      </c>
      <c r="X95" s="273"/>
      <c r="Z95" s="298">
        <v>382</v>
      </c>
      <c r="AA95" s="273"/>
    </row>
    <row r="96" spans="2:27" ht="12.75">
      <c r="B96" s="245" t="s">
        <v>353</v>
      </c>
      <c r="C96" s="25"/>
      <c r="D96" s="320">
        <f>SUM(D95)</f>
        <v>5577</v>
      </c>
      <c r="E96" s="320">
        <f>SUM(E95)</f>
        <v>0</v>
      </c>
      <c r="F96" s="289">
        <f>SUM(F95)</f>
        <v>-5577</v>
      </c>
      <c r="G96" s="25"/>
      <c r="H96" s="320">
        <f>SUM(H95)</f>
        <v>3881331</v>
      </c>
      <c r="I96" s="320">
        <f>SUM(I95)</f>
        <v>0</v>
      </c>
      <c r="J96" s="321">
        <f>+I96-H96</f>
        <v>-3881331</v>
      </c>
      <c r="K96" s="25"/>
      <c r="L96" s="289">
        <f>+N96-H96</f>
        <v>-3881331</v>
      </c>
      <c r="M96" s="245"/>
      <c r="N96" s="322"/>
      <c r="O96" s="8"/>
      <c r="Q96" s="23"/>
      <c r="S96" s="23">
        <f>+H96+Q96</f>
        <v>3881331</v>
      </c>
      <c r="U96" s="8"/>
      <c r="W96" s="298"/>
      <c r="X96" s="273"/>
      <c r="Z96" s="298"/>
      <c r="AA96" s="273"/>
    </row>
    <row r="97" spans="2:27" ht="12.75">
      <c r="B97" s="269"/>
      <c r="C97" s="275"/>
      <c r="D97" s="316"/>
      <c r="E97" s="25"/>
      <c r="F97" s="323"/>
      <c r="G97" s="25"/>
      <c r="H97" s="316"/>
      <c r="I97" s="25"/>
      <c r="J97" s="323"/>
      <c r="K97" s="25"/>
      <c r="L97" s="289"/>
      <c r="M97" s="245"/>
      <c r="N97" s="324"/>
      <c r="O97" s="8"/>
      <c r="U97" s="8"/>
      <c r="W97" s="298"/>
      <c r="X97" s="273"/>
      <c r="Z97" s="298"/>
      <c r="AA97" s="273"/>
    </row>
    <row r="98" spans="1:28" ht="12.75">
      <c r="A98" s="9" t="s">
        <v>382</v>
      </c>
      <c r="B98" s="276" t="s">
        <v>383</v>
      </c>
      <c r="C98" s="31"/>
      <c r="D98" s="325">
        <v>0</v>
      </c>
      <c r="E98" s="326">
        <v>0</v>
      </c>
      <c r="F98" s="327">
        <f>+E98-D98</f>
        <v>0</v>
      </c>
      <c r="G98" s="31"/>
      <c r="H98" s="325">
        <v>0</v>
      </c>
      <c r="I98" s="326">
        <v>0</v>
      </c>
      <c r="J98" s="327">
        <f>+I98-H98</f>
        <v>0</v>
      </c>
      <c r="K98" s="31"/>
      <c r="L98" s="327">
        <f>N98-H98</f>
        <v>0</v>
      </c>
      <c r="M98" s="276"/>
      <c r="N98" s="328">
        <v>0</v>
      </c>
      <c r="O98" s="31"/>
      <c r="P98" s="329"/>
      <c r="Q98" s="32">
        <v>0</v>
      </c>
      <c r="R98" s="31"/>
      <c r="S98" s="32">
        <f>+H98+Q98</f>
        <v>0</v>
      </c>
      <c r="T98" s="276"/>
      <c r="U98" s="31">
        <v>5080</v>
      </c>
      <c r="V98" s="276"/>
      <c r="W98" s="330">
        <v>0</v>
      </c>
      <c r="X98" s="331" t="s">
        <v>340</v>
      </c>
      <c r="Y98" s="332"/>
      <c r="Z98" s="330">
        <v>0</v>
      </c>
      <c r="AA98" s="331" t="s">
        <v>340</v>
      </c>
      <c r="AB98" s="276"/>
    </row>
    <row r="99" spans="2:28" s="8" customFormat="1" ht="12.75">
      <c r="B99" s="333"/>
      <c r="C99" s="333"/>
      <c r="D99" s="334"/>
      <c r="E99" s="31"/>
      <c r="F99" s="335"/>
      <c r="G99" s="31"/>
      <c r="H99" s="336"/>
      <c r="I99" s="337"/>
      <c r="J99" s="335"/>
      <c r="K99" s="31"/>
      <c r="L99" s="338"/>
      <c r="M99" s="31"/>
      <c r="N99" s="339"/>
      <c r="O99" s="31"/>
      <c r="P99" s="31"/>
      <c r="Q99" s="31"/>
      <c r="R99" s="31"/>
      <c r="S99" s="31"/>
      <c r="T99" s="31"/>
      <c r="U99" s="31"/>
      <c r="V99" s="31"/>
      <c r="W99" s="340"/>
      <c r="X99" s="341"/>
      <c r="Y99" s="340"/>
      <c r="Z99" s="340"/>
      <c r="AA99" s="341"/>
      <c r="AB99" s="31"/>
    </row>
    <row r="100" spans="1:28" s="8" customFormat="1" ht="12.75">
      <c r="A100" s="9"/>
      <c r="B100" s="333" t="s">
        <v>384</v>
      </c>
      <c r="C100" s="333"/>
      <c r="D100" s="342"/>
      <c r="E100" s="343"/>
      <c r="F100" s="327">
        <f>+E100-D100</f>
        <v>0</v>
      </c>
      <c r="G100" s="31"/>
      <c r="H100" s="342"/>
      <c r="I100" s="343"/>
      <c r="J100" s="327">
        <f>+I100-H100</f>
        <v>0</v>
      </c>
      <c r="K100" s="31"/>
      <c r="L100" s="327">
        <f>N100-H100</f>
        <v>0</v>
      </c>
      <c r="M100" s="31"/>
      <c r="N100" s="328"/>
      <c r="O100" s="31"/>
      <c r="P100" s="31"/>
      <c r="Q100" s="32"/>
      <c r="R100" s="31"/>
      <c r="S100" s="32">
        <f>+H100+Q100</f>
        <v>0</v>
      </c>
      <c r="T100" s="31"/>
      <c r="U100" s="31"/>
      <c r="V100" s="31"/>
      <c r="W100" s="330" t="s">
        <v>340</v>
      </c>
      <c r="X100" s="331" t="s">
        <v>340</v>
      </c>
      <c r="Y100" s="340"/>
      <c r="Z100" s="330" t="s">
        <v>340</v>
      </c>
      <c r="AA100" s="331" t="s">
        <v>340</v>
      </c>
      <c r="AB100" s="31"/>
    </row>
    <row r="101" spans="2:28" s="8" customFormat="1" ht="12.75">
      <c r="B101" s="31"/>
      <c r="C101" s="31"/>
      <c r="D101" s="344"/>
      <c r="E101" s="33"/>
      <c r="F101" s="338"/>
      <c r="G101" s="31"/>
      <c r="H101" s="344"/>
      <c r="I101" s="33"/>
      <c r="J101" s="338"/>
      <c r="K101" s="33"/>
      <c r="L101" s="338"/>
      <c r="M101" s="31"/>
      <c r="N101" s="345"/>
      <c r="O101" s="33"/>
      <c r="P101" s="31"/>
      <c r="Q101" s="33"/>
      <c r="R101" s="33"/>
      <c r="S101" s="33"/>
      <c r="T101" s="31"/>
      <c r="U101" s="33"/>
      <c r="V101" s="31"/>
      <c r="W101" s="340"/>
      <c r="X101" s="341"/>
      <c r="Y101" s="340"/>
      <c r="Z101" s="340"/>
      <c r="AA101" s="341"/>
      <c r="AB101" s="31"/>
    </row>
    <row r="102" spans="1:28" s="8" customFormat="1" ht="12.75">
      <c r="A102" s="9" t="s">
        <v>385</v>
      </c>
      <c r="B102" s="333" t="s">
        <v>386</v>
      </c>
      <c r="C102" s="333"/>
      <c r="D102" s="325">
        <v>128893.54</v>
      </c>
      <c r="E102" s="326">
        <v>2800</v>
      </c>
      <c r="F102" s="327">
        <f>+E102-D102</f>
        <v>-126094</v>
      </c>
      <c r="G102" s="31"/>
      <c r="H102" s="325">
        <v>191401.33</v>
      </c>
      <c r="I102" s="326">
        <v>177400</v>
      </c>
      <c r="J102" s="327">
        <f>+I102-H102</f>
        <v>-14001</v>
      </c>
      <c r="K102" s="31"/>
      <c r="L102" s="327">
        <f>N102-H102</f>
        <v>-14001</v>
      </c>
      <c r="M102" s="31"/>
      <c r="N102" s="328">
        <v>177400</v>
      </c>
      <c r="O102" s="31"/>
      <c r="P102" s="31"/>
      <c r="Q102" s="32">
        <v>0</v>
      </c>
      <c r="R102" s="31"/>
      <c r="S102" s="32">
        <f>+H102+Q102</f>
        <v>191401</v>
      </c>
      <c r="T102" s="31"/>
      <c r="U102" s="31">
        <v>-3133.34</v>
      </c>
      <c r="V102" s="31"/>
      <c r="W102" s="330">
        <v>0</v>
      </c>
      <c r="X102" s="331" t="s">
        <v>340</v>
      </c>
      <c r="Y102" s="340"/>
      <c r="Z102" s="330">
        <v>15</v>
      </c>
      <c r="AA102" s="331" t="s">
        <v>340</v>
      </c>
      <c r="AB102" s="31"/>
    </row>
    <row r="103" spans="1:28" s="8" customFormat="1" ht="13.5" customHeight="1">
      <c r="A103" s="9"/>
      <c r="B103" s="333"/>
      <c r="C103" s="333"/>
      <c r="D103" s="336"/>
      <c r="E103" s="337"/>
      <c r="F103" s="335"/>
      <c r="G103" s="31"/>
      <c r="H103" s="336"/>
      <c r="I103" s="337"/>
      <c r="J103" s="335"/>
      <c r="K103" s="31"/>
      <c r="L103" s="338"/>
      <c r="M103" s="31"/>
      <c r="N103" s="339"/>
      <c r="O103" s="31"/>
      <c r="P103" s="31"/>
      <c r="Q103" s="32"/>
      <c r="R103" s="31"/>
      <c r="S103" s="32"/>
      <c r="T103" s="31"/>
      <c r="U103" s="31"/>
      <c r="V103" s="31"/>
      <c r="W103" s="340"/>
      <c r="X103" s="341"/>
      <c r="Y103" s="340"/>
      <c r="Z103" s="340"/>
      <c r="AA103" s="341"/>
      <c r="AB103" s="31"/>
    </row>
    <row r="104" spans="1:28" s="8" customFormat="1" ht="12.75">
      <c r="A104" s="9" t="s">
        <v>387</v>
      </c>
      <c r="B104" s="31" t="s">
        <v>388</v>
      </c>
      <c r="C104" s="31"/>
      <c r="D104" s="346">
        <v>5376.8</v>
      </c>
      <c r="E104" s="347">
        <v>0</v>
      </c>
      <c r="F104" s="327">
        <f>+E104-D104</f>
        <v>-5377</v>
      </c>
      <c r="G104" s="31"/>
      <c r="H104" s="346">
        <v>34972.85</v>
      </c>
      <c r="I104" s="347">
        <v>156567</v>
      </c>
      <c r="J104" s="327">
        <f>+I104-H104</f>
        <v>121594</v>
      </c>
      <c r="K104" s="31"/>
      <c r="L104" s="327">
        <f>N104-H104</f>
        <v>121594</v>
      </c>
      <c r="M104" s="276"/>
      <c r="N104" s="328">
        <v>156567</v>
      </c>
      <c r="O104" s="33"/>
      <c r="P104" s="31"/>
      <c r="Q104" s="32">
        <v>0</v>
      </c>
      <c r="R104" s="33"/>
      <c r="S104" s="32">
        <f>+H104+Q104</f>
        <v>34973</v>
      </c>
      <c r="T104" s="276"/>
      <c r="U104" s="33">
        <v>108117.41</v>
      </c>
      <c r="V104" s="276"/>
      <c r="W104" s="330">
        <v>0</v>
      </c>
      <c r="X104" s="331" t="s">
        <v>340</v>
      </c>
      <c r="Y104" s="332"/>
      <c r="Z104" s="330">
        <v>22</v>
      </c>
      <c r="AA104" s="331" t="s">
        <v>340</v>
      </c>
      <c r="AB104" s="31"/>
    </row>
    <row r="105" spans="4:27" s="8" customFormat="1" ht="12.75">
      <c r="D105" s="348"/>
      <c r="E105" s="349"/>
      <c r="F105" s="323"/>
      <c r="G105" s="25"/>
      <c r="H105" s="348"/>
      <c r="I105" s="349"/>
      <c r="J105" s="323"/>
      <c r="K105" s="25"/>
      <c r="L105" s="350"/>
      <c r="M105" s="25"/>
      <c r="N105" s="351"/>
      <c r="Q105" s="34"/>
      <c r="S105" s="34"/>
      <c r="U105" s="34"/>
      <c r="W105" s="298"/>
      <c r="X105" s="273"/>
      <c r="Y105" s="298"/>
      <c r="Z105" s="298"/>
      <c r="AA105" s="273"/>
    </row>
    <row r="106" spans="2:27" s="8" customFormat="1" ht="12.75">
      <c r="B106" s="31" t="s">
        <v>389</v>
      </c>
      <c r="C106" s="25"/>
      <c r="D106" s="289">
        <f>+D20+D32+D47+D61+D78+D92+D96+D98+D100+D102+D104</f>
        <v>1018259</v>
      </c>
      <c r="E106" s="289">
        <f>+E20+E32+E47+E61+E78+E92+E96+E98+E100+E102+E104</f>
        <v>294044</v>
      </c>
      <c r="F106" s="289">
        <f>+E106-D106</f>
        <v>-724215</v>
      </c>
      <c r="G106" s="25"/>
      <c r="H106" s="320">
        <f>+H20+H32+H47+H61+H78+H92+H96+H98+H100+H102+H104</f>
        <v>10819330</v>
      </c>
      <c r="I106" s="352">
        <f>+I20+I32+I47+I61+I78+I92+I96+I98+I100+I102+I104</f>
        <v>9662804</v>
      </c>
      <c r="J106" s="289">
        <f>+I106-H106</f>
        <v>-1156526</v>
      </c>
      <c r="K106" s="25"/>
      <c r="L106" s="289">
        <f>+N106-H106</f>
        <v>-1156526</v>
      </c>
      <c r="M106" s="25"/>
      <c r="N106" s="289">
        <f>+N20+N32+N47+N61+N78+N92+N96+N98+N100+N102+N104</f>
        <v>9662804</v>
      </c>
      <c r="O106" s="25"/>
      <c r="Q106" s="30">
        <f>+N106-I106</f>
        <v>0</v>
      </c>
      <c r="R106" s="25"/>
      <c r="S106" s="30">
        <f>+H106+Q106</f>
        <v>10819330</v>
      </c>
      <c r="U106" s="25">
        <f>+U20+U32+U47+U61+U78+U92+U96+U98+U100+U102+U104</f>
        <v>4703773</v>
      </c>
      <c r="W106" s="281" t="s">
        <v>340</v>
      </c>
      <c r="X106" s="282" t="s">
        <v>340</v>
      </c>
      <c r="Y106" s="298"/>
      <c r="Z106" s="281" t="s">
        <v>340</v>
      </c>
      <c r="AA106" s="282" t="s">
        <v>340</v>
      </c>
    </row>
    <row r="107" spans="2:27" s="8" customFormat="1" ht="14.25" customHeight="1">
      <c r="B107" s="25"/>
      <c r="C107" s="25"/>
      <c r="D107" s="316"/>
      <c r="E107" s="25"/>
      <c r="F107" s="323"/>
      <c r="G107" s="25"/>
      <c r="H107" s="316"/>
      <c r="I107" s="25"/>
      <c r="J107" s="323"/>
      <c r="K107" s="25"/>
      <c r="L107" s="323"/>
      <c r="M107" s="25"/>
      <c r="N107" s="323"/>
      <c r="W107" s="298"/>
      <c r="X107" s="273"/>
      <c r="Y107" s="298"/>
      <c r="Z107" s="298"/>
      <c r="AA107" s="273"/>
    </row>
    <row r="108" spans="1:29" s="8" customFormat="1" ht="12.75">
      <c r="A108" s="9" t="s">
        <v>390</v>
      </c>
      <c r="B108" s="31" t="s">
        <v>391</v>
      </c>
      <c r="C108" s="31"/>
      <c r="D108" s="325">
        <v>82705</v>
      </c>
      <c r="E108" s="326">
        <v>0</v>
      </c>
      <c r="F108" s="327">
        <f>+E108-D108</f>
        <v>-82705</v>
      </c>
      <c r="G108" s="31"/>
      <c r="H108" s="325">
        <v>272238.86</v>
      </c>
      <c r="I108" s="326">
        <v>734900</v>
      </c>
      <c r="J108" s="327">
        <f>+I108-H108</f>
        <v>462661</v>
      </c>
      <c r="K108" s="31"/>
      <c r="L108" s="327">
        <f>N108-H108</f>
        <v>462661</v>
      </c>
      <c r="M108" s="31"/>
      <c r="N108" s="328">
        <v>734900</v>
      </c>
      <c r="O108" s="31"/>
      <c r="P108" s="31"/>
      <c r="Q108" s="31">
        <v>0</v>
      </c>
      <c r="R108" s="31"/>
      <c r="S108" s="32"/>
      <c r="T108" s="31"/>
      <c r="U108" s="31">
        <v>130411.11</v>
      </c>
      <c r="V108" s="31"/>
      <c r="W108" s="330">
        <v>0</v>
      </c>
      <c r="X108" s="331" t="s">
        <v>340</v>
      </c>
      <c r="Y108" s="340"/>
      <c r="Z108" s="330">
        <v>172</v>
      </c>
      <c r="AA108" s="331" t="s">
        <v>340</v>
      </c>
      <c r="AB108" s="31"/>
      <c r="AC108" s="31"/>
    </row>
    <row r="109" spans="3:27" ht="12.75">
      <c r="C109" s="8"/>
      <c r="D109" s="316"/>
      <c r="E109" s="25"/>
      <c r="F109" s="353"/>
      <c r="G109" s="25"/>
      <c r="H109" s="316"/>
      <c r="I109" s="25"/>
      <c r="J109" s="323"/>
      <c r="K109" s="25"/>
      <c r="L109" s="289"/>
      <c r="M109" s="245"/>
      <c r="N109" s="323"/>
      <c r="O109" s="8"/>
      <c r="U109" s="8"/>
      <c r="X109" s="273"/>
      <c r="AA109" s="273"/>
    </row>
    <row r="110" spans="1:27" s="8" customFormat="1" ht="13.5" thickBot="1">
      <c r="A110" s="9"/>
      <c r="B110" s="25" t="s">
        <v>392</v>
      </c>
      <c r="C110" s="25"/>
      <c r="D110" s="354">
        <f>+D108+D106</f>
        <v>1100964</v>
      </c>
      <c r="E110" s="354">
        <f>+E108+E106</f>
        <v>294044</v>
      </c>
      <c r="F110" s="354">
        <f>+E110-D110</f>
        <v>-806920</v>
      </c>
      <c r="G110" s="25"/>
      <c r="H110" s="355">
        <f>+H108+H106</f>
        <v>11091569</v>
      </c>
      <c r="I110" s="356">
        <f>+I108+I106</f>
        <v>10397704</v>
      </c>
      <c r="J110" s="354">
        <f>+I110-H110</f>
        <v>-693865</v>
      </c>
      <c r="K110" s="25"/>
      <c r="L110" s="357">
        <f>+N110-H110</f>
        <v>-693865</v>
      </c>
      <c r="M110" s="25"/>
      <c r="N110" s="357">
        <f>+N108+N106</f>
        <v>10397704</v>
      </c>
      <c r="Q110" s="35">
        <f>+N110-I110</f>
        <v>0</v>
      </c>
      <c r="R110" s="25"/>
      <c r="S110" s="35">
        <f>+H110+Q110</f>
        <v>11091569</v>
      </c>
      <c r="U110" s="358">
        <f>+U108+U106</f>
        <v>4834184</v>
      </c>
      <c r="W110" s="281" t="s">
        <v>340</v>
      </c>
      <c r="X110" s="282" t="s">
        <v>340</v>
      </c>
      <c r="Y110" s="298"/>
      <c r="Z110" s="281" t="s">
        <v>340</v>
      </c>
      <c r="AA110" s="282" t="s">
        <v>340</v>
      </c>
    </row>
    <row r="111" spans="1:27" s="8" customFormat="1" ht="13.5" thickTop="1">
      <c r="A111" s="9"/>
      <c r="B111" s="359"/>
      <c r="C111" s="359"/>
      <c r="D111" s="316"/>
      <c r="E111" s="25"/>
      <c r="F111" s="323"/>
      <c r="G111" s="25"/>
      <c r="H111" s="316"/>
      <c r="I111" s="25"/>
      <c r="J111" s="323"/>
      <c r="K111" s="25"/>
      <c r="L111" s="323"/>
      <c r="M111" s="25"/>
      <c r="N111" s="323"/>
      <c r="W111" s="298"/>
      <c r="X111" s="273"/>
      <c r="Y111" s="298"/>
      <c r="Z111" s="298"/>
      <c r="AA111" s="273"/>
    </row>
    <row r="112" spans="1:29" s="8" customFormat="1" ht="12.75">
      <c r="A112" s="8" t="s">
        <v>393</v>
      </c>
      <c r="B112" s="31" t="s">
        <v>394</v>
      </c>
      <c r="C112" s="31"/>
      <c r="D112" s="325">
        <v>22.44</v>
      </c>
      <c r="E112" s="326">
        <v>0</v>
      </c>
      <c r="F112" s="327">
        <f>+E112-D112</f>
        <v>-22</v>
      </c>
      <c r="G112" s="31"/>
      <c r="H112" s="346">
        <v>260.3</v>
      </c>
      <c r="I112" s="347">
        <v>0</v>
      </c>
      <c r="J112" s="327">
        <f>+I112-H112</f>
        <v>-260</v>
      </c>
      <c r="K112" s="31"/>
      <c r="L112" s="327">
        <f>N112-H112</f>
        <v>-260</v>
      </c>
      <c r="M112" s="276"/>
      <c r="N112" s="328">
        <v>0</v>
      </c>
      <c r="O112" s="33"/>
      <c r="P112" s="31"/>
      <c r="Q112" s="32">
        <v>0</v>
      </c>
      <c r="R112" s="33"/>
      <c r="S112" s="32">
        <f>+H112+Q112</f>
        <v>260</v>
      </c>
      <c r="T112" s="31"/>
      <c r="U112" s="33">
        <v>118.83</v>
      </c>
      <c r="V112" s="31"/>
      <c r="W112" s="330">
        <v>0</v>
      </c>
      <c r="X112" s="331" t="s">
        <v>340</v>
      </c>
      <c r="Y112" s="340"/>
      <c r="Z112" s="330">
        <v>0</v>
      </c>
      <c r="AA112" s="331" t="s">
        <v>340</v>
      </c>
      <c r="AB112" s="31"/>
      <c r="AC112" s="31"/>
    </row>
    <row r="113" spans="2:29" s="8" customFormat="1" ht="12.75">
      <c r="B113" s="31"/>
      <c r="C113" s="31"/>
      <c r="D113" s="336"/>
      <c r="E113" s="337"/>
      <c r="F113" s="335"/>
      <c r="G113" s="31"/>
      <c r="H113" s="360"/>
      <c r="I113" s="361"/>
      <c r="J113" s="335"/>
      <c r="K113" s="31"/>
      <c r="L113" s="338"/>
      <c r="M113" s="276"/>
      <c r="N113" s="345"/>
      <c r="O113" s="33"/>
      <c r="P113" s="31"/>
      <c r="Q113" s="32"/>
      <c r="R113" s="33"/>
      <c r="S113" s="32"/>
      <c r="T113" s="31"/>
      <c r="U113" s="33"/>
      <c r="V113" s="31"/>
      <c r="W113" s="340"/>
      <c r="X113" s="341"/>
      <c r="Y113" s="340"/>
      <c r="Z113" s="340"/>
      <c r="AA113" s="341"/>
      <c r="AB113" s="31"/>
      <c r="AC113" s="31"/>
    </row>
    <row r="114" spans="1:29" s="8" customFormat="1" ht="12.75">
      <c r="A114" s="8" t="s">
        <v>395</v>
      </c>
      <c r="B114" s="31" t="s">
        <v>396</v>
      </c>
      <c r="C114" s="31"/>
      <c r="D114" s="325">
        <v>0</v>
      </c>
      <c r="E114" s="326">
        <v>0</v>
      </c>
      <c r="F114" s="327">
        <f>+E114-D114</f>
        <v>0</v>
      </c>
      <c r="G114" s="31"/>
      <c r="H114" s="325">
        <v>0</v>
      </c>
      <c r="I114" s="326">
        <v>0</v>
      </c>
      <c r="J114" s="327">
        <f>+I114-H114</f>
        <v>0</v>
      </c>
      <c r="K114" s="31"/>
      <c r="L114" s="327" t="s">
        <v>30</v>
      </c>
      <c r="M114" s="276"/>
      <c r="N114" s="328">
        <v>0</v>
      </c>
      <c r="O114" s="31"/>
      <c r="P114" s="31"/>
      <c r="Q114" s="32">
        <v>0</v>
      </c>
      <c r="R114" s="33"/>
      <c r="S114" s="32" t="s">
        <v>30</v>
      </c>
      <c r="T114" s="31"/>
      <c r="U114" s="31">
        <v>0</v>
      </c>
      <c r="V114" s="31"/>
      <c r="W114" s="330">
        <v>0</v>
      </c>
      <c r="X114" s="331" t="s">
        <v>340</v>
      </c>
      <c r="Y114" s="340"/>
      <c r="Z114" s="330">
        <v>0</v>
      </c>
      <c r="AA114" s="331" t="s">
        <v>340</v>
      </c>
      <c r="AB114" s="31"/>
      <c r="AC114" s="31"/>
    </row>
    <row r="115" spans="2:29" s="8" customFormat="1" ht="12.75">
      <c r="B115" s="31"/>
      <c r="C115" s="31"/>
      <c r="D115" s="336"/>
      <c r="E115" s="337"/>
      <c r="F115" s="335"/>
      <c r="G115" s="31"/>
      <c r="H115" s="336"/>
      <c r="I115" s="337"/>
      <c r="J115" s="335"/>
      <c r="K115" s="31"/>
      <c r="L115" s="335"/>
      <c r="M115" s="31"/>
      <c r="N115" s="339"/>
      <c r="O115" s="31"/>
      <c r="P115" s="31"/>
      <c r="Q115" s="31"/>
      <c r="R115" s="31"/>
      <c r="S115" s="31"/>
      <c r="T115" s="31"/>
      <c r="U115" s="31"/>
      <c r="V115" s="31"/>
      <c r="W115" s="340"/>
      <c r="X115" s="341"/>
      <c r="Y115" s="340"/>
      <c r="Z115" s="340"/>
      <c r="AA115" s="341"/>
      <c r="AB115" s="31"/>
      <c r="AC115" s="31"/>
    </row>
    <row r="116" spans="1:29" s="8" customFormat="1" ht="12.75">
      <c r="A116" s="9" t="s">
        <v>397</v>
      </c>
      <c r="B116" s="31" t="s">
        <v>398</v>
      </c>
      <c r="C116" s="31"/>
      <c r="D116" s="362">
        <v>0</v>
      </c>
      <c r="E116" s="363">
        <v>0</v>
      </c>
      <c r="F116" s="364">
        <f>+E116-D116</f>
        <v>0</v>
      </c>
      <c r="G116" s="31"/>
      <c r="H116" s="325">
        <v>0</v>
      </c>
      <c r="I116" s="326">
        <v>0</v>
      </c>
      <c r="J116" s="327">
        <f>+I116-H116</f>
        <v>0</v>
      </c>
      <c r="K116" s="31"/>
      <c r="L116" s="327">
        <f>N116-H116</f>
        <v>0</v>
      </c>
      <c r="M116" s="31"/>
      <c r="N116" s="328">
        <v>0</v>
      </c>
      <c r="O116" s="31"/>
      <c r="P116" s="31"/>
      <c r="Q116" s="32">
        <v>0</v>
      </c>
      <c r="R116" s="31"/>
      <c r="S116" s="32">
        <f>+H116+Q116</f>
        <v>0</v>
      </c>
      <c r="T116" s="31"/>
      <c r="U116" s="31">
        <v>0</v>
      </c>
      <c r="V116" s="31"/>
      <c r="W116" s="330">
        <v>0</v>
      </c>
      <c r="X116" s="331" t="s">
        <v>340</v>
      </c>
      <c r="Y116" s="340"/>
      <c r="Z116" s="330">
        <v>0</v>
      </c>
      <c r="AA116" s="331" t="s">
        <v>340</v>
      </c>
      <c r="AB116" s="31"/>
      <c r="AC116" s="31"/>
    </row>
    <row r="117" spans="2:29" s="8" customFormat="1" ht="12.75">
      <c r="B117" s="31"/>
      <c r="C117" s="31"/>
      <c r="D117" s="336"/>
      <c r="E117" s="337"/>
      <c r="F117" s="335"/>
      <c r="G117" s="31"/>
      <c r="H117" s="336"/>
      <c r="I117" s="337"/>
      <c r="J117" s="335"/>
      <c r="K117" s="31"/>
      <c r="L117" s="335"/>
      <c r="M117" s="31"/>
      <c r="N117" s="339"/>
      <c r="O117" s="31"/>
      <c r="P117" s="31"/>
      <c r="Q117" s="31"/>
      <c r="R117" s="31"/>
      <c r="S117" s="31"/>
      <c r="T117" s="31"/>
      <c r="U117" s="31"/>
      <c r="V117" s="31"/>
      <c r="W117" s="340"/>
      <c r="X117" s="341"/>
      <c r="Y117" s="340"/>
      <c r="Z117" s="340"/>
      <c r="AA117" s="341"/>
      <c r="AB117" s="31"/>
      <c r="AC117" s="31"/>
    </row>
    <row r="118" spans="1:29" s="8" customFormat="1" ht="12.75">
      <c r="A118" s="8" t="s">
        <v>399</v>
      </c>
      <c r="B118" s="333" t="s">
        <v>400</v>
      </c>
      <c r="C118" s="333"/>
      <c r="D118" s="325">
        <v>8296</v>
      </c>
      <c r="E118" s="326">
        <v>9516</v>
      </c>
      <c r="F118" s="327">
        <f>+E118-D118</f>
        <v>1220</v>
      </c>
      <c r="G118" s="31"/>
      <c r="H118" s="325">
        <v>171672.82</v>
      </c>
      <c r="I118" s="326">
        <v>115692</v>
      </c>
      <c r="J118" s="327">
        <f>+I118-H118</f>
        <v>-55981</v>
      </c>
      <c r="K118" s="31"/>
      <c r="L118" s="327">
        <f>N118-H118</f>
        <v>-55981</v>
      </c>
      <c r="M118" s="276"/>
      <c r="N118" s="328">
        <v>115692</v>
      </c>
      <c r="O118" s="31"/>
      <c r="P118" s="31"/>
      <c r="Q118" s="32">
        <v>0</v>
      </c>
      <c r="R118" s="33"/>
      <c r="S118" s="32" t="s">
        <v>30</v>
      </c>
      <c r="T118" s="31"/>
      <c r="U118" s="31">
        <v>200626.37</v>
      </c>
      <c r="V118" s="31"/>
      <c r="W118" s="330">
        <v>0</v>
      </c>
      <c r="X118" s="331" t="s">
        <v>340</v>
      </c>
      <c r="Y118" s="340"/>
      <c r="Z118" s="330">
        <v>0</v>
      </c>
      <c r="AA118" s="331" t="s">
        <v>340</v>
      </c>
      <c r="AB118" s="31"/>
      <c r="AC118" s="31"/>
    </row>
    <row r="119" spans="2:27" s="8" customFormat="1" ht="12.75">
      <c r="B119" s="359"/>
      <c r="C119" s="359"/>
      <c r="D119" s="348"/>
      <c r="E119" s="349"/>
      <c r="F119" s="323"/>
      <c r="G119" s="25"/>
      <c r="H119" s="316"/>
      <c r="I119" s="25"/>
      <c r="J119" s="323"/>
      <c r="K119" s="25"/>
      <c r="L119" s="323"/>
      <c r="M119" s="25"/>
      <c r="N119" s="323"/>
      <c r="W119" s="298"/>
      <c r="X119" s="273"/>
      <c r="Y119" s="298"/>
      <c r="Z119" s="298"/>
      <c r="AA119" s="273"/>
    </row>
    <row r="120" spans="2:27" s="8" customFormat="1" ht="12.75">
      <c r="B120" s="359"/>
      <c r="C120" s="359"/>
      <c r="D120" s="320">
        <f>+D110+D112+D114+D116+D118</f>
        <v>1109282</v>
      </c>
      <c r="E120" s="352">
        <f>+E110+E112+E114+E116+E118</f>
        <v>303560</v>
      </c>
      <c r="F120" s="289">
        <f>+E120-D120</f>
        <v>-805722</v>
      </c>
      <c r="G120" s="25"/>
      <c r="H120" s="320">
        <f>+H110+H112+H114+H116+H118</f>
        <v>11263502</v>
      </c>
      <c r="I120" s="352">
        <f>+I110+I112+I114+I116+I118</f>
        <v>10513396</v>
      </c>
      <c r="J120" s="289">
        <f>+I120-H120</f>
        <v>-750106</v>
      </c>
      <c r="K120" s="25"/>
      <c r="L120" s="289">
        <f>N120-H120</f>
        <v>-750106</v>
      </c>
      <c r="M120" s="25"/>
      <c r="N120" s="289">
        <f>+N110+N112+N114+N116+N118</f>
        <v>10513396</v>
      </c>
      <c r="S120" s="8" t="e">
        <f>+S110+S112+S114+S116+S118</f>
        <v>#VALUE!</v>
      </c>
      <c r="U120" s="8">
        <f>+U110+U112+U114+U116+U118</f>
        <v>5034929</v>
      </c>
      <c r="W120" s="298"/>
      <c r="X120" s="273"/>
      <c r="Y120" s="298"/>
      <c r="Z120" s="298"/>
      <c r="AA120" s="273"/>
    </row>
    <row r="121" spans="2:27" s="8" customFormat="1" ht="12.75">
      <c r="B121" s="359"/>
      <c r="C121" s="359"/>
      <c r="N121" s="365"/>
      <c r="W121" s="298"/>
      <c r="X121" s="366"/>
      <c r="Y121" s="298"/>
      <c r="Z121" s="298"/>
      <c r="AA121" s="366"/>
    </row>
    <row r="122" spans="2:27" s="8" customFormat="1" ht="12.75">
      <c r="B122" s="359"/>
      <c r="C122" s="359"/>
      <c r="W122" s="298"/>
      <c r="X122" s="366"/>
      <c r="Y122" s="298"/>
      <c r="Z122" s="298"/>
      <c r="AA122" s="366"/>
    </row>
    <row r="123" spans="2:27" s="8" customFormat="1" ht="12.75">
      <c r="B123" s="359"/>
      <c r="C123" s="359"/>
      <c r="H123" s="8">
        <f>H108+H106</f>
        <v>11091569</v>
      </c>
      <c r="I123" s="8" t="s">
        <v>401</v>
      </c>
      <c r="W123" s="298"/>
      <c r="X123" s="366"/>
      <c r="Y123" s="298"/>
      <c r="Z123" s="298"/>
      <c r="AA123" s="366"/>
    </row>
    <row r="124" spans="23:27" s="8" customFormat="1" ht="12">
      <c r="W124" s="298"/>
      <c r="X124" s="366"/>
      <c r="Y124" s="298"/>
      <c r="Z124" s="298"/>
      <c r="AA124" s="366"/>
    </row>
    <row r="125" spans="2:27" s="8" customFormat="1" ht="12.75">
      <c r="B125" s="275"/>
      <c r="C125" s="275"/>
      <c r="W125" s="298"/>
      <c r="X125" s="366"/>
      <c r="Y125" s="298"/>
      <c r="Z125" s="298"/>
      <c r="AA125" s="366"/>
    </row>
    <row r="126" spans="23:27" s="8" customFormat="1" ht="12">
      <c r="W126" s="298"/>
      <c r="X126" s="366"/>
      <c r="Y126" s="298"/>
      <c r="Z126" s="298"/>
      <c r="AA126" s="366"/>
    </row>
    <row r="127" spans="23:27" s="8" customFormat="1" ht="12">
      <c r="W127" s="298"/>
      <c r="X127" s="366"/>
      <c r="Y127" s="298"/>
      <c r="Z127" s="298"/>
      <c r="AA127" s="366"/>
    </row>
    <row r="128" spans="23:27" s="8" customFormat="1" ht="12">
      <c r="W128" s="298"/>
      <c r="X128" s="366"/>
      <c r="Y128" s="298"/>
      <c r="Z128" s="298"/>
      <c r="AA128" s="366"/>
    </row>
    <row r="129" spans="23:27" s="8" customFormat="1" ht="12">
      <c r="W129" s="298"/>
      <c r="X129" s="366"/>
      <c r="Y129" s="298"/>
      <c r="Z129" s="298"/>
      <c r="AA129" s="366"/>
    </row>
    <row r="130" spans="23:27" s="8" customFormat="1" ht="12">
      <c r="W130" s="298"/>
      <c r="X130" s="366"/>
      <c r="Y130" s="298"/>
      <c r="Z130" s="298"/>
      <c r="AA130" s="366"/>
    </row>
    <row r="131" spans="23:27" s="8" customFormat="1" ht="12">
      <c r="W131" s="298"/>
      <c r="X131" s="366"/>
      <c r="Y131" s="298"/>
      <c r="Z131" s="298"/>
      <c r="AA131" s="366"/>
    </row>
    <row r="132" spans="23:27" s="8" customFormat="1" ht="12">
      <c r="W132" s="298"/>
      <c r="X132" s="366"/>
      <c r="Y132" s="298"/>
      <c r="Z132" s="298"/>
      <c r="AA132" s="366"/>
    </row>
    <row r="133" spans="23:27" s="8" customFormat="1" ht="12">
      <c r="W133" s="298"/>
      <c r="X133" s="366"/>
      <c r="Y133" s="298"/>
      <c r="Z133" s="298"/>
      <c r="AA133" s="366"/>
    </row>
    <row r="134" spans="23:27" s="8" customFormat="1" ht="12">
      <c r="W134" s="298"/>
      <c r="X134" s="366"/>
      <c r="Y134" s="298"/>
      <c r="Z134" s="298"/>
      <c r="AA134" s="366"/>
    </row>
    <row r="135" spans="23:27" s="8" customFormat="1" ht="12">
      <c r="W135" s="298"/>
      <c r="X135" s="366"/>
      <c r="Y135" s="298"/>
      <c r="Z135" s="298"/>
      <c r="AA135" s="366"/>
    </row>
    <row r="136" spans="23:27" s="8" customFormat="1" ht="12">
      <c r="W136" s="298"/>
      <c r="X136" s="366"/>
      <c r="Y136" s="298"/>
      <c r="Z136" s="298"/>
      <c r="AA136" s="366"/>
    </row>
    <row r="137" spans="2:27" s="8" customFormat="1" ht="12">
      <c r="B137" s="367"/>
      <c r="C137" s="367"/>
      <c r="W137" s="298"/>
      <c r="X137" s="366"/>
      <c r="Y137" s="298"/>
      <c r="Z137" s="298"/>
      <c r="AA137" s="366"/>
    </row>
    <row r="138" spans="2:27" s="8" customFormat="1" ht="12">
      <c r="B138" s="368"/>
      <c r="C138" s="368"/>
      <c r="W138" s="298"/>
      <c r="X138" s="366"/>
      <c r="Y138" s="298"/>
      <c r="Z138" s="298"/>
      <c r="AA138" s="366"/>
    </row>
    <row r="139" spans="23:27" s="8" customFormat="1" ht="12">
      <c r="W139" s="298"/>
      <c r="X139" s="366"/>
      <c r="Y139" s="298"/>
      <c r="Z139" s="298"/>
      <c r="AA139" s="366"/>
    </row>
    <row r="140" spans="23:27" s="8" customFormat="1" ht="12">
      <c r="W140" s="298"/>
      <c r="X140" s="366"/>
      <c r="Y140" s="298"/>
      <c r="Z140" s="298"/>
      <c r="AA140" s="366"/>
    </row>
    <row r="141" spans="23:27" s="8" customFormat="1" ht="12">
      <c r="W141" s="298"/>
      <c r="X141" s="366"/>
      <c r="Y141" s="298"/>
      <c r="Z141" s="298"/>
      <c r="AA141" s="366"/>
    </row>
    <row r="142" spans="23:27" s="8" customFormat="1" ht="12">
      <c r="W142" s="298"/>
      <c r="X142" s="366"/>
      <c r="Y142" s="298"/>
      <c r="Z142" s="298"/>
      <c r="AA142" s="366"/>
    </row>
    <row r="143" spans="23:27" s="8" customFormat="1" ht="12">
      <c r="W143" s="298"/>
      <c r="X143" s="366"/>
      <c r="Y143" s="298"/>
      <c r="Z143" s="298"/>
      <c r="AA143" s="366"/>
    </row>
    <row r="144" spans="2:27" s="8" customFormat="1" ht="12.75">
      <c r="B144" s="275"/>
      <c r="C144" s="275"/>
      <c r="W144" s="298"/>
      <c r="X144" s="366"/>
      <c r="Y144" s="298"/>
      <c r="Z144" s="298"/>
      <c r="AA144" s="366"/>
    </row>
    <row r="145" spans="23:27" s="8" customFormat="1" ht="12">
      <c r="W145" s="298"/>
      <c r="X145" s="366"/>
      <c r="Y145" s="298"/>
      <c r="Z145" s="298"/>
      <c r="AA145" s="366"/>
    </row>
    <row r="146" spans="2:27" s="8" customFormat="1" ht="12.75">
      <c r="B146" s="275"/>
      <c r="C146" s="275"/>
      <c r="W146" s="298"/>
      <c r="X146" s="366"/>
      <c r="Y146" s="298"/>
      <c r="Z146" s="298"/>
      <c r="AA146" s="366"/>
    </row>
    <row r="147" spans="23:27" s="8" customFormat="1" ht="12">
      <c r="W147" s="298"/>
      <c r="X147" s="366"/>
      <c r="Y147" s="298"/>
      <c r="Z147" s="298"/>
      <c r="AA147" s="366"/>
    </row>
    <row r="148" spans="23:27" s="8" customFormat="1" ht="12">
      <c r="W148" s="298"/>
      <c r="X148" s="366"/>
      <c r="Y148" s="298"/>
      <c r="Z148" s="298"/>
      <c r="AA148" s="366"/>
    </row>
    <row r="149" spans="23:27" s="8" customFormat="1" ht="12">
      <c r="W149" s="298"/>
      <c r="X149" s="366"/>
      <c r="Y149" s="298"/>
      <c r="Z149" s="298"/>
      <c r="AA149" s="366"/>
    </row>
    <row r="150" spans="2:27" s="8" customFormat="1" ht="12.75">
      <c r="B150" s="359"/>
      <c r="C150" s="359"/>
      <c r="W150" s="298"/>
      <c r="X150" s="366"/>
      <c r="Y150" s="298"/>
      <c r="Z150" s="298"/>
      <c r="AA150" s="366"/>
    </row>
    <row r="151" spans="2:27" s="8" customFormat="1" ht="12.75">
      <c r="B151" s="369"/>
      <c r="C151" s="369"/>
      <c r="W151" s="298"/>
      <c r="X151" s="366"/>
      <c r="Y151" s="298"/>
      <c r="Z151" s="298"/>
      <c r="AA151" s="366"/>
    </row>
    <row r="152" spans="2:27" s="8" customFormat="1" ht="12.75">
      <c r="B152" s="359"/>
      <c r="C152" s="359"/>
      <c r="W152" s="298"/>
      <c r="X152" s="366"/>
      <c r="Y152" s="298"/>
      <c r="Z152" s="298"/>
      <c r="AA152" s="366"/>
    </row>
    <row r="153" spans="2:27" s="8" customFormat="1" ht="12.75">
      <c r="B153" s="369"/>
      <c r="C153" s="369"/>
      <c r="W153" s="298"/>
      <c r="X153" s="366"/>
      <c r="Y153" s="298"/>
      <c r="Z153" s="298"/>
      <c r="AA153" s="366"/>
    </row>
    <row r="154" spans="2:27" s="8" customFormat="1" ht="12.75">
      <c r="B154" s="275"/>
      <c r="C154" s="275"/>
      <c r="W154" s="298"/>
      <c r="X154" s="366"/>
      <c r="Y154" s="298"/>
      <c r="Z154" s="298"/>
      <c r="AA154" s="366"/>
    </row>
    <row r="155" spans="23:27" s="8" customFormat="1" ht="12">
      <c r="W155" s="298"/>
      <c r="X155" s="366"/>
      <c r="Y155" s="298"/>
      <c r="Z155" s="298"/>
      <c r="AA155" s="366"/>
    </row>
    <row r="156" spans="23:27" s="8" customFormat="1" ht="12">
      <c r="W156" s="298"/>
      <c r="X156" s="366"/>
      <c r="Y156" s="298"/>
      <c r="Z156" s="298"/>
      <c r="AA156" s="366"/>
    </row>
    <row r="157" spans="2:27" s="8" customFormat="1" ht="15">
      <c r="B157" s="370"/>
      <c r="C157" s="370"/>
      <c r="D157" s="36"/>
      <c r="E157" s="36"/>
      <c r="F157" s="36"/>
      <c r="H157" s="36"/>
      <c r="I157" s="36"/>
      <c r="J157" s="36"/>
      <c r="K157" s="36"/>
      <c r="L157" s="36"/>
      <c r="N157" s="36"/>
      <c r="O157" s="36"/>
      <c r="Q157" s="36"/>
      <c r="R157" s="36"/>
      <c r="U157" s="36"/>
      <c r="W157" s="298"/>
      <c r="X157" s="366"/>
      <c r="Y157" s="298"/>
      <c r="Z157" s="298"/>
      <c r="AA157" s="366"/>
    </row>
    <row r="158" spans="23:27" s="8" customFormat="1" ht="12">
      <c r="W158" s="298"/>
      <c r="X158" s="366"/>
      <c r="Y158" s="298"/>
      <c r="Z158" s="298"/>
      <c r="AA158" s="366"/>
    </row>
    <row r="159" spans="23:27" s="8" customFormat="1" ht="12">
      <c r="W159" s="298"/>
      <c r="X159" s="366"/>
      <c r="Y159" s="298"/>
      <c r="Z159" s="298"/>
      <c r="AA159" s="366"/>
    </row>
    <row r="160" spans="23:27" s="8" customFormat="1" ht="12">
      <c r="W160" s="298"/>
      <c r="X160" s="366"/>
      <c r="Y160" s="298"/>
      <c r="Z160" s="298"/>
      <c r="AA160" s="366"/>
    </row>
    <row r="161" spans="23:27" s="8" customFormat="1" ht="12">
      <c r="W161" s="298"/>
      <c r="X161" s="366"/>
      <c r="Y161" s="298"/>
      <c r="Z161" s="298"/>
      <c r="AA161" s="366"/>
    </row>
    <row r="162" spans="23:27" s="8" customFormat="1" ht="12">
      <c r="W162" s="298"/>
      <c r="X162" s="366"/>
      <c r="Y162" s="298"/>
      <c r="Z162" s="298"/>
      <c r="AA162" s="366"/>
    </row>
    <row r="163" spans="23:27" s="8" customFormat="1" ht="12">
      <c r="W163" s="298"/>
      <c r="X163" s="366"/>
      <c r="Y163" s="298"/>
      <c r="Z163" s="298"/>
      <c r="AA163" s="366"/>
    </row>
    <row r="164" spans="23:27" s="8" customFormat="1" ht="12">
      <c r="W164" s="298"/>
      <c r="X164" s="366"/>
      <c r="Y164" s="298"/>
      <c r="Z164" s="298"/>
      <c r="AA164" s="366"/>
    </row>
    <row r="165" spans="23:27" s="8" customFormat="1" ht="12">
      <c r="W165" s="298"/>
      <c r="X165" s="366"/>
      <c r="Y165" s="298"/>
      <c r="Z165" s="298"/>
      <c r="AA165" s="366"/>
    </row>
    <row r="166" spans="23:27" s="8" customFormat="1" ht="12">
      <c r="W166" s="298"/>
      <c r="X166" s="366"/>
      <c r="Y166" s="298"/>
      <c r="Z166" s="298"/>
      <c r="AA166" s="366"/>
    </row>
    <row r="167" spans="23:27" s="8" customFormat="1" ht="12">
      <c r="W167" s="298"/>
      <c r="X167" s="366"/>
      <c r="Y167" s="298"/>
      <c r="Z167" s="298"/>
      <c r="AA167" s="366"/>
    </row>
    <row r="168" spans="23:27" s="8" customFormat="1" ht="12">
      <c r="W168" s="298"/>
      <c r="X168" s="366"/>
      <c r="Y168" s="298"/>
      <c r="Z168" s="298"/>
      <c r="AA168" s="366"/>
    </row>
    <row r="169" spans="23:27" s="8" customFormat="1" ht="12">
      <c r="W169" s="298"/>
      <c r="X169" s="366"/>
      <c r="Y169" s="298"/>
      <c r="Z169" s="298"/>
      <c r="AA169" s="366"/>
    </row>
    <row r="170" spans="23:27" s="8" customFormat="1" ht="12">
      <c r="W170" s="298"/>
      <c r="X170" s="366"/>
      <c r="Y170" s="298"/>
      <c r="Z170" s="298"/>
      <c r="AA170" s="366"/>
    </row>
    <row r="171" spans="19:27" s="8" customFormat="1" ht="12">
      <c r="S171" s="9"/>
      <c r="W171" s="219"/>
      <c r="X171" s="273"/>
      <c r="Y171" s="298"/>
      <c r="Z171" s="219"/>
      <c r="AA171" s="273"/>
    </row>
    <row r="172" spans="19:27" s="8" customFormat="1" ht="12">
      <c r="S172" s="9"/>
      <c r="W172" s="219"/>
      <c r="X172" s="273"/>
      <c r="Y172" s="298"/>
      <c r="Z172" s="219"/>
      <c r="AA172" s="273"/>
    </row>
    <row r="173" spans="19:27" s="8" customFormat="1" ht="12">
      <c r="S173" s="9"/>
      <c r="W173" s="219"/>
      <c r="X173" s="273"/>
      <c r="Y173" s="298"/>
      <c r="Z173" s="219"/>
      <c r="AA173" s="273"/>
    </row>
    <row r="174" spans="19:27" s="8" customFormat="1" ht="12">
      <c r="S174" s="9"/>
      <c r="W174" s="219"/>
      <c r="X174" s="273"/>
      <c r="Y174" s="298"/>
      <c r="Z174" s="219"/>
      <c r="AA174" s="273"/>
    </row>
    <row r="175" spans="19:27" s="8" customFormat="1" ht="12">
      <c r="S175" s="9"/>
      <c r="W175" s="219"/>
      <c r="X175" s="273"/>
      <c r="Y175" s="298"/>
      <c r="Z175" s="219"/>
      <c r="AA175" s="273"/>
    </row>
    <row r="176" spans="19:27" s="8" customFormat="1" ht="12">
      <c r="S176" s="9"/>
      <c r="W176" s="219"/>
      <c r="X176" s="273"/>
      <c r="Y176" s="298"/>
      <c r="Z176" s="219"/>
      <c r="AA176" s="273"/>
    </row>
    <row r="177" spans="4:27" ht="12">
      <c r="D177" s="8"/>
      <c r="J177" s="8"/>
      <c r="N177" s="8"/>
      <c r="O177" s="8"/>
      <c r="X177" s="273"/>
      <c r="AA177" s="273"/>
    </row>
    <row r="178" spans="4:27" ht="12">
      <c r="D178" s="8"/>
      <c r="J178" s="8"/>
      <c r="N178" s="8"/>
      <c r="O178" s="8"/>
      <c r="X178" s="273"/>
      <c r="AA178" s="273"/>
    </row>
    <row r="179" spans="4:27" ht="12">
      <c r="D179" s="8"/>
      <c r="J179" s="8"/>
      <c r="N179" s="8"/>
      <c r="O179" s="8"/>
      <c r="X179" s="273"/>
      <c r="AA179" s="273"/>
    </row>
    <row r="180" spans="4:27" ht="12">
      <c r="D180" s="8"/>
      <c r="J180" s="8"/>
      <c r="N180" s="8"/>
      <c r="O180" s="8"/>
      <c r="X180" s="273"/>
      <c r="AA180" s="273"/>
    </row>
    <row r="181" spans="4:27" ht="12">
      <c r="D181" s="8"/>
      <c r="J181" s="8"/>
      <c r="N181" s="8"/>
      <c r="O181" s="8"/>
      <c r="X181" s="273"/>
      <c r="AA181" s="273"/>
    </row>
    <row r="182" spans="4:27" ht="12">
      <c r="D182" s="8"/>
      <c r="J182" s="8"/>
      <c r="N182" s="8"/>
      <c r="O182" s="8"/>
      <c r="X182" s="273"/>
      <c r="AA182" s="273"/>
    </row>
    <row r="183" spans="4:27" ht="12">
      <c r="D183" s="8"/>
      <c r="J183" s="8"/>
      <c r="N183" s="8"/>
      <c r="O183" s="8"/>
      <c r="X183" s="273"/>
      <c r="AA183" s="273"/>
    </row>
    <row r="184" spans="4:27" ht="12">
      <c r="D184" s="8"/>
      <c r="J184" s="8"/>
      <c r="N184" s="8"/>
      <c r="O184" s="8"/>
      <c r="X184" s="273"/>
      <c r="AA184" s="273"/>
    </row>
    <row r="185" spans="4:27" ht="12">
      <c r="D185" s="8"/>
      <c r="J185" s="8"/>
      <c r="N185" s="8"/>
      <c r="O185" s="8"/>
      <c r="X185" s="273"/>
      <c r="AA185" s="273"/>
    </row>
    <row r="186" spans="4:27" ht="12">
      <c r="D186" s="8"/>
      <c r="J186" s="8"/>
      <c r="N186" s="8"/>
      <c r="O186" s="8"/>
      <c r="X186" s="273"/>
      <c r="AA186" s="273"/>
    </row>
    <row r="187" spans="4:27" ht="12">
      <c r="D187" s="8"/>
      <c r="J187" s="8"/>
      <c r="N187" s="8"/>
      <c r="O187" s="8"/>
      <c r="X187" s="273"/>
      <c r="AA187" s="273"/>
    </row>
    <row r="188" spans="4:27" ht="12">
      <c r="D188" s="8"/>
      <c r="J188" s="8"/>
      <c r="N188" s="8"/>
      <c r="O188" s="8"/>
      <c r="X188" s="273"/>
      <c r="AA188" s="273"/>
    </row>
    <row r="189" spans="4:27" ht="12">
      <c r="D189" s="8"/>
      <c r="J189" s="8"/>
      <c r="N189" s="8"/>
      <c r="O189" s="8"/>
      <c r="X189" s="273"/>
      <c r="AA189" s="273"/>
    </row>
    <row r="190" spans="4:27" ht="12">
      <c r="D190" s="8"/>
      <c r="J190" s="8"/>
      <c r="N190" s="8"/>
      <c r="O190" s="8"/>
      <c r="X190" s="273"/>
      <c r="AA190" s="273"/>
    </row>
    <row r="191" spans="4:27" ht="12">
      <c r="D191" s="8"/>
      <c r="J191" s="8"/>
      <c r="N191" s="8"/>
      <c r="O191" s="8"/>
      <c r="X191" s="273"/>
      <c r="AA191" s="273"/>
    </row>
    <row r="192" spans="4:27" ht="12">
      <c r="D192" s="8"/>
      <c r="J192" s="8"/>
      <c r="N192" s="8"/>
      <c r="O192" s="8"/>
      <c r="X192" s="273"/>
      <c r="AA192" s="273"/>
    </row>
    <row r="193" spans="4:27" ht="12">
      <c r="D193" s="8"/>
      <c r="J193" s="8"/>
      <c r="N193" s="8"/>
      <c r="O193" s="8"/>
      <c r="X193" s="273"/>
      <c r="AA193" s="273"/>
    </row>
    <row r="194" spans="4:27" ht="12">
      <c r="D194" s="8"/>
      <c r="J194" s="8"/>
      <c r="N194" s="8"/>
      <c r="O194" s="8"/>
      <c r="X194" s="273"/>
      <c r="AA194" s="273"/>
    </row>
    <row r="195" spans="4:27" ht="12">
      <c r="D195" s="8"/>
      <c r="J195" s="8"/>
      <c r="N195" s="8"/>
      <c r="O195" s="8"/>
      <c r="X195" s="273"/>
      <c r="AA195" s="273"/>
    </row>
    <row r="196" spans="4:27" ht="12">
      <c r="D196" s="8"/>
      <c r="J196" s="8"/>
      <c r="N196" s="8"/>
      <c r="O196" s="8"/>
      <c r="X196" s="273"/>
      <c r="AA196" s="273"/>
    </row>
    <row r="197" spans="4:27" ht="12">
      <c r="D197" s="8"/>
      <c r="J197" s="8"/>
      <c r="N197" s="8"/>
      <c r="O197" s="8"/>
      <c r="X197" s="273"/>
      <c r="AA197" s="273"/>
    </row>
    <row r="198" spans="4:27" ht="12">
      <c r="D198" s="8"/>
      <c r="J198" s="8"/>
      <c r="N198" s="8"/>
      <c r="O198" s="8"/>
      <c r="X198" s="273"/>
      <c r="AA198" s="273"/>
    </row>
    <row r="199" spans="4:27" ht="12">
      <c r="D199" s="8"/>
      <c r="J199" s="8"/>
      <c r="N199" s="8"/>
      <c r="O199" s="8"/>
      <c r="X199" s="273"/>
      <c r="AA199" s="273"/>
    </row>
    <row r="200" spans="4:27" ht="12">
      <c r="D200" s="8"/>
      <c r="J200" s="8"/>
      <c r="N200" s="8"/>
      <c r="O200" s="8"/>
      <c r="X200" s="273"/>
      <c r="AA200" s="273"/>
    </row>
    <row r="201" spans="4:27" ht="12">
      <c r="D201" s="8"/>
      <c r="J201" s="8"/>
      <c r="N201" s="8"/>
      <c r="O201" s="8"/>
      <c r="X201" s="273"/>
      <c r="AA201" s="273"/>
    </row>
    <row r="202" spans="4:27" ht="12">
      <c r="D202" s="8"/>
      <c r="J202" s="8"/>
      <c r="N202" s="8"/>
      <c r="O202" s="8"/>
      <c r="X202" s="273"/>
      <c r="AA202" s="273"/>
    </row>
    <row r="203" spans="4:27" ht="12">
      <c r="D203" s="8"/>
      <c r="J203" s="8"/>
      <c r="N203" s="8"/>
      <c r="O203" s="8"/>
      <c r="X203" s="273"/>
      <c r="AA203" s="273"/>
    </row>
    <row r="204" spans="4:27" ht="12">
      <c r="D204" s="8"/>
      <c r="J204" s="8"/>
      <c r="N204" s="8"/>
      <c r="O204" s="8"/>
      <c r="X204" s="273"/>
      <c r="AA204" s="273"/>
    </row>
    <row r="205" spans="4:27" ht="12">
      <c r="D205" s="8"/>
      <c r="J205" s="8"/>
      <c r="N205" s="8"/>
      <c r="O205" s="8"/>
      <c r="X205" s="273"/>
      <c r="AA205" s="273"/>
    </row>
    <row r="206" spans="4:27" ht="12">
      <c r="D206" s="8"/>
      <c r="J206" s="8"/>
      <c r="N206" s="8"/>
      <c r="O206" s="8"/>
      <c r="X206" s="273"/>
      <c r="AA206" s="273"/>
    </row>
    <row r="207" spans="4:27" ht="12">
      <c r="D207" s="8"/>
      <c r="J207" s="8"/>
      <c r="N207" s="8"/>
      <c r="O207" s="8"/>
      <c r="X207" s="273"/>
      <c r="AA207" s="273"/>
    </row>
    <row r="208" spans="4:27" ht="12">
      <c r="D208" s="8"/>
      <c r="J208" s="8"/>
      <c r="N208" s="8"/>
      <c r="O208" s="8"/>
      <c r="X208" s="273"/>
      <c r="AA208" s="273"/>
    </row>
    <row r="209" spans="4:27" ht="12">
      <c r="D209" s="8"/>
      <c r="J209" s="8"/>
      <c r="N209" s="8"/>
      <c r="O209" s="8"/>
      <c r="X209" s="273"/>
      <c r="AA209" s="273"/>
    </row>
    <row r="210" spans="4:27" ht="12">
      <c r="D210" s="8"/>
      <c r="J210" s="8"/>
      <c r="N210" s="8"/>
      <c r="O210" s="8"/>
      <c r="X210" s="273"/>
      <c r="AA210" s="273"/>
    </row>
    <row r="211" spans="4:27" ht="12">
      <c r="D211" s="8"/>
      <c r="J211" s="8"/>
      <c r="N211" s="8"/>
      <c r="O211" s="8"/>
      <c r="X211" s="273"/>
      <c r="AA211" s="273"/>
    </row>
    <row r="212" spans="4:27" ht="12">
      <c r="D212" s="8"/>
      <c r="J212" s="8"/>
      <c r="N212" s="8"/>
      <c r="O212" s="8"/>
      <c r="X212" s="273"/>
      <c r="AA212" s="273"/>
    </row>
    <row r="213" spans="4:27" ht="12">
      <c r="D213" s="8"/>
      <c r="J213" s="8"/>
      <c r="N213" s="8"/>
      <c r="O213" s="8"/>
      <c r="X213" s="273"/>
      <c r="AA213" s="273"/>
    </row>
    <row r="214" spans="4:27" ht="12">
      <c r="D214" s="8"/>
      <c r="J214" s="8"/>
      <c r="N214" s="8"/>
      <c r="O214" s="8"/>
      <c r="X214" s="273"/>
      <c r="AA214" s="273"/>
    </row>
    <row r="215" spans="4:27" ht="12">
      <c r="D215" s="8"/>
      <c r="J215" s="8"/>
      <c r="N215" s="8"/>
      <c r="O215" s="8"/>
      <c r="X215" s="273"/>
      <c r="AA215" s="273"/>
    </row>
    <row r="216" spans="4:15" ht="12">
      <c r="D216" s="8"/>
      <c r="J216" s="8"/>
      <c r="N216" s="8"/>
      <c r="O216" s="8"/>
    </row>
    <row r="217" spans="4:15" ht="12">
      <c r="D217" s="8"/>
      <c r="J217" s="8"/>
      <c r="N217" s="8"/>
      <c r="O217" s="8"/>
    </row>
    <row r="218" spans="4:15" ht="12">
      <c r="D218" s="8"/>
      <c r="J218" s="8"/>
      <c r="N218" s="8"/>
      <c r="O218" s="8"/>
    </row>
    <row r="219" spans="4:15" ht="12">
      <c r="D219" s="8"/>
      <c r="J219" s="8"/>
      <c r="N219" s="8"/>
      <c r="O219" s="8"/>
    </row>
    <row r="220" spans="4:15" ht="12">
      <c r="D220" s="8"/>
      <c r="J220" s="8"/>
      <c r="N220" s="8"/>
      <c r="O220" s="8"/>
    </row>
    <row r="221" spans="4:15" ht="12">
      <c r="D221" s="8"/>
      <c r="J221" s="8"/>
      <c r="N221" s="8"/>
      <c r="O221" s="8"/>
    </row>
    <row r="222" spans="4:15" ht="12">
      <c r="D222" s="8"/>
      <c r="J222" s="8"/>
      <c r="N222" s="8"/>
      <c r="O222" s="8"/>
    </row>
    <row r="223" spans="4:15" ht="12">
      <c r="D223" s="8"/>
      <c r="J223" s="8"/>
      <c r="N223" s="8"/>
      <c r="O223" s="8"/>
    </row>
    <row r="224" spans="4:15" ht="12">
      <c r="D224" s="8"/>
      <c r="J224" s="8"/>
      <c r="N224" s="8"/>
      <c r="O224" s="8"/>
    </row>
    <row r="225" spans="4:15" ht="12">
      <c r="D225" s="8"/>
      <c r="J225" s="8"/>
      <c r="N225" s="8"/>
      <c r="O225" s="8"/>
    </row>
    <row r="226" spans="4:15" ht="12">
      <c r="D226" s="8"/>
      <c r="J226" s="8"/>
      <c r="N226" s="8"/>
      <c r="O226" s="8"/>
    </row>
    <row r="227" spans="4:15" ht="12">
      <c r="D227" s="8"/>
      <c r="J227" s="8"/>
      <c r="N227" s="8"/>
      <c r="O227" s="8"/>
    </row>
    <row r="228" spans="4:15" ht="12">
      <c r="D228" s="8"/>
      <c r="J228" s="8"/>
      <c r="N228" s="8"/>
      <c r="O228" s="8"/>
    </row>
    <row r="229" spans="4:15" ht="12">
      <c r="D229" s="8"/>
      <c r="J229" s="8"/>
      <c r="N229" s="8"/>
      <c r="O229" s="8"/>
    </row>
    <row r="230" spans="4:15" ht="12">
      <c r="D230" s="8"/>
      <c r="J230" s="8"/>
      <c r="N230" s="8"/>
      <c r="O230" s="8"/>
    </row>
    <row r="231" spans="4:15" ht="12">
      <c r="D231" s="8"/>
      <c r="J231" s="8"/>
      <c r="N231" s="8"/>
      <c r="O231" s="8"/>
    </row>
    <row r="232" spans="4:15" ht="12">
      <c r="D232" s="8"/>
      <c r="J232" s="8"/>
      <c r="N232" s="8"/>
      <c r="O232" s="8"/>
    </row>
    <row r="233" spans="4:15" ht="12">
      <c r="D233" s="8"/>
      <c r="J233" s="8"/>
      <c r="N233" s="8"/>
      <c r="O233" s="8"/>
    </row>
    <row r="234" spans="4:15" ht="12">
      <c r="D234" s="8"/>
      <c r="J234" s="8"/>
      <c r="N234" s="8"/>
      <c r="O234" s="8"/>
    </row>
    <row r="235" spans="4:15" ht="12">
      <c r="D235" s="8"/>
      <c r="J235" s="8"/>
      <c r="N235" s="8"/>
      <c r="O235" s="8"/>
    </row>
    <row r="236" spans="4:15" ht="12">
      <c r="D236" s="8"/>
      <c r="J236" s="8"/>
      <c r="N236" s="8"/>
      <c r="O236" s="8"/>
    </row>
    <row r="237" spans="4:15" ht="12">
      <c r="D237" s="8"/>
      <c r="J237" s="8"/>
      <c r="N237" s="8"/>
      <c r="O237" s="8"/>
    </row>
    <row r="238" spans="4:15" ht="12">
      <c r="D238" s="8"/>
      <c r="J238" s="8"/>
      <c r="N238" s="8"/>
      <c r="O238" s="8"/>
    </row>
    <row r="239" spans="4:15" ht="12">
      <c r="D239" s="8"/>
      <c r="J239" s="8"/>
      <c r="N239" s="8"/>
      <c r="O239" s="8"/>
    </row>
    <row r="240" spans="4:15" ht="12">
      <c r="D240" s="8"/>
      <c r="J240" s="8"/>
      <c r="N240" s="8"/>
      <c r="O240" s="8"/>
    </row>
    <row r="241" spans="4:15" ht="12">
      <c r="D241" s="8"/>
      <c r="J241" s="8"/>
      <c r="N241" s="8"/>
      <c r="O241" s="8"/>
    </row>
    <row r="242" spans="4:15" ht="12">
      <c r="D242" s="8"/>
      <c r="J242" s="8"/>
      <c r="N242" s="8"/>
      <c r="O242" s="8"/>
    </row>
    <row r="243" spans="4:15" ht="12">
      <c r="D243" s="8"/>
      <c r="J243" s="8"/>
      <c r="N243" s="8"/>
      <c r="O243" s="8"/>
    </row>
    <row r="244" spans="4:15" ht="12">
      <c r="D244" s="8"/>
      <c r="J244" s="8"/>
      <c r="N244" s="8"/>
      <c r="O244" s="8"/>
    </row>
    <row r="245" spans="4:15" ht="12">
      <c r="D245" s="8"/>
      <c r="J245" s="8"/>
      <c r="N245" s="8"/>
      <c r="O245" s="8"/>
    </row>
    <row r="246" spans="4:15" ht="12">
      <c r="D246" s="8"/>
      <c r="J246" s="8"/>
      <c r="N246" s="8"/>
      <c r="O246" s="8"/>
    </row>
    <row r="247" spans="4:15" ht="12">
      <c r="D247" s="8"/>
      <c r="J247" s="8"/>
      <c r="N247" s="8"/>
      <c r="O247" s="8"/>
    </row>
    <row r="248" spans="4:15" ht="12">
      <c r="D248" s="8"/>
      <c r="J248" s="8"/>
      <c r="N248" s="8"/>
      <c r="O248" s="8"/>
    </row>
    <row r="249" spans="4:15" ht="12">
      <c r="D249" s="8"/>
      <c r="J249" s="8"/>
      <c r="N249" s="8"/>
      <c r="O249" s="8"/>
    </row>
    <row r="250" spans="4:15" ht="12">
      <c r="D250" s="8"/>
      <c r="J250" s="8"/>
      <c r="N250" s="8"/>
      <c r="O250" s="8"/>
    </row>
    <row r="251" spans="4:15" ht="12">
      <c r="D251" s="8"/>
      <c r="J251" s="8"/>
      <c r="N251" s="8"/>
      <c r="O251" s="8"/>
    </row>
    <row r="252" spans="4:15" ht="12">
      <c r="D252" s="8"/>
      <c r="J252" s="8"/>
      <c r="N252" s="8"/>
      <c r="O252" s="8"/>
    </row>
    <row r="253" spans="4:15" ht="12">
      <c r="D253" s="8"/>
      <c r="J253" s="8"/>
      <c r="N253" s="8"/>
      <c r="O253" s="8"/>
    </row>
    <row r="254" spans="4:15" ht="12">
      <c r="D254" s="8"/>
      <c r="J254" s="8"/>
      <c r="N254" s="8"/>
      <c r="O254" s="8"/>
    </row>
    <row r="255" spans="4:15" ht="12">
      <c r="D255" s="8"/>
      <c r="J255" s="8"/>
      <c r="N255" s="8"/>
      <c r="O255" s="8"/>
    </row>
    <row r="256" spans="4:15" ht="12">
      <c r="D256" s="8"/>
      <c r="J256" s="8"/>
      <c r="N256" s="8"/>
      <c r="O256" s="8"/>
    </row>
    <row r="257" spans="4:15" ht="12">
      <c r="D257" s="8"/>
      <c r="J257" s="8"/>
      <c r="N257" s="8"/>
      <c r="O257" s="8"/>
    </row>
    <row r="258" spans="4:15" ht="12">
      <c r="D258" s="8"/>
      <c r="J258" s="8"/>
      <c r="N258" s="8"/>
      <c r="O258" s="8"/>
    </row>
    <row r="259" spans="4:15" ht="12">
      <c r="D259" s="8"/>
      <c r="J259" s="8"/>
      <c r="N259" s="8"/>
      <c r="O259" s="8"/>
    </row>
    <row r="260" spans="4:15" ht="12">
      <c r="D260" s="8"/>
      <c r="J260" s="8"/>
      <c r="N260" s="8"/>
      <c r="O260" s="8"/>
    </row>
    <row r="261" spans="4:15" ht="12">
      <c r="D261" s="8"/>
      <c r="J261" s="8"/>
      <c r="N261" s="8"/>
      <c r="O261" s="8"/>
    </row>
    <row r="262" spans="4:15" ht="12">
      <c r="D262" s="8"/>
      <c r="J262" s="8"/>
      <c r="N262" s="8"/>
      <c r="O262" s="8"/>
    </row>
    <row r="263" spans="4:15" ht="12">
      <c r="D263" s="8"/>
      <c r="J263" s="8"/>
      <c r="N263" s="8"/>
      <c r="O263" s="8"/>
    </row>
    <row r="264" spans="4:15" ht="12">
      <c r="D264" s="8"/>
      <c r="J264" s="8"/>
      <c r="N264" s="8"/>
      <c r="O264" s="8"/>
    </row>
    <row r="265" spans="4:15" ht="12">
      <c r="D265" s="8"/>
      <c r="J265" s="8"/>
      <c r="N265" s="8"/>
      <c r="O265" s="8"/>
    </row>
    <row r="266" spans="4:15" ht="12">
      <c r="D266" s="8"/>
      <c r="J266" s="8"/>
      <c r="N266" s="8"/>
      <c r="O266" s="8"/>
    </row>
    <row r="267" spans="4:15" ht="12">
      <c r="D267" s="8"/>
      <c r="J267" s="8"/>
      <c r="N267" s="8"/>
      <c r="O267" s="8"/>
    </row>
    <row r="268" spans="4:15" ht="12">
      <c r="D268" s="8"/>
      <c r="J268" s="8"/>
      <c r="N268" s="8"/>
      <c r="O268" s="8"/>
    </row>
    <row r="269" spans="4:15" ht="12">
      <c r="D269" s="8"/>
      <c r="J269" s="8"/>
      <c r="N269" s="8"/>
      <c r="O269" s="8"/>
    </row>
    <row r="270" spans="4:15" ht="12">
      <c r="D270" s="8"/>
      <c r="J270" s="8"/>
      <c r="N270" s="8"/>
      <c r="O270" s="8"/>
    </row>
    <row r="271" spans="4:15" ht="12">
      <c r="D271" s="8"/>
      <c r="J271" s="8"/>
      <c r="N271" s="8"/>
      <c r="O271" s="8"/>
    </row>
    <row r="272" spans="4:15" ht="12">
      <c r="D272" s="8"/>
      <c r="J272" s="8"/>
      <c r="N272" s="8"/>
      <c r="O272" s="8"/>
    </row>
    <row r="273" spans="4:15" ht="12">
      <c r="D273" s="8"/>
      <c r="J273" s="8"/>
      <c r="N273" s="8"/>
      <c r="O273" s="8"/>
    </row>
    <row r="274" spans="4:15" ht="12">
      <c r="D274" s="8"/>
      <c r="J274" s="8"/>
      <c r="N274" s="8"/>
      <c r="O274" s="8"/>
    </row>
    <row r="275" spans="4:15" ht="12">
      <c r="D275" s="8"/>
      <c r="J275" s="8"/>
      <c r="N275" s="8"/>
      <c r="O275" s="8"/>
    </row>
    <row r="276" spans="4:15" ht="12">
      <c r="D276" s="8"/>
      <c r="J276" s="8"/>
      <c r="N276" s="8"/>
      <c r="O276" s="8"/>
    </row>
    <row r="277" spans="4:15" ht="12">
      <c r="D277" s="8"/>
      <c r="J277" s="8"/>
      <c r="N277" s="8"/>
      <c r="O277" s="8"/>
    </row>
    <row r="278" spans="4:15" ht="12">
      <c r="D278" s="8"/>
      <c r="J278" s="8"/>
      <c r="N278" s="8"/>
      <c r="O278" s="8"/>
    </row>
    <row r="279" spans="4:15" ht="12">
      <c r="D279" s="8"/>
      <c r="J279" s="8"/>
      <c r="N279" s="8"/>
      <c r="O279" s="8"/>
    </row>
    <row r="280" spans="4:15" ht="12">
      <c r="D280" s="8"/>
      <c r="J280" s="8"/>
      <c r="N280" s="8"/>
      <c r="O280" s="8"/>
    </row>
    <row r="281" spans="4:15" ht="12">
      <c r="D281" s="8"/>
      <c r="J281" s="8"/>
      <c r="N281" s="8"/>
      <c r="O281" s="8"/>
    </row>
    <row r="282" spans="4:15" ht="12">
      <c r="D282" s="8"/>
      <c r="J282" s="8"/>
      <c r="N282" s="8"/>
      <c r="O282" s="8"/>
    </row>
    <row r="283" spans="4:15" ht="12">
      <c r="D283" s="8"/>
      <c r="J283" s="8"/>
      <c r="N283" s="8"/>
      <c r="O283" s="8"/>
    </row>
    <row r="284" spans="4:15" ht="12">
      <c r="D284" s="8"/>
      <c r="J284" s="8"/>
      <c r="N284" s="8"/>
      <c r="O284" s="8"/>
    </row>
    <row r="285" spans="4:15" ht="12">
      <c r="D285" s="8"/>
      <c r="J285" s="8"/>
      <c r="N285" s="8"/>
      <c r="O285" s="8"/>
    </row>
    <row r="286" spans="4:15" ht="12">
      <c r="D286" s="8"/>
      <c r="J286" s="8"/>
      <c r="N286" s="8"/>
      <c r="O286" s="8"/>
    </row>
    <row r="287" spans="4:15" ht="12">
      <c r="D287" s="8"/>
      <c r="J287" s="8"/>
      <c r="N287" s="8"/>
      <c r="O287" s="8"/>
    </row>
    <row r="288" spans="4:15" ht="12">
      <c r="D288" s="8"/>
      <c r="J288" s="8"/>
      <c r="N288" s="8"/>
      <c r="O288" s="8"/>
    </row>
    <row r="289" spans="4:15" ht="12">
      <c r="D289" s="8"/>
      <c r="J289" s="8"/>
      <c r="N289" s="8"/>
      <c r="O289" s="8"/>
    </row>
    <row r="290" spans="4:15" ht="12">
      <c r="D290" s="8"/>
      <c r="J290" s="8"/>
      <c r="N290" s="8"/>
      <c r="O290" s="8"/>
    </row>
    <row r="291" spans="4:15" ht="12">
      <c r="D291" s="8"/>
      <c r="J291" s="8"/>
      <c r="N291" s="8"/>
      <c r="O291" s="8"/>
    </row>
    <row r="292" spans="4:15" ht="12">
      <c r="D292" s="8"/>
      <c r="J292" s="8"/>
      <c r="N292" s="8"/>
      <c r="O292" s="8"/>
    </row>
    <row r="293" spans="4:15" ht="12">
      <c r="D293" s="8"/>
      <c r="J293" s="8"/>
      <c r="N293" s="8"/>
      <c r="O293" s="8"/>
    </row>
    <row r="294" spans="4:15" ht="12">
      <c r="D294" s="8"/>
      <c r="J294" s="8"/>
      <c r="N294" s="8"/>
      <c r="O294" s="8"/>
    </row>
    <row r="295" spans="4:15" ht="12">
      <c r="D295" s="8"/>
      <c r="J295" s="8"/>
      <c r="N295" s="8"/>
      <c r="O295" s="8"/>
    </row>
    <row r="296" spans="4:15" ht="12">
      <c r="D296" s="8"/>
      <c r="J296" s="8"/>
      <c r="N296" s="8"/>
      <c r="O296" s="8"/>
    </row>
    <row r="297" spans="4:15" ht="12">
      <c r="D297" s="8"/>
      <c r="J297" s="8"/>
      <c r="N297" s="8"/>
      <c r="O297" s="8"/>
    </row>
    <row r="298" spans="4:15" ht="12">
      <c r="D298" s="8"/>
      <c r="J298" s="8"/>
      <c r="N298" s="8"/>
      <c r="O298" s="8"/>
    </row>
    <row r="299" spans="4:15" ht="12">
      <c r="D299" s="8"/>
      <c r="J299" s="8"/>
      <c r="N299" s="8"/>
      <c r="O299" s="8"/>
    </row>
    <row r="300" spans="4:15" ht="12">
      <c r="D300" s="8"/>
      <c r="J300" s="8"/>
      <c r="N300" s="8"/>
      <c r="O300" s="8"/>
    </row>
    <row r="301" spans="4:15" ht="12">
      <c r="D301" s="8"/>
      <c r="J301" s="8"/>
      <c r="N301" s="8"/>
      <c r="O301" s="8"/>
    </row>
    <row r="302" spans="4:15" ht="12">
      <c r="D302" s="8"/>
      <c r="J302" s="8"/>
      <c r="N302" s="8"/>
      <c r="O302" s="8"/>
    </row>
    <row r="303" spans="4:15" ht="12">
      <c r="D303" s="8"/>
      <c r="J303" s="8"/>
      <c r="N303" s="8"/>
      <c r="O303" s="8"/>
    </row>
    <row r="304" spans="4:15" ht="12">
      <c r="D304" s="8"/>
      <c r="J304" s="8"/>
      <c r="N304" s="8"/>
      <c r="O304" s="8"/>
    </row>
    <row r="305" spans="4:15" ht="12">
      <c r="D305" s="8"/>
      <c r="J305" s="8"/>
      <c r="N305" s="8"/>
      <c r="O305" s="8"/>
    </row>
    <row r="306" spans="4:15" ht="12">
      <c r="D306" s="8"/>
      <c r="J306" s="8"/>
      <c r="N306" s="8"/>
      <c r="O306" s="8"/>
    </row>
    <row r="307" spans="4:15" ht="12">
      <c r="D307" s="8"/>
      <c r="J307" s="8"/>
      <c r="N307" s="8"/>
      <c r="O307" s="8"/>
    </row>
    <row r="308" spans="4:15" ht="12">
      <c r="D308" s="8"/>
      <c r="J308" s="8"/>
      <c r="N308" s="8"/>
      <c r="O308" s="8"/>
    </row>
    <row r="309" spans="4:15" ht="12">
      <c r="D309" s="8"/>
      <c r="J309" s="8"/>
      <c r="N309" s="8"/>
      <c r="O309" s="8"/>
    </row>
    <row r="310" spans="4:15" ht="12">
      <c r="D310" s="8"/>
      <c r="J310" s="8"/>
      <c r="N310" s="8"/>
      <c r="O310" s="8"/>
    </row>
    <row r="311" spans="4:15" ht="12">
      <c r="D311" s="8"/>
      <c r="J311" s="8"/>
      <c r="N311" s="8"/>
      <c r="O311" s="8"/>
    </row>
    <row r="312" spans="4:15" ht="12">
      <c r="D312" s="8"/>
      <c r="J312" s="8"/>
      <c r="N312" s="8"/>
      <c r="O312" s="8"/>
    </row>
    <row r="313" spans="4:15" ht="12">
      <c r="D313" s="8"/>
      <c r="J313" s="8"/>
      <c r="N313" s="8"/>
      <c r="O313" s="8"/>
    </row>
    <row r="314" spans="4:15" ht="12">
      <c r="D314" s="8"/>
      <c r="J314" s="8"/>
      <c r="N314" s="8"/>
      <c r="O314" s="8"/>
    </row>
    <row r="315" spans="4:15" ht="12">
      <c r="D315" s="8"/>
      <c r="J315" s="8"/>
      <c r="N315" s="8"/>
      <c r="O315" s="8"/>
    </row>
    <row r="316" spans="4:15" ht="12">
      <c r="D316" s="8"/>
      <c r="J316" s="8"/>
      <c r="N316" s="8"/>
      <c r="O316" s="8"/>
    </row>
    <row r="317" spans="4:15" ht="12">
      <c r="D317" s="8"/>
      <c r="J317" s="8"/>
      <c r="N317" s="8"/>
      <c r="O317" s="8"/>
    </row>
    <row r="318" spans="4:15" ht="12">
      <c r="D318" s="8"/>
      <c r="J318" s="8"/>
      <c r="N318" s="8"/>
      <c r="O318" s="8"/>
    </row>
    <row r="319" spans="4:15" ht="12">
      <c r="D319" s="8"/>
      <c r="J319" s="8"/>
      <c r="N319" s="8"/>
      <c r="O319" s="8"/>
    </row>
    <row r="320" spans="4:15" ht="12">
      <c r="D320" s="8"/>
      <c r="J320" s="8"/>
      <c r="N320" s="8"/>
      <c r="O320" s="8"/>
    </row>
    <row r="321" spans="4:15" ht="12">
      <c r="D321" s="8"/>
      <c r="J321" s="8"/>
      <c r="N321" s="8"/>
      <c r="O321" s="8"/>
    </row>
    <row r="322" spans="4:15" ht="12">
      <c r="D322" s="8"/>
      <c r="J322" s="8"/>
      <c r="N322" s="8"/>
      <c r="O322" s="8"/>
    </row>
    <row r="323" spans="4:15" ht="12">
      <c r="D323" s="8"/>
      <c r="J323" s="8"/>
      <c r="N323" s="8"/>
      <c r="O323" s="8"/>
    </row>
    <row r="324" spans="4:15" ht="12">
      <c r="D324" s="8"/>
      <c r="J324" s="8"/>
      <c r="N324" s="8"/>
      <c r="O324" s="8"/>
    </row>
    <row r="325" spans="4:15" ht="12">
      <c r="D325" s="8"/>
      <c r="J325" s="8"/>
      <c r="N325" s="8"/>
      <c r="O325" s="8"/>
    </row>
    <row r="326" spans="4:15" ht="12">
      <c r="D326" s="8"/>
      <c r="J326" s="8"/>
      <c r="N326" s="8"/>
      <c r="O326" s="8"/>
    </row>
    <row r="327" spans="4:15" ht="12">
      <c r="D327" s="8"/>
      <c r="J327" s="8"/>
      <c r="N327" s="8"/>
      <c r="O327" s="8"/>
    </row>
    <row r="328" spans="4:15" ht="12">
      <c r="D328" s="8"/>
      <c r="J328" s="8"/>
      <c r="N328" s="8"/>
      <c r="O328" s="8"/>
    </row>
    <row r="329" spans="4:15" ht="12">
      <c r="D329" s="8"/>
      <c r="J329" s="8"/>
      <c r="N329" s="8"/>
      <c r="O329" s="8"/>
    </row>
    <row r="330" spans="4:15" ht="12">
      <c r="D330" s="8"/>
      <c r="J330" s="8"/>
      <c r="N330" s="8"/>
      <c r="O330" s="8"/>
    </row>
    <row r="331" spans="4:15" ht="12">
      <c r="D331" s="8"/>
      <c r="J331" s="8"/>
      <c r="N331" s="8"/>
      <c r="O331" s="8"/>
    </row>
    <row r="332" spans="4:15" ht="12">
      <c r="D332" s="8"/>
      <c r="J332" s="8"/>
      <c r="N332" s="8"/>
      <c r="O332" s="8"/>
    </row>
    <row r="333" spans="4:15" ht="12">
      <c r="D333" s="8"/>
      <c r="J333" s="8"/>
      <c r="N333" s="8"/>
      <c r="O333" s="8"/>
    </row>
    <row r="334" spans="4:15" ht="12">
      <c r="D334" s="8"/>
      <c r="J334" s="8"/>
      <c r="N334" s="8"/>
      <c r="O334" s="8"/>
    </row>
    <row r="335" spans="4:15" ht="12">
      <c r="D335" s="8"/>
      <c r="J335" s="8"/>
      <c r="N335" s="8"/>
      <c r="O335" s="8"/>
    </row>
    <row r="336" spans="4:15" ht="12">
      <c r="D336" s="8"/>
      <c r="J336" s="8"/>
      <c r="N336" s="8"/>
      <c r="O336" s="8"/>
    </row>
    <row r="337" spans="4:15" ht="12">
      <c r="D337" s="8"/>
      <c r="J337" s="8"/>
      <c r="N337" s="8"/>
      <c r="O337" s="8"/>
    </row>
    <row r="338" spans="4:15" ht="12">
      <c r="D338" s="8"/>
      <c r="J338" s="8"/>
      <c r="N338" s="8"/>
      <c r="O338" s="8"/>
    </row>
    <row r="339" spans="4:15" ht="12">
      <c r="D339" s="8"/>
      <c r="J339" s="8"/>
      <c r="N339" s="8"/>
      <c r="O339" s="8"/>
    </row>
    <row r="340" spans="4:15" ht="12">
      <c r="D340" s="8"/>
      <c r="J340" s="8"/>
      <c r="N340" s="8"/>
      <c r="O340" s="8"/>
    </row>
    <row r="341" spans="4:15" ht="12">
      <c r="D341" s="8"/>
      <c r="J341" s="8"/>
      <c r="N341" s="8"/>
      <c r="O341" s="8"/>
    </row>
    <row r="342" spans="4:15" ht="12">
      <c r="D342" s="8"/>
      <c r="J342" s="8"/>
      <c r="N342" s="8"/>
      <c r="O342" s="8"/>
    </row>
    <row r="343" spans="4:15" ht="12">
      <c r="D343" s="8"/>
      <c r="J343" s="8"/>
      <c r="N343" s="8"/>
      <c r="O343" s="8"/>
    </row>
    <row r="344" spans="4:15" ht="12">
      <c r="D344" s="8"/>
      <c r="J344" s="8"/>
      <c r="N344" s="8"/>
      <c r="O344" s="8"/>
    </row>
    <row r="345" spans="4:15" ht="12">
      <c r="D345" s="8"/>
      <c r="J345" s="8"/>
      <c r="N345" s="8"/>
      <c r="O345" s="8"/>
    </row>
    <row r="346" spans="4:15" ht="12">
      <c r="D346" s="8"/>
      <c r="J346" s="8"/>
      <c r="N346" s="8"/>
      <c r="O346" s="8"/>
    </row>
    <row r="347" spans="4:15" ht="12">
      <c r="D347" s="8"/>
      <c r="J347" s="8"/>
      <c r="N347" s="8"/>
      <c r="O347" s="8"/>
    </row>
    <row r="348" spans="4:15" ht="12">
      <c r="D348" s="8"/>
      <c r="J348" s="8"/>
      <c r="N348" s="8"/>
      <c r="O348" s="8"/>
    </row>
    <row r="349" spans="4:15" ht="12">
      <c r="D349" s="8"/>
      <c r="J349" s="8"/>
      <c r="N349" s="8"/>
      <c r="O349" s="8"/>
    </row>
    <row r="350" spans="4:15" ht="12">
      <c r="D350" s="8"/>
      <c r="J350" s="8"/>
      <c r="N350" s="8"/>
      <c r="O350" s="8"/>
    </row>
    <row r="351" spans="4:15" ht="12">
      <c r="D351" s="8"/>
      <c r="J351" s="8"/>
      <c r="N351" s="8"/>
      <c r="O351" s="8"/>
    </row>
    <row r="352" spans="4:15" ht="12">
      <c r="D352" s="8"/>
      <c r="J352" s="8"/>
      <c r="N352" s="8"/>
      <c r="O352" s="8"/>
    </row>
    <row r="353" spans="4:15" ht="12">
      <c r="D353" s="8"/>
      <c r="J353" s="8"/>
      <c r="N353" s="8"/>
      <c r="O353" s="8"/>
    </row>
    <row r="354" spans="4:15" ht="12">
      <c r="D354" s="8"/>
      <c r="J354" s="8"/>
      <c r="N354" s="8"/>
      <c r="O354" s="8"/>
    </row>
    <row r="355" spans="4:15" ht="12">
      <c r="D355" s="8"/>
      <c r="J355" s="8"/>
      <c r="N355" s="8"/>
      <c r="O355" s="8"/>
    </row>
    <row r="356" spans="4:15" ht="12">
      <c r="D356" s="8"/>
      <c r="J356" s="8"/>
      <c r="N356" s="8"/>
      <c r="O356" s="8"/>
    </row>
    <row r="357" spans="4:15" ht="12">
      <c r="D357" s="8"/>
      <c r="J357" s="8"/>
      <c r="N357" s="8"/>
      <c r="O357" s="8"/>
    </row>
    <row r="358" spans="4:15" ht="12">
      <c r="D358" s="8"/>
      <c r="J358" s="8"/>
      <c r="N358" s="8"/>
      <c r="O358" s="8"/>
    </row>
    <row r="359" spans="4:15" ht="12">
      <c r="D359" s="8"/>
      <c r="J359" s="8"/>
      <c r="N359" s="8"/>
      <c r="O359" s="8"/>
    </row>
    <row r="360" spans="4:15" ht="12">
      <c r="D360" s="8"/>
      <c r="J360" s="8"/>
      <c r="N360" s="8"/>
      <c r="O360" s="8"/>
    </row>
    <row r="361" spans="4:15" ht="12">
      <c r="D361" s="8"/>
      <c r="J361" s="8"/>
      <c r="N361" s="8"/>
      <c r="O361" s="8"/>
    </row>
    <row r="362" spans="4:15" ht="12">
      <c r="D362" s="8"/>
      <c r="J362" s="8"/>
      <c r="N362" s="8"/>
      <c r="O362" s="8"/>
    </row>
    <row r="363" spans="4:15" ht="12">
      <c r="D363" s="8"/>
      <c r="J363" s="8"/>
      <c r="N363" s="8"/>
      <c r="O363" s="8"/>
    </row>
    <row r="364" spans="4:15" ht="12">
      <c r="D364" s="8"/>
      <c r="J364" s="8"/>
      <c r="N364" s="8"/>
      <c r="O364" s="8"/>
    </row>
    <row r="365" spans="4:15" ht="12">
      <c r="D365" s="8"/>
      <c r="J365" s="8"/>
      <c r="N365" s="8"/>
      <c r="O365" s="8"/>
    </row>
    <row r="366" spans="4:15" ht="12">
      <c r="D366" s="8"/>
      <c r="J366" s="8"/>
      <c r="N366" s="8"/>
      <c r="O366" s="8"/>
    </row>
    <row r="367" spans="4:15" ht="12">
      <c r="D367" s="8"/>
      <c r="J367" s="8"/>
      <c r="N367" s="8"/>
      <c r="O367" s="8"/>
    </row>
    <row r="368" spans="4:15" ht="12">
      <c r="D368" s="8"/>
      <c r="J368" s="8"/>
      <c r="N368" s="8"/>
      <c r="O368" s="8"/>
    </row>
    <row r="369" spans="4:15" ht="12">
      <c r="D369" s="8"/>
      <c r="J369" s="8"/>
      <c r="N369" s="8"/>
      <c r="O369" s="8"/>
    </row>
    <row r="370" spans="4:15" ht="12">
      <c r="D370" s="8"/>
      <c r="J370" s="8"/>
      <c r="N370" s="8"/>
      <c r="O370" s="8"/>
    </row>
    <row r="371" spans="4:15" ht="12">
      <c r="D371" s="8"/>
      <c r="J371" s="8"/>
      <c r="N371" s="8"/>
      <c r="O371" s="8"/>
    </row>
    <row r="372" spans="4:15" ht="12">
      <c r="D372" s="8"/>
      <c r="J372" s="8"/>
      <c r="N372" s="8"/>
      <c r="O372" s="8"/>
    </row>
    <row r="373" spans="4:15" ht="12">
      <c r="D373" s="8"/>
      <c r="J373" s="8"/>
      <c r="N373" s="8"/>
      <c r="O373" s="8"/>
    </row>
    <row r="374" spans="4:15" ht="12">
      <c r="D374" s="8"/>
      <c r="J374" s="8"/>
      <c r="N374" s="8"/>
      <c r="O374" s="8"/>
    </row>
    <row r="375" spans="4:15" ht="12">
      <c r="D375" s="8"/>
      <c r="J375" s="8"/>
      <c r="N375" s="8"/>
      <c r="O375" s="8"/>
    </row>
    <row r="376" spans="4:15" ht="12">
      <c r="D376" s="8"/>
      <c r="J376" s="8"/>
      <c r="N376" s="8"/>
      <c r="O376" s="8"/>
    </row>
    <row r="377" spans="4:15" ht="12">
      <c r="D377" s="8"/>
      <c r="J377" s="8"/>
      <c r="N377" s="8"/>
      <c r="O377" s="8"/>
    </row>
    <row r="378" spans="4:15" ht="12">
      <c r="D378" s="8"/>
      <c r="J378" s="8"/>
      <c r="N378" s="8"/>
      <c r="O378" s="8"/>
    </row>
    <row r="379" spans="4:15" ht="12">
      <c r="D379" s="8"/>
      <c r="J379" s="8"/>
      <c r="N379" s="8"/>
      <c r="O379" s="8"/>
    </row>
    <row r="380" spans="4:15" ht="12">
      <c r="D380" s="8"/>
      <c r="J380" s="8"/>
      <c r="N380" s="8"/>
      <c r="O380" s="8"/>
    </row>
    <row r="381" spans="4:15" ht="12">
      <c r="D381" s="8"/>
      <c r="J381" s="8"/>
      <c r="N381" s="8"/>
      <c r="O381" s="8"/>
    </row>
    <row r="382" spans="4:15" ht="12">
      <c r="D382" s="8"/>
      <c r="J382" s="8"/>
      <c r="N382" s="8"/>
      <c r="O382" s="8"/>
    </row>
    <row r="383" spans="4:15" ht="12">
      <c r="D383" s="8"/>
      <c r="J383" s="8"/>
      <c r="N383" s="8"/>
      <c r="O383" s="8"/>
    </row>
    <row r="384" spans="4:15" ht="12">
      <c r="D384" s="8"/>
      <c r="J384" s="8"/>
      <c r="N384" s="8"/>
      <c r="O384" s="8"/>
    </row>
    <row r="385" spans="4:15" ht="12">
      <c r="D385" s="8"/>
      <c r="J385" s="8"/>
      <c r="N385" s="8"/>
      <c r="O385" s="8"/>
    </row>
    <row r="386" spans="4:15" ht="12">
      <c r="D386" s="8"/>
      <c r="J386" s="8"/>
      <c r="N386" s="8"/>
      <c r="O386" s="8"/>
    </row>
    <row r="387" spans="4:15" ht="12">
      <c r="D387" s="8"/>
      <c r="J387" s="8"/>
      <c r="N387" s="8"/>
      <c r="O387" s="8"/>
    </row>
    <row r="388" spans="4:15" ht="12">
      <c r="D388" s="8"/>
      <c r="J388" s="8"/>
      <c r="N388" s="8"/>
      <c r="O388" s="8"/>
    </row>
    <row r="389" spans="4:15" ht="12">
      <c r="D389" s="8"/>
      <c r="J389" s="8"/>
      <c r="N389" s="8"/>
      <c r="O389" s="8"/>
    </row>
    <row r="390" spans="4:15" ht="12">
      <c r="D390" s="8"/>
      <c r="J390" s="8"/>
      <c r="N390" s="8"/>
      <c r="O390" s="8"/>
    </row>
    <row r="391" spans="4:15" ht="12">
      <c r="D391" s="8"/>
      <c r="J391" s="8"/>
      <c r="N391" s="8"/>
      <c r="O391" s="8"/>
    </row>
    <row r="392" spans="4:15" ht="12">
      <c r="D392" s="8"/>
      <c r="J392" s="8"/>
      <c r="N392" s="8"/>
      <c r="O392" s="8"/>
    </row>
    <row r="393" spans="4:15" ht="12">
      <c r="D393" s="8"/>
      <c r="J393" s="8"/>
      <c r="N393" s="8"/>
      <c r="O393" s="8"/>
    </row>
    <row r="394" spans="4:15" ht="12">
      <c r="D394" s="8"/>
      <c r="J394" s="8"/>
      <c r="N394" s="8"/>
      <c r="O394" s="8"/>
    </row>
    <row r="395" spans="4:15" ht="12">
      <c r="D395" s="8"/>
      <c r="J395" s="8"/>
      <c r="N395" s="8"/>
      <c r="O395" s="8"/>
    </row>
    <row r="396" spans="4:15" ht="12">
      <c r="D396" s="8"/>
      <c r="J396" s="8"/>
      <c r="N396" s="8"/>
      <c r="O396" s="8"/>
    </row>
    <row r="397" spans="4:15" ht="12">
      <c r="D397" s="8"/>
      <c r="J397" s="8"/>
      <c r="N397" s="8"/>
      <c r="O397" s="8"/>
    </row>
    <row r="398" spans="4:15" ht="12">
      <c r="D398" s="8"/>
      <c r="J398" s="8"/>
      <c r="N398" s="8"/>
      <c r="O398" s="8"/>
    </row>
    <row r="399" spans="4:15" ht="12">
      <c r="D399" s="8"/>
      <c r="J399" s="8"/>
      <c r="N399" s="8"/>
      <c r="O399" s="8"/>
    </row>
    <row r="400" spans="4:15" ht="12">
      <c r="D400" s="8"/>
      <c r="J400" s="8"/>
      <c r="N400" s="8"/>
      <c r="O400" s="8"/>
    </row>
    <row r="401" spans="4:15" ht="12">
      <c r="D401" s="8"/>
      <c r="J401" s="8"/>
      <c r="N401" s="8"/>
      <c r="O401" s="8"/>
    </row>
    <row r="402" spans="4:15" ht="12">
      <c r="D402" s="8"/>
      <c r="J402" s="8"/>
      <c r="N402" s="8"/>
      <c r="O402" s="8"/>
    </row>
    <row r="403" spans="4:15" ht="12">
      <c r="D403" s="8"/>
      <c r="J403" s="8"/>
      <c r="N403" s="8"/>
      <c r="O403" s="8"/>
    </row>
    <row r="404" spans="4:15" ht="12">
      <c r="D404" s="8"/>
      <c r="J404" s="8"/>
      <c r="N404" s="8"/>
      <c r="O404" s="8"/>
    </row>
    <row r="405" spans="4:15" ht="12">
      <c r="D405" s="8"/>
      <c r="J405" s="8"/>
      <c r="N405" s="8"/>
      <c r="O405" s="8"/>
    </row>
    <row r="406" spans="4:15" ht="12">
      <c r="D406" s="8"/>
      <c r="J406" s="8"/>
      <c r="N406" s="8"/>
      <c r="O406" s="8"/>
    </row>
    <row r="407" spans="4:15" ht="12">
      <c r="D407" s="8"/>
      <c r="J407" s="8"/>
      <c r="N407" s="8"/>
      <c r="O407" s="8"/>
    </row>
    <row r="408" spans="4:15" ht="12">
      <c r="D408" s="8"/>
      <c r="J408" s="8"/>
      <c r="N408" s="8"/>
      <c r="O408" s="8"/>
    </row>
    <row r="409" spans="4:15" ht="12">
      <c r="D409" s="8"/>
      <c r="J409" s="8"/>
      <c r="N409" s="8"/>
      <c r="O409" s="8"/>
    </row>
    <row r="410" spans="4:15" ht="12">
      <c r="D410" s="8"/>
      <c r="J410" s="8"/>
      <c r="N410" s="8"/>
      <c r="O410" s="8"/>
    </row>
    <row r="411" spans="4:15" ht="12">
      <c r="D411" s="8"/>
      <c r="J411" s="8"/>
      <c r="N411" s="8"/>
      <c r="O411" s="8"/>
    </row>
    <row r="412" spans="4:15" ht="12">
      <c r="D412" s="8"/>
      <c r="J412" s="8"/>
      <c r="N412" s="8"/>
      <c r="O412" s="8"/>
    </row>
    <row r="413" spans="4:15" ht="12">
      <c r="D413" s="8"/>
      <c r="J413" s="8"/>
      <c r="N413" s="8"/>
      <c r="O413" s="8"/>
    </row>
    <row r="414" spans="4:15" ht="12">
      <c r="D414" s="8"/>
      <c r="J414" s="8"/>
      <c r="N414" s="8"/>
      <c r="O414" s="8"/>
    </row>
    <row r="415" spans="4:15" ht="12">
      <c r="D415" s="8"/>
      <c r="J415" s="8"/>
      <c r="N415" s="8"/>
      <c r="O415" s="8"/>
    </row>
    <row r="416" spans="4:15" ht="12">
      <c r="D416" s="8"/>
      <c r="J416" s="8"/>
      <c r="N416" s="8"/>
      <c r="O416" s="8"/>
    </row>
    <row r="417" spans="4:15" ht="12">
      <c r="D417" s="8"/>
      <c r="J417" s="8"/>
      <c r="N417" s="8"/>
      <c r="O417" s="8"/>
    </row>
    <row r="418" spans="4:15" ht="12">
      <c r="D418" s="8"/>
      <c r="J418" s="8"/>
      <c r="N418" s="8"/>
      <c r="O418" s="8"/>
    </row>
    <row r="419" spans="4:15" ht="12">
      <c r="D419" s="8"/>
      <c r="J419" s="8"/>
      <c r="N419" s="8"/>
      <c r="O419" s="8"/>
    </row>
    <row r="420" spans="4:15" ht="12">
      <c r="D420" s="8"/>
      <c r="J420" s="8"/>
      <c r="N420" s="8"/>
      <c r="O420" s="8"/>
    </row>
    <row r="421" spans="4:15" ht="12">
      <c r="D421" s="8"/>
      <c r="J421" s="8"/>
      <c r="N421" s="8"/>
      <c r="O421" s="8"/>
    </row>
    <row r="422" spans="4:15" ht="12">
      <c r="D422" s="8"/>
      <c r="J422" s="8"/>
      <c r="N422" s="8"/>
      <c r="O422" s="8"/>
    </row>
    <row r="423" spans="4:15" ht="12">
      <c r="D423" s="8"/>
      <c r="J423" s="8"/>
      <c r="N423" s="8"/>
      <c r="O423" s="8"/>
    </row>
    <row r="424" spans="4:15" ht="12">
      <c r="D424" s="8"/>
      <c r="J424" s="8"/>
      <c r="N424" s="8"/>
      <c r="O424" s="8"/>
    </row>
    <row r="425" spans="4:15" ht="12">
      <c r="D425" s="8"/>
      <c r="J425" s="8"/>
      <c r="N425" s="8"/>
      <c r="O425" s="8"/>
    </row>
    <row r="426" spans="4:15" ht="12">
      <c r="D426" s="8"/>
      <c r="J426" s="8"/>
      <c r="N426" s="8"/>
      <c r="O426" s="8"/>
    </row>
    <row r="427" spans="4:15" ht="12">
      <c r="D427" s="8"/>
      <c r="J427" s="8"/>
      <c r="N427" s="8"/>
      <c r="O427" s="8"/>
    </row>
    <row r="428" spans="4:15" ht="12">
      <c r="D428" s="8"/>
      <c r="J428" s="8"/>
      <c r="N428" s="8"/>
      <c r="O428" s="8"/>
    </row>
    <row r="429" spans="4:15" ht="12">
      <c r="D429" s="8"/>
      <c r="J429" s="8"/>
      <c r="N429" s="8"/>
      <c r="O429" s="8"/>
    </row>
    <row r="430" spans="4:15" ht="12">
      <c r="D430" s="8"/>
      <c r="J430" s="8"/>
      <c r="N430" s="8"/>
      <c r="O430" s="8"/>
    </row>
    <row r="431" spans="4:15" ht="12">
      <c r="D431" s="8"/>
      <c r="J431" s="8"/>
      <c r="N431" s="8"/>
      <c r="O431" s="8"/>
    </row>
    <row r="432" spans="4:15" ht="12">
      <c r="D432" s="8"/>
      <c r="J432" s="8"/>
      <c r="N432" s="8"/>
      <c r="O432" s="8"/>
    </row>
    <row r="433" spans="4:15" ht="12">
      <c r="D433" s="8"/>
      <c r="J433" s="8"/>
      <c r="N433" s="8"/>
      <c r="O433" s="8"/>
    </row>
    <row r="434" spans="4:15" ht="12">
      <c r="D434" s="8"/>
      <c r="J434" s="8"/>
      <c r="N434" s="8"/>
      <c r="O434" s="8"/>
    </row>
    <row r="435" spans="4:15" ht="12">
      <c r="D435" s="8"/>
      <c r="J435" s="8"/>
      <c r="N435" s="8"/>
      <c r="O435" s="8"/>
    </row>
    <row r="436" spans="4:15" ht="12">
      <c r="D436" s="8"/>
      <c r="J436" s="8"/>
      <c r="N436" s="8"/>
      <c r="O436" s="8"/>
    </row>
    <row r="437" spans="4:15" ht="12">
      <c r="D437" s="8"/>
      <c r="J437" s="8"/>
      <c r="N437" s="8"/>
      <c r="O437" s="8"/>
    </row>
    <row r="438" spans="4:15" ht="12">
      <c r="D438" s="8"/>
      <c r="J438" s="8"/>
      <c r="N438" s="8"/>
      <c r="O438" s="8"/>
    </row>
    <row r="439" spans="4:15" ht="12">
      <c r="D439" s="8"/>
      <c r="J439" s="8"/>
      <c r="N439" s="8"/>
      <c r="O439" s="8"/>
    </row>
    <row r="440" spans="4:15" ht="12">
      <c r="D440" s="8"/>
      <c r="J440" s="8"/>
      <c r="N440" s="8"/>
      <c r="O440" s="8"/>
    </row>
    <row r="441" spans="4:15" ht="12">
      <c r="D441" s="8"/>
      <c r="J441" s="8"/>
      <c r="N441" s="8"/>
      <c r="O441" s="8"/>
    </row>
    <row r="442" spans="4:15" ht="12">
      <c r="D442" s="8"/>
      <c r="J442" s="8"/>
      <c r="N442" s="8"/>
      <c r="O442" s="8"/>
    </row>
    <row r="443" spans="4:15" ht="12">
      <c r="D443" s="8"/>
      <c r="J443" s="8"/>
      <c r="N443" s="8"/>
      <c r="O443" s="8"/>
    </row>
    <row r="444" spans="4:15" ht="12">
      <c r="D444" s="8"/>
      <c r="J444" s="8"/>
      <c r="N444" s="8"/>
      <c r="O444" s="8"/>
    </row>
    <row r="445" spans="4:15" ht="12">
      <c r="D445" s="8"/>
      <c r="J445" s="8"/>
      <c r="N445" s="8"/>
      <c r="O445" s="8"/>
    </row>
    <row r="446" spans="4:15" ht="12">
      <c r="D446" s="8"/>
      <c r="J446" s="8"/>
      <c r="N446" s="8"/>
      <c r="O446" s="8"/>
    </row>
    <row r="447" spans="4:15" ht="12">
      <c r="D447" s="8"/>
      <c r="J447" s="8"/>
      <c r="N447" s="8"/>
      <c r="O447" s="8"/>
    </row>
    <row r="448" spans="4:15" ht="12">
      <c r="D448" s="8"/>
      <c r="J448" s="8"/>
      <c r="N448" s="8"/>
      <c r="O448" s="8"/>
    </row>
    <row r="449" spans="4:15" ht="12">
      <c r="D449" s="8"/>
      <c r="J449" s="8"/>
      <c r="N449" s="8"/>
      <c r="O449" s="8"/>
    </row>
    <row r="450" spans="4:15" ht="12">
      <c r="D450" s="8"/>
      <c r="J450" s="8"/>
      <c r="N450" s="8"/>
      <c r="O450" s="8"/>
    </row>
    <row r="451" spans="4:15" ht="12">
      <c r="D451" s="8"/>
      <c r="J451" s="8"/>
      <c r="N451" s="8"/>
      <c r="O451" s="8"/>
    </row>
    <row r="452" spans="4:15" ht="12">
      <c r="D452" s="8"/>
      <c r="J452" s="8"/>
      <c r="N452" s="8"/>
      <c r="O452" s="8"/>
    </row>
    <row r="453" spans="4:15" ht="12">
      <c r="D453" s="8"/>
      <c r="J453" s="8"/>
      <c r="N453" s="8"/>
      <c r="O453" s="8"/>
    </row>
    <row r="454" spans="4:15" ht="12">
      <c r="D454" s="8"/>
      <c r="J454" s="8"/>
      <c r="N454" s="8"/>
      <c r="O454" s="8"/>
    </row>
    <row r="455" spans="4:15" ht="12">
      <c r="D455" s="8"/>
      <c r="J455" s="8"/>
      <c r="N455" s="8"/>
      <c r="O455" s="8"/>
    </row>
    <row r="456" spans="4:15" ht="12">
      <c r="D456" s="8"/>
      <c r="J456" s="8"/>
      <c r="N456" s="8"/>
      <c r="O456" s="8"/>
    </row>
    <row r="457" spans="4:15" ht="12">
      <c r="D457" s="8"/>
      <c r="J457" s="8"/>
      <c r="N457" s="8"/>
      <c r="O457" s="8"/>
    </row>
    <row r="458" spans="4:15" ht="12">
      <c r="D458" s="8"/>
      <c r="J458" s="8"/>
      <c r="N458" s="8"/>
      <c r="O458" s="8"/>
    </row>
    <row r="459" spans="4:15" ht="12">
      <c r="D459" s="8"/>
      <c r="J459" s="8"/>
      <c r="N459" s="8"/>
      <c r="O459" s="8"/>
    </row>
    <row r="460" spans="4:15" ht="12">
      <c r="D460" s="8"/>
      <c r="J460" s="8"/>
      <c r="N460" s="8"/>
      <c r="O460" s="8"/>
    </row>
    <row r="461" spans="4:15" ht="12">
      <c r="D461" s="8"/>
      <c r="J461" s="8"/>
      <c r="N461" s="8"/>
      <c r="O461" s="8"/>
    </row>
    <row r="462" spans="4:15" ht="12">
      <c r="D462" s="8"/>
      <c r="J462" s="8"/>
      <c r="N462" s="8"/>
      <c r="O462" s="8"/>
    </row>
    <row r="463" spans="4:15" ht="12">
      <c r="D463" s="8"/>
      <c r="J463" s="8"/>
      <c r="N463" s="8"/>
      <c r="O463" s="8"/>
    </row>
    <row r="464" spans="4:15" ht="12">
      <c r="D464" s="8"/>
      <c r="J464" s="8"/>
      <c r="N464" s="8"/>
      <c r="O464" s="8"/>
    </row>
    <row r="465" spans="4:15" ht="12">
      <c r="D465" s="8"/>
      <c r="J465" s="8"/>
      <c r="N465" s="8"/>
      <c r="O465" s="8"/>
    </row>
    <row r="466" spans="4:15" ht="12">
      <c r="D466" s="8"/>
      <c r="J466" s="8"/>
      <c r="N466" s="8"/>
      <c r="O466" s="8"/>
    </row>
    <row r="467" spans="4:15" ht="12">
      <c r="D467" s="8"/>
      <c r="J467" s="8"/>
      <c r="N467" s="8"/>
      <c r="O467" s="8"/>
    </row>
    <row r="468" spans="4:15" ht="12">
      <c r="D468" s="8"/>
      <c r="J468" s="8"/>
      <c r="N468" s="8"/>
      <c r="O468" s="8"/>
    </row>
    <row r="469" spans="4:15" ht="12">
      <c r="D469" s="8"/>
      <c r="J469" s="8"/>
      <c r="N469" s="8"/>
      <c r="O469" s="8"/>
    </row>
    <row r="470" spans="4:15" ht="12">
      <c r="D470" s="8"/>
      <c r="J470" s="8"/>
      <c r="N470" s="8"/>
      <c r="O470" s="8"/>
    </row>
    <row r="471" spans="4:15" ht="12">
      <c r="D471" s="8"/>
      <c r="J471" s="8"/>
      <c r="N471" s="8"/>
      <c r="O471" s="8"/>
    </row>
    <row r="472" spans="4:15" ht="12">
      <c r="D472" s="8"/>
      <c r="J472" s="8"/>
      <c r="N472" s="8"/>
      <c r="O472" s="8"/>
    </row>
    <row r="473" spans="4:15" ht="12">
      <c r="D473" s="8"/>
      <c r="J473" s="8"/>
      <c r="N473" s="8"/>
      <c r="O473" s="8"/>
    </row>
    <row r="474" spans="4:15" ht="12">
      <c r="D474" s="8"/>
      <c r="J474" s="8"/>
      <c r="N474" s="8"/>
      <c r="O474" s="8"/>
    </row>
    <row r="475" spans="4:15" ht="12">
      <c r="D475" s="8"/>
      <c r="J475" s="8"/>
      <c r="N475" s="8"/>
      <c r="O475" s="8"/>
    </row>
    <row r="476" spans="4:15" ht="12">
      <c r="D476" s="8"/>
      <c r="J476" s="8"/>
      <c r="N476" s="8"/>
      <c r="O476" s="8"/>
    </row>
    <row r="477" spans="4:15" ht="12">
      <c r="D477" s="8"/>
      <c r="J477" s="8"/>
      <c r="N477" s="8"/>
      <c r="O477" s="8"/>
    </row>
    <row r="478" spans="4:15" ht="12">
      <c r="D478" s="8"/>
      <c r="J478" s="8"/>
      <c r="N478" s="8"/>
      <c r="O478" s="8"/>
    </row>
    <row r="479" spans="4:15" ht="12">
      <c r="D479" s="8"/>
      <c r="J479" s="8"/>
      <c r="N479" s="8"/>
      <c r="O479" s="8"/>
    </row>
    <row r="480" spans="4:15" ht="12">
      <c r="D480" s="8"/>
      <c r="J480" s="8"/>
      <c r="N480" s="8"/>
      <c r="O480" s="8"/>
    </row>
    <row r="481" spans="4:15" ht="12">
      <c r="D481" s="8"/>
      <c r="J481" s="8"/>
      <c r="N481" s="8"/>
      <c r="O481" s="8"/>
    </row>
    <row r="482" spans="4:15" ht="12">
      <c r="D482" s="8"/>
      <c r="J482" s="8"/>
      <c r="N482" s="8"/>
      <c r="O482" s="8"/>
    </row>
    <row r="483" spans="4:15" ht="12">
      <c r="D483" s="8"/>
      <c r="J483" s="8"/>
      <c r="N483" s="8"/>
      <c r="O483" s="8"/>
    </row>
    <row r="484" spans="4:15" ht="12">
      <c r="D484" s="8"/>
      <c r="J484" s="8"/>
      <c r="N484" s="8"/>
      <c r="O484" s="8"/>
    </row>
    <row r="485" spans="4:15" ht="12">
      <c r="D485" s="8"/>
      <c r="J485" s="8"/>
      <c r="N485" s="8"/>
      <c r="O485" s="8"/>
    </row>
    <row r="486" spans="4:15" ht="12">
      <c r="D486" s="8"/>
      <c r="J486" s="8"/>
      <c r="N486" s="8"/>
      <c r="O486" s="8"/>
    </row>
    <row r="487" spans="4:15" ht="12">
      <c r="D487" s="8"/>
      <c r="J487" s="8"/>
      <c r="N487" s="8"/>
      <c r="O487" s="8"/>
    </row>
    <row r="488" spans="4:15" ht="12">
      <c r="D488" s="8"/>
      <c r="J488" s="8"/>
      <c r="N488" s="8"/>
      <c r="O488" s="8"/>
    </row>
    <row r="489" spans="4:15" ht="12">
      <c r="D489" s="8"/>
      <c r="J489" s="8"/>
      <c r="N489" s="8"/>
      <c r="O489" s="8"/>
    </row>
    <row r="490" spans="4:15" ht="12">
      <c r="D490" s="8"/>
      <c r="J490" s="8"/>
      <c r="N490" s="8"/>
      <c r="O490" s="8"/>
    </row>
    <row r="491" spans="4:15" ht="12">
      <c r="D491" s="8"/>
      <c r="J491" s="8"/>
      <c r="N491" s="8"/>
      <c r="O491" s="8"/>
    </row>
    <row r="492" spans="4:15" ht="12">
      <c r="D492" s="8"/>
      <c r="J492" s="8"/>
      <c r="N492" s="8"/>
      <c r="O492" s="8"/>
    </row>
    <row r="493" spans="4:15" ht="12">
      <c r="D493" s="8"/>
      <c r="J493" s="8"/>
      <c r="N493" s="8"/>
      <c r="O493" s="8"/>
    </row>
    <row r="494" spans="4:15" ht="12">
      <c r="D494" s="8"/>
      <c r="J494" s="8"/>
      <c r="N494" s="8"/>
      <c r="O494" s="8"/>
    </row>
    <row r="495" spans="4:15" ht="12">
      <c r="D495" s="8"/>
      <c r="J495" s="8"/>
      <c r="N495" s="8"/>
      <c r="O495" s="8"/>
    </row>
    <row r="496" spans="4:15" ht="12">
      <c r="D496" s="8"/>
      <c r="J496" s="8"/>
      <c r="N496" s="8"/>
      <c r="O496" s="8"/>
    </row>
    <row r="497" spans="4:15" ht="12">
      <c r="D497" s="8"/>
      <c r="J497" s="8"/>
      <c r="N497" s="8"/>
      <c r="O497" s="8"/>
    </row>
    <row r="498" spans="4:15" ht="12">
      <c r="D498" s="8"/>
      <c r="J498" s="8"/>
      <c r="N498" s="8"/>
      <c r="O498" s="8"/>
    </row>
    <row r="499" spans="4:15" ht="12">
      <c r="D499" s="8"/>
      <c r="J499" s="8"/>
      <c r="N499" s="8"/>
      <c r="O499" s="8"/>
    </row>
    <row r="500" spans="4:15" ht="12">
      <c r="D500" s="8"/>
      <c r="J500" s="8"/>
      <c r="N500" s="8"/>
      <c r="O500" s="8"/>
    </row>
    <row r="501" spans="4:15" ht="12">
      <c r="D501" s="8"/>
      <c r="J501" s="8"/>
      <c r="N501" s="8"/>
      <c r="O501" s="8"/>
    </row>
    <row r="502" spans="4:15" ht="12">
      <c r="D502" s="8"/>
      <c r="J502" s="8"/>
      <c r="N502" s="8"/>
      <c r="O502" s="8"/>
    </row>
    <row r="503" spans="4:15" ht="12">
      <c r="D503" s="8"/>
      <c r="J503" s="8"/>
      <c r="N503" s="8"/>
      <c r="O503" s="8"/>
    </row>
    <row r="504" spans="4:15" ht="12">
      <c r="D504" s="8"/>
      <c r="J504" s="8"/>
      <c r="N504" s="8"/>
      <c r="O504" s="8"/>
    </row>
    <row r="505" spans="4:15" ht="12">
      <c r="D505" s="8"/>
      <c r="J505" s="8"/>
      <c r="N505" s="8"/>
      <c r="O505" s="8"/>
    </row>
    <row r="506" spans="4:15" ht="12">
      <c r="D506" s="8"/>
      <c r="J506" s="8"/>
      <c r="N506" s="8"/>
      <c r="O506" s="8"/>
    </row>
    <row r="507" spans="4:15" ht="12">
      <c r="D507" s="8"/>
      <c r="J507" s="8"/>
      <c r="N507" s="8"/>
      <c r="O507" s="8"/>
    </row>
    <row r="508" spans="4:15" ht="12">
      <c r="D508" s="8"/>
      <c r="J508" s="8"/>
      <c r="N508" s="8"/>
      <c r="O508" s="8"/>
    </row>
    <row r="509" spans="4:15" ht="12">
      <c r="D509" s="8"/>
      <c r="J509" s="8"/>
      <c r="N509" s="8"/>
      <c r="O509" s="8"/>
    </row>
    <row r="510" spans="4:15" ht="12">
      <c r="D510" s="8"/>
      <c r="J510" s="8"/>
      <c r="N510" s="8"/>
      <c r="O510" s="8"/>
    </row>
    <row r="511" spans="4:15" ht="12">
      <c r="D511" s="8"/>
      <c r="J511" s="8"/>
      <c r="N511" s="8"/>
      <c r="O511" s="8"/>
    </row>
    <row r="512" spans="4:15" ht="12">
      <c r="D512" s="8"/>
      <c r="J512" s="8"/>
      <c r="N512" s="8"/>
      <c r="O512" s="8"/>
    </row>
    <row r="513" spans="4:15" ht="12">
      <c r="D513" s="8"/>
      <c r="J513" s="8"/>
      <c r="N513" s="8"/>
      <c r="O513" s="8"/>
    </row>
    <row r="514" spans="4:15" ht="12">
      <c r="D514" s="8"/>
      <c r="J514" s="8"/>
      <c r="N514" s="8"/>
      <c r="O514" s="8"/>
    </row>
    <row r="515" spans="4:15" ht="12">
      <c r="D515" s="8"/>
      <c r="J515" s="8"/>
      <c r="N515" s="8"/>
      <c r="O515" s="8"/>
    </row>
    <row r="516" spans="4:15" ht="12">
      <c r="D516" s="8"/>
      <c r="J516" s="8"/>
      <c r="N516" s="8"/>
      <c r="O516" s="8"/>
    </row>
    <row r="517" spans="4:15" ht="12">
      <c r="D517" s="8"/>
      <c r="J517" s="8"/>
      <c r="N517" s="8"/>
      <c r="O517" s="8"/>
    </row>
    <row r="518" spans="4:15" ht="12">
      <c r="D518" s="8"/>
      <c r="J518" s="8"/>
      <c r="N518" s="8"/>
      <c r="O518" s="8"/>
    </row>
    <row r="519" spans="4:15" ht="12">
      <c r="D519" s="8"/>
      <c r="J519" s="8"/>
      <c r="N519" s="8"/>
      <c r="O519" s="8"/>
    </row>
    <row r="520" spans="4:15" ht="12">
      <c r="D520" s="8"/>
      <c r="J520" s="8"/>
      <c r="N520" s="8"/>
      <c r="O520" s="8"/>
    </row>
    <row r="521" spans="4:15" ht="12">
      <c r="D521" s="8"/>
      <c r="J521" s="8"/>
      <c r="N521" s="8"/>
      <c r="O521" s="8"/>
    </row>
    <row r="522" spans="4:15" ht="12">
      <c r="D522" s="8"/>
      <c r="J522" s="8"/>
      <c r="N522" s="8"/>
      <c r="O522" s="8"/>
    </row>
    <row r="523" spans="4:15" ht="12">
      <c r="D523" s="8"/>
      <c r="J523" s="8"/>
      <c r="N523" s="8"/>
      <c r="O523" s="8"/>
    </row>
    <row r="524" spans="4:15" ht="12">
      <c r="D524" s="8"/>
      <c r="J524" s="8"/>
      <c r="N524" s="8"/>
      <c r="O524" s="8"/>
    </row>
    <row r="525" spans="4:15" ht="12">
      <c r="D525" s="8"/>
      <c r="J525" s="8"/>
      <c r="N525" s="8"/>
      <c r="O525" s="8"/>
    </row>
    <row r="526" spans="4:15" ht="12">
      <c r="D526" s="8"/>
      <c r="J526" s="8"/>
      <c r="N526" s="8"/>
      <c r="O526" s="8"/>
    </row>
    <row r="527" spans="4:15" ht="12">
      <c r="D527" s="8"/>
      <c r="J527" s="8"/>
      <c r="N527" s="8"/>
      <c r="O527" s="8"/>
    </row>
    <row r="528" spans="4:15" ht="12">
      <c r="D528" s="8"/>
      <c r="J528" s="8"/>
      <c r="N528" s="8"/>
      <c r="O528" s="8"/>
    </row>
    <row r="529" spans="4:15" ht="12">
      <c r="D529" s="8"/>
      <c r="J529" s="8"/>
      <c r="N529" s="8"/>
      <c r="O529" s="8"/>
    </row>
    <row r="530" spans="4:15" ht="12">
      <c r="D530" s="8"/>
      <c r="J530" s="8"/>
      <c r="N530" s="8"/>
      <c r="O530" s="8"/>
    </row>
    <row r="531" spans="4:15" ht="12">
      <c r="D531" s="8"/>
      <c r="J531" s="8"/>
      <c r="N531" s="8"/>
      <c r="O531" s="8"/>
    </row>
    <row r="532" spans="4:15" ht="12">
      <c r="D532" s="8"/>
      <c r="J532" s="8"/>
      <c r="N532" s="8"/>
      <c r="O532" s="8"/>
    </row>
    <row r="533" spans="4:15" ht="12">
      <c r="D533" s="8"/>
      <c r="J533" s="8"/>
      <c r="N533" s="8"/>
      <c r="O533" s="8"/>
    </row>
    <row r="534" spans="4:15" ht="12">
      <c r="D534" s="8"/>
      <c r="J534" s="8"/>
      <c r="N534" s="8"/>
      <c r="O534" s="8"/>
    </row>
    <row r="535" spans="4:15" ht="12">
      <c r="D535" s="8"/>
      <c r="J535" s="8"/>
      <c r="N535" s="8"/>
      <c r="O535" s="8"/>
    </row>
    <row r="536" spans="4:15" ht="12">
      <c r="D536" s="8"/>
      <c r="J536" s="8"/>
      <c r="N536" s="8"/>
      <c r="O536" s="8"/>
    </row>
    <row r="537" spans="4:15" ht="12">
      <c r="D537" s="8"/>
      <c r="J537" s="8"/>
      <c r="N537" s="8"/>
      <c r="O537" s="8"/>
    </row>
    <row r="538" spans="4:15" ht="12">
      <c r="D538" s="8"/>
      <c r="J538" s="8"/>
      <c r="N538" s="8"/>
      <c r="O538" s="8"/>
    </row>
    <row r="539" spans="4:15" ht="12">
      <c r="D539" s="8"/>
      <c r="J539" s="8"/>
      <c r="N539" s="8"/>
      <c r="O539" s="8"/>
    </row>
    <row r="540" spans="4:15" ht="12">
      <c r="D540" s="8"/>
      <c r="J540" s="8"/>
      <c r="N540" s="8"/>
      <c r="O540" s="8"/>
    </row>
    <row r="541" spans="4:15" ht="12">
      <c r="D541" s="8"/>
      <c r="J541" s="8"/>
      <c r="N541" s="8"/>
      <c r="O541" s="8"/>
    </row>
    <row r="542" spans="4:15" ht="12">
      <c r="D542" s="8"/>
      <c r="J542" s="8"/>
      <c r="N542" s="8"/>
      <c r="O542" s="8"/>
    </row>
    <row r="543" spans="4:15" ht="12">
      <c r="D543" s="8"/>
      <c r="J543" s="8"/>
      <c r="N543" s="8"/>
      <c r="O543" s="8"/>
    </row>
    <row r="544" spans="4:15" ht="12">
      <c r="D544" s="8"/>
      <c r="J544" s="8"/>
      <c r="N544" s="8"/>
      <c r="O544" s="8"/>
    </row>
    <row r="545" spans="4:15" ht="12">
      <c r="D545" s="8"/>
      <c r="J545" s="8"/>
      <c r="N545" s="8"/>
      <c r="O545" s="8"/>
    </row>
    <row r="546" spans="4:15" ht="12">
      <c r="D546" s="8"/>
      <c r="J546" s="8"/>
      <c r="N546" s="8"/>
      <c r="O546" s="8"/>
    </row>
    <row r="547" spans="4:15" ht="12">
      <c r="D547" s="8"/>
      <c r="J547" s="8"/>
      <c r="N547" s="8"/>
      <c r="O547" s="8"/>
    </row>
    <row r="548" spans="4:15" ht="12">
      <c r="D548" s="8"/>
      <c r="J548" s="8"/>
      <c r="N548" s="8"/>
      <c r="O548" s="8"/>
    </row>
    <row r="549" spans="4:15" ht="12">
      <c r="D549" s="8"/>
      <c r="J549" s="8"/>
      <c r="N549" s="8"/>
      <c r="O549" s="8"/>
    </row>
    <row r="550" spans="4:15" ht="12">
      <c r="D550" s="8"/>
      <c r="J550" s="8"/>
      <c r="N550" s="8"/>
      <c r="O550" s="8"/>
    </row>
    <row r="551" spans="4:15" ht="12">
      <c r="D551" s="8"/>
      <c r="J551" s="8"/>
      <c r="N551" s="8"/>
      <c r="O551" s="8"/>
    </row>
    <row r="552" spans="4:15" ht="12">
      <c r="D552" s="8"/>
      <c r="J552" s="8"/>
      <c r="N552" s="8"/>
      <c r="O552" s="8"/>
    </row>
    <row r="553" spans="4:15" ht="12">
      <c r="D553" s="8"/>
      <c r="J553" s="8"/>
      <c r="N553" s="8"/>
      <c r="O553" s="8"/>
    </row>
    <row r="554" spans="4:15" ht="12">
      <c r="D554" s="8"/>
      <c r="J554" s="8"/>
      <c r="N554" s="8"/>
      <c r="O554" s="8"/>
    </row>
    <row r="555" spans="4:15" ht="12">
      <c r="D555" s="8"/>
      <c r="J555" s="8"/>
      <c r="N555" s="8"/>
      <c r="O555" s="8"/>
    </row>
    <row r="556" spans="4:15" ht="12">
      <c r="D556" s="8"/>
      <c r="J556" s="8"/>
      <c r="N556" s="8"/>
      <c r="O556" s="8"/>
    </row>
    <row r="557" spans="4:15" ht="12">
      <c r="D557" s="8"/>
      <c r="J557" s="8"/>
      <c r="N557" s="8"/>
      <c r="O557" s="8"/>
    </row>
    <row r="558" spans="4:15" ht="12">
      <c r="D558" s="8"/>
      <c r="J558" s="8"/>
      <c r="N558" s="8"/>
      <c r="O558" s="8"/>
    </row>
    <row r="559" spans="4:15" ht="12">
      <c r="D559" s="8"/>
      <c r="J559" s="8"/>
      <c r="N559" s="8"/>
      <c r="O559" s="8"/>
    </row>
    <row r="560" spans="4:15" ht="12">
      <c r="D560" s="8"/>
      <c r="J560" s="8"/>
      <c r="N560" s="8"/>
      <c r="O560" s="8"/>
    </row>
    <row r="561" spans="4:15" ht="12">
      <c r="D561" s="8"/>
      <c r="J561" s="8"/>
      <c r="N561" s="8"/>
      <c r="O561" s="8"/>
    </row>
    <row r="562" spans="4:15" ht="12">
      <c r="D562" s="8"/>
      <c r="J562" s="8"/>
      <c r="N562" s="8"/>
      <c r="O562" s="8"/>
    </row>
    <row r="563" spans="4:15" ht="12">
      <c r="D563" s="8"/>
      <c r="J563" s="8"/>
      <c r="N563" s="8"/>
      <c r="O563" s="8"/>
    </row>
    <row r="564" spans="4:15" ht="12">
      <c r="D564" s="8"/>
      <c r="J564" s="8"/>
      <c r="N564" s="8"/>
      <c r="O564" s="8"/>
    </row>
    <row r="565" spans="4:15" ht="12">
      <c r="D565" s="8"/>
      <c r="J565" s="8"/>
      <c r="N565" s="8"/>
      <c r="O565" s="8"/>
    </row>
    <row r="566" spans="4:15" ht="12">
      <c r="D566" s="8"/>
      <c r="J566" s="8"/>
      <c r="N566" s="8"/>
      <c r="O566" s="8"/>
    </row>
    <row r="567" spans="4:15" ht="12">
      <c r="D567" s="8"/>
      <c r="J567" s="8"/>
      <c r="N567" s="8"/>
      <c r="O567" s="8"/>
    </row>
    <row r="568" spans="4:15" ht="12">
      <c r="D568" s="8"/>
      <c r="J568" s="8"/>
      <c r="N568" s="8"/>
      <c r="O568" s="8"/>
    </row>
    <row r="569" spans="4:15" ht="12">
      <c r="D569" s="8"/>
      <c r="J569" s="8"/>
      <c r="N569" s="8"/>
      <c r="O569" s="8"/>
    </row>
    <row r="570" spans="4:15" ht="12">
      <c r="D570" s="8"/>
      <c r="J570" s="8"/>
      <c r="N570" s="8"/>
      <c r="O570" s="8"/>
    </row>
    <row r="571" spans="4:15" ht="12">
      <c r="D571" s="8"/>
      <c r="J571" s="8"/>
      <c r="N571" s="8"/>
      <c r="O571" s="8"/>
    </row>
    <row r="572" spans="4:15" ht="12">
      <c r="D572" s="8"/>
      <c r="J572" s="8"/>
      <c r="N572" s="8"/>
      <c r="O572" s="8"/>
    </row>
    <row r="573" spans="4:15" ht="12">
      <c r="D573" s="8"/>
      <c r="J573" s="8"/>
      <c r="N573" s="8"/>
      <c r="O573" s="8"/>
    </row>
    <row r="574" spans="4:15" ht="12">
      <c r="D574" s="8"/>
      <c r="J574" s="8"/>
      <c r="N574" s="8"/>
      <c r="O574" s="8"/>
    </row>
    <row r="575" spans="4:15" ht="12">
      <c r="D575" s="8"/>
      <c r="J575" s="8"/>
      <c r="N575" s="8"/>
      <c r="O575" s="8"/>
    </row>
    <row r="576" spans="4:15" ht="12">
      <c r="D576" s="8"/>
      <c r="J576" s="8"/>
      <c r="N576" s="8"/>
      <c r="O576" s="8"/>
    </row>
    <row r="577" spans="4:15" ht="12">
      <c r="D577" s="8"/>
      <c r="J577" s="8"/>
      <c r="N577" s="8"/>
      <c r="O577" s="8"/>
    </row>
    <row r="578" spans="4:15" ht="12">
      <c r="D578" s="8"/>
      <c r="J578" s="8"/>
      <c r="N578" s="8"/>
      <c r="O578" s="8"/>
    </row>
    <row r="579" spans="4:15" ht="12">
      <c r="D579" s="8"/>
      <c r="J579" s="8"/>
      <c r="N579" s="8"/>
      <c r="O579" s="8"/>
    </row>
    <row r="580" spans="4:15" ht="12">
      <c r="D580" s="8"/>
      <c r="J580" s="8"/>
      <c r="N580" s="8"/>
      <c r="O580" s="8"/>
    </row>
    <row r="581" spans="4:15" ht="12">
      <c r="D581" s="8"/>
      <c r="J581" s="8"/>
      <c r="N581" s="8"/>
      <c r="O581" s="8"/>
    </row>
    <row r="582" spans="4:15" ht="12">
      <c r="D582" s="8"/>
      <c r="J582" s="8"/>
      <c r="N582" s="8"/>
      <c r="O582" s="8"/>
    </row>
    <row r="583" spans="4:15" ht="12">
      <c r="D583" s="8"/>
      <c r="J583" s="8"/>
      <c r="N583" s="8"/>
      <c r="O583" s="8"/>
    </row>
    <row r="584" spans="4:15" ht="12">
      <c r="D584" s="8"/>
      <c r="J584" s="8"/>
      <c r="N584" s="8"/>
      <c r="O584" s="8"/>
    </row>
    <row r="585" spans="4:15" ht="12">
      <c r="D585" s="8"/>
      <c r="J585" s="8"/>
      <c r="N585" s="8"/>
      <c r="O585" s="8"/>
    </row>
    <row r="586" spans="4:15" ht="12">
      <c r="D586" s="8"/>
      <c r="J586" s="8"/>
      <c r="N586" s="8"/>
      <c r="O586" s="8"/>
    </row>
    <row r="587" spans="4:15" ht="12">
      <c r="D587" s="8"/>
      <c r="J587" s="8"/>
      <c r="N587" s="8"/>
      <c r="O587" s="8"/>
    </row>
    <row r="588" spans="4:15" ht="12">
      <c r="D588" s="8"/>
      <c r="J588" s="8"/>
      <c r="N588" s="8"/>
      <c r="O588" s="8"/>
    </row>
    <row r="589" spans="4:15" ht="12">
      <c r="D589" s="8"/>
      <c r="J589" s="8"/>
      <c r="N589" s="8"/>
      <c r="O589" s="8"/>
    </row>
    <row r="590" spans="4:15" ht="12">
      <c r="D590" s="8"/>
      <c r="J590" s="8"/>
      <c r="N590" s="8"/>
      <c r="O590" s="8"/>
    </row>
    <row r="591" spans="4:15" ht="12">
      <c r="D591" s="8"/>
      <c r="J591" s="8"/>
      <c r="N591" s="8"/>
      <c r="O591" s="8"/>
    </row>
    <row r="592" spans="4:15" ht="12">
      <c r="D592" s="8"/>
      <c r="J592" s="8"/>
      <c r="N592" s="8"/>
      <c r="O592" s="8"/>
    </row>
    <row r="593" spans="4:15" ht="12">
      <c r="D593" s="8"/>
      <c r="J593" s="8"/>
      <c r="N593" s="8"/>
      <c r="O593" s="8"/>
    </row>
    <row r="594" spans="4:15" ht="12">
      <c r="D594" s="8"/>
      <c r="J594" s="8"/>
      <c r="N594" s="8"/>
      <c r="O594" s="8"/>
    </row>
    <row r="595" spans="4:15" ht="12">
      <c r="D595" s="8"/>
      <c r="J595" s="8"/>
      <c r="N595" s="8"/>
      <c r="O595" s="8"/>
    </row>
    <row r="596" spans="4:15" ht="12">
      <c r="D596" s="8"/>
      <c r="J596" s="8"/>
      <c r="N596" s="8"/>
      <c r="O596" s="8"/>
    </row>
    <row r="597" spans="4:15" ht="12">
      <c r="D597" s="8"/>
      <c r="J597" s="8"/>
      <c r="N597" s="8"/>
      <c r="O597" s="8"/>
    </row>
    <row r="598" spans="4:15" ht="12">
      <c r="D598" s="8"/>
      <c r="J598" s="8"/>
      <c r="N598" s="8"/>
      <c r="O598" s="8"/>
    </row>
    <row r="599" spans="4:15" ht="12">
      <c r="D599" s="8"/>
      <c r="J599" s="8"/>
      <c r="N599" s="8"/>
      <c r="O599" s="8"/>
    </row>
    <row r="600" spans="4:15" ht="12">
      <c r="D600" s="8"/>
      <c r="J600" s="8"/>
      <c r="N600" s="8"/>
      <c r="O600" s="8"/>
    </row>
    <row r="601" spans="4:15" ht="12">
      <c r="D601" s="8"/>
      <c r="J601" s="8"/>
      <c r="N601" s="8"/>
      <c r="O601" s="8"/>
    </row>
    <row r="602" spans="4:15" ht="12">
      <c r="D602" s="8"/>
      <c r="J602" s="8"/>
      <c r="N602" s="8"/>
      <c r="O602" s="8"/>
    </row>
    <row r="603" spans="4:15" ht="12">
      <c r="D603" s="8"/>
      <c r="J603" s="8"/>
      <c r="N603" s="8"/>
      <c r="O603" s="8"/>
    </row>
    <row r="604" spans="4:15" ht="12">
      <c r="D604" s="8"/>
      <c r="J604" s="8"/>
      <c r="N604" s="8"/>
      <c r="O604" s="8"/>
    </row>
    <row r="605" spans="4:15" ht="12">
      <c r="D605" s="8"/>
      <c r="J605" s="8"/>
      <c r="N605" s="8"/>
      <c r="O605" s="8"/>
    </row>
    <row r="606" spans="4:15" ht="12">
      <c r="D606" s="8"/>
      <c r="J606" s="8"/>
      <c r="N606" s="8"/>
      <c r="O606" s="8"/>
    </row>
    <row r="607" spans="4:15" ht="12">
      <c r="D607" s="8"/>
      <c r="J607" s="8"/>
      <c r="N607" s="8"/>
      <c r="O607" s="8"/>
    </row>
    <row r="608" spans="4:15" ht="12">
      <c r="D608" s="8"/>
      <c r="J608" s="8"/>
      <c r="N608" s="8"/>
      <c r="O608" s="8"/>
    </row>
    <row r="609" spans="4:15" ht="12">
      <c r="D609" s="8"/>
      <c r="J609" s="8"/>
      <c r="N609" s="8"/>
      <c r="O609" s="8"/>
    </row>
    <row r="610" spans="4:15" ht="12">
      <c r="D610" s="8"/>
      <c r="J610" s="8"/>
      <c r="N610" s="8"/>
      <c r="O610" s="8"/>
    </row>
    <row r="611" spans="4:15" ht="12">
      <c r="D611" s="8"/>
      <c r="J611" s="8"/>
      <c r="N611" s="8"/>
      <c r="O611" s="8"/>
    </row>
    <row r="612" spans="4:15" ht="12">
      <c r="D612" s="8"/>
      <c r="J612" s="8"/>
      <c r="N612" s="8"/>
      <c r="O612" s="8"/>
    </row>
    <row r="613" spans="4:15" ht="12">
      <c r="D613" s="8"/>
      <c r="J613" s="8"/>
      <c r="N613" s="8"/>
      <c r="O613" s="8"/>
    </row>
    <row r="614" spans="4:15" ht="12">
      <c r="D614" s="8"/>
      <c r="J614" s="8"/>
      <c r="N614" s="8"/>
      <c r="O614" s="8"/>
    </row>
    <row r="615" spans="4:15" ht="12">
      <c r="D615" s="8"/>
      <c r="J615" s="8"/>
      <c r="N615" s="8"/>
      <c r="O615" s="8"/>
    </row>
    <row r="616" spans="4:15" ht="12">
      <c r="D616" s="8"/>
      <c r="J616" s="8"/>
      <c r="N616" s="8"/>
      <c r="O616" s="8"/>
    </row>
    <row r="617" spans="4:15" ht="12">
      <c r="D617" s="8"/>
      <c r="J617" s="8"/>
      <c r="N617" s="8"/>
      <c r="O617" s="8"/>
    </row>
    <row r="618" spans="4:15" ht="12">
      <c r="D618" s="8"/>
      <c r="J618" s="8"/>
      <c r="N618" s="8"/>
      <c r="O618" s="8"/>
    </row>
    <row r="619" spans="4:15" ht="12">
      <c r="D619" s="8"/>
      <c r="J619" s="8"/>
      <c r="N619" s="8"/>
      <c r="O619" s="8"/>
    </row>
    <row r="620" spans="4:15" ht="12">
      <c r="D620" s="8"/>
      <c r="J620" s="8"/>
      <c r="N620" s="8"/>
      <c r="O620" s="8"/>
    </row>
    <row r="621" spans="4:15" ht="12">
      <c r="D621" s="8"/>
      <c r="J621" s="8"/>
      <c r="N621" s="8"/>
      <c r="O621" s="8"/>
    </row>
    <row r="622" spans="4:15" ht="12">
      <c r="D622" s="8"/>
      <c r="J622" s="8"/>
      <c r="N622" s="8"/>
      <c r="O622" s="8"/>
    </row>
    <row r="623" spans="4:15" ht="12">
      <c r="D623" s="8"/>
      <c r="J623" s="8"/>
      <c r="N623" s="8"/>
      <c r="O623" s="8"/>
    </row>
    <row r="624" spans="4:15" ht="12">
      <c r="D624" s="8"/>
      <c r="J624" s="8"/>
      <c r="N624" s="8"/>
      <c r="O624" s="8"/>
    </row>
    <row r="625" spans="4:15" ht="12">
      <c r="D625" s="8"/>
      <c r="J625" s="8"/>
      <c r="N625" s="8"/>
      <c r="O625" s="8"/>
    </row>
    <row r="626" spans="4:15" ht="12">
      <c r="D626" s="8"/>
      <c r="J626" s="8"/>
      <c r="N626" s="8"/>
      <c r="O626" s="8"/>
    </row>
    <row r="627" spans="4:15" ht="12">
      <c r="D627" s="8"/>
      <c r="J627" s="8"/>
      <c r="N627" s="8"/>
      <c r="O627" s="8"/>
    </row>
    <row r="628" spans="4:15" ht="12">
      <c r="D628" s="8"/>
      <c r="J628" s="8"/>
      <c r="N628" s="8"/>
      <c r="O628" s="8"/>
    </row>
    <row r="629" spans="4:15" ht="12">
      <c r="D629" s="8"/>
      <c r="J629" s="8"/>
      <c r="N629" s="8"/>
      <c r="O629" s="8"/>
    </row>
    <row r="630" spans="4:15" ht="12">
      <c r="D630" s="8"/>
      <c r="J630" s="8"/>
      <c r="N630" s="8"/>
      <c r="O630" s="8"/>
    </row>
    <row r="631" spans="4:15" ht="12">
      <c r="D631" s="8"/>
      <c r="J631" s="8"/>
      <c r="N631" s="8"/>
      <c r="O631" s="8"/>
    </row>
    <row r="632" spans="4:15" ht="12">
      <c r="D632" s="8"/>
      <c r="J632" s="8"/>
      <c r="N632" s="8"/>
      <c r="O632" s="8"/>
    </row>
    <row r="633" spans="4:15" ht="12">
      <c r="D633" s="8"/>
      <c r="J633" s="8"/>
      <c r="N633" s="8"/>
      <c r="O633" s="8"/>
    </row>
    <row r="634" spans="4:15" ht="12">
      <c r="D634" s="8"/>
      <c r="J634" s="8"/>
      <c r="N634" s="8"/>
      <c r="O634" s="8"/>
    </row>
    <row r="635" spans="4:15" ht="12">
      <c r="D635" s="8"/>
      <c r="J635" s="8"/>
      <c r="N635" s="8"/>
      <c r="O635" s="8"/>
    </row>
    <row r="636" spans="4:15" ht="12">
      <c r="D636" s="8"/>
      <c r="J636" s="8"/>
      <c r="N636" s="8"/>
      <c r="O636" s="8"/>
    </row>
    <row r="637" spans="4:15" ht="12">
      <c r="D637" s="8"/>
      <c r="J637" s="8"/>
      <c r="N637" s="8"/>
      <c r="O637" s="8"/>
    </row>
    <row r="638" spans="4:15" ht="12">
      <c r="D638" s="8"/>
      <c r="J638" s="8"/>
      <c r="N638" s="8"/>
      <c r="O638" s="8"/>
    </row>
    <row r="639" spans="4:15" ht="12">
      <c r="D639" s="8"/>
      <c r="J639" s="8"/>
      <c r="N639" s="8"/>
      <c r="O639" s="8"/>
    </row>
    <row r="640" spans="4:15" ht="12">
      <c r="D640" s="8"/>
      <c r="J640" s="8"/>
      <c r="N640" s="8"/>
      <c r="O640" s="8"/>
    </row>
    <row r="641" spans="4:15" ht="12">
      <c r="D641" s="8"/>
      <c r="J641" s="8"/>
      <c r="N641" s="8"/>
      <c r="O641" s="8"/>
    </row>
    <row r="642" spans="4:15" ht="12">
      <c r="D642" s="8"/>
      <c r="J642" s="8"/>
      <c r="N642" s="8"/>
      <c r="O642" s="8"/>
    </row>
    <row r="643" spans="4:15" ht="12">
      <c r="D643" s="8"/>
      <c r="J643" s="8"/>
      <c r="N643" s="8"/>
      <c r="O643" s="8"/>
    </row>
    <row r="644" spans="4:15" ht="12">
      <c r="D644" s="8"/>
      <c r="N644" s="8"/>
      <c r="O644" s="8"/>
    </row>
    <row r="645" spans="4:15" ht="12">
      <c r="D645" s="8"/>
      <c r="N645" s="8"/>
      <c r="O645" s="8"/>
    </row>
    <row r="646" spans="4:15" ht="12">
      <c r="D646" s="8"/>
      <c r="N646" s="8"/>
      <c r="O646" s="8"/>
    </row>
    <row r="647" spans="4:15" ht="12">
      <c r="D647" s="8"/>
      <c r="N647" s="8"/>
      <c r="O647" s="8"/>
    </row>
    <row r="648" spans="4:15" ht="12">
      <c r="D648" s="8"/>
      <c r="N648" s="8"/>
      <c r="O648" s="8"/>
    </row>
    <row r="649" spans="4:15" ht="12">
      <c r="D649" s="8"/>
      <c r="N649" s="8"/>
      <c r="O649" s="8"/>
    </row>
    <row r="650" spans="4:15" ht="12">
      <c r="D650" s="8"/>
      <c r="N650" s="8"/>
      <c r="O650" s="8"/>
    </row>
    <row r="651" spans="4:15" ht="12">
      <c r="D651" s="8"/>
      <c r="N651" s="8"/>
      <c r="O651" s="8"/>
    </row>
    <row r="652" spans="4:15" ht="12">
      <c r="D652" s="8"/>
      <c r="N652" s="8"/>
      <c r="O652" s="8"/>
    </row>
    <row r="653" spans="4:15" ht="12">
      <c r="D653" s="8"/>
      <c r="N653" s="8"/>
      <c r="O653" s="8"/>
    </row>
    <row r="654" spans="4:15" ht="12">
      <c r="D654" s="8"/>
      <c r="N654" s="8"/>
      <c r="O654" s="8"/>
    </row>
    <row r="655" spans="4:15" ht="12">
      <c r="D655" s="8"/>
      <c r="N655" s="8"/>
      <c r="O655" s="8"/>
    </row>
    <row r="656" spans="4:15" ht="12">
      <c r="D656" s="8"/>
      <c r="N656" s="8"/>
      <c r="O656" s="8"/>
    </row>
    <row r="657" spans="4:15" ht="12">
      <c r="D657" s="8"/>
      <c r="N657" s="8"/>
      <c r="O657" s="8"/>
    </row>
    <row r="658" spans="4:15" ht="12">
      <c r="D658" s="8"/>
      <c r="N658" s="8"/>
      <c r="O658" s="8"/>
    </row>
    <row r="659" spans="4:15" ht="12">
      <c r="D659" s="8"/>
      <c r="N659" s="8"/>
      <c r="O659" s="8"/>
    </row>
    <row r="660" spans="4:15" ht="12">
      <c r="D660" s="8"/>
      <c r="N660" s="8"/>
      <c r="O660" s="8"/>
    </row>
    <row r="661" spans="4:15" ht="12">
      <c r="D661" s="8"/>
      <c r="N661" s="8"/>
      <c r="O661" s="8"/>
    </row>
    <row r="662" spans="4:15" ht="12">
      <c r="D662" s="8"/>
      <c r="N662" s="8"/>
      <c r="O662" s="8"/>
    </row>
    <row r="663" spans="4:15" ht="12">
      <c r="D663" s="8"/>
      <c r="N663" s="8"/>
      <c r="O663" s="8"/>
    </row>
    <row r="664" spans="4:15" ht="12">
      <c r="D664" s="8"/>
      <c r="N664" s="8"/>
      <c r="O664" s="8"/>
    </row>
    <row r="665" spans="4:15" ht="12">
      <c r="D665" s="8"/>
      <c r="N665" s="8"/>
      <c r="O665" s="8"/>
    </row>
    <row r="666" spans="4:15" ht="12">
      <c r="D666" s="8"/>
      <c r="N666" s="8"/>
      <c r="O666" s="8"/>
    </row>
    <row r="667" spans="4:15" ht="12">
      <c r="D667" s="8"/>
      <c r="N667" s="8"/>
      <c r="O667" s="8"/>
    </row>
    <row r="668" spans="4:15" ht="12">
      <c r="D668" s="8"/>
      <c r="N668" s="8"/>
      <c r="O668" s="8"/>
    </row>
    <row r="669" spans="4:15" ht="12">
      <c r="D669" s="8"/>
      <c r="N669" s="8"/>
      <c r="O669" s="8"/>
    </row>
    <row r="670" spans="4:15" ht="12">
      <c r="D670" s="8"/>
      <c r="N670" s="8"/>
      <c r="O670" s="8"/>
    </row>
    <row r="671" spans="4:15" ht="12">
      <c r="D671" s="8"/>
      <c r="N671" s="8"/>
      <c r="O671" s="8"/>
    </row>
    <row r="672" spans="4:15" ht="12">
      <c r="D672" s="8"/>
      <c r="N672" s="8"/>
      <c r="O672" s="8"/>
    </row>
    <row r="673" spans="4:15" ht="12">
      <c r="D673" s="8"/>
      <c r="N673" s="8"/>
      <c r="O673" s="8"/>
    </row>
    <row r="674" spans="4:15" ht="12">
      <c r="D674" s="8"/>
      <c r="N674" s="8"/>
      <c r="O674" s="8"/>
    </row>
    <row r="675" spans="4:15" ht="12">
      <c r="D675" s="8"/>
      <c r="N675" s="8"/>
      <c r="O675" s="8"/>
    </row>
    <row r="676" spans="4:15" ht="12">
      <c r="D676" s="8"/>
      <c r="N676" s="8"/>
      <c r="O676" s="8"/>
    </row>
    <row r="677" spans="4:15" ht="12">
      <c r="D677" s="8"/>
      <c r="N677" s="8"/>
      <c r="O677" s="8"/>
    </row>
    <row r="678" spans="4:15" ht="12">
      <c r="D678" s="8"/>
      <c r="N678" s="8"/>
      <c r="O678" s="8"/>
    </row>
    <row r="679" spans="4:15" ht="12">
      <c r="D679" s="8"/>
      <c r="N679" s="8"/>
      <c r="O679" s="8"/>
    </row>
    <row r="680" spans="4:15" ht="12">
      <c r="D680" s="8"/>
      <c r="N680" s="8"/>
      <c r="O680" s="8"/>
    </row>
    <row r="681" spans="4:15" ht="12">
      <c r="D681" s="8"/>
      <c r="N681" s="8"/>
      <c r="O681" s="8"/>
    </row>
    <row r="682" spans="4:15" ht="12">
      <c r="D682" s="8"/>
      <c r="N682" s="8"/>
      <c r="O682" s="8"/>
    </row>
    <row r="683" spans="4:15" ht="12">
      <c r="D683" s="8"/>
      <c r="N683" s="8"/>
      <c r="O683" s="8"/>
    </row>
    <row r="684" spans="4:15" ht="12">
      <c r="D684" s="8"/>
      <c r="N684" s="8"/>
      <c r="O684" s="8"/>
    </row>
    <row r="685" spans="4:15" ht="12">
      <c r="D685" s="8"/>
      <c r="N685" s="8"/>
      <c r="O685" s="8"/>
    </row>
    <row r="686" spans="4:15" ht="12">
      <c r="D686" s="8"/>
      <c r="N686" s="8"/>
      <c r="O686" s="8"/>
    </row>
    <row r="687" spans="4:15" ht="12">
      <c r="D687" s="8"/>
      <c r="N687" s="8"/>
      <c r="O687" s="8"/>
    </row>
    <row r="688" spans="4:15" ht="12">
      <c r="D688" s="8"/>
      <c r="N688" s="8"/>
      <c r="O688" s="8"/>
    </row>
    <row r="689" spans="4:15" ht="12">
      <c r="D689" s="8"/>
      <c r="N689" s="8"/>
      <c r="O689" s="8"/>
    </row>
    <row r="690" spans="4:15" ht="12">
      <c r="D690" s="8"/>
      <c r="N690" s="8"/>
      <c r="O690" s="8"/>
    </row>
    <row r="691" spans="4:15" ht="12">
      <c r="D691" s="8"/>
      <c r="N691" s="8"/>
      <c r="O691" s="8"/>
    </row>
    <row r="692" spans="4:15" ht="12">
      <c r="D692" s="8"/>
      <c r="N692" s="8"/>
      <c r="O692" s="8"/>
    </row>
    <row r="693" spans="4:15" ht="12">
      <c r="D693" s="8"/>
      <c r="N693" s="8"/>
      <c r="O693" s="8"/>
    </row>
    <row r="694" spans="4:15" ht="12">
      <c r="D694" s="8"/>
      <c r="N694" s="8"/>
      <c r="O694" s="8"/>
    </row>
    <row r="695" spans="4:15" ht="12">
      <c r="D695" s="8"/>
      <c r="N695" s="8"/>
      <c r="O695" s="8"/>
    </row>
    <row r="696" spans="4:15" ht="12">
      <c r="D696" s="8"/>
      <c r="N696" s="8"/>
      <c r="O696" s="8"/>
    </row>
    <row r="697" spans="4:15" ht="12">
      <c r="D697" s="8"/>
      <c r="N697" s="8"/>
      <c r="O697" s="8"/>
    </row>
    <row r="698" spans="4:15" ht="12">
      <c r="D698" s="8"/>
      <c r="N698" s="8"/>
      <c r="O698" s="8"/>
    </row>
    <row r="699" spans="4:15" ht="12">
      <c r="D699" s="8"/>
      <c r="N699" s="8"/>
      <c r="O699" s="8"/>
    </row>
    <row r="700" spans="4:15" ht="12">
      <c r="D700" s="8"/>
      <c r="N700" s="8"/>
      <c r="O700" s="8"/>
    </row>
    <row r="701" spans="4:15" ht="12">
      <c r="D701" s="8"/>
      <c r="N701" s="8"/>
      <c r="O701" s="8"/>
    </row>
    <row r="702" spans="4:15" ht="12">
      <c r="D702" s="8"/>
      <c r="N702" s="8"/>
      <c r="O702" s="8"/>
    </row>
    <row r="703" spans="4:15" ht="12">
      <c r="D703" s="8"/>
      <c r="N703" s="8"/>
      <c r="O703" s="8"/>
    </row>
    <row r="704" spans="4:15" ht="12">
      <c r="D704" s="8"/>
      <c r="N704" s="8"/>
      <c r="O704" s="8"/>
    </row>
    <row r="705" spans="4:15" ht="12">
      <c r="D705" s="8"/>
      <c r="N705" s="8"/>
      <c r="O705" s="8"/>
    </row>
    <row r="706" spans="4:15" ht="12">
      <c r="D706" s="8"/>
      <c r="N706" s="8"/>
      <c r="O706" s="8"/>
    </row>
    <row r="707" spans="4:15" ht="12">
      <c r="D707" s="8"/>
      <c r="N707" s="8"/>
      <c r="O707" s="8"/>
    </row>
    <row r="708" spans="4:15" ht="12">
      <c r="D708" s="8"/>
      <c r="N708" s="8"/>
      <c r="O708" s="8"/>
    </row>
    <row r="709" spans="4:15" ht="12">
      <c r="D709" s="8"/>
      <c r="N709" s="8"/>
      <c r="O709" s="8"/>
    </row>
    <row r="710" spans="4:15" ht="12">
      <c r="D710" s="8"/>
      <c r="N710" s="8"/>
      <c r="O710" s="8"/>
    </row>
    <row r="711" spans="4:15" ht="12">
      <c r="D711" s="8"/>
      <c r="N711" s="8"/>
      <c r="O711" s="8"/>
    </row>
    <row r="712" spans="4:15" ht="12">
      <c r="D712" s="8"/>
      <c r="N712" s="8"/>
      <c r="O712" s="8"/>
    </row>
    <row r="713" spans="4:15" ht="12">
      <c r="D713" s="8"/>
      <c r="N713" s="8"/>
      <c r="O713" s="8"/>
    </row>
    <row r="714" spans="14:15" ht="12">
      <c r="N714" s="8"/>
      <c r="O714" s="8"/>
    </row>
    <row r="715" spans="14:15" ht="12">
      <c r="N715" s="8"/>
      <c r="O715" s="8"/>
    </row>
    <row r="716" spans="14:15" ht="12">
      <c r="N716" s="8"/>
      <c r="O716" s="8"/>
    </row>
    <row r="717" spans="14:15" ht="12">
      <c r="N717" s="8"/>
      <c r="O717" s="8"/>
    </row>
    <row r="718" spans="14:15" ht="12">
      <c r="N718" s="8"/>
      <c r="O718" s="8"/>
    </row>
    <row r="719" spans="14:15" ht="12">
      <c r="N719" s="8"/>
      <c r="O719" s="8"/>
    </row>
    <row r="720" spans="14:15" ht="12">
      <c r="N720" s="8"/>
      <c r="O720" s="8"/>
    </row>
    <row r="721" spans="14:15" ht="12">
      <c r="N721" s="8"/>
      <c r="O721" s="8"/>
    </row>
    <row r="722" spans="14:15" ht="12">
      <c r="N722" s="8"/>
      <c r="O722" s="8"/>
    </row>
    <row r="723" spans="14:15" ht="12">
      <c r="N723" s="8"/>
      <c r="O723" s="8"/>
    </row>
    <row r="724" spans="14:15" ht="12">
      <c r="N724" s="8"/>
      <c r="O724" s="8"/>
    </row>
    <row r="725" spans="14:15" ht="12">
      <c r="N725" s="8"/>
      <c r="O725" s="8"/>
    </row>
    <row r="726" spans="14:15" ht="12">
      <c r="N726" s="8"/>
      <c r="O726" s="8"/>
    </row>
    <row r="727" spans="14:15" ht="12">
      <c r="N727" s="8"/>
      <c r="O727" s="8"/>
    </row>
    <row r="728" spans="14:15" ht="12">
      <c r="N728" s="8"/>
      <c r="O728" s="8"/>
    </row>
    <row r="729" spans="14:15" ht="12">
      <c r="N729" s="8"/>
      <c r="O729" s="8"/>
    </row>
    <row r="730" spans="14:15" ht="12">
      <c r="N730" s="8"/>
      <c r="O730" s="8"/>
    </row>
    <row r="731" spans="14:15" ht="12">
      <c r="N731" s="8"/>
      <c r="O731" s="8"/>
    </row>
    <row r="732" spans="14:15" ht="12">
      <c r="N732" s="8"/>
      <c r="O732" s="8"/>
    </row>
    <row r="733" spans="14:15" ht="12">
      <c r="N733" s="8"/>
      <c r="O733" s="8"/>
    </row>
    <row r="734" spans="14:15" ht="12">
      <c r="N734" s="8"/>
      <c r="O734" s="8"/>
    </row>
    <row r="735" spans="14:15" ht="12">
      <c r="N735" s="8"/>
      <c r="O735" s="8"/>
    </row>
    <row r="736" spans="14:15" ht="12">
      <c r="N736" s="8"/>
      <c r="O736" s="8"/>
    </row>
    <row r="737" spans="14:15" ht="12">
      <c r="N737" s="8"/>
      <c r="O737" s="8"/>
    </row>
    <row r="738" spans="14:15" ht="12">
      <c r="N738" s="8"/>
      <c r="O738" s="8"/>
    </row>
    <row r="739" spans="14:15" ht="12">
      <c r="N739" s="8"/>
      <c r="O739" s="8"/>
    </row>
    <row r="740" spans="14:15" ht="12">
      <c r="N740" s="8"/>
      <c r="O740" s="8"/>
    </row>
    <row r="741" spans="14:15" ht="12">
      <c r="N741" s="8"/>
      <c r="O741" s="8"/>
    </row>
    <row r="742" spans="14:15" ht="12">
      <c r="N742" s="8"/>
      <c r="O742" s="8"/>
    </row>
    <row r="743" spans="14:15" ht="12">
      <c r="N743" s="8"/>
      <c r="O743" s="8"/>
    </row>
    <row r="744" spans="14:15" ht="12">
      <c r="N744" s="8"/>
      <c r="O744" s="8"/>
    </row>
    <row r="745" spans="14:15" ht="12">
      <c r="N745" s="8"/>
      <c r="O745" s="8"/>
    </row>
    <row r="746" spans="14:15" ht="12">
      <c r="N746" s="8"/>
      <c r="O746" s="8"/>
    </row>
    <row r="747" spans="14:15" ht="12">
      <c r="N747" s="8"/>
      <c r="O747" s="8"/>
    </row>
    <row r="748" spans="14:15" ht="12">
      <c r="N748" s="8"/>
      <c r="O748" s="8"/>
    </row>
    <row r="749" spans="14:15" ht="12">
      <c r="N749" s="8"/>
      <c r="O749" s="8"/>
    </row>
    <row r="750" spans="14:15" ht="12">
      <c r="N750" s="8"/>
      <c r="O750" s="8"/>
    </row>
    <row r="751" spans="14:15" ht="12">
      <c r="N751" s="8"/>
      <c r="O751" s="8"/>
    </row>
    <row r="752" spans="14:15" ht="12">
      <c r="N752" s="8"/>
      <c r="O752" s="8"/>
    </row>
    <row r="753" spans="14:15" ht="12">
      <c r="N753" s="8"/>
      <c r="O753" s="8"/>
    </row>
    <row r="754" spans="14:15" ht="12">
      <c r="N754" s="8"/>
      <c r="O754" s="8"/>
    </row>
    <row r="755" spans="14:15" ht="12">
      <c r="N755" s="8"/>
      <c r="O755" s="8"/>
    </row>
    <row r="756" spans="14:15" ht="12">
      <c r="N756" s="8"/>
      <c r="O756" s="8"/>
    </row>
    <row r="757" spans="14:15" ht="12">
      <c r="N757" s="8"/>
      <c r="O757" s="8"/>
    </row>
    <row r="758" spans="14:15" ht="12">
      <c r="N758" s="8"/>
      <c r="O758" s="8"/>
    </row>
    <row r="759" spans="14:15" ht="12">
      <c r="N759" s="8"/>
      <c r="O759" s="8"/>
    </row>
    <row r="760" spans="14:15" ht="12">
      <c r="N760" s="8"/>
      <c r="O760" s="8"/>
    </row>
    <row r="761" spans="14:15" ht="12">
      <c r="N761" s="8"/>
      <c r="O761" s="8"/>
    </row>
    <row r="762" spans="14:15" ht="12">
      <c r="N762" s="8"/>
      <c r="O762" s="8"/>
    </row>
    <row r="763" spans="14:15" ht="12">
      <c r="N763" s="8"/>
      <c r="O763" s="8"/>
    </row>
    <row r="764" spans="14:15" ht="12">
      <c r="N764" s="8"/>
      <c r="O764" s="8"/>
    </row>
    <row r="765" spans="14:15" ht="12">
      <c r="N765" s="8"/>
      <c r="O765" s="8"/>
    </row>
    <row r="766" spans="14:15" ht="12">
      <c r="N766" s="8"/>
      <c r="O766" s="8"/>
    </row>
    <row r="767" spans="14:15" ht="12">
      <c r="N767" s="8"/>
      <c r="O767" s="8"/>
    </row>
    <row r="768" spans="14:15" ht="12">
      <c r="N768" s="8"/>
      <c r="O768" s="8"/>
    </row>
    <row r="769" spans="14:15" ht="12">
      <c r="N769" s="8"/>
      <c r="O769" s="8"/>
    </row>
    <row r="770" spans="14:15" ht="12">
      <c r="N770" s="8"/>
      <c r="O770" s="8"/>
    </row>
    <row r="771" spans="14:15" ht="12">
      <c r="N771" s="8"/>
      <c r="O771" s="8"/>
    </row>
    <row r="772" spans="14:15" ht="12">
      <c r="N772" s="8"/>
      <c r="O772" s="8"/>
    </row>
    <row r="773" spans="14:15" ht="12">
      <c r="N773" s="8"/>
      <c r="O773" s="8"/>
    </row>
    <row r="774" spans="14:15" ht="12">
      <c r="N774" s="8"/>
      <c r="O774" s="8"/>
    </row>
    <row r="775" spans="14:15" ht="12">
      <c r="N775" s="8"/>
      <c r="O775" s="8"/>
    </row>
    <row r="776" spans="14:15" ht="12">
      <c r="N776" s="8"/>
      <c r="O776" s="8"/>
    </row>
    <row r="777" spans="14:15" ht="12">
      <c r="N777" s="8"/>
      <c r="O777" s="8"/>
    </row>
    <row r="778" spans="14:15" ht="12">
      <c r="N778" s="8"/>
      <c r="O778" s="8"/>
    </row>
    <row r="779" spans="14:15" ht="12">
      <c r="N779" s="8"/>
      <c r="O779" s="8"/>
    </row>
    <row r="780" spans="14:15" ht="12">
      <c r="N780" s="8"/>
      <c r="O780" s="8"/>
    </row>
    <row r="781" spans="14:15" ht="12">
      <c r="N781" s="8"/>
      <c r="O781" s="8"/>
    </row>
    <row r="782" spans="14:15" ht="12">
      <c r="N782" s="8"/>
      <c r="O782" s="8"/>
    </row>
    <row r="783" spans="14:15" ht="12">
      <c r="N783" s="8"/>
      <c r="O783" s="8"/>
    </row>
    <row r="784" spans="14:15" ht="12">
      <c r="N784" s="8"/>
      <c r="O784" s="8"/>
    </row>
    <row r="785" spans="14:15" ht="12">
      <c r="N785" s="8"/>
      <c r="O785" s="8"/>
    </row>
    <row r="786" spans="14:15" ht="12">
      <c r="N786" s="8"/>
      <c r="O786" s="8"/>
    </row>
    <row r="787" spans="14:15" ht="12">
      <c r="N787" s="8"/>
      <c r="O787" s="8"/>
    </row>
    <row r="788" spans="14:15" ht="12">
      <c r="N788" s="8"/>
      <c r="O788" s="8"/>
    </row>
    <row r="789" spans="14:15" ht="12">
      <c r="N789" s="8"/>
      <c r="O789" s="8"/>
    </row>
    <row r="790" spans="14:15" ht="12">
      <c r="N790" s="8"/>
      <c r="O790" s="8"/>
    </row>
    <row r="791" spans="14:15" ht="12">
      <c r="N791" s="8"/>
      <c r="O791" s="8"/>
    </row>
    <row r="792" spans="14:15" ht="12">
      <c r="N792" s="8"/>
      <c r="O792" s="8"/>
    </row>
    <row r="793" spans="14:15" ht="12">
      <c r="N793" s="8"/>
      <c r="O793" s="8"/>
    </row>
    <row r="794" spans="14:15" ht="12">
      <c r="N794" s="8"/>
      <c r="O794" s="8"/>
    </row>
    <row r="795" spans="14:15" ht="12">
      <c r="N795" s="8"/>
      <c r="O795" s="8"/>
    </row>
    <row r="796" spans="14:15" ht="12">
      <c r="N796" s="8"/>
      <c r="O796" s="8"/>
    </row>
    <row r="797" spans="14:15" ht="12">
      <c r="N797" s="8"/>
      <c r="O797" s="8"/>
    </row>
    <row r="798" spans="14:15" ht="12">
      <c r="N798" s="8"/>
      <c r="O798" s="8"/>
    </row>
    <row r="799" spans="14:15" ht="12">
      <c r="N799" s="8"/>
      <c r="O799" s="8"/>
    </row>
    <row r="800" spans="14:15" ht="12">
      <c r="N800" s="8"/>
      <c r="O800" s="8"/>
    </row>
    <row r="801" spans="14:15" ht="12">
      <c r="N801" s="8"/>
      <c r="O801" s="8"/>
    </row>
    <row r="802" spans="14:15" ht="12">
      <c r="N802" s="8"/>
      <c r="O802" s="8"/>
    </row>
    <row r="803" spans="14:15" ht="12">
      <c r="N803" s="8"/>
      <c r="O803" s="8"/>
    </row>
    <row r="804" spans="14:15" ht="12">
      <c r="N804" s="8"/>
      <c r="O804" s="8"/>
    </row>
    <row r="805" spans="14:15" ht="12">
      <c r="N805" s="8"/>
      <c r="O805" s="8"/>
    </row>
    <row r="806" spans="14:15" ht="12">
      <c r="N806" s="8"/>
      <c r="O806" s="8"/>
    </row>
    <row r="807" spans="14:15" ht="12">
      <c r="N807" s="8"/>
      <c r="O807" s="8"/>
    </row>
    <row r="808" spans="14:15" ht="12">
      <c r="N808" s="8"/>
      <c r="O808" s="8"/>
    </row>
    <row r="809" spans="14:15" ht="12">
      <c r="N809" s="8"/>
      <c r="O809" s="8"/>
    </row>
    <row r="810" spans="14:15" ht="12">
      <c r="N810" s="8"/>
      <c r="O810" s="8"/>
    </row>
    <row r="811" spans="14:15" ht="12">
      <c r="N811" s="8"/>
      <c r="O811" s="8"/>
    </row>
    <row r="812" spans="14:15" ht="12">
      <c r="N812" s="8"/>
      <c r="O812" s="8"/>
    </row>
    <row r="813" spans="14:15" ht="12">
      <c r="N813" s="8"/>
      <c r="O813" s="8"/>
    </row>
    <row r="814" spans="14:15" ht="12">
      <c r="N814" s="8"/>
      <c r="O814" s="8"/>
    </row>
    <row r="815" spans="14:15" ht="12">
      <c r="N815" s="8"/>
      <c r="O815" s="8"/>
    </row>
    <row r="816" spans="14:15" ht="12">
      <c r="N816" s="8"/>
      <c r="O816" s="8"/>
    </row>
    <row r="817" spans="14:15" ht="12">
      <c r="N817" s="8"/>
      <c r="O817" s="8"/>
    </row>
    <row r="818" spans="14:15" ht="12">
      <c r="N818" s="8"/>
      <c r="O818" s="8"/>
    </row>
    <row r="819" spans="14:15" ht="12">
      <c r="N819" s="8"/>
      <c r="O819" s="8"/>
    </row>
    <row r="820" spans="14:15" ht="12">
      <c r="N820" s="8"/>
      <c r="O820" s="8"/>
    </row>
    <row r="821" spans="14:15" ht="12">
      <c r="N821" s="8"/>
      <c r="O821" s="8"/>
    </row>
    <row r="822" spans="14:15" ht="12">
      <c r="N822" s="8"/>
      <c r="O822" s="8"/>
    </row>
    <row r="823" spans="14:15" ht="12">
      <c r="N823" s="8"/>
      <c r="O823" s="8"/>
    </row>
    <row r="824" spans="14:15" ht="12">
      <c r="N824" s="8"/>
      <c r="O824" s="8"/>
    </row>
    <row r="825" spans="14:15" ht="12">
      <c r="N825" s="8"/>
      <c r="O825" s="8"/>
    </row>
    <row r="826" spans="14:15" ht="12">
      <c r="N826" s="8"/>
      <c r="O826" s="8"/>
    </row>
    <row r="827" spans="14:15" ht="12">
      <c r="N827" s="8"/>
      <c r="O827" s="8"/>
    </row>
    <row r="828" spans="14:15" ht="12">
      <c r="N828" s="8"/>
      <c r="O828" s="8"/>
    </row>
    <row r="829" spans="14:15" ht="12">
      <c r="N829" s="8"/>
      <c r="O829" s="8"/>
    </row>
    <row r="830" spans="14:15" ht="12">
      <c r="N830" s="8"/>
      <c r="O830" s="8"/>
    </row>
    <row r="831" spans="14:15" ht="12">
      <c r="N831" s="8"/>
      <c r="O831" s="8"/>
    </row>
    <row r="832" spans="14:15" ht="12">
      <c r="N832" s="8"/>
      <c r="O832" s="8"/>
    </row>
    <row r="833" spans="14:15" ht="12">
      <c r="N833" s="8"/>
      <c r="O833" s="8"/>
    </row>
    <row r="834" spans="14:15" ht="12">
      <c r="N834" s="8"/>
      <c r="O834" s="8"/>
    </row>
    <row r="835" spans="14:15" ht="12">
      <c r="N835" s="8"/>
      <c r="O835" s="8"/>
    </row>
    <row r="836" spans="14:15" ht="12">
      <c r="N836" s="8"/>
      <c r="O836" s="8"/>
    </row>
    <row r="837" spans="14:15" ht="12">
      <c r="N837" s="8"/>
      <c r="O837" s="8"/>
    </row>
    <row r="838" spans="14:15" ht="12">
      <c r="N838" s="8"/>
      <c r="O838" s="8"/>
    </row>
    <row r="839" spans="14:15" ht="12">
      <c r="N839" s="8"/>
      <c r="O839" s="8"/>
    </row>
    <row r="840" spans="14:15" ht="12">
      <c r="N840" s="8"/>
      <c r="O840" s="8"/>
    </row>
    <row r="841" spans="14:15" ht="12">
      <c r="N841" s="8"/>
      <c r="O841" s="8"/>
    </row>
    <row r="842" spans="14:15" ht="12">
      <c r="N842" s="8"/>
      <c r="O842" s="8"/>
    </row>
    <row r="843" spans="14:15" ht="12">
      <c r="N843" s="8"/>
      <c r="O843" s="8"/>
    </row>
    <row r="844" spans="14:15" ht="12">
      <c r="N844" s="8"/>
      <c r="O844" s="8"/>
    </row>
    <row r="845" spans="14:15" ht="12">
      <c r="N845" s="8"/>
      <c r="O845" s="8"/>
    </row>
    <row r="846" spans="14:15" ht="12">
      <c r="N846" s="8"/>
      <c r="O846" s="8"/>
    </row>
    <row r="847" spans="14:15" ht="12">
      <c r="N847" s="8"/>
      <c r="O847" s="8"/>
    </row>
    <row r="848" spans="14:15" ht="12">
      <c r="N848" s="8"/>
      <c r="O848" s="8"/>
    </row>
    <row r="849" spans="14:15" ht="12">
      <c r="N849" s="8"/>
      <c r="O849" s="8"/>
    </row>
    <row r="850" spans="14:15" ht="12">
      <c r="N850" s="8"/>
      <c r="O850" s="8"/>
    </row>
    <row r="851" spans="14:15" ht="12">
      <c r="N851" s="8"/>
      <c r="O851" s="8"/>
    </row>
    <row r="852" spans="14:15" ht="12">
      <c r="N852" s="8"/>
      <c r="O852" s="8"/>
    </row>
    <row r="853" spans="14:15" ht="12">
      <c r="N853" s="8"/>
      <c r="O853" s="8"/>
    </row>
    <row r="854" spans="14:15" ht="12">
      <c r="N854" s="8"/>
      <c r="O854" s="8"/>
    </row>
    <row r="855" spans="14:15" ht="12">
      <c r="N855" s="8"/>
      <c r="O855" s="8"/>
    </row>
    <row r="856" spans="14:15" ht="12">
      <c r="N856" s="8"/>
      <c r="O856" s="8"/>
    </row>
    <row r="857" spans="14:15" ht="12">
      <c r="N857" s="8"/>
      <c r="O857" s="8"/>
    </row>
    <row r="858" spans="14:15" ht="12">
      <c r="N858" s="8"/>
      <c r="O858" s="8"/>
    </row>
    <row r="859" spans="14:15" ht="12">
      <c r="N859" s="8"/>
      <c r="O859" s="8"/>
    </row>
    <row r="860" spans="14:15" ht="12">
      <c r="N860" s="8"/>
      <c r="O860" s="8"/>
    </row>
    <row r="861" spans="14:15" ht="12">
      <c r="N861" s="8"/>
      <c r="O861" s="8"/>
    </row>
    <row r="862" spans="14:15" ht="12">
      <c r="N862" s="8"/>
      <c r="O862" s="8"/>
    </row>
    <row r="863" spans="14:15" ht="12">
      <c r="N863" s="8"/>
      <c r="O863" s="8"/>
    </row>
    <row r="864" spans="14:15" ht="12">
      <c r="N864" s="8"/>
      <c r="O864" s="8"/>
    </row>
    <row r="865" spans="14:15" ht="12">
      <c r="N865" s="8"/>
      <c r="O865" s="8"/>
    </row>
    <row r="866" spans="14:15" ht="12">
      <c r="N866" s="8"/>
      <c r="O866" s="8"/>
    </row>
    <row r="867" spans="14:15" ht="12">
      <c r="N867" s="8"/>
      <c r="O867" s="8"/>
    </row>
    <row r="868" spans="14:15" ht="12">
      <c r="N868" s="8"/>
      <c r="O868" s="8"/>
    </row>
    <row r="869" spans="14:15" ht="12">
      <c r="N869" s="8"/>
      <c r="O869" s="8"/>
    </row>
    <row r="870" spans="14:15" ht="12">
      <c r="N870" s="8"/>
      <c r="O870" s="8"/>
    </row>
    <row r="871" spans="14:15" ht="12">
      <c r="N871" s="8"/>
      <c r="O871" s="8"/>
    </row>
    <row r="872" spans="14:15" ht="12">
      <c r="N872" s="8"/>
      <c r="O872" s="8"/>
    </row>
    <row r="873" spans="14:15" ht="12">
      <c r="N873" s="8"/>
      <c r="O873" s="8"/>
    </row>
    <row r="874" spans="14:15" ht="12">
      <c r="N874" s="8"/>
      <c r="O874" s="8"/>
    </row>
    <row r="875" spans="14:15" ht="12">
      <c r="N875" s="8"/>
      <c r="O875" s="8"/>
    </row>
    <row r="876" spans="14:15" ht="12">
      <c r="N876" s="8"/>
      <c r="O876" s="8"/>
    </row>
    <row r="877" spans="14:15" ht="12">
      <c r="N877" s="8"/>
      <c r="O877" s="8"/>
    </row>
    <row r="878" spans="14:15" ht="12">
      <c r="N878" s="8"/>
      <c r="O878" s="8"/>
    </row>
    <row r="879" spans="14:15" ht="12">
      <c r="N879" s="8"/>
      <c r="O879" s="8"/>
    </row>
    <row r="880" spans="14:15" ht="12">
      <c r="N880" s="8"/>
      <c r="O880" s="8"/>
    </row>
    <row r="881" spans="14:15" ht="12">
      <c r="N881" s="8"/>
      <c r="O881" s="8"/>
    </row>
    <row r="882" spans="14:15" ht="12">
      <c r="N882" s="8"/>
      <c r="O882" s="8"/>
    </row>
    <row r="883" spans="14:15" ht="12">
      <c r="N883" s="8"/>
      <c r="O883" s="8"/>
    </row>
    <row r="884" spans="14:15" ht="12">
      <c r="N884" s="8"/>
      <c r="O884" s="8"/>
    </row>
    <row r="885" spans="14:15" ht="12">
      <c r="N885" s="8"/>
      <c r="O885" s="8"/>
    </row>
    <row r="886" spans="14:15" ht="12">
      <c r="N886" s="8"/>
      <c r="O886" s="8"/>
    </row>
    <row r="887" spans="14:15" ht="12">
      <c r="N887" s="8"/>
      <c r="O887" s="8"/>
    </row>
    <row r="888" spans="14:15" ht="12">
      <c r="N888" s="8"/>
      <c r="O888" s="8"/>
    </row>
    <row r="889" spans="14:15" ht="12">
      <c r="N889" s="8"/>
      <c r="O889" s="8"/>
    </row>
    <row r="890" spans="14:15" ht="12">
      <c r="N890" s="8"/>
      <c r="O890" s="8"/>
    </row>
    <row r="891" spans="14:15" ht="12">
      <c r="N891" s="8"/>
      <c r="O891" s="8"/>
    </row>
    <row r="892" spans="14:15" ht="12">
      <c r="N892" s="8"/>
      <c r="O892" s="8"/>
    </row>
    <row r="893" spans="14:15" ht="12">
      <c r="N893" s="8"/>
      <c r="O893" s="8"/>
    </row>
    <row r="894" spans="14:15" ht="12">
      <c r="N894" s="8"/>
      <c r="O894" s="8"/>
    </row>
    <row r="895" spans="14:15" ht="12">
      <c r="N895" s="8"/>
      <c r="O895" s="8"/>
    </row>
    <row r="896" spans="14:15" ht="12">
      <c r="N896" s="8"/>
      <c r="O896" s="8"/>
    </row>
    <row r="897" spans="14:15" ht="12">
      <c r="N897" s="8"/>
      <c r="O897" s="8"/>
    </row>
    <row r="898" spans="14:15" ht="12">
      <c r="N898" s="8"/>
      <c r="O898" s="8"/>
    </row>
    <row r="899" spans="14:15" ht="12">
      <c r="N899" s="8"/>
      <c r="O899" s="8"/>
    </row>
    <row r="900" spans="14:15" ht="12">
      <c r="N900" s="8"/>
      <c r="O900" s="8"/>
    </row>
    <row r="901" spans="14:15" ht="12">
      <c r="N901" s="8"/>
      <c r="O901" s="8"/>
    </row>
    <row r="902" spans="14:15" ht="12">
      <c r="N902" s="8"/>
      <c r="O902" s="8"/>
    </row>
    <row r="903" spans="14:15" ht="12">
      <c r="N903" s="8"/>
      <c r="O903" s="8"/>
    </row>
    <row r="904" spans="14:15" ht="12">
      <c r="N904" s="8"/>
      <c r="O904" s="8"/>
    </row>
    <row r="905" spans="14:15" ht="12">
      <c r="N905" s="8"/>
      <c r="O905" s="8"/>
    </row>
    <row r="906" spans="14:15" ht="12">
      <c r="N906" s="8"/>
      <c r="O906" s="8"/>
    </row>
    <row r="907" spans="14:15" ht="12">
      <c r="N907" s="8"/>
      <c r="O907" s="8"/>
    </row>
    <row r="908" spans="14:15" ht="12">
      <c r="N908" s="8"/>
      <c r="O908" s="8"/>
    </row>
    <row r="909" spans="14:15" ht="12">
      <c r="N909" s="8"/>
      <c r="O909" s="8"/>
    </row>
    <row r="910" spans="14:15" ht="12">
      <c r="N910" s="8"/>
      <c r="O910" s="8"/>
    </row>
    <row r="911" spans="14:15" ht="12">
      <c r="N911" s="8"/>
      <c r="O911" s="8"/>
    </row>
    <row r="912" spans="14:15" ht="12">
      <c r="N912" s="8"/>
      <c r="O912" s="8"/>
    </row>
    <row r="913" spans="14:15" ht="12">
      <c r="N913" s="8"/>
      <c r="O913" s="8"/>
    </row>
    <row r="914" spans="14:15" ht="12">
      <c r="N914" s="8"/>
      <c r="O914" s="8"/>
    </row>
    <row r="915" spans="14:15" ht="12">
      <c r="N915" s="8"/>
      <c r="O915" s="8"/>
    </row>
    <row r="916" spans="14:15" ht="12">
      <c r="N916" s="8"/>
      <c r="O916" s="8"/>
    </row>
    <row r="917" spans="14:15" ht="12">
      <c r="N917" s="8"/>
      <c r="O917" s="8"/>
    </row>
    <row r="918" spans="14:15" ht="12">
      <c r="N918" s="8"/>
      <c r="O918" s="8"/>
    </row>
    <row r="919" spans="14:15" ht="12">
      <c r="N919" s="8"/>
      <c r="O919" s="8"/>
    </row>
    <row r="920" spans="14:15" ht="12">
      <c r="N920" s="8"/>
      <c r="O920" s="8"/>
    </row>
    <row r="921" spans="14:15" ht="12">
      <c r="N921" s="8"/>
      <c r="O921" s="8"/>
    </row>
    <row r="922" spans="14:15" ht="12">
      <c r="N922" s="8"/>
      <c r="O922" s="8"/>
    </row>
    <row r="923" spans="14:15" ht="12">
      <c r="N923" s="8"/>
      <c r="O923" s="8"/>
    </row>
    <row r="924" spans="14:15" ht="12">
      <c r="N924" s="8"/>
      <c r="O924" s="8"/>
    </row>
    <row r="925" spans="14:15" ht="12">
      <c r="N925" s="8"/>
      <c r="O925" s="8"/>
    </row>
    <row r="926" spans="14:15" ht="12">
      <c r="N926" s="8"/>
      <c r="O926" s="8"/>
    </row>
    <row r="927" spans="14:15" ht="12">
      <c r="N927" s="8"/>
      <c r="O927" s="8"/>
    </row>
    <row r="928" spans="14:15" ht="12">
      <c r="N928" s="8"/>
      <c r="O928" s="8"/>
    </row>
    <row r="929" spans="14:15" ht="12">
      <c r="N929" s="8"/>
      <c r="O929" s="8"/>
    </row>
    <row r="930" spans="14:15" ht="12">
      <c r="N930" s="8"/>
      <c r="O930" s="8"/>
    </row>
    <row r="931" spans="14:15" ht="12">
      <c r="N931" s="8"/>
      <c r="O931" s="8"/>
    </row>
    <row r="932" spans="14:15" ht="12">
      <c r="N932" s="8"/>
      <c r="O932" s="8"/>
    </row>
    <row r="933" spans="14:15" ht="12">
      <c r="N933" s="8"/>
      <c r="O933" s="8"/>
    </row>
    <row r="934" spans="14:15" ht="12">
      <c r="N934" s="8"/>
      <c r="O934" s="8"/>
    </row>
    <row r="935" spans="14:15" ht="12">
      <c r="N935" s="8"/>
      <c r="O935" s="8"/>
    </row>
    <row r="936" spans="14:15" ht="12">
      <c r="N936" s="8"/>
      <c r="O936" s="8"/>
    </row>
    <row r="937" spans="14:15" ht="12">
      <c r="N937" s="8"/>
      <c r="O937" s="8"/>
    </row>
    <row r="938" spans="14:15" ht="12">
      <c r="N938" s="8"/>
      <c r="O938" s="8"/>
    </row>
    <row r="939" spans="14:15" ht="12">
      <c r="N939" s="8"/>
      <c r="O939" s="8"/>
    </row>
    <row r="940" spans="14:15" ht="12">
      <c r="N940" s="8"/>
      <c r="O940" s="8"/>
    </row>
    <row r="941" spans="14:15" ht="12">
      <c r="N941" s="8"/>
      <c r="O941" s="8"/>
    </row>
    <row r="942" spans="14:15" ht="12">
      <c r="N942" s="8"/>
      <c r="O942" s="8"/>
    </row>
    <row r="943" spans="14:15" ht="12">
      <c r="N943" s="8"/>
      <c r="O943" s="8"/>
    </row>
    <row r="944" spans="14:15" ht="12">
      <c r="N944" s="8"/>
      <c r="O944" s="8"/>
    </row>
    <row r="945" spans="14:15" ht="12">
      <c r="N945" s="8"/>
      <c r="O945" s="8"/>
    </row>
    <row r="946" spans="14:15" ht="12">
      <c r="N946" s="8"/>
      <c r="O946" s="8"/>
    </row>
    <row r="947" spans="14:15" ht="12">
      <c r="N947" s="8"/>
      <c r="O947" s="8"/>
    </row>
    <row r="948" spans="14:15" ht="12">
      <c r="N948" s="8"/>
      <c r="O948" s="8"/>
    </row>
    <row r="949" spans="14:15" ht="12">
      <c r="N949" s="8"/>
      <c r="O949" s="8"/>
    </row>
    <row r="950" spans="14:15" ht="12">
      <c r="N950" s="8"/>
      <c r="O950" s="8"/>
    </row>
    <row r="951" spans="14:15" ht="12">
      <c r="N951" s="8"/>
      <c r="O951" s="8"/>
    </row>
    <row r="952" spans="14:15" ht="12">
      <c r="N952" s="8"/>
      <c r="O952" s="8"/>
    </row>
    <row r="953" spans="14:15" ht="12">
      <c r="N953" s="8"/>
      <c r="O953" s="8"/>
    </row>
    <row r="954" spans="14:15" ht="12">
      <c r="N954" s="8"/>
      <c r="O954" s="8"/>
    </row>
    <row r="955" spans="14:15" ht="12">
      <c r="N955" s="8"/>
      <c r="O955" s="8"/>
    </row>
    <row r="956" spans="14:15" ht="12">
      <c r="N956" s="8"/>
      <c r="O956" s="8"/>
    </row>
    <row r="957" spans="14:15" ht="12">
      <c r="N957" s="8"/>
      <c r="O957" s="8"/>
    </row>
    <row r="958" spans="14:15" ht="12">
      <c r="N958" s="8"/>
      <c r="O958" s="8"/>
    </row>
    <row r="959" spans="14:15" ht="12">
      <c r="N959" s="8"/>
      <c r="O959" s="8"/>
    </row>
    <row r="960" spans="14:15" ht="12">
      <c r="N960" s="8"/>
      <c r="O960" s="8"/>
    </row>
    <row r="961" spans="14:15" ht="12">
      <c r="N961" s="8"/>
      <c r="O961" s="8"/>
    </row>
    <row r="962" spans="14:15" ht="12">
      <c r="N962" s="8"/>
      <c r="O962" s="8"/>
    </row>
    <row r="963" spans="14:15" ht="12">
      <c r="N963" s="8"/>
      <c r="O963" s="8"/>
    </row>
    <row r="964" spans="14:15" ht="12">
      <c r="N964" s="8"/>
      <c r="O964" s="8"/>
    </row>
    <row r="965" spans="14:15" ht="12">
      <c r="N965" s="8"/>
      <c r="O965" s="8"/>
    </row>
    <row r="966" spans="14:15" ht="12">
      <c r="N966" s="8"/>
      <c r="O966" s="8"/>
    </row>
    <row r="967" spans="14:15" ht="12">
      <c r="N967" s="8"/>
      <c r="O967" s="8"/>
    </row>
    <row r="968" spans="14:15" ht="12">
      <c r="N968" s="8"/>
      <c r="O968" s="8"/>
    </row>
    <row r="969" spans="14:15" ht="12">
      <c r="N969" s="8"/>
      <c r="O969" s="8"/>
    </row>
    <row r="970" spans="14:15" ht="12">
      <c r="N970" s="8"/>
      <c r="O970" s="8"/>
    </row>
    <row r="971" spans="14:15" ht="12">
      <c r="N971" s="8"/>
      <c r="O971" s="8"/>
    </row>
    <row r="972" spans="14:15" ht="12">
      <c r="N972" s="8"/>
      <c r="O972" s="8"/>
    </row>
    <row r="973" spans="14:15" ht="12">
      <c r="N973" s="8"/>
      <c r="O973" s="8"/>
    </row>
    <row r="974" spans="14:15" ht="12">
      <c r="N974" s="8"/>
      <c r="O974" s="8"/>
    </row>
    <row r="975" spans="14:15" ht="12">
      <c r="N975" s="8"/>
      <c r="O975" s="8"/>
    </row>
    <row r="976" spans="14:15" ht="12">
      <c r="N976" s="8"/>
      <c r="O976" s="8"/>
    </row>
    <row r="977" spans="14:15" ht="12">
      <c r="N977" s="8"/>
      <c r="O977" s="8"/>
    </row>
    <row r="978" spans="14:15" ht="12">
      <c r="N978" s="8"/>
      <c r="O978" s="8"/>
    </row>
    <row r="979" spans="14:15" ht="12">
      <c r="N979" s="8"/>
      <c r="O979" s="8"/>
    </row>
    <row r="980" spans="14:15" ht="12">
      <c r="N980" s="8"/>
      <c r="O980" s="8"/>
    </row>
    <row r="981" spans="14:15" ht="12">
      <c r="N981" s="8"/>
      <c r="O981" s="8"/>
    </row>
    <row r="982" spans="14:15" ht="12">
      <c r="N982" s="8"/>
      <c r="O982" s="8"/>
    </row>
    <row r="983" spans="14:15" ht="12">
      <c r="N983" s="8"/>
      <c r="O983" s="8"/>
    </row>
    <row r="984" spans="14:15" ht="12">
      <c r="N984" s="8"/>
      <c r="O984" s="8"/>
    </row>
    <row r="985" spans="14:15" ht="12">
      <c r="N985" s="8"/>
      <c r="O985" s="8"/>
    </row>
    <row r="986" spans="14:15" ht="12">
      <c r="N986" s="8"/>
      <c r="O986" s="8"/>
    </row>
    <row r="987" spans="14:15" ht="12">
      <c r="N987" s="8"/>
      <c r="O987" s="8"/>
    </row>
    <row r="988" spans="14:15" ht="12">
      <c r="N988" s="8"/>
      <c r="O988" s="8"/>
    </row>
    <row r="989" spans="14:15" ht="12">
      <c r="N989" s="8"/>
      <c r="O989" s="8"/>
    </row>
    <row r="990" spans="14:15" ht="12">
      <c r="N990" s="8"/>
      <c r="O990" s="8"/>
    </row>
    <row r="991" spans="14:15" ht="12">
      <c r="N991" s="8"/>
      <c r="O991" s="8"/>
    </row>
    <row r="992" spans="14:15" ht="12">
      <c r="N992" s="8"/>
      <c r="O992" s="8"/>
    </row>
    <row r="993" spans="14:15" ht="12">
      <c r="N993" s="8"/>
      <c r="O993" s="8"/>
    </row>
    <row r="994" spans="14:15" ht="12">
      <c r="N994" s="8"/>
      <c r="O994" s="8"/>
    </row>
    <row r="995" spans="14:15" ht="12">
      <c r="N995" s="8"/>
      <c r="O995" s="8"/>
    </row>
    <row r="996" spans="14:15" ht="12">
      <c r="N996" s="8"/>
      <c r="O996" s="8"/>
    </row>
    <row r="997" spans="14:15" ht="12">
      <c r="N997" s="8"/>
      <c r="O997" s="8"/>
    </row>
    <row r="998" spans="14:15" ht="12">
      <c r="N998" s="8"/>
      <c r="O998" s="8"/>
    </row>
    <row r="999" spans="14:15" ht="12">
      <c r="N999" s="8"/>
      <c r="O999" s="8"/>
    </row>
    <row r="1000" spans="14:15" ht="12">
      <c r="N1000" s="8"/>
      <c r="O1000" s="8"/>
    </row>
    <row r="1001" spans="14:15" ht="12">
      <c r="N1001" s="8"/>
      <c r="O1001" s="8"/>
    </row>
    <row r="1002" spans="14:15" ht="12">
      <c r="N1002" s="8"/>
      <c r="O1002" s="8"/>
    </row>
    <row r="1003" spans="14:15" ht="12">
      <c r="N1003" s="8"/>
      <c r="O1003" s="8"/>
    </row>
    <row r="1004" spans="14:15" ht="12">
      <c r="N1004" s="8"/>
      <c r="O1004" s="8"/>
    </row>
    <row r="1005" spans="14:15" ht="12">
      <c r="N1005" s="8"/>
      <c r="O1005" s="8"/>
    </row>
    <row r="1006" spans="14:15" ht="12">
      <c r="N1006" s="8"/>
      <c r="O1006" s="8"/>
    </row>
    <row r="1007" spans="14:15" ht="12">
      <c r="N1007" s="8"/>
      <c r="O1007" s="8"/>
    </row>
    <row r="1008" spans="14:15" ht="12">
      <c r="N1008" s="8"/>
      <c r="O1008" s="8"/>
    </row>
    <row r="1009" spans="14:15" ht="12">
      <c r="N1009" s="8"/>
      <c r="O1009" s="8"/>
    </row>
    <row r="1010" spans="14:15" ht="12">
      <c r="N1010" s="8"/>
      <c r="O1010" s="8"/>
    </row>
    <row r="1011" spans="14:15" ht="12">
      <c r="N1011" s="8"/>
      <c r="O1011" s="8"/>
    </row>
    <row r="1012" spans="14:15" ht="12">
      <c r="N1012" s="8"/>
      <c r="O1012" s="8"/>
    </row>
    <row r="1013" spans="14:15" ht="12">
      <c r="N1013" s="8"/>
      <c r="O1013" s="8"/>
    </row>
    <row r="1014" spans="14:15" ht="12">
      <c r="N1014" s="8"/>
      <c r="O1014" s="8"/>
    </row>
    <row r="1015" spans="14:15" ht="12">
      <c r="N1015" s="8"/>
      <c r="O1015" s="8"/>
    </row>
    <row r="1016" spans="14:15" ht="12">
      <c r="N1016" s="8"/>
      <c r="O1016" s="8"/>
    </row>
    <row r="1017" spans="14:15" ht="12">
      <c r="N1017" s="8"/>
      <c r="O1017" s="8"/>
    </row>
    <row r="1018" spans="14:15" ht="12">
      <c r="N1018" s="8"/>
      <c r="O1018" s="8"/>
    </row>
    <row r="1019" spans="14:15" ht="12">
      <c r="N1019" s="8"/>
      <c r="O1019" s="8"/>
    </row>
    <row r="1020" spans="14:15" ht="12">
      <c r="N1020" s="8"/>
      <c r="O1020" s="8"/>
    </row>
    <row r="1021" spans="14:15" ht="12">
      <c r="N1021" s="8"/>
      <c r="O1021" s="8"/>
    </row>
    <row r="1022" spans="14:15" ht="12">
      <c r="N1022" s="8"/>
      <c r="O1022" s="8"/>
    </row>
    <row r="1023" spans="14:15" ht="12">
      <c r="N1023" s="8"/>
      <c r="O1023" s="8"/>
    </row>
    <row r="1024" spans="14:15" ht="12">
      <c r="N1024" s="8"/>
      <c r="O1024" s="8"/>
    </row>
    <row r="1025" spans="14:15" ht="12">
      <c r="N1025" s="8"/>
      <c r="O1025" s="8"/>
    </row>
    <row r="1026" spans="14:15" ht="12">
      <c r="N1026" s="8"/>
      <c r="O1026" s="8"/>
    </row>
    <row r="1027" spans="14:15" ht="12">
      <c r="N1027" s="8"/>
      <c r="O1027" s="8"/>
    </row>
    <row r="1028" spans="14:15" ht="12">
      <c r="N1028" s="8"/>
      <c r="O1028" s="8"/>
    </row>
    <row r="1029" spans="14:15" ht="12">
      <c r="N1029" s="8"/>
      <c r="O1029" s="8"/>
    </row>
    <row r="1030" spans="14:15" ht="12">
      <c r="N1030" s="8"/>
      <c r="O1030" s="8"/>
    </row>
    <row r="1031" spans="14:15" ht="12">
      <c r="N1031" s="8"/>
      <c r="O1031" s="8"/>
    </row>
    <row r="1032" spans="14:15" ht="12">
      <c r="N1032" s="8"/>
      <c r="O1032" s="8"/>
    </row>
    <row r="1033" spans="14:15" ht="12">
      <c r="N1033" s="8"/>
      <c r="O1033" s="8"/>
    </row>
    <row r="1034" spans="14:15" ht="12">
      <c r="N1034" s="8"/>
      <c r="O1034" s="8"/>
    </row>
    <row r="1035" spans="14:15" ht="12">
      <c r="N1035" s="8"/>
      <c r="O1035" s="8"/>
    </row>
  </sheetData>
  <sheetProtection/>
  <printOptions/>
  <pageMargins left="0.25" right="0.25" top="0.5" bottom="0.5" header="0.25" footer="0.25"/>
  <pageSetup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69" zoomScaleNormal="69" zoomScalePageLayoutView="0" workbookViewId="0" topLeftCell="B12">
      <selection activeCell="L31" sqref="L31"/>
    </sheetView>
  </sheetViews>
  <sheetFormatPr defaultColWidth="9.00390625" defaultRowHeight="12.75"/>
  <cols>
    <col min="1" max="1" width="0" style="218" hidden="1" customWidth="1"/>
    <col min="2" max="2" width="3.00390625" style="7" customWidth="1"/>
    <col min="3" max="5" width="9.00390625" style="7" customWidth="1"/>
    <col min="6" max="6" width="6.875" style="7" customWidth="1"/>
    <col min="7" max="8" width="9.375" style="7" hidden="1" customWidth="1"/>
    <col min="9" max="9" width="14.25390625" style="7" hidden="1" customWidth="1"/>
    <col min="10" max="10" width="9.375" style="7" hidden="1" customWidth="1"/>
    <col min="11" max="11" width="3.25390625" style="7" customWidth="1"/>
    <col min="12" max="12" width="9.375" style="7" customWidth="1"/>
    <col min="13" max="13" width="10.25390625" style="7" customWidth="1"/>
    <col min="14" max="14" width="13.125" style="7" customWidth="1"/>
    <col min="15" max="15" width="9.875" style="7" bestFit="1" customWidth="1"/>
    <col min="16" max="16" width="2.375" style="7" customWidth="1"/>
    <col min="17" max="17" width="5.00390625" style="7" customWidth="1"/>
    <col min="18" max="18" width="11.75390625" style="7" customWidth="1"/>
    <col min="19" max="19" width="12.00390625" style="7" customWidth="1"/>
    <col min="20" max="20" width="13.125" style="7" customWidth="1"/>
    <col min="21" max="21" width="20.125" style="7" bestFit="1" customWidth="1"/>
    <col min="22" max="22" width="1.625" style="7" customWidth="1"/>
    <col min="23" max="23" width="12.625" style="7" customWidth="1"/>
    <col min="24" max="24" width="12.50390625" style="7" customWidth="1"/>
    <col min="25" max="25" width="13.125" style="7" customWidth="1"/>
    <col min="26" max="26" width="13.375" style="7" customWidth="1"/>
    <col min="27" max="27" width="2.00390625" style="7" customWidth="1"/>
    <col min="28" max="16384" width="9.00390625" style="7" customWidth="1"/>
  </cols>
  <sheetData>
    <row r="1" spans="9:26" ht="12" hidden="1">
      <c r="I1" s="219" t="s">
        <v>304</v>
      </c>
      <c r="N1" s="219" t="s">
        <v>304</v>
      </c>
      <c r="R1" s="7" t="s">
        <v>402</v>
      </c>
      <c r="S1" s="7" t="s">
        <v>403</v>
      </c>
      <c r="T1" s="219" t="s">
        <v>304</v>
      </c>
      <c r="U1" s="7" t="s">
        <v>404</v>
      </c>
      <c r="W1" s="7" t="s">
        <v>405</v>
      </c>
      <c r="X1" s="7" t="s">
        <v>406</v>
      </c>
      <c r="Y1" s="219" t="s">
        <v>304</v>
      </c>
      <c r="Z1" s="7" t="s">
        <v>407</v>
      </c>
    </row>
    <row r="2" spans="2:27" ht="12.75">
      <c r="B2" s="37" t="s">
        <v>314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R2" s="37" t="s">
        <v>314</v>
      </c>
      <c r="S2" s="13"/>
      <c r="T2" s="13"/>
      <c r="U2" s="13"/>
      <c r="V2" s="13"/>
      <c r="W2" s="13"/>
      <c r="X2" s="13"/>
      <c r="Y2" s="13"/>
      <c r="Z2" s="13"/>
      <c r="AA2" s="13"/>
    </row>
    <row r="3" spans="2:27" ht="12.75">
      <c r="B3" s="37" t="s">
        <v>408</v>
      </c>
      <c r="C3" s="13"/>
      <c r="D3" s="3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37" t="s">
        <v>408</v>
      </c>
      <c r="S3" s="13"/>
      <c r="T3" s="13"/>
      <c r="U3" s="13"/>
      <c r="V3" s="13"/>
      <c r="W3" s="13"/>
      <c r="X3" s="13"/>
      <c r="Y3" s="13"/>
      <c r="Z3" s="13"/>
      <c r="AA3" s="13"/>
    </row>
    <row r="4" spans="2:27" ht="12.75">
      <c r="B4" s="37" t="s">
        <v>316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7" t="s">
        <v>316</v>
      </c>
      <c r="S4" s="13"/>
      <c r="T4" s="13"/>
      <c r="U4" s="13"/>
      <c r="V4" s="13"/>
      <c r="W4" s="13"/>
      <c r="X4" s="13"/>
      <c r="Y4" s="13"/>
      <c r="Z4" s="13"/>
      <c r="AA4" s="13"/>
    </row>
    <row r="5" spans="2:27" ht="12.75">
      <c r="B5" s="37" t="s">
        <v>409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R5" s="37"/>
      <c r="S5" s="13"/>
      <c r="T5" s="13"/>
      <c r="U5" s="13"/>
      <c r="V5" s="13"/>
      <c r="W5" s="13"/>
      <c r="X5" s="13"/>
      <c r="Y5" s="13"/>
      <c r="Z5" s="13"/>
      <c r="AA5" s="13"/>
    </row>
    <row r="6" spans="2:27" ht="12.75">
      <c r="B6" s="13"/>
      <c r="C6" s="13"/>
      <c r="D6" s="13"/>
      <c r="E6" s="13"/>
      <c r="F6" s="37"/>
      <c r="G6" s="37"/>
      <c r="H6" s="37"/>
      <c r="I6" s="13"/>
      <c r="J6" s="37"/>
      <c r="K6" s="37"/>
      <c r="L6" s="37"/>
      <c r="M6" s="37"/>
      <c r="N6" s="13"/>
      <c r="O6" s="37"/>
      <c r="P6" s="37"/>
      <c r="Q6" s="37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6:27" ht="12.75">
      <c r="F7" s="38"/>
      <c r="G7" s="37" t="s">
        <v>316</v>
      </c>
      <c r="H7" s="37"/>
      <c r="I7" s="37"/>
      <c r="J7" s="13"/>
      <c r="M7" s="220" t="s">
        <v>410</v>
      </c>
      <c r="N7" s="37"/>
      <c r="O7" s="218"/>
      <c r="P7" s="13" t="s">
        <v>411</v>
      </c>
      <c r="Q7" s="38"/>
      <c r="R7" s="37" t="s">
        <v>316</v>
      </c>
      <c r="S7" s="37"/>
      <c r="T7" s="37"/>
      <c r="U7" s="13"/>
      <c r="V7" s="13" t="s">
        <v>30</v>
      </c>
      <c r="W7" s="221" t="s">
        <v>410</v>
      </c>
      <c r="X7" s="13"/>
      <c r="Y7" s="37"/>
      <c r="Z7" s="13"/>
      <c r="AA7" s="13" t="s">
        <v>30</v>
      </c>
    </row>
    <row r="8" spans="7:27" ht="12.75">
      <c r="G8" s="38">
        <v>2002</v>
      </c>
      <c r="H8" s="38">
        <v>2002</v>
      </c>
      <c r="I8" s="38" t="s">
        <v>330</v>
      </c>
      <c r="J8" s="38">
        <v>2001</v>
      </c>
      <c r="K8" s="38"/>
      <c r="L8" s="38">
        <v>2002</v>
      </c>
      <c r="M8" s="38">
        <v>2002</v>
      </c>
      <c r="N8" s="38" t="s">
        <v>330</v>
      </c>
      <c r="O8" s="38">
        <v>2001</v>
      </c>
      <c r="P8" s="38"/>
      <c r="Q8" s="38"/>
      <c r="R8" s="38">
        <v>2002</v>
      </c>
      <c r="S8" s="38">
        <v>2002</v>
      </c>
      <c r="T8" s="38" t="s">
        <v>330</v>
      </c>
      <c r="U8" s="38">
        <v>2001</v>
      </c>
      <c r="V8" s="38"/>
      <c r="W8" s="38">
        <v>2002</v>
      </c>
      <c r="X8" s="38">
        <v>2002</v>
      </c>
      <c r="Y8" s="38" t="s">
        <v>330</v>
      </c>
      <c r="Z8" s="38">
        <v>2001</v>
      </c>
      <c r="AA8" s="38"/>
    </row>
    <row r="9" spans="2:27" ht="13.5" thickBot="1">
      <c r="B9" s="222" t="s">
        <v>30</v>
      </c>
      <c r="G9" s="39" t="s">
        <v>412</v>
      </c>
      <c r="H9" s="39" t="s">
        <v>329</v>
      </c>
      <c r="I9" s="39" t="s">
        <v>413</v>
      </c>
      <c r="J9" s="39" t="s">
        <v>412</v>
      </c>
      <c r="K9" s="223"/>
      <c r="L9" s="39" t="s">
        <v>412</v>
      </c>
      <c r="M9" s="39" t="s">
        <v>329</v>
      </c>
      <c r="N9" s="39" t="s">
        <v>413</v>
      </c>
      <c r="O9" s="39" t="s">
        <v>412</v>
      </c>
      <c r="P9" s="223"/>
      <c r="Q9" s="39"/>
      <c r="R9" s="39" t="s">
        <v>412</v>
      </c>
      <c r="S9" s="39" t="s">
        <v>329</v>
      </c>
      <c r="T9" s="39" t="s">
        <v>413</v>
      </c>
      <c r="U9" s="39" t="s">
        <v>412</v>
      </c>
      <c r="V9" s="223"/>
      <c r="W9" s="39" t="s">
        <v>412</v>
      </c>
      <c r="X9" s="39" t="s">
        <v>329</v>
      </c>
      <c r="Y9" s="39" t="s">
        <v>413</v>
      </c>
      <c r="Z9" s="39" t="s">
        <v>412</v>
      </c>
      <c r="AA9" s="38"/>
    </row>
    <row r="10" ht="21.75" customHeight="1">
      <c r="B10" s="222" t="s">
        <v>414</v>
      </c>
    </row>
    <row r="11" spans="1:26" s="40" customFormat="1" ht="15" customHeight="1">
      <c r="A11" s="224" t="s">
        <v>415</v>
      </c>
      <c r="B11" s="225"/>
      <c r="C11" s="40" t="s">
        <v>416</v>
      </c>
      <c r="G11" s="40">
        <f aca="true" t="shared" si="0" ref="G11:H13">R11/1000</f>
        <v>7330</v>
      </c>
      <c r="H11" s="40">
        <f t="shared" si="0"/>
        <v>5737</v>
      </c>
      <c r="I11" s="40">
        <f>G11-H11</f>
        <v>1593</v>
      </c>
      <c r="J11" s="40">
        <f>U11/1000</f>
        <v>7071</v>
      </c>
      <c r="L11" s="40">
        <f aca="true" t="shared" si="1" ref="L11:M13">W11/1000</f>
        <v>94901</v>
      </c>
      <c r="M11" s="40">
        <f t="shared" si="1"/>
        <v>70789</v>
      </c>
      <c r="N11" s="40">
        <f>L11-M11</f>
        <v>24112</v>
      </c>
      <c r="O11" s="40">
        <f>Z11/1000</f>
        <v>117330</v>
      </c>
      <c r="R11" s="226">
        <v>7329589</v>
      </c>
      <c r="S11" s="226">
        <v>5736656</v>
      </c>
      <c r="T11" s="40">
        <f>R11-S11</f>
        <v>1592933</v>
      </c>
      <c r="U11" s="226">
        <v>7071254</v>
      </c>
      <c r="W11" s="226">
        <v>94900677</v>
      </c>
      <c r="X11" s="226">
        <v>70788511</v>
      </c>
      <c r="Y11" s="40">
        <f>W11-X11</f>
        <v>24112166</v>
      </c>
      <c r="Z11" s="226">
        <v>117329977</v>
      </c>
    </row>
    <row r="12" spans="1:27" ht="15" customHeight="1">
      <c r="A12" s="218" t="s">
        <v>417</v>
      </c>
      <c r="B12" s="222"/>
      <c r="C12" s="7" t="s">
        <v>418</v>
      </c>
      <c r="G12" s="41">
        <f t="shared" si="0"/>
        <v>4050</v>
      </c>
      <c r="H12" s="41">
        <f t="shared" si="0"/>
        <v>1792</v>
      </c>
      <c r="I12" s="41">
        <f>G12-H12</f>
        <v>2258</v>
      </c>
      <c r="J12" s="41">
        <f>U12/1000</f>
        <v>2886</v>
      </c>
      <c r="K12" s="41"/>
      <c r="L12" s="41">
        <f t="shared" si="1"/>
        <v>50729</v>
      </c>
      <c r="M12" s="41">
        <f t="shared" si="1"/>
        <v>24331</v>
      </c>
      <c r="N12" s="41">
        <f>L12-M12</f>
        <v>26398</v>
      </c>
      <c r="O12" s="41">
        <f>Z12/1000</f>
        <v>72821</v>
      </c>
      <c r="P12" s="41"/>
      <c r="Q12" s="41"/>
      <c r="R12" s="227">
        <v>4050216.64</v>
      </c>
      <c r="S12" s="227">
        <v>1792176</v>
      </c>
      <c r="T12" s="41">
        <f>R12-S12</f>
        <v>2258041</v>
      </c>
      <c r="U12" s="227">
        <v>2885580.79</v>
      </c>
      <c r="V12" s="41"/>
      <c r="W12" s="227">
        <v>50729038</v>
      </c>
      <c r="X12" s="227">
        <v>24331198</v>
      </c>
      <c r="Y12" s="41">
        <f>W12-X12</f>
        <v>26397840</v>
      </c>
      <c r="Z12" s="227">
        <v>72820983</v>
      </c>
      <c r="AA12" s="41"/>
    </row>
    <row r="13" spans="1:27" ht="15" customHeight="1">
      <c r="A13" s="218" t="s">
        <v>419</v>
      </c>
      <c r="B13" s="222"/>
      <c r="C13" s="7" t="s">
        <v>420</v>
      </c>
      <c r="G13" s="41">
        <f t="shared" si="0"/>
        <v>382</v>
      </c>
      <c r="H13" s="41">
        <f t="shared" si="0"/>
        <v>357</v>
      </c>
      <c r="I13" s="41">
        <f>G13-H13</f>
        <v>25</v>
      </c>
      <c r="J13" s="41">
        <f>U13/1000</f>
        <v>345</v>
      </c>
      <c r="K13" s="41"/>
      <c r="L13" s="41">
        <f t="shared" si="1"/>
        <v>4899</v>
      </c>
      <c r="M13" s="41">
        <f t="shared" si="1"/>
        <v>4937</v>
      </c>
      <c r="N13" s="41">
        <f>L13-M13</f>
        <v>-38</v>
      </c>
      <c r="O13" s="41">
        <f>Z13/1000</f>
        <v>5834</v>
      </c>
      <c r="P13" s="41"/>
      <c r="Q13" s="41"/>
      <c r="R13" s="227">
        <v>382102.08</v>
      </c>
      <c r="S13" s="227">
        <v>357302</v>
      </c>
      <c r="T13" s="41">
        <f>R13-S13</f>
        <v>24800</v>
      </c>
      <c r="U13" s="227">
        <v>345013.71</v>
      </c>
      <c r="V13" s="41"/>
      <c r="W13" s="227">
        <v>4898752.68</v>
      </c>
      <c r="X13" s="227">
        <v>4937429</v>
      </c>
      <c r="Y13" s="41">
        <f>W13-X13</f>
        <v>-38676</v>
      </c>
      <c r="Z13" s="227">
        <v>5834488</v>
      </c>
      <c r="AA13" s="41"/>
    </row>
    <row r="14" spans="2:26" ht="21.75" customHeight="1">
      <c r="B14" s="222" t="s">
        <v>414</v>
      </c>
      <c r="G14" s="42">
        <f>R14/1000</f>
        <v>2897</v>
      </c>
      <c r="H14" s="42">
        <f>S14/1000</f>
        <v>3587</v>
      </c>
      <c r="I14" s="42">
        <f>G14-H14</f>
        <v>-690</v>
      </c>
      <c r="J14" s="42">
        <f>U14/1000</f>
        <v>3841</v>
      </c>
      <c r="K14" s="43"/>
      <c r="L14" s="42">
        <f>W14/1000</f>
        <v>39273</v>
      </c>
      <c r="M14" s="42">
        <f>X14/1000</f>
        <v>41520</v>
      </c>
      <c r="N14" s="42">
        <f>L14-M14</f>
        <v>-2247</v>
      </c>
      <c r="O14" s="42">
        <f>Z14/1000</f>
        <v>38675</v>
      </c>
      <c r="P14" s="43"/>
      <c r="Q14" s="42"/>
      <c r="R14" s="42">
        <f>R11-R12-R13</f>
        <v>2897270</v>
      </c>
      <c r="S14" s="42">
        <f aca="true" t="shared" si="2" ref="S14:Z14">S11-S12-S13</f>
        <v>3587178</v>
      </c>
      <c r="T14" s="42">
        <f>R14-S14</f>
        <v>-689908</v>
      </c>
      <c r="U14" s="42">
        <f t="shared" si="2"/>
        <v>3840660</v>
      </c>
      <c r="V14" s="43"/>
      <c r="W14" s="42">
        <f>W11-W12-W13</f>
        <v>39272886</v>
      </c>
      <c r="X14" s="42">
        <f t="shared" si="2"/>
        <v>41519884</v>
      </c>
      <c r="Y14" s="42">
        <f>W14-X14</f>
        <v>-2246998</v>
      </c>
      <c r="Z14" s="42">
        <f t="shared" si="2"/>
        <v>38674506</v>
      </c>
    </row>
    <row r="15" spans="2:27" ht="12.75">
      <c r="B15" s="222"/>
      <c r="G15" s="43"/>
      <c r="H15" s="43"/>
      <c r="I15" s="43"/>
      <c r="J15" s="43"/>
      <c r="K15" s="43"/>
      <c r="L15" s="43"/>
      <c r="M15" s="43"/>
      <c r="N15" s="43"/>
      <c r="O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ht="17.25" customHeight="1">
      <c r="B16" s="222" t="s">
        <v>421</v>
      </c>
    </row>
    <row r="17" spans="1:27" ht="17.25" customHeight="1">
      <c r="A17" s="218" t="s">
        <v>422</v>
      </c>
      <c r="B17" s="222"/>
      <c r="C17" s="7" t="s">
        <v>423</v>
      </c>
      <c r="G17" s="41">
        <f aca="true" t="shared" si="3" ref="G17:H20">R17/1000</f>
        <v>2862</v>
      </c>
      <c r="H17" s="41">
        <f t="shared" si="3"/>
        <v>1768</v>
      </c>
      <c r="I17" s="41">
        <f>H17-G17</f>
        <v>-1094</v>
      </c>
      <c r="J17" s="41">
        <f>U17/1000</f>
        <v>1843</v>
      </c>
      <c r="K17" s="41"/>
      <c r="L17" s="41">
        <f aca="true" t="shared" si="4" ref="L17:M20">W17/1000</f>
        <v>21074</v>
      </c>
      <c r="M17" s="41">
        <f t="shared" si="4"/>
        <v>20876</v>
      </c>
      <c r="N17" s="41">
        <f>M17-L17</f>
        <v>-198</v>
      </c>
      <c r="O17" s="41">
        <f>Z17/1000</f>
        <v>22058</v>
      </c>
      <c r="P17" s="41"/>
      <c r="Q17" s="41"/>
      <c r="R17" s="227">
        <v>2861537.07</v>
      </c>
      <c r="S17" s="227">
        <v>1768430.26</v>
      </c>
      <c r="T17" s="41">
        <f>S17-R17</f>
        <v>-1093107</v>
      </c>
      <c r="U17" s="227">
        <v>1843106.13</v>
      </c>
      <c r="V17" s="41"/>
      <c r="W17" s="227">
        <v>21074385</v>
      </c>
      <c r="X17" s="227">
        <v>20875699</v>
      </c>
      <c r="Y17" s="41">
        <f>X17-W17</f>
        <v>-198686</v>
      </c>
      <c r="Z17" s="227">
        <v>22057683</v>
      </c>
      <c r="AA17" s="41"/>
    </row>
    <row r="18" spans="1:27" ht="12">
      <c r="A18" s="7" t="s">
        <v>424</v>
      </c>
      <c r="C18" s="7" t="s">
        <v>425</v>
      </c>
      <c r="G18" s="41">
        <f t="shared" si="3"/>
        <v>558</v>
      </c>
      <c r="H18" s="41">
        <f t="shared" si="3"/>
        <v>649</v>
      </c>
      <c r="I18" s="41">
        <f>H18-G18</f>
        <v>91</v>
      </c>
      <c r="J18" s="41">
        <f>U18/1000</f>
        <v>416</v>
      </c>
      <c r="K18" s="41"/>
      <c r="L18" s="41">
        <f t="shared" si="4"/>
        <v>7020</v>
      </c>
      <c r="M18" s="41">
        <f t="shared" si="4"/>
        <v>7342</v>
      </c>
      <c r="N18" s="41">
        <f>M18-L18</f>
        <v>322</v>
      </c>
      <c r="O18" s="41">
        <f>Z18/1000</f>
        <v>6448</v>
      </c>
      <c r="P18" s="41"/>
      <c r="Q18" s="41"/>
      <c r="R18" s="227">
        <v>557525.87</v>
      </c>
      <c r="S18" s="227">
        <v>648761</v>
      </c>
      <c r="T18" s="41">
        <f>S18-R18</f>
        <v>91235</v>
      </c>
      <c r="U18" s="227">
        <v>416210.76</v>
      </c>
      <c r="V18" s="41"/>
      <c r="W18" s="227">
        <v>7020370</v>
      </c>
      <c r="X18" s="227">
        <v>7341998</v>
      </c>
      <c r="Y18" s="41">
        <f>X18-W18</f>
        <v>321628</v>
      </c>
      <c r="Z18" s="227">
        <v>6447860</v>
      </c>
      <c r="AA18" s="41"/>
    </row>
    <row r="19" spans="1:27" ht="12">
      <c r="A19" s="7" t="s">
        <v>426</v>
      </c>
      <c r="C19" s="7" t="s">
        <v>427</v>
      </c>
      <c r="G19" s="41">
        <f t="shared" si="3"/>
        <v>93</v>
      </c>
      <c r="H19" s="41">
        <f t="shared" si="3"/>
        <v>94</v>
      </c>
      <c r="I19" s="41">
        <f>H19-G19</f>
        <v>1</v>
      </c>
      <c r="J19" s="41">
        <f>U19/1000</f>
        <v>94</v>
      </c>
      <c r="K19" s="41"/>
      <c r="L19" s="41">
        <f t="shared" si="4"/>
        <v>1125</v>
      </c>
      <c r="M19" s="41">
        <f t="shared" si="4"/>
        <v>1126</v>
      </c>
      <c r="N19" s="41">
        <f>M19-L19</f>
        <v>1</v>
      </c>
      <c r="O19" s="41">
        <f>Z19/1000</f>
        <v>1132</v>
      </c>
      <c r="P19" s="41"/>
      <c r="Q19" s="41"/>
      <c r="R19" s="227">
        <v>93249.59</v>
      </c>
      <c r="S19" s="227">
        <v>93803</v>
      </c>
      <c r="T19" s="41">
        <f>S19-R19</f>
        <v>553</v>
      </c>
      <c r="U19" s="227">
        <v>93571.59</v>
      </c>
      <c r="V19" s="41"/>
      <c r="W19" s="227">
        <v>1124531</v>
      </c>
      <c r="X19" s="227">
        <v>1125636</v>
      </c>
      <c r="Y19" s="41">
        <f>X19-W19</f>
        <v>1105</v>
      </c>
      <c r="Z19" s="227">
        <v>1132000.52</v>
      </c>
      <c r="AA19" s="41"/>
    </row>
    <row r="20" spans="1:27" ht="12">
      <c r="A20" s="7" t="s">
        <v>428</v>
      </c>
      <c r="C20" s="7" t="s">
        <v>429</v>
      </c>
      <c r="G20" s="41">
        <f t="shared" si="3"/>
        <v>208</v>
      </c>
      <c r="H20" s="41">
        <f t="shared" si="3"/>
        <v>193</v>
      </c>
      <c r="I20" s="41">
        <f>H20-G20</f>
        <v>-15</v>
      </c>
      <c r="J20" s="41">
        <f>U20/1000</f>
        <v>195</v>
      </c>
      <c r="K20" s="41"/>
      <c r="L20" s="41">
        <f t="shared" si="4"/>
        <v>2216</v>
      </c>
      <c r="M20" s="41">
        <f t="shared" si="4"/>
        <v>2322</v>
      </c>
      <c r="N20" s="41">
        <f>M20-L20</f>
        <v>106</v>
      </c>
      <c r="O20" s="41">
        <f>Z20/1000</f>
        <v>2348</v>
      </c>
      <c r="P20" s="41"/>
      <c r="Q20" s="41"/>
      <c r="R20" s="227">
        <v>208422.04</v>
      </c>
      <c r="S20" s="227">
        <v>192560</v>
      </c>
      <c r="T20" s="41">
        <f>S20-R20</f>
        <v>-15862</v>
      </c>
      <c r="U20" s="227">
        <v>194885.59</v>
      </c>
      <c r="V20" s="41"/>
      <c r="W20" s="227">
        <v>2215765</v>
      </c>
      <c r="X20" s="227">
        <v>2322320</v>
      </c>
      <c r="Y20" s="41">
        <f>X20-W20</f>
        <v>106555</v>
      </c>
      <c r="Z20" s="227">
        <v>2347560</v>
      </c>
      <c r="AA20" s="41"/>
    </row>
    <row r="21" spans="2:27" ht="12.75">
      <c r="B21" s="222"/>
      <c r="G21" s="42">
        <f aca="true" t="shared" si="5" ref="G21:O21">SUM(G17:G20)</f>
        <v>3721</v>
      </c>
      <c r="H21" s="42">
        <f t="shared" si="5"/>
        <v>2704</v>
      </c>
      <c r="I21" s="42">
        <f>H21-G21</f>
        <v>-1017</v>
      </c>
      <c r="J21" s="42">
        <f t="shared" si="5"/>
        <v>2548</v>
      </c>
      <c r="K21" s="43"/>
      <c r="L21" s="42">
        <f t="shared" si="5"/>
        <v>31435</v>
      </c>
      <c r="M21" s="42">
        <f t="shared" si="5"/>
        <v>31666</v>
      </c>
      <c r="N21" s="42">
        <f>M21-L21</f>
        <v>231</v>
      </c>
      <c r="O21" s="42">
        <f t="shared" si="5"/>
        <v>31986</v>
      </c>
      <c r="P21" s="43"/>
      <c r="Q21" s="228"/>
      <c r="R21" s="228">
        <f aca="true" t="shared" si="6" ref="R21:Z21">SUM(R17:R20)</f>
        <v>3720735</v>
      </c>
      <c r="S21" s="228">
        <f t="shared" si="6"/>
        <v>2703554</v>
      </c>
      <c r="T21" s="228">
        <f>S21-R21</f>
        <v>-1017181</v>
      </c>
      <c r="U21" s="228">
        <f t="shared" si="6"/>
        <v>2547774</v>
      </c>
      <c r="V21" s="43"/>
      <c r="W21" s="228">
        <f t="shared" si="6"/>
        <v>31435051</v>
      </c>
      <c r="X21" s="228">
        <f t="shared" si="6"/>
        <v>31665653</v>
      </c>
      <c r="Y21" s="228">
        <f>X21-W21</f>
        <v>230602</v>
      </c>
      <c r="Z21" s="228">
        <f t="shared" si="6"/>
        <v>31985104</v>
      </c>
      <c r="AA21" s="43"/>
    </row>
    <row r="22" spans="1:27" s="231" customFormat="1" ht="12.75">
      <c r="A22" s="229"/>
      <c r="B22" s="230"/>
      <c r="G22" s="43"/>
      <c r="H22" s="43"/>
      <c r="I22" s="43"/>
      <c r="J22" s="43"/>
      <c r="K22" s="43"/>
      <c r="L22" s="43"/>
      <c r="M22" s="43"/>
      <c r="N22" s="43"/>
      <c r="O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6" s="231" customFormat="1" ht="12.75">
      <c r="A23" s="229"/>
      <c r="B23" s="230" t="s">
        <v>430</v>
      </c>
      <c r="G23" s="43">
        <f>G14-G21</f>
        <v>-824</v>
      </c>
      <c r="H23" s="43">
        <f aca="true" t="shared" si="7" ref="H23:O23">H14-H21</f>
        <v>883</v>
      </c>
      <c r="I23" s="43">
        <f>G23-H23</f>
        <v>-1707</v>
      </c>
      <c r="J23" s="43">
        <f t="shared" si="7"/>
        <v>1293</v>
      </c>
      <c r="K23" s="43"/>
      <c r="L23" s="43">
        <f>L14-L21</f>
        <v>7838</v>
      </c>
      <c r="M23" s="43">
        <f t="shared" si="7"/>
        <v>9854</v>
      </c>
      <c r="N23" s="43">
        <f>L23-M23</f>
        <v>-2016</v>
      </c>
      <c r="O23" s="43">
        <f t="shared" si="7"/>
        <v>6689</v>
      </c>
      <c r="P23" s="43"/>
      <c r="Q23" s="43"/>
      <c r="R23" s="43">
        <f>R14-R21</f>
        <v>-823465</v>
      </c>
      <c r="S23" s="43">
        <f aca="true" t="shared" si="8" ref="S23:Z23">S14-S21</f>
        <v>883624</v>
      </c>
      <c r="T23" s="43">
        <f>R23-S23</f>
        <v>-1707089</v>
      </c>
      <c r="U23" s="43">
        <f t="shared" si="8"/>
        <v>1292886</v>
      </c>
      <c r="V23" s="43"/>
      <c r="W23" s="43">
        <f>W14-W21</f>
        <v>7837835</v>
      </c>
      <c r="X23" s="43">
        <f t="shared" si="8"/>
        <v>9854231</v>
      </c>
      <c r="Y23" s="43">
        <f>W23-X23</f>
        <v>-2016396</v>
      </c>
      <c r="Z23" s="43">
        <f t="shared" si="8"/>
        <v>6689402</v>
      </c>
    </row>
    <row r="24" spans="1:27" s="231" customFormat="1" ht="12.75">
      <c r="A24" s="229"/>
      <c r="B24" s="230"/>
      <c r="G24" s="43"/>
      <c r="H24" s="43"/>
      <c r="I24" s="43"/>
      <c r="J24" s="43"/>
      <c r="K24" s="43"/>
      <c r="L24" s="43"/>
      <c r="M24" s="43"/>
      <c r="N24" s="43"/>
      <c r="O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231" customFormat="1" ht="12.75">
      <c r="A25" s="229" t="s">
        <v>431</v>
      </c>
      <c r="B25" s="230" t="s">
        <v>432</v>
      </c>
      <c r="G25" s="43">
        <f>R25/1000</f>
        <v>0</v>
      </c>
      <c r="H25" s="43">
        <f>S25/1000</f>
        <v>0</v>
      </c>
      <c r="I25" s="43">
        <f>G25-H25</f>
        <v>0</v>
      </c>
      <c r="J25" s="43">
        <f>U25/1000</f>
        <v>1</v>
      </c>
      <c r="K25" s="43"/>
      <c r="L25" s="43">
        <f>W25/1000</f>
        <v>0</v>
      </c>
      <c r="M25" s="43">
        <f>X25/1000</f>
        <v>0</v>
      </c>
      <c r="N25" s="43">
        <f>L25-M25</f>
        <v>0</v>
      </c>
      <c r="O25" s="43">
        <f>Z25/1000</f>
        <v>15</v>
      </c>
      <c r="P25" s="43"/>
      <c r="Q25" s="43"/>
      <c r="R25" s="232">
        <v>0</v>
      </c>
      <c r="S25" s="232">
        <v>0</v>
      </c>
      <c r="T25" s="43">
        <f>R25-S25</f>
        <v>0</v>
      </c>
      <c r="U25" s="43">
        <v>1272</v>
      </c>
      <c r="V25" s="43"/>
      <c r="W25" s="43">
        <v>0</v>
      </c>
      <c r="X25" s="43">
        <v>0</v>
      </c>
      <c r="Y25" s="43">
        <f>W25-X25</f>
        <v>0</v>
      </c>
      <c r="Z25" s="43">
        <v>15264</v>
      </c>
      <c r="AA25" s="43"/>
    </row>
    <row r="26" spans="1:27" s="231" customFormat="1" ht="12.75">
      <c r="A26" s="229"/>
      <c r="B26" s="230"/>
      <c r="G26" s="43"/>
      <c r="H26" s="43"/>
      <c r="I26" s="43"/>
      <c r="J26" s="43"/>
      <c r="K26" s="43"/>
      <c r="L26" s="43"/>
      <c r="M26" s="43"/>
      <c r="N26" s="43"/>
      <c r="O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2:25" ht="12.75">
      <c r="B27" s="222" t="s">
        <v>433</v>
      </c>
      <c r="G27" s="41"/>
      <c r="H27" s="41"/>
      <c r="I27" s="41"/>
      <c r="L27" s="41"/>
      <c r="M27" s="41"/>
      <c r="N27" s="41"/>
      <c r="R27" s="41"/>
      <c r="S27" s="41"/>
      <c r="T27" s="41"/>
      <c r="W27" s="41"/>
      <c r="X27" s="41"/>
      <c r="Y27" s="41"/>
    </row>
    <row r="28" spans="1:27" ht="12">
      <c r="A28" s="7" t="s">
        <v>434</v>
      </c>
      <c r="C28" s="7" t="s">
        <v>435</v>
      </c>
      <c r="G28" s="41">
        <f>R28/1000</f>
        <v>369</v>
      </c>
      <c r="H28" s="41">
        <f>S28/1000</f>
        <v>384</v>
      </c>
      <c r="I28" s="41">
        <f aca="true" t="shared" si="9" ref="I28:I33">H28-G28</f>
        <v>15</v>
      </c>
      <c r="J28" s="41">
        <f>U28/1000</f>
        <v>473</v>
      </c>
      <c r="K28" s="41"/>
      <c r="L28" s="41">
        <f aca="true" t="shared" si="10" ref="L28:M32">W28/1000</f>
        <v>4426</v>
      </c>
      <c r="M28" s="41">
        <f t="shared" si="10"/>
        <v>4609</v>
      </c>
      <c r="N28" s="41">
        <f aca="true" t="shared" si="11" ref="N28:N33">M28-L28</f>
        <v>183</v>
      </c>
      <c r="O28" s="41">
        <f>Z28/1000</f>
        <v>4531</v>
      </c>
      <c r="P28" s="41"/>
      <c r="Q28" s="41"/>
      <c r="R28" s="227">
        <v>368854.17</v>
      </c>
      <c r="S28" s="227">
        <v>384082.5</v>
      </c>
      <c r="T28" s="41">
        <f aca="true" t="shared" si="12" ref="T28:T33">S28-R28</f>
        <v>15228</v>
      </c>
      <c r="U28" s="227">
        <v>473493.17</v>
      </c>
      <c r="V28" s="41"/>
      <c r="W28" s="227">
        <v>4425629</v>
      </c>
      <c r="X28" s="227">
        <v>4608990</v>
      </c>
      <c r="Y28" s="41">
        <f aca="true" t="shared" si="13" ref="Y28:Y33">X28-W28</f>
        <v>183361</v>
      </c>
      <c r="Z28" s="227">
        <v>4530889.04</v>
      </c>
      <c r="AA28" s="41"/>
    </row>
    <row r="29" spans="1:27" ht="12">
      <c r="A29" s="7" t="s">
        <v>436</v>
      </c>
      <c r="C29" s="7" t="s">
        <v>437</v>
      </c>
      <c r="G29" s="41">
        <f aca="true" t="shared" si="14" ref="G29:H32">R29/1000</f>
        <v>-11</v>
      </c>
      <c r="H29" s="41">
        <f t="shared" si="14"/>
        <v>-17</v>
      </c>
      <c r="I29" s="41">
        <f t="shared" si="9"/>
        <v>-6</v>
      </c>
      <c r="J29" s="41">
        <f>U29/1000</f>
        <v>-21</v>
      </c>
      <c r="K29" s="41"/>
      <c r="L29" s="41">
        <f t="shared" si="10"/>
        <v>-118</v>
      </c>
      <c r="M29" s="41">
        <f t="shared" si="10"/>
        <v>-200</v>
      </c>
      <c r="N29" s="41">
        <f t="shared" si="11"/>
        <v>-82</v>
      </c>
      <c r="O29" s="41">
        <f>Z29/1000</f>
        <v>-364</v>
      </c>
      <c r="P29" s="41"/>
      <c r="Q29" s="41"/>
      <c r="R29" s="227">
        <v>-11095.64</v>
      </c>
      <c r="S29" s="227">
        <v>-16667</v>
      </c>
      <c r="T29" s="41">
        <f t="shared" si="12"/>
        <v>-5571</v>
      </c>
      <c r="U29" s="227">
        <v>-21309.64</v>
      </c>
      <c r="V29" s="41"/>
      <c r="W29" s="227">
        <v>-118426.74</v>
      </c>
      <c r="X29" s="227">
        <v>-200004</v>
      </c>
      <c r="Y29" s="41">
        <f t="shared" si="13"/>
        <v>-81577</v>
      </c>
      <c r="Z29" s="227">
        <v>-363503.07</v>
      </c>
      <c r="AA29" s="41"/>
    </row>
    <row r="30" spans="1:27" ht="12">
      <c r="A30" s="7" t="s">
        <v>438</v>
      </c>
      <c r="C30" s="7" t="s">
        <v>439</v>
      </c>
      <c r="G30" s="41">
        <f t="shared" si="14"/>
        <v>185</v>
      </c>
      <c r="H30" s="41">
        <f t="shared" si="14"/>
        <v>62</v>
      </c>
      <c r="I30" s="41">
        <f t="shared" si="9"/>
        <v>-123</v>
      </c>
      <c r="J30" s="41">
        <f>U30/1000</f>
        <v>78</v>
      </c>
      <c r="K30" s="41"/>
      <c r="L30" s="41">
        <f t="shared" si="10"/>
        <v>893</v>
      </c>
      <c r="M30" s="41">
        <f t="shared" si="10"/>
        <v>917</v>
      </c>
      <c r="N30" s="41">
        <f t="shared" si="11"/>
        <v>24</v>
      </c>
      <c r="O30" s="41">
        <f>Z30/1000</f>
        <v>1570</v>
      </c>
      <c r="P30" s="41"/>
      <c r="Q30" s="41"/>
      <c r="R30" s="227">
        <v>185110.9</v>
      </c>
      <c r="S30" s="227">
        <v>62397</v>
      </c>
      <c r="T30" s="41">
        <f t="shared" si="12"/>
        <v>-122714</v>
      </c>
      <c r="U30" s="227">
        <v>78317.91</v>
      </c>
      <c r="V30" s="41"/>
      <c r="W30" s="227">
        <v>892917.9</v>
      </c>
      <c r="X30" s="227">
        <v>916994</v>
      </c>
      <c r="Y30" s="41">
        <f t="shared" si="13"/>
        <v>24076</v>
      </c>
      <c r="Z30" s="227">
        <v>1570099.34</v>
      </c>
      <c r="AA30" s="41"/>
    </row>
    <row r="31" spans="1:27" ht="12">
      <c r="A31" s="7" t="s">
        <v>440</v>
      </c>
      <c r="C31" s="7" t="s">
        <v>441</v>
      </c>
      <c r="G31" s="41">
        <f t="shared" si="14"/>
        <v>7</v>
      </c>
      <c r="H31" s="41">
        <f t="shared" si="14"/>
        <v>9</v>
      </c>
      <c r="I31" s="41">
        <f t="shared" si="9"/>
        <v>2</v>
      </c>
      <c r="J31" s="41">
        <f>U31/1000</f>
        <v>10</v>
      </c>
      <c r="K31" s="43"/>
      <c r="L31" s="41">
        <f t="shared" si="10"/>
        <v>107</v>
      </c>
      <c r="M31" s="41">
        <f t="shared" si="10"/>
        <v>130</v>
      </c>
      <c r="N31" s="41">
        <f t="shared" si="11"/>
        <v>23</v>
      </c>
      <c r="O31" s="41">
        <f>Z31/1000</f>
        <v>125</v>
      </c>
      <c r="P31" s="41"/>
      <c r="Q31" s="41"/>
      <c r="R31" s="227">
        <v>6852.61</v>
      </c>
      <c r="S31" s="227">
        <v>8781</v>
      </c>
      <c r="T31" s="41">
        <f t="shared" si="12"/>
        <v>1928</v>
      </c>
      <c r="U31" s="232">
        <v>10407.52</v>
      </c>
      <c r="V31" s="43"/>
      <c r="W31" s="227">
        <v>107115.69</v>
      </c>
      <c r="X31" s="227">
        <v>130257</v>
      </c>
      <c r="Y31" s="41">
        <f t="shared" si="13"/>
        <v>23141</v>
      </c>
      <c r="Z31" s="232">
        <v>124890.24</v>
      </c>
      <c r="AA31" s="41"/>
    </row>
    <row r="32" spans="1:27" s="231" customFormat="1" ht="12">
      <c r="A32" s="231" t="s">
        <v>442</v>
      </c>
      <c r="C32" s="231" t="s">
        <v>443</v>
      </c>
      <c r="G32" s="43">
        <f t="shared" si="14"/>
        <v>0</v>
      </c>
      <c r="H32" s="43">
        <f t="shared" si="14"/>
        <v>0</v>
      </c>
      <c r="I32" s="41">
        <f t="shared" si="9"/>
        <v>0</v>
      </c>
      <c r="J32" s="43">
        <f>U32/1000</f>
        <v>0</v>
      </c>
      <c r="K32" s="43"/>
      <c r="L32" s="43">
        <f t="shared" si="10"/>
        <v>0</v>
      </c>
      <c r="M32" s="43">
        <f t="shared" si="10"/>
        <v>0</v>
      </c>
      <c r="N32" s="41">
        <f t="shared" si="11"/>
        <v>0</v>
      </c>
      <c r="O32" s="43">
        <f>Z32/1000</f>
        <v>0</v>
      </c>
      <c r="P32" s="43"/>
      <c r="Q32" s="43"/>
      <c r="R32" s="232">
        <v>0</v>
      </c>
      <c r="S32" s="232">
        <v>0</v>
      </c>
      <c r="T32" s="41">
        <f t="shared" si="12"/>
        <v>0</v>
      </c>
      <c r="U32" s="232">
        <v>0</v>
      </c>
      <c r="V32" s="43"/>
      <c r="W32" s="232">
        <v>0</v>
      </c>
      <c r="X32" s="232">
        <v>0</v>
      </c>
      <c r="Y32" s="41">
        <f t="shared" si="13"/>
        <v>0</v>
      </c>
      <c r="Z32" s="232">
        <v>0</v>
      </c>
      <c r="AA32" s="43"/>
    </row>
    <row r="33" spans="1:27" s="231" customFormat="1" ht="12.75">
      <c r="A33" s="229"/>
      <c r="B33" s="230" t="s">
        <v>433</v>
      </c>
      <c r="G33" s="228">
        <f>SUM(G28:G32)</f>
        <v>550</v>
      </c>
      <c r="H33" s="228">
        <f>SUM(H28:H32)</f>
        <v>438</v>
      </c>
      <c r="I33" s="228">
        <f t="shared" si="9"/>
        <v>-112</v>
      </c>
      <c r="J33" s="228">
        <f>SUM(J28:J32)</f>
        <v>540</v>
      </c>
      <c r="K33" s="43"/>
      <c r="L33" s="228">
        <f>SUM(L28:L32)</f>
        <v>5308</v>
      </c>
      <c r="M33" s="228">
        <f>SUM(M28:M32)</f>
        <v>5456</v>
      </c>
      <c r="N33" s="228">
        <f t="shared" si="11"/>
        <v>148</v>
      </c>
      <c r="O33" s="228">
        <f>SUM(O28:O32)</f>
        <v>5862</v>
      </c>
      <c r="P33" s="43"/>
      <c r="Q33" s="43"/>
      <c r="R33" s="228">
        <f aca="true" t="shared" si="15" ref="R33:Z33">SUM(R28:R32)</f>
        <v>549722</v>
      </c>
      <c r="S33" s="228">
        <f t="shared" si="15"/>
        <v>438594</v>
      </c>
      <c r="T33" s="228">
        <f t="shared" si="12"/>
        <v>-111128</v>
      </c>
      <c r="U33" s="228">
        <f t="shared" si="15"/>
        <v>540909</v>
      </c>
      <c r="V33" s="43"/>
      <c r="W33" s="228">
        <f t="shared" si="15"/>
        <v>5307236</v>
      </c>
      <c r="X33" s="228">
        <f t="shared" si="15"/>
        <v>5456237</v>
      </c>
      <c r="Y33" s="228">
        <f t="shared" si="13"/>
        <v>149001</v>
      </c>
      <c r="Z33" s="228">
        <f t="shared" si="15"/>
        <v>5862376</v>
      </c>
      <c r="AA33" s="43"/>
    </row>
    <row r="34" spans="1:27" s="231" customFormat="1" ht="12">
      <c r="A34" s="229"/>
      <c r="G34" s="43"/>
      <c r="H34" s="43"/>
      <c r="I34" s="43"/>
      <c r="L34" s="43"/>
      <c r="M34" s="43"/>
      <c r="N34" s="43"/>
      <c r="R34" s="43"/>
      <c r="S34" s="43"/>
      <c r="T34" s="43"/>
      <c r="W34" s="43"/>
      <c r="X34" s="43"/>
      <c r="Y34" s="43"/>
      <c r="AA34" s="43"/>
    </row>
    <row r="35" spans="1:27" ht="12.75">
      <c r="A35" s="229"/>
      <c r="B35" s="230" t="s">
        <v>444</v>
      </c>
      <c r="C35" s="231"/>
      <c r="D35" s="231"/>
      <c r="E35" s="231"/>
      <c r="F35" s="231"/>
      <c r="G35" s="43"/>
      <c r="H35" s="43"/>
      <c r="I35" s="43"/>
      <c r="J35" s="231"/>
      <c r="K35" s="231"/>
      <c r="L35" s="43"/>
      <c r="M35" s="43"/>
      <c r="N35" s="43"/>
      <c r="O35" s="231"/>
      <c r="P35" s="231"/>
      <c r="R35" s="43"/>
      <c r="S35" s="43"/>
      <c r="T35" s="43"/>
      <c r="U35" s="231"/>
      <c r="V35" s="231"/>
      <c r="W35" s="43"/>
      <c r="X35" s="43"/>
      <c r="Y35" s="43"/>
      <c r="Z35" s="231"/>
      <c r="AA35" s="43"/>
    </row>
    <row r="36" spans="1:27" ht="12.75">
      <c r="A36" s="229"/>
      <c r="B36" s="233" t="s">
        <v>445</v>
      </c>
      <c r="C36" s="44"/>
      <c r="D36" s="44"/>
      <c r="E36" s="44"/>
      <c r="F36" s="44"/>
      <c r="G36" s="44">
        <f>SUM(G23+G25-G33)</f>
        <v>-1374</v>
      </c>
      <c r="H36" s="44">
        <f>SUM(H23+H25-H33)</f>
        <v>445</v>
      </c>
      <c r="I36" s="44">
        <f>G36-H36</f>
        <v>-1819</v>
      </c>
      <c r="J36" s="44">
        <f>SUM(J23+J25-J33)</f>
        <v>754</v>
      </c>
      <c r="K36" s="44"/>
      <c r="L36" s="44">
        <f>SUM(L23+L25-L33)</f>
        <v>2530</v>
      </c>
      <c r="M36" s="44">
        <f>SUM(M23+M25-M33)</f>
        <v>4398</v>
      </c>
      <c r="N36" s="44">
        <f>L36-M36</f>
        <v>-1868</v>
      </c>
      <c r="O36" s="44">
        <f>SUM(O23+O25-O33)</f>
        <v>842</v>
      </c>
      <c r="P36" s="44"/>
      <c r="R36" s="44">
        <f>SUM(R23+R25-R33)</f>
        <v>-1373187</v>
      </c>
      <c r="S36" s="44">
        <f>SUM(S23+S25-S33)</f>
        <v>445030</v>
      </c>
      <c r="T36" s="44">
        <f>R36-S36</f>
        <v>-1818217</v>
      </c>
      <c r="U36" s="44">
        <f>SUM(U23+U25-U33)</f>
        <v>753249</v>
      </c>
      <c r="V36" s="44"/>
      <c r="W36" s="44">
        <f>SUM(W23+W25-W33)</f>
        <v>2530599</v>
      </c>
      <c r="X36" s="44">
        <f>SUM(X23+X25-X33)</f>
        <v>4397994</v>
      </c>
      <c r="Y36" s="44">
        <f>W36-X36</f>
        <v>-1867395</v>
      </c>
      <c r="Z36" s="44">
        <f>SUM(Z23+Z25-Z33)</f>
        <v>842290</v>
      </c>
      <c r="AA36" s="44"/>
    </row>
    <row r="37" spans="1:27" ht="12">
      <c r="A37" s="234"/>
      <c r="B37" s="231"/>
      <c r="C37" s="231"/>
      <c r="D37" s="231"/>
      <c r="E37" s="231"/>
      <c r="F37" s="231"/>
      <c r="G37" s="43"/>
      <c r="H37" s="43"/>
      <c r="I37" s="43"/>
      <c r="J37" s="231"/>
      <c r="K37" s="231"/>
      <c r="L37" s="43"/>
      <c r="M37" s="43"/>
      <c r="N37" s="43"/>
      <c r="O37" s="231"/>
      <c r="P37" s="231"/>
      <c r="R37" s="43"/>
      <c r="S37" s="43"/>
      <c r="T37" s="43"/>
      <c r="U37" s="231"/>
      <c r="V37" s="231"/>
      <c r="W37" s="43"/>
      <c r="X37" s="43"/>
      <c r="Y37" s="43"/>
      <c r="Z37" s="231"/>
      <c r="AA37" s="231"/>
    </row>
    <row r="38" spans="1:27" ht="12.75">
      <c r="A38" s="7" t="s">
        <v>446</v>
      </c>
      <c r="B38" s="222" t="s">
        <v>447</v>
      </c>
      <c r="G38" s="41">
        <f>R38/1000</f>
        <v>-551</v>
      </c>
      <c r="H38" s="41">
        <f>S38/1000</f>
        <v>155</v>
      </c>
      <c r="I38" s="43">
        <f>H38-G38</f>
        <v>706</v>
      </c>
      <c r="J38" s="41">
        <f>U38/1000</f>
        <v>272</v>
      </c>
      <c r="K38" s="43"/>
      <c r="L38" s="41">
        <f>W38/1000</f>
        <v>747</v>
      </c>
      <c r="M38" s="41">
        <f>X38/1000</f>
        <v>1495</v>
      </c>
      <c r="N38" s="43">
        <f>M38-L38</f>
        <v>748</v>
      </c>
      <c r="O38" s="41">
        <f>Z38/1000</f>
        <v>96</v>
      </c>
      <c r="P38" s="41"/>
      <c r="Q38" s="41"/>
      <c r="R38" s="235">
        <v>-550916</v>
      </c>
      <c r="S38" s="235">
        <v>154508</v>
      </c>
      <c r="T38" s="228">
        <f>S38-R38</f>
        <v>705424</v>
      </c>
      <c r="U38" s="235">
        <v>271951</v>
      </c>
      <c r="V38" s="43"/>
      <c r="W38" s="235">
        <v>747173</v>
      </c>
      <c r="X38" s="235">
        <v>1494627</v>
      </c>
      <c r="Y38" s="228">
        <f>X38-W38</f>
        <v>747454</v>
      </c>
      <c r="Z38" s="235">
        <v>96490</v>
      </c>
      <c r="AA38" s="43"/>
    </row>
    <row r="39" spans="1:27" ht="12.75">
      <c r="A39" s="231"/>
      <c r="B39" s="230"/>
      <c r="C39" s="231"/>
      <c r="D39" s="231"/>
      <c r="E39" s="231"/>
      <c r="F39" s="231"/>
      <c r="G39" s="43"/>
      <c r="H39" s="43"/>
      <c r="I39" s="43"/>
      <c r="J39" s="43"/>
      <c r="K39" s="43"/>
      <c r="L39" s="43"/>
      <c r="M39" s="43"/>
      <c r="N39" s="43"/>
      <c r="O39" s="43"/>
      <c r="P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5" ht="12.75">
      <c r="A40" s="231"/>
      <c r="B40" s="222" t="s">
        <v>448</v>
      </c>
      <c r="C40" s="222"/>
      <c r="D40" s="222"/>
      <c r="E40" s="222"/>
      <c r="G40" s="41"/>
      <c r="H40" s="41"/>
      <c r="I40" s="41"/>
      <c r="N40" s="41"/>
      <c r="R40" s="41"/>
      <c r="S40" s="41"/>
      <c r="T40" s="41"/>
      <c r="Y40" s="41"/>
    </row>
    <row r="41" spans="2:27" ht="12.75">
      <c r="B41" s="236" t="s">
        <v>449</v>
      </c>
      <c r="C41" s="236"/>
      <c r="D41" s="236"/>
      <c r="E41" s="236"/>
      <c r="F41" s="237"/>
      <c r="G41" s="45">
        <f>+G36-G38</f>
        <v>-823</v>
      </c>
      <c r="H41" s="45">
        <f>+H36-H38</f>
        <v>290</v>
      </c>
      <c r="I41" s="45">
        <f>G41-H41</f>
        <v>-1113</v>
      </c>
      <c r="J41" s="45">
        <f>+J36-J38</f>
        <v>482</v>
      </c>
      <c r="K41" s="237"/>
      <c r="L41" s="45">
        <f>+L36-L38</f>
        <v>1783</v>
      </c>
      <c r="M41" s="45">
        <f>+M36-M38</f>
        <v>2903</v>
      </c>
      <c r="N41" s="45">
        <f>L41-M41</f>
        <v>-1120</v>
      </c>
      <c r="O41" s="45">
        <f>+O36-O38</f>
        <v>746</v>
      </c>
      <c r="P41" s="237"/>
      <c r="R41" s="45">
        <f>+R36-R38</f>
        <v>-822271</v>
      </c>
      <c r="S41" s="45">
        <f>+S36-S38</f>
        <v>290522</v>
      </c>
      <c r="T41" s="45">
        <f>R41-S41</f>
        <v>-1112793</v>
      </c>
      <c r="U41" s="45">
        <f>+U36-U38</f>
        <v>481298</v>
      </c>
      <c r="V41" s="237"/>
      <c r="W41" s="45">
        <f>+W36-W38</f>
        <v>1783426</v>
      </c>
      <c r="X41" s="45">
        <f>+X36-X38</f>
        <v>2903367</v>
      </c>
      <c r="Y41" s="45">
        <f>W41-X41</f>
        <v>-1119941</v>
      </c>
      <c r="Z41" s="45">
        <f>+Z36-Z38</f>
        <v>745800</v>
      </c>
      <c r="AA41" s="237"/>
    </row>
    <row r="42" spans="1:25" ht="12">
      <c r="A42" s="238"/>
      <c r="G42" s="41"/>
      <c r="H42" s="41"/>
      <c r="I42" s="41"/>
      <c r="N42" s="41"/>
      <c r="R42" s="41"/>
      <c r="S42" s="41"/>
      <c r="T42" s="41"/>
      <c r="Y42" s="41"/>
    </row>
    <row r="43" spans="7:18" ht="12">
      <c r="G43" s="41"/>
      <c r="R43" s="41"/>
    </row>
    <row r="44" spans="7:18" ht="12">
      <c r="G44" s="41"/>
      <c r="R44" s="41"/>
    </row>
    <row r="45" spans="7:18" ht="12">
      <c r="G45" s="41"/>
      <c r="R45" s="41"/>
    </row>
    <row r="46" spans="7:18" ht="12">
      <c r="G46" s="41"/>
      <c r="R46" s="41"/>
    </row>
    <row r="47" spans="7:18" ht="12">
      <c r="G47" s="41"/>
      <c r="R47" s="41"/>
    </row>
    <row r="48" spans="7:18" ht="12">
      <c r="G48" s="41"/>
      <c r="R48" s="41"/>
    </row>
    <row r="49" spans="7:18" ht="12">
      <c r="G49" s="41"/>
      <c r="R49" s="41"/>
    </row>
    <row r="50" spans="7:18" ht="12">
      <c r="G50" s="41"/>
      <c r="R50" s="41"/>
    </row>
    <row r="51" spans="7:18" ht="12">
      <c r="G51" s="41"/>
      <c r="R51" s="41"/>
    </row>
    <row r="52" spans="7:18" ht="12">
      <c r="G52" s="41"/>
      <c r="R52" s="41"/>
    </row>
    <row r="53" spans="7:18" ht="12">
      <c r="G53" s="41"/>
      <c r="R53" s="41"/>
    </row>
    <row r="54" spans="7:18" ht="12">
      <c r="G54" s="41"/>
      <c r="R54" s="41"/>
    </row>
    <row r="55" spans="7:18" ht="12">
      <c r="G55" s="41"/>
      <c r="R55" s="41"/>
    </row>
    <row r="56" spans="7:18" ht="12">
      <c r="G56" s="41"/>
      <c r="R56" s="41"/>
    </row>
    <row r="57" spans="7:18" ht="12">
      <c r="G57" s="41"/>
      <c r="R57" s="41"/>
    </row>
    <row r="58" spans="7:18" ht="12">
      <c r="G58" s="41"/>
      <c r="R58" s="41"/>
    </row>
    <row r="59" spans="7:18" ht="12">
      <c r="G59" s="41"/>
      <c r="R59" s="41"/>
    </row>
    <row r="60" spans="7:18" ht="12">
      <c r="G60" s="41"/>
      <c r="R60" s="41"/>
    </row>
    <row r="61" spans="7:18" ht="12">
      <c r="G61" s="41"/>
      <c r="R61" s="41"/>
    </row>
    <row r="62" spans="7:18" ht="12">
      <c r="G62" s="41"/>
      <c r="R62" s="41"/>
    </row>
    <row r="63" spans="7:18" ht="12">
      <c r="G63" s="41"/>
      <c r="R63" s="41"/>
    </row>
    <row r="64" spans="7:18" ht="12">
      <c r="G64" s="41"/>
      <c r="R64" s="41"/>
    </row>
    <row r="65" spans="7:18" ht="12">
      <c r="G65" s="41"/>
      <c r="R65" s="41"/>
    </row>
    <row r="66" spans="7:18" ht="12">
      <c r="G66" s="41"/>
      <c r="R66" s="41"/>
    </row>
    <row r="67" spans="7:18" ht="12">
      <c r="G67" s="41"/>
      <c r="R67" s="41"/>
    </row>
    <row r="68" spans="7:18" ht="12">
      <c r="G68" s="41"/>
      <c r="R68" s="41"/>
    </row>
    <row r="69" spans="7:18" ht="12">
      <c r="G69" s="41"/>
      <c r="R69" s="41"/>
    </row>
    <row r="70" spans="7:18" ht="12">
      <c r="G70" s="41"/>
      <c r="R70" s="41"/>
    </row>
    <row r="71" spans="7:18" ht="12">
      <c r="G71" s="41"/>
      <c r="R71" s="41"/>
    </row>
    <row r="72" spans="7:18" ht="12">
      <c r="G72" s="41"/>
      <c r="R72" s="41"/>
    </row>
    <row r="73" spans="7:18" ht="12">
      <c r="G73" s="41"/>
      <c r="R73" s="41"/>
    </row>
    <row r="74" spans="7:18" ht="12">
      <c r="G74" s="41"/>
      <c r="R74" s="41"/>
    </row>
    <row r="75" spans="7:18" ht="12">
      <c r="G75" s="41"/>
      <c r="R75" s="41"/>
    </row>
    <row r="76" spans="7:18" ht="12">
      <c r="G76" s="41"/>
      <c r="R76" s="41"/>
    </row>
    <row r="77" spans="7:18" ht="12">
      <c r="G77" s="41"/>
      <c r="R77" s="41"/>
    </row>
    <row r="78" spans="7:18" ht="12">
      <c r="G78" s="41"/>
      <c r="R78" s="41"/>
    </row>
    <row r="79" spans="7:18" ht="12">
      <c r="G79" s="41"/>
      <c r="R79" s="41"/>
    </row>
    <row r="80" spans="7:18" ht="12">
      <c r="G80" s="41"/>
      <c r="R80" s="41"/>
    </row>
    <row r="81" spans="7:18" ht="12">
      <c r="G81" s="41"/>
      <c r="R81" s="41"/>
    </row>
    <row r="82" spans="7:18" ht="12">
      <c r="G82" s="41"/>
      <c r="R82" s="41"/>
    </row>
    <row r="83" spans="7:18" ht="12">
      <c r="G83" s="41"/>
      <c r="R83" s="41"/>
    </row>
    <row r="84" spans="7:18" ht="12">
      <c r="G84" s="41"/>
      <c r="R84" s="41"/>
    </row>
    <row r="85" spans="7:18" ht="12">
      <c r="G85" s="41"/>
      <c r="R85" s="41"/>
    </row>
    <row r="86" spans="7:18" ht="12">
      <c r="G86" s="41"/>
      <c r="R86" s="41"/>
    </row>
    <row r="87" spans="7:18" ht="12">
      <c r="G87" s="41"/>
      <c r="R87" s="41"/>
    </row>
    <row r="88" spans="7:18" ht="12">
      <c r="G88" s="41"/>
      <c r="R88" s="41"/>
    </row>
    <row r="89" spans="7:18" ht="12">
      <c r="G89" s="41"/>
      <c r="R89" s="41"/>
    </row>
    <row r="90" spans="7:18" ht="12">
      <c r="G90" s="41"/>
      <c r="R90" s="41"/>
    </row>
    <row r="91" spans="7:18" ht="12">
      <c r="G91" s="41"/>
      <c r="R91" s="41"/>
    </row>
    <row r="92" spans="7:18" ht="12">
      <c r="G92" s="41"/>
      <c r="R92" s="41"/>
    </row>
    <row r="93" spans="7:18" ht="12">
      <c r="G93" s="41"/>
      <c r="R93" s="41"/>
    </row>
    <row r="94" spans="7:18" ht="12">
      <c r="G94" s="41"/>
      <c r="R94" s="41"/>
    </row>
    <row r="95" spans="7:18" ht="12">
      <c r="G95" s="41"/>
      <c r="R95" s="41"/>
    </row>
    <row r="96" spans="7:18" ht="12">
      <c r="G96" s="41"/>
      <c r="R96" s="41"/>
    </row>
    <row r="97" spans="7:18" ht="12">
      <c r="G97" s="41"/>
      <c r="R97" s="41"/>
    </row>
    <row r="98" ht="12">
      <c r="R98" s="41"/>
    </row>
    <row r="99" ht="12">
      <c r="R99" s="41"/>
    </row>
    <row r="100" ht="12">
      <c r="R100" s="41"/>
    </row>
    <row r="101" ht="12">
      <c r="R101" s="41"/>
    </row>
    <row r="102" ht="12">
      <c r="R102" s="41"/>
    </row>
    <row r="103" ht="12">
      <c r="R103" s="41"/>
    </row>
    <row r="104" ht="12">
      <c r="R104" s="41"/>
    </row>
    <row r="105" ht="12">
      <c r="R105" s="41"/>
    </row>
    <row r="106" ht="12">
      <c r="R106" s="41"/>
    </row>
    <row r="107" ht="12">
      <c r="R107" s="41"/>
    </row>
    <row r="108" ht="12">
      <c r="R108" s="41"/>
    </row>
    <row r="109" ht="12">
      <c r="R109" s="41"/>
    </row>
    <row r="110" ht="12">
      <c r="R110" s="41"/>
    </row>
    <row r="111" ht="12">
      <c r="R111" s="41"/>
    </row>
  </sheetData>
  <sheetProtection/>
  <printOptions/>
  <pageMargins left="0.25" right="0.25" top="0.5" bottom="0.5" header="0.25" footer="0.2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U51"/>
  <sheetViews>
    <sheetView showGridLines="0" tabSelected="1" view="pageBreakPreview" zoomScale="69" zoomScaleNormal="85" zoomScaleSheetLayoutView="69" zoomScalePageLayoutView="0" workbookViewId="0" topLeftCell="A1">
      <selection activeCell="K24" sqref="K24"/>
    </sheetView>
  </sheetViews>
  <sheetFormatPr defaultColWidth="12.625" defaultRowHeight="12.75" outlineLevelCol="1"/>
  <cols>
    <col min="1" max="1" width="14.00390625" style="808" customWidth="1"/>
    <col min="2" max="2" width="51.625" style="808" customWidth="1"/>
    <col min="3" max="5" width="10.625" style="808" customWidth="1"/>
    <col min="6" max="6" width="19.125" style="808" customWidth="1"/>
    <col min="7" max="9" width="10.625" style="808" customWidth="1"/>
    <col min="10" max="10" width="17.625" style="808" customWidth="1"/>
    <col min="11" max="11" width="17.625" style="216" customWidth="1"/>
    <col min="12" max="12" width="17.625" style="808" customWidth="1"/>
    <col min="13" max="13" width="18.375" style="808" customWidth="1"/>
    <col min="14" max="14" width="14.75390625" style="808" hidden="1" customWidth="1"/>
    <col min="15" max="15" width="0" style="808" hidden="1" customWidth="1" outlineLevel="1"/>
    <col min="16" max="16" width="17.00390625" style="808" hidden="1" customWidth="1" collapsed="1"/>
    <col min="17" max="57" width="0" style="808" hidden="1" customWidth="1"/>
    <col min="58" max="16384" width="12.625" style="808" customWidth="1"/>
  </cols>
  <sheetData>
    <row r="1" spans="1:13" s="216" customFormat="1" ht="21.75" customHeight="1">
      <c r="A1" s="737" t="s">
        <v>0</v>
      </c>
      <c r="B1" s="787"/>
      <c r="C1" s="788" t="s">
        <v>1</v>
      </c>
      <c r="D1" s="788"/>
      <c r="E1" s="788"/>
      <c r="F1" s="788"/>
      <c r="G1" s="788"/>
      <c r="H1" s="788"/>
      <c r="I1" s="788"/>
      <c r="J1" s="788"/>
      <c r="K1" s="789" t="s">
        <v>2</v>
      </c>
      <c r="L1" s="787"/>
      <c r="M1" s="787"/>
    </row>
    <row r="2" spans="1:13" s="216" customFormat="1" ht="21.75" customHeight="1">
      <c r="A2" s="742"/>
      <c r="B2" s="790"/>
      <c r="C2" s="791"/>
      <c r="D2" s="791"/>
      <c r="E2" s="791"/>
      <c r="F2" s="791"/>
      <c r="G2" s="791"/>
      <c r="H2" s="791"/>
      <c r="I2" s="791"/>
      <c r="J2" s="791"/>
      <c r="K2" s="792"/>
      <c r="L2" s="790"/>
      <c r="M2" s="790"/>
    </row>
    <row r="3" spans="1:13" s="216" customFormat="1" ht="15">
      <c r="A3" s="793"/>
      <c r="B3" s="746"/>
      <c r="C3" s="196"/>
      <c r="D3" s="195"/>
      <c r="E3" s="195"/>
      <c r="F3" s="195"/>
      <c r="G3" s="196"/>
      <c r="H3" s="196"/>
      <c r="I3" s="196"/>
      <c r="J3" s="196"/>
      <c r="M3" s="746"/>
    </row>
    <row r="4" spans="1:11" s="216" customFormat="1" ht="15">
      <c r="A4" s="747" t="s">
        <v>4</v>
      </c>
      <c r="C4" s="196" t="s">
        <v>5</v>
      </c>
      <c r="D4" s="195"/>
      <c r="E4" s="196"/>
      <c r="F4" s="195"/>
      <c r="G4" s="195"/>
      <c r="H4" s="195"/>
      <c r="I4" s="195"/>
      <c r="J4" s="195"/>
      <c r="K4" s="747" t="s">
        <v>3</v>
      </c>
    </row>
    <row r="5" spans="3:11" s="216" customFormat="1" ht="15">
      <c r="C5" s="196" t="s">
        <v>6</v>
      </c>
      <c r="D5" s="195"/>
      <c r="E5" s="196"/>
      <c r="F5" s="196"/>
      <c r="G5" s="195"/>
      <c r="H5" s="195"/>
      <c r="I5" s="195"/>
      <c r="J5" s="195"/>
      <c r="K5" s="747" t="s">
        <v>2029</v>
      </c>
    </row>
    <row r="6" spans="1:11" s="216" customFormat="1" ht="15">
      <c r="A6" s="747" t="s">
        <v>1983</v>
      </c>
      <c r="B6" s="771" t="str">
        <f>+'IND-A'!D1</f>
        <v>PIVOTAL UTILITY HOLDINGS, INC.</v>
      </c>
      <c r="K6" s="747" t="s">
        <v>165</v>
      </c>
    </row>
    <row r="7" spans="2:11" s="216" customFormat="1" ht="15">
      <c r="B7" s="771" t="str">
        <f>+'IND-A'!D2</f>
        <v>D/B/A FLORIDA CITY GAS</v>
      </c>
      <c r="K7" s="747" t="s">
        <v>453</v>
      </c>
    </row>
    <row r="8" spans="1:15" s="741" customFormat="1" ht="23.25" customHeight="1">
      <c r="A8" s="749" t="str">
        <f>+'IND-A'!D3</f>
        <v>DOCKET NO.  20170179-GU</v>
      </c>
      <c r="B8" s="748"/>
      <c r="C8" s="738"/>
      <c r="D8" s="738"/>
      <c r="E8" s="738"/>
      <c r="F8" s="738"/>
      <c r="G8" s="738"/>
      <c r="H8" s="738"/>
      <c r="I8" s="738"/>
      <c r="J8" s="738"/>
      <c r="K8" s="747" t="s">
        <v>2018</v>
      </c>
      <c r="L8" s="738"/>
      <c r="M8" s="738"/>
      <c r="O8" s="783"/>
    </row>
    <row r="9" spans="1:15" s="741" customFormat="1" ht="23.25" customHeight="1">
      <c r="A9" s="749"/>
      <c r="B9" s="892" t="s">
        <v>2048</v>
      </c>
      <c r="C9" s="738"/>
      <c r="D9" s="738" t="s">
        <v>2040</v>
      </c>
      <c r="E9" s="738"/>
      <c r="F9" s="738"/>
      <c r="G9" s="738"/>
      <c r="H9" s="738"/>
      <c r="I9" s="738"/>
      <c r="J9" s="738"/>
      <c r="K9" s="208" t="s">
        <v>452</v>
      </c>
      <c r="L9" s="738"/>
      <c r="M9" s="738"/>
      <c r="O9" s="783"/>
    </row>
    <row r="10" spans="1:15" s="741" customFormat="1" ht="23.25" customHeight="1">
      <c r="A10" s="751"/>
      <c r="B10" s="752"/>
      <c r="C10" s="743"/>
      <c r="D10" s="743"/>
      <c r="E10" s="743"/>
      <c r="F10" s="743"/>
      <c r="G10" s="743"/>
      <c r="H10" s="743"/>
      <c r="I10" s="743"/>
      <c r="J10" s="743"/>
      <c r="K10" s="209"/>
      <c r="L10" s="743"/>
      <c r="M10" s="743"/>
      <c r="O10" s="783"/>
    </row>
    <row r="11" spans="3:13" s="794" customFormat="1" ht="26.25" customHeight="1">
      <c r="C11" s="795" t="s">
        <v>7</v>
      </c>
      <c r="D11" s="796"/>
      <c r="E11" s="796"/>
      <c r="F11" s="796"/>
      <c r="G11" s="795"/>
      <c r="H11" s="796"/>
      <c r="I11" s="795"/>
      <c r="J11" s="795"/>
      <c r="K11" s="787"/>
      <c r="L11" s="787"/>
      <c r="M11" s="787"/>
    </row>
    <row r="12" spans="3:13" s="794" customFormat="1" ht="26.25" customHeight="1">
      <c r="C12" s="795"/>
      <c r="D12" s="796"/>
      <c r="E12" s="796"/>
      <c r="F12" s="796"/>
      <c r="G12" s="795"/>
      <c r="H12" s="796"/>
      <c r="I12" s="795"/>
      <c r="J12" s="795"/>
      <c r="K12" s="787"/>
      <c r="L12" s="787"/>
      <c r="M12" s="787"/>
    </row>
    <row r="13" spans="3:13" s="794" customFormat="1" ht="17.25">
      <c r="C13" s="795" t="s">
        <v>8</v>
      </c>
      <c r="D13" s="797"/>
      <c r="E13" s="795"/>
      <c r="F13" s="795"/>
      <c r="G13" s="796" t="s">
        <v>9</v>
      </c>
      <c r="H13" s="798"/>
      <c r="I13" s="788"/>
      <c r="J13" s="798"/>
      <c r="K13" s="796" t="s">
        <v>10</v>
      </c>
      <c r="L13" s="795"/>
      <c r="M13" s="795"/>
    </row>
    <row r="14" spans="3:13" s="794" customFormat="1" ht="17.25">
      <c r="C14" s="795"/>
      <c r="D14" s="797"/>
      <c r="E14" s="795"/>
      <c r="F14" s="795"/>
      <c r="G14" s="796"/>
      <c r="H14" s="798"/>
      <c r="I14" s="788"/>
      <c r="J14" s="798"/>
      <c r="K14" s="796"/>
      <c r="L14" s="795"/>
      <c r="M14" s="795"/>
    </row>
    <row r="15" spans="3:13" s="799" customFormat="1" ht="19.5" customHeight="1">
      <c r="C15" s="757" t="s">
        <v>11</v>
      </c>
      <c r="D15" s="757" t="s">
        <v>12</v>
      </c>
      <c r="E15" s="757" t="s">
        <v>13</v>
      </c>
      <c r="F15" s="757" t="s">
        <v>14</v>
      </c>
      <c r="G15" s="757" t="s">
        <v>15</v>
      </c>
      <c r="H15" s="757" t="s">
        <v>16</v>
      </c>
      <c r="I15" s="757" t="s">
        <v>17</v>
      </c>
      <c r="J15" s="757" t="s">
        <v>18</v>
      </c>
      <c r="K15" s="757" t="s">
        <v>19</v>
      </c>
      <c r="L15" s="757" t="s">
        <v>20</v>
      </c>
      <c r="M15" s="757" t="s">
        <v>21</v>
      </c>
    </row>
    <row r="16" spans="1:14" s="803" customFormat="1" ht="57" customHeight="1">
      <c r="A16" s="800" t="s">
        <v>22</v>
      </c>
      <c r="B16" s="801" t="s">
        <v>23</v>
      </c>
      <c r="C16" s="800" t="s">
        <v>24</v>
      </c>
      <c r="D16" s="800" t="s">
        <v>25</v>
      </c>
      <c r="E16" s="800" t="s">
        <v>26</v>
      </c>
      <c r="F16" s="800" t="s">
        <v>27</v>
      </c>
      <c r="G16" s="800" t="s">
        <v>24</v>
      </c>
      <c r="H16" s="800" t="s">
        <v>25</v>
      </c>
      <c r="I16" s="801" t="s">
        <v>26</v>
      </c>
      <c r="J16" s="800" t="s">
        <v>27</v>
      </c>
      <c r="K16" s="800" t="s">
        <v>27</v>
      </c>
      <c r="L16" s="802" t="s">
        <v>28</v>
      </c>
      <c r="M16" s="800" t="s">
        <v>29</v>
      </c>
      <c r="N16" s="882" t="s">
        <v>2047</v>
      </c>
    </row>
    <row r="17" spans="1:13" s="806" customFormat="1" ht="21" customHeight="1">
      <c r="A17" s="804" t="s">
        <v>30</v>
      </c>
      <c r="B17" s="804" t="s">
        <v>30</v>
      </c>
      <c r="C17" s="805" t="s">
        <v>30</v>
      </c>
      <c r="D17" s="805" t="s">
        <v>30</v>
      </c>
      <c r="E17" s="805" t="s">
        <v>30</v>
      </c>
      <c r="F17" s="805" t="s">
        <v>30</v>
      </c>
      <c r="G17" s="805" t="s">
        <v>30</v>
      </c>
      <c r="H17" s="805" t="s">
        <v>30</v>
      </c>
      <c r="I17" s="805" t="s">
        <v>30</v>
      </c>
      <c r="J17" s="805">
        <v>38260</v>
      </c>
      <c r="K17" s="805">
        <v>43465</v>
      </c>
      <c r="L17" s="805" t="s">
        <v>30</v>
      </c>
      <c r="M17" s="805" t="s">
        <v>30</v>
      </c>
    </row>
    <row r="18" spans="1:14" ht="30.75" customHeight="1">
      <c r="A18" s="757" t="s">
        <v>31</v>
      </c>
      <c r="B18" s="793" t="s">
        <v>32</v>
      </c>
      <c r="C18" s="767" t="s">
        <v>33</v>
      </c>
      <c r="D18" s="767" t="s">
        <v>33</v>
      </c>
      <c r="E18" s="767" t="s">
        <v>33</v>
      </c>
      <c r="F18" s="767" t="s">
        <v>450</v>
      </c>
      <c r="G18" s="767" t="s">
        <v>33</v>
      </c>
      <c r="H18" s="767" t="s">
        <v>33</v>
      </c>
      <c r="I18" s="767" t="s">
        <v>33</v>
      </c>
      <c r="J18" s="767" t="s">
        <v>450</v>
      </c>
      <c r="K18" s="767" t="s">
        <v>2028</v>
      </c>
      <c r="L18" s="807"/>
      <c r="M18" s="216"/>
      <c r="N18" s="883">
        <f>K18-'[4]Schedule A1'!K18</f>
        <v>0</v>
      </c>
    </row>
    <row r="19" spans="1:14" ht="19.5" customHeight="1">
      <c r="A19" s="757" t="s">
        <v>34</v>
      </c>
      <c r="B19" s="793" t="s">
        <v>35</v>
      </c>
      <c r="C19" s="799" t="s">
        <v>36</v>
      </c>
      <c r="D19" s="799" t="s">
        <v>36</v>
      </c>
      <c r="E19" s="799" t="s">
        <v>36</v>
      </c>
      <c r="F19" s="807" t="s">
        <v>170</v>
      </c>
      <c r="G19" s="767" t="s">
        <v>36</v>
      </c>
      <c r="H19" s="767" t="s">
        <v>36</v>
      </c>
      <c r="I19" s="767" t="s">
        <v>36</v>
      </c>
      <c r="J19" s="807" t="s">
        <v>170</v>
      </c>
      <c r="K19" s="809">
        <v>42735</v>
      </c>
      <c r="L19" s="807"/>
      <c r="M19" s="216"/>
      <c r="N19" s="883">
        <f>K19-'[4]Schedule A1'!K19</f>
        <v>0</v>
      </c>
    </row>
    <row r="20" spans="1:14" ht="19.5" customHeight="1">
      <c r="A20" s="757" t="s">
        <v>37</v>
      </c>
      <c r="B20" s="793" t="s">
        <v>38</v>
      </c>
      <c r="C20" s="799" t="s">
        <v>36</v>
      </c>
      <c r="D20" s="799" t="s">
        <v>36</v>
      </c>
      <c r="E20" s="799" t="s">
        <v>36</v>
      </c>
      <c r="F20" s="807" t="s">
        <v>171</v>
      </c>
      <c r="G20" s="767" t="s">
        <v>36</v>
      </c>
      <c r="H20" s="767" t="s">
        <v>36</v>
      </c>
      <c r="I20" s="767" t="s">
        <v>36</v>
      </c>
      <c r="J20" s="807" t="s">
        <v>171</v>
      </c>
      <c r="K20" s="807" t="s">
        <v>454</v>
      </c>
      <c r="L20" s="767"/>
      <c r="M20" s="216"/>
      <c r="N20" s="883">
        <f>K20-'[4]Schedule A1'!K20</f>
        <v>0</v>
      </c>
    </row>
    <row r="21" spans="1:14" ht="19.5" customHeight="1">
      <c r="A21" s="757"/>
      <c r="B21" s="793"/>
      <c r="C21" s="799"/>
      <c r="D21" s="799"/>
      <c r="E21" s="799"/>
      <c r="F21" s="807"/>
      <c r="G21" s="767"/>
      <c r="H21" s="767"/>
      <c r="I21" s="767"/>
      <c r="J21" s="807"/>
      <c r="K21" s="807"/>
      <c r="L21" s="767"/>
      <c r="M21" s="216"/>
      <c r="N21" s="883">
        <f>K21-'[4]Schedule A1'!K21</f>
        <v>0</v>
      </c>
    </row>
    <row r="22" spans="1:16" ht="19.5" customHeight="1">
      <c r="A22" s="757" t="s">
        <v>39</v>
      </c>
      <c r="B22" s="793" t="s">
        <v>40</v>
      </c>
      <c r="C22" s="799" t="s">
        <v>36</v>
      </c>
      <c r="D22" s="799" t="s">
        <v>36</v>
      </c>
      <c r="E22" s="799" t="s">
        <v>36</v>
      </c>
      <c r="F22" s="810">
        <v>10489305</v>
      </c>
      <c r="G22" s="767" t="s">
        <v>36</v>
      </c>
      <c r="H22" s="767" t="s">
        <v>36</v>
      </c>
      <c r="I22" s="767" t="s">
        <v>36</v>
      </c>
      <c r="J22" s="810">
        <v>6699655</v>
      </c>
      <c r="K22" s="856">
        <f>+'[2]Schedule G5'!$S$25</f>
        <v>12306700</v>
      </c>
      <c r="L22" s="810">
        <f>+K22-J22</f>
        <v>5607045</v>
      </c>
      <c r="M22" s="811">
        <f>ROUND(L22/J22,4)</f>
        <v>0.8369</v>
      </c>
      <c r="N22" s="883">
        <f>K22-'[4]Schedule A1'!K22</f>
        <v>-3485112</v>
      </c>
      <c r="O22" s="812" t="s">
        <v>2031</v>
      </c>
      <c r="P22" s="813"/>
    </row>
    <row r="23" spans="1:16" ht="19.5" customHeight="1">
      <c r="A23" s="757" t="s">
        <v>41</v>
      </c>
      <c r="B23" s="793" t="s">
        <v>42</v>
      </c>
      <c r="C23" s="799" t="s">
        <v>36</v>
      </c>
      <c r="D23" s="799" t="s">
        <v>36</v>
      </c>
      <c r="E23" s="799" t="s">
        <v>36</v>
      </c>
      <c r="F23" s="810">
        <v>3548987</v>
      </c>
      <c r="G23" s="767" t="s">
        <v>36</v>
      </c>
      <c r="H23" s="767" t="s">
        <v>36</v>
      </c>
      <c r="I23" s="767" t="s">
        <v>36</v>
      </c>
      <c r="J23" s="810">
        <v>2942306</v>
      </c>
      <c r="K23" s="810">
        <v>4893061</v>
      </c>
      <c r="L23" s="810">
        <f>+K23-J23</f>
        <v>1950755</v>
      </c>
      <c r="M23" s="811">
        <f aca="true" t="shared" si="0" ref="M23:M34">ROUND(L23/J23,4)</f>
        <v>0.663</v>
      </c>
      <c r="N23" s="885">
        <f>K23-'[4]Schedule A1'!K23</f>
        <v>0</v>
      </c>
      <c r="O23" s="814" t="s">
        <v>2030</v>
      </c>
      <c r="P23" s="813"/>
    </row>
    <row r="24" spans="1:16" ht="19.5" customHeight="1">
      <c r="A24" s="757" t="s">
        <v>43</v>
      </c>
      <c r="B24" s="793" t="s">
        <v>44</v>
      </c>
      <c r="C24" s="799" t="s">
        <v>36</v>
      </c>
      <c r="D24" s="799" t="s">
        <v>36</v>
      </c>
      <c r="E24" s="799" t="s">
        <v>36</v>
      </c>
      <c r="F24" s="810">
        <v>123421819</v>
      </c>
      <c r="G24" s="767" t="s">
        <v>36</v>
      </c>
      <c r="H24" s="767" t="s">
        <v>36</v>
      </c>
      <c r="I24" s="767" t="s">
        <v>36</v>
      </c>
      <c r="J24" s="810">
        <v>119897447</v>
      </c>
      <c r="K24" s="856">
        <f>+'[2]Schedule G5'!$S$13</f>
        <v>303216950</v>
      </c>
      <c r="L24" s="810">
        <f aca="true" t="shared" si="1" ref="L24:L34">+K24-J24</f>
        <v>183319503</v>
      </c>
      <c r="M24" s="811">
        <f t="shared" si="0"/>
        <v>1.529</v>
      </c>
      <c r="N24" s="883">
        <f>K24-'[4]Schedule A1'!K24</f>
        <v>3938799</v>
      </c>
      <c r="O24" s="812" t="s">
        <v>2031</v>
      </c>
      <c r="P24" s="813"/>
    </row>
    <row r="25" spans="1:16" ht="19.5" customHeight="1">
      <c r="A25" s="757" t="s">
        <v>45</v>
      </c>
      <c r="B25" s="793" t="s">
        <v>46</v>
      </c>
      <c r="C25" s="799" t="s">
        <v>36</v>
      </c>
      <c r="D25" s="799" t="s">
        <v>36</v>
      </c>
      <c r="E25" s="799" t="s">
        <v>36</v>
      </c>
      <c r="F25" s="810">
        <v>3596957</v>
      </c>
      <c r="G25" s="767" t="s">
        <v>36</v>
      </c>
      <c r="H25" s="767" t="s">
        <v>36</v>
      </c>
      <c r="I25" s="767" t="s">
        <v>36</v>
      </c>
      <c r="J25" s="810">
        <v>4721534</v>
      </c>
      <c r="K25" s="857">
        <f>+'[2]Schedule G5'!$S$19</f>
        <v>10823447</v>
      </c>
      <c r="L25" s="810">
        <f t="shared" si="1"/>
        <v>6101913</v>
      </c>
      <c r="M25" s="811">
        <f t="shared" si="0"/>
        <v>1.2924</v>
      </c>
      <c r="N25" s="883">
        <f>K25-'[4]Schedule A1'!K25</f>
        <v>1532965</v>
      </c>
      <c r="O25" s="812" t="s">
        <v>2031</v>
      </c>
      <c r="P25" s="813"/>
    </row>
    <row r="26" spans="1:16" ht="19.5" customHeight="1">
      <c r="A26" s="757" t="s">
        <v>47</v>
      </c>
      <c r="B26" s="793" t="s">
        <v>48</v>
      </c>
      <c r="C26" s="799" t="s">
        <v>36</v>
      </c>
      <c r="D26" s="799" t="s">
        <v>36</v>
      </c>
      <c r="E26" s="815"/>
      <c r="F26" s="811">
        <v>0.0291</v>
      </c>
      <c r="G26" s="767" t="s">
        <v>36</v>
      </c>
      <c r="H26" s="767" t="s">
        <v>36</v>
      </c>
      <c r="I26" s="767" t="s">
        <v>36</v>
      </c>
      <c r="J26" s="811">
        <f>+J25/J24</f>
        <v>0.0394</v>
      </c>
      <c r="K26" s="855">
        <f>+K25/K24</f>
        <v>0.0357</v>
      </c>
      <c r="L26" s="811">
        <f t="shared" si="1"/>
        <v>-0.0037</v>
      </c>
      <c r="M26" s="811">
        <f t="shared" si="0"/>
        <v>-0.0939</v>
      </c>
      <c r="N26" s="884">
        <f>K26-'[4]Schedule A1'!K26</f>
        <v>0.0047</v>
      </c>
      <c r="O26" s="814" t="s">
        <v>2033</v>
      </c>
      <c r="P26" s="813"/>
    </row>
    <row r="27" spans="1:16" ht="19.5" customHeight="1">
      <c r="A27" s="757" t="s">
        <v>49</v>
      </c>
      <c r="B27" s="793" t="s">
        <v>50</v>
      </c>
      <c r="C27" s="799" t="s">
        <v>36</v>
      </c>
      <c r="D27" s="799" t="s">
        <v>36</v>
      </c>
      <c r="E27" s="799" t="s">
        <v>36</v>
      </c>
      <c r="F27" s="810">
        <f>+F24</f>
        <v>123421819</v>
      </c>
      <c r="G27" s="767" t="s">
        <v>36</v>
      </c>
      <c r="H27" s="767" t="s">
        <v>36</v>
      </c>
      <c r="I27" s="767" t="s">
        <v>36</v>
      </c>
      <c r="J27" s="810">
        <f>+J24</f>
        <v>119897447</v>
      </c>
      <c r="K27" s="888">
        <f>+K24</f>
        <v>303216950</v>
      </c>
      <c r="L27" s="810">
        <f t="shared" si="1"/>
        <v>183319503</v>
      </c>
      <c r="M27" s="811">
        <f t="shared" si="0"/>
        <v>1.529</v>
      </c>
      <c r="N27" s="885">
        <f>K27-'[4]Schedule A1'!K27</f>
        <v>3938799</v>
      </c>
      <c r="O27" s="814" t="s">
        <v>2032</v>
      </c>
      <c r="P27" s="813"/>
    </row>
    <row r="28" spans="1:16" ht="19.5" customHeight="1">
      <c r="A28" s="757" t="s">
        <v>51</v>
      </c>
      <c r="B28" s="793" t="s">
        <v>52</v>
      </c>
      <c r="C28" s="799" t="s">
        <v>36</v>
      </c>
      <c r="D28" s="799" t="s">
        <v>36</v>
      </c>
      <c r="E28" s="799" t="s">
        <v>36</v>
      </c>
      <c r="F28" s="811">
        <v>0.081</v>
      </c>
      <c r="G28" s="767" t="s">
        <v>36</v>
      </c>
      <c r="H28" s="767" t="s">
        <v>36</v>
      </c>
      <c r="I28" s="767" t="s">
        <v>36</v>
      </c>
      <c r="J28" s="811">
        <v>0.0736</v>
      </c>
      <c r="K28" s="855">
        <f>+'[2]Schedule G5'!$S$15</f>
        <v>0.0657</v>
      </c>
      <c r="L28" s="811">
        <f t="shared" si="1"/>
        <v>-0.0079</v>
      </c>
      <c r="M28" s="811">
        <f t="shared" si="0"/>
        <v>-0.1073</v>
      </c>
      <c r="N28" s="884">
        <f>K28-'[4]Schedule A1'!K28</f>
        <v>0.0025</v>
      </c>
      <c r="O28" s="812" t="s">
        <v>2035</v>
      </c>
      <c r="P28" s="813"/>
    </row>
    <row r="29" spans="1:16" ht="19.5" customHeight="1">
      <c r="A29" s="757" t="s">
        <v>53</v>
      </c>
      <c r="B29" s="793" t="s">
        <v>54</v>
      </c>
      <c r="C29" s="799" t="s">
        <v>36</v>
      </c>
      <c r="D29" s="799" t="s">
        <v>36</v>
      </c>
      <c r="E29" s="799" t="s">
        <v>36</v>
      </c>
      <c r="F29" s="811">
        <v>0.0643</v>
      </c>
      <c r="G29" s="767" t="s">
        <v>36</v>
      </c>
      <c r="H29" s="767" t="s">
        <v>36</v>
      </c>
      <c r="I29" s="767" t="s">
        <v>36</v>
      </c>
      <c r="J29" s="811">
        <v>0.0643</v>
      </c>
      <c r="K29" s="811">
        <f>+'[2]Schedule G3-2'!$I$11</f>
        <v>0.0469</v>
      </c>
      <c r="L29" s="811">
        <f t="shared" si="1"/>
        <v>-0.0174</v>
      </c>
      <c r="M29" s="811">
        <f t="shared" si="0"/>
        <v>-0.2706</v>
      </c>
      <c r="N29" s="883">
        <f>K29-'[4]Schedule A1'!K29</f>
        <v>0</v>
      </c>
      <c r="O29" s="814" t="s">
        <v>2032</v>
      </c>
      <c r="P29" s="813"/>
    </row>
    <row r="30" spans="1:16" ht="19.5" customHeight="1">
      <c r="A30" s="757" t="s">
        <v>55</v>
      </c>
      <c r="B30" s="793" t="s">
        <v>56</v>
      </c>
      <c r="C30" s="799" t="s">
        <v>36</v>
      </c>
      <c r="D30" s="799" t="s">
        <v>36</v>
      </c>
      <c r="E30" s="799" t="s">
        <v>36</v>
      </c>
      <c r="F30" s="811" t="s">
        <v>57</v>
      </c>
      <c r="G30" s="767" t="s">
        <v>36</v>
      </c>
      <c r="H30" s="767" t="s">
        <v>36</v>
      </c>
      <c r="I30" s="767" t="s">
        <v>36</v>
      </c>
      <c r="J30" s="811" t="s">
        <v>58</v>
      </c>
      <c r="K30" s="811" t="s">
        <v>58</v>
      </c>
      <c r="L30" s="811" t="s">
        <v>58</v>
      </c>
      <c r="M30" s="811" t="s">
        <v>58</v>
      </c>
      <c r="N30" s="884">
        <f>K30-'[4]Schedule A1'!K30</f>
        <v>0</v>
      </c>
      <c r="O30" s="812"/>
      <c r="P30" s="813"/>
    </row>
    <row r="31" spans="1:16" ht="19.5" customHeight="1">
      <c r="A31" s="757" t="s">
        <v>59</v>
      </c>
      <c r="B31" s="793" t="s">
        <v>60</v>
      </c>
      <c r="C31" s="799" t="s">
        <v>36</v>
      </c>
      <c r="D31" s="799" t="s">
        <v>36</v>
      </c>
      <c r="E31" s="799" t="s">
        <v>36</v>
      </c>
      <c r="F31" s="811">
        <v>0.0291</v>
      </c>
      <c r="G31" s="767" t="s">
        <v>36</v>
      </c>
      <c r="H31" s="767" t="s">
        <v>36</v>
      </c>
      <c r="I31" s="767" t="s">
        <v>36</v>
      </c>
      <c r="J31" s="811">
        <v>0.039</v>
      </c>
      <c r="K31" s="811">
        <f>+'[2]Schedule G3-2'!$I$12</f>
        <v>0.0264</v>
      </c>
      <c r="L31" s="811">
        <f t="shared" si="1"/>
        <v>-0.0126</v>
      </c>
      <c r="M31" s="811">
        <f t="shared" si="0"/>
        <v>-0.3231</v>
      </c>
      <c r="N31" s="884">
        <f>K31-'[4]Schedule A1'!K31</f>
        <v>0</v>
      </c>
      <c r="O31" s="814" t="s">
        <v>2032</v>
      </c>
      <c r="P31" s="813"/>
    </row>
    <row r="32" spans="1:16" ht="19.5" customHeight="1">
      <c r="A32" s="757" t="s">
        <v>61</v>
      </c>
      <c r="B32" s="793" t="s">
        <v>62</v>
      </c>
      <c r="C32" s="799" t="s">
        <v>36</v>
      </c>
      <c r="D32" s="799" t="s">
        <v>36</v>
      </c>
      <c r="E32" s="799" t="s">
        <v>36</v>
      </c>
      <c r="F32" s="811">
        <v>0.067</v>
      </c>
      <c r="G32" s="767" t="s">
        <v>36</v>
      </c>
      <c r="H32" s="767" t="s">
        <v>36</v>
      </c>
      <c r="I32" s="767" t="s">
        <v>36</v>
      </c>
      <c r="J32" s="811">
        <v>0.067</v>
      </c>
      <c r="K32" s="811">
        <f>+'[2]Schedule G3-2'!$I$13</f>
        <v>0.0273</v>
      </c>
      <c r="L32" s="811">
        <f t="shared" si="1"/>
        <v>-0.0397</v>
      </c>
      <c r="M32" s="811">
        <f t="shared" si="0"/>
        <v>-0.5925</v>
      </c>
      <c r="N32" s="884">
        <f>K32-'[4]Schedule A1'!K32</f>
        <v>0</v>
      </c>
      <c r="O32" s="814" t="s">
        <v>2032</v>
      </c>
      <c r="P32" s="813"/>
    </row>
    <row r="33" spans="1:16" ht="19.5" customHeight="1">
      <c r="A33" s="757" t="s">
        <v>63</v>
      </c>
      <c r="B33" s="793" t="s">
        <v>64</v>
      </c>
      <c r="C33" s="799" t="s">
        <v>36</v>
      </c>
      <c r="D33" s="799" t="s">
        <v>36</v>
      </c>
      <c r="E33" s="799" t="s">
        <v>36</v>
      </c>
      <c r="F33" s="811">
        <v>0.1125</v>
      </c>
      <c r="G33" s="767" t="s">
        <v>36</v>
      </c>
      <c r="H33" s="767" t="s">
        <v>36</v>
      </c>
      <c r="I33" s="767" t="s">
        <v>36</v>
      </c>
      <c r="J33" s="811">
        <v>0.1125</v>
      </c>
      <c r="K33" s="811">
        <f>+'[2]Schedule G3-2'!$I$10</f>
        <v>0.1125</v>
      </c>
      <c r="L33" s="811">
        <f>+K33-J33</f>
        <v>0</v>
      </c>
      <c r="M33" s="811">
        <f t="shared" si="0"/>
        <v>0</v>
      </c>
      <c r="N33" s="883">
        <f>K33-'[4]Schedule A1'!K33</f>
        <v>0</v>
      </c>
      <c r="O33" s="814" t="s">
        <v>2032</v>
      </c>
      <c r="P33" s="813"/>
    </row>
    <row r="34" spans="1:16" ht="19.5" customHeight="1">
      <c r="A34" s="757" t="s">
        <v>65</v>
      </c>
      <c r="B34" s="793" t="s">
        <v>66</v>
      </c>
      <c r="C34" s="799" t="s">
        <v>36</v>
      </c>
      <c r="D34" s="799" t="s">
        <v>36</v>
      </c>
      <c r="E34" s="799" t="s">
        <v>36</v>
      </c>
      <c r="F34" s="816">
        <v>101807</v>
      </c>
      <c r="G34" s="767" t="s">
        <v>36</v>
      </c>
      <c r="H34" s="767" t="s">
        <v>36</v>
      </c>
      <c r="I34" s="767" t="s">
        <v>36</v>
      </c>
      <c r="J34" s="816">
        <v>101807</v>
      </c>
      <c r="K34" s="816">
        <f>+'[3]Sheet1'!$AJ$342/12</f>
        <v>109503</v>
      </c>
      <c r="L34" s="816">
        <f t="shared" si="1"/>
        <v>7696</v>
      </c>
      <c r="M34" s="811">
        <f t="shared" si="0"/>
        <v>0.0756</v>
      </c>
      <c r="N34" s="883">
        <f>K34-'[4]Schedule A1'!K34</f>
        <v>0</v>
      </c>
      <c r="O34" s="814" t="s">
        <v>2034</v>
      </c>
      <c r="P34" s="813"/>
    </row>
    <row r="35" spans="1:15" ht="19.5" customHeight="1">
      <c r="A35" s="757" t="s">
        <v>67</v>
      </c>
      <c r="B35" s="793" t="s">
        <v>68</v>
      </c>
      <c r="C35" s="799" t="s">
        <v>36</v>
      </c>
      <c r="D35" s="799" t="s">
        <v>36</v>
      </c>
      <c r="E35" s="799" t="s">
        <v>36</v>
      </c>
      <c r="F35" s="767" t="s">
        <v>175</v>
      </c>
      <c r="G35" s="767" t="s">
        <v>36</v>
      </c>
      <c r="H35" s="767" t="s">
        <v>36</v>
      </c>
      <c r="I35" s="767" t="s">
        <v>36</v>
      </c>
      <c r="J35" s="807" t="s">
        <v>175</v>
      </c>
      <c r="K35" s="767" t="s">
        <v>175</v>
      </c>
      <c r="L35" s="216"/>
      <c r="M35" s="817"/>
      <c r="O35" s="808" t="s">
        <v>2042</v>
      </c>
    </row>
    <row r="36" spans="1:21" ht="15.75">
      <c r="A36" s="767"/>
      <c r="B36" s="818"/>
      <c r="E36" s="819"/>
      <c r="F36" s="216"/>
      <c r="G36" s="820"/>
      <c r="H36" s="216"/>
      <c r="I36" s="216"/>
      <c r="J36" s="820"/>
      <c r="K36" s="820"/>
      <c r="L36" s="216"/>
      <c r="M36" s="216"/>
      <c r="O36" s="822" t="s">
        <v>2041</v>
      </c>
      <c r="P36" s="823"/>
      <c r="Q36" s="823"/>
      <c r="R36" s="823"/>
      <c r="S36" s="823"/>
      <c r="T36" s="821"/>
      <c r="U36" s="821"/>
    </row>
    <row r="37" spans="1:19" ht="15.75">
      <c r="A37" s="767"/>
      <c r="B37" s="818"/>
      <c r="E37" s="819"/>
      <c r="L37" s="216"/>
      <c r="M37" s="216"/>
      <c r="O37" s="824"/>
      <c r="P37" s="824"/>
      <c r="Q37" s="824"/>
      <c r="R37" s="824"/>
      <c r="S37" s="824"/>
    </row>
    <row r="38" spans="1:13" ht="15">
      <c r="A38" s="767" t="s">
        <v>175</v>
      </c>
      <c r="B38" s="216" t="s">
        <v>176</v>
      </c>
      <c r="E38" s="819"/>
      <c r="L38" s="216"/>
      <c r="M38" s="216"/>
    </row>
    <row r="39" spans="1:13" ht="15">
      <c r="A39" s="757"/>
      <c r="B39" s="793"/>
      <c r="E39" s="819"/>
      <c r="L39" s="216"/>
      <c r="M39" s="216"/>
    </row>
    <row r="40" spans="1:13" ht="15">
      <c r="A40" s="767"/>
      <c r="B40" s="818"/>
      <c r="E40" s="825"/>
      <c r="L40" s="216"/>
      <c r="M40" s="216"/>
    </row>
    <row r="41" spans="1:16" ht="15">
      <c r="A41" s="757" t="s">
        <v>69</v>
      </c>
      <c r="B41" s="793" t="s">
        <v>70</v>
      </c>
      <c r="L41" s="216"/>
      <c r="M41" s="216"/>
      <c r="P41" s="813"/>
    </row>
    <row r="42" spans="1:13" ht="15">
      <c r="A42" s="767"/>
      <c r="B42" s="793" t="s">
        <v>71</v>
      </c>
      <c r="L42" s="216"/>
      <c r="M42" s="216"/>
    </row>
    <row r="43" spans="1:13" ht="15">
      <c r="A43" s="767"/>
      <c r="B43" s="793" t="s">
        <v>72</v>
      </c>
      <c r="L43" s="216"/>
      <c r="M43" s="216"/>
    </row>
    <row r="44" spans="1:13" ht="15">
      <c r="A44" s="216"/>
      <c r="B44" s="818"/>
      <c r="L44" s="216"/>
      <c r="M44" s="216"/>
    </row>
    <row r="45" spans="1:13" ht="15">
      <c r="A45" s="757" t="s">
        <v>73</v>
      </c>
      <c r="B45" s="793" t="s">
        <v>74</v>
      </c>
      <c r="L45" s="216"/>
      <c r="M45" s="216"/>
    </row>
    <row r="46" spans="1:13" ht="15">
      <c r="A46" s="216"/>
      <c r="B46" s="793" t="s">
        <v>75</v>
      </c>
      <c r="L46" s="216"/>
      <c r="M46" s="216"/>
    </row>
    <row r="47" spans="1:13" ht="15">
      <c r="A47" s="216"/>
      <c r="B47" s="793" t="s">
        <v>76</v>
      </c>
      <c r="L47" s="216"/>
      <c r="M47" s="216"/>
    </row>
    <row r="48" spans="1:13" ht="15">
      <c r="A48" s="790"/>
      <c r="B48" s="790"/>
      <c r="C48" s="826"/>
      <c r="D48" s="826"/>
      <c r="E48" s="826"/>
      <c r="F48" s="826"/>
      <c r="G48" s="826"/>
      <c r="H48" s="826"/>
      <c r="I48" s="826"/>
      <c r="J48" s="826"/>
      <c r="K48" s="790"/>
      <c r="L48" s="790"/>
      <c r="M48" s="790"/>
    </row>
    <row r="49" spans="1:13" s="828" customFormat="1" ht="24" customHeight="1">
      <c r="A49" s="827" t="s">
        <v>2043</v>
      </c>
      <c r="B49" s="741"/>
      <c r="K49" s="829" t="s">
        <v>77</v>
      </c>
      <c r="L49" s="741"/>
      <c r="M49" s="741"/>
    </row>
    <row r="50" spans="12:13" ht="15">
      <c r="L50" s="216"/>
      <c r="M50" s="216"/>
    </row>
    <row r="51" spans="12:13" ht="15">
      <c r="L51" s="216"/>
      <c r="M51" s="216"/>
    </row>
  </sheetData>
  <sheetProtection/>
  <hyperlinks>
    <hyperlink ref="O36" r:id="rId1" display="..\..\2004 Order\030569-GU Approval of Rate Case"/>
  </hyperlinks>
  <printOptions/>
  <pageMargins left="0.7" right="0.7" top="0.75" bottom="0.75" header="0.3" footer="0.3"/>
  <pageSetup horizontalDpi="600" verticalDpi="600" orientation="landscape" scale="48" r:id="rId2"/>
  <headerFooter>
    <oddFooter>&amp;C&amp;"Arial Rounded MT Bold,Bold"&amp;12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N31"/>
  <sheetViews>
    <sheetView showGridLines="0" view="pageBreakPreview" zoomScale="69" zoomScaleNormal="75" zoomScaleSheetLayoutView="69" zoomScalePageLayoutView="0" workbookViewId="0" topLeftCell="A1">
      <selection activeCell="K1" sqref="K1:BE16384"/>
    </sheetView>
  </sheetViews>
  <sheetFormatPr defaultColWidth="12.625" defaultRowHeight="12.75"/>
  <cols>
    <col min="1" max="1" width="12.75390625" style="216" customWidth="1"/>
    <col min="2" max="2" width="13.625" style="216" customWidth="1"/>
    <col min="3" max="3" width="58.375" style="216" customWidth="1"/>
    <col min="4" max="4" width="1.875" style="216" customWidth="1"/>
    <col min="5" max="5" width="8.00390625" style="216" customWidth="1"/>
    <col min="6" max="6" width="5.25390625" style="216" customWidth="1"/>
    <col min="7" max="7" width="17.75390625" style="216" bestFit="1" customWidth="1"/>
    <col min="8" max="8" width="15.625" style="216" customWidth="1"/>
    <col min="9" max="9" width="31.625" style="216" customWidth="1"/>
    <col min="10" max="10" width="55.00390625" style="216" customWidth="1"/>
    <col min="11" max="11" width="14.75390625" style="216" hidden="1" customWidth="1"/>
    <col min="12" max="57" width="0" style="216" hidden="1" customWidth="1"/>
    <col min="58" max="16384" width="12.625" style="216" customWidth="1"/>
  </cols>
  <sheetData>
    <row r="1" spans="1:10" s="741" customFormat="1" ht="19.5" customHeight="1">
      <c r="A1" s="737" t="s">
        <v>78</v>
      </c>
      <c r="B1" s="737"/>
      <c r="C1" s="738"/>
      <c r="D1" s="738"/>
      <c r="E1" s="738"/>
      <c r="F1" s="739" t="s">
        <v>1</v>
      </c>
      <c r="G1" s="740"/>
      <c r="H1" s="738"/>
      <c r="I1" s="740"/>
      <c r="J1" s="737" t="s">
        <v>2</v>
      </c>
    </row>
    <row r="2" spans="1:10" s="741" customFormat="1" ht="19.5" customHeight="1">
      <c r="A2" s="742"/>
      <c r="B2" s="742"/>
      <c r="C2" s="743"/>
      <c r="D2" s="743"/>
      <c r="E2" s="743"/>
      <c r="F2" s="744"/>
      <c r="G2" s="745"/>
      <c r="H2" s="743"/>
      <c r="I2" s="745"/>
      <c r="J2" s="742"/>
    </row>
    <row r="3" spans="1:10" ht="15">
      <c r="A3" s="746"/>
      <c r="B3" s="746"/>
      <c r="C3" s="746"/>
      <c r="D3" s="746"/>
      <c r="E3" s="746"/>
      <c r="F3" s="196"/>
      <c r="G3" s="196"/>
      <c r="H3" s="196"/>
      <c r="I3" s="196"/>
      <c r="J3" s="746"/>
    </row>
    <row r="4" spans="1:10" ht="15">
      <c r="A4" s="747" t="s">
        <v>2036</v>
      </c>
      <c r="B4" s="747"/>
      <c r="E4" s="747"/>
      <c r="G4" s="195"/>
      <c r="H4" s="195"/>
      <c r="I4" s="195"/>
      <c r="J4" s="747" t="s">
        <v>3</v>
      </c>
    </row>
    <row r="5" spans="3:10" ht="15">
      <c r="C5" s="747" t="s">
        <v>2037</v>
      </c>
      <c r="G5" s="195"/>
      <c r="H5" s="195"/>
      <c r="I5" s="195"/>
      <c r="J5" s="747" t="s">
        <v>166</v>
      </c>
    </row>
    <row r="6" spans="1:10" ht="15">
      <c r="A6" s="747" t="s">
        <v>2022</v>
      </c>
      <c r="B6" s="748" t="str">
        <f>+'IND-A'!D1</f>
        <v>PIVOTAL UTILITY HOLDINGS, INC.</v>
      </c>
      <c r="D6" s="748"/>
      <c r="E6" s="748"/>
      <c r="J6" s="747" t="s">
        <v>455</v>
      </c>
    </row>
    <row r="7" spans="2:10" ht="15">
      <c r="B7" s="748" t="str">
        <f>+'IND-A'!D2</f>
        <v>D/B/A FLORIDA CITY GAS</v>
      </c>
      <c r="D7" s="748"/>
      <c r="E7" s="748"/>
      <c r="J7" s="747" t="s">
        <v>456</v>
      </c>
    </row>
    <row r="8" spans="1:14" s="741" customFormat="1" ht="19.5" customHeight="1">
      <c r="A8" s="749" t="str">
        <f>+'IND-A'!D3</f>
        <v>DOCKET NO.  20170179-GU</v>
      </c>
      <c r="B8" s="749"/>
      <c r="C8" s="748"/>
      <c r="D8" s="748"/>
      <c r="E8" s="748"/>
      <c r="F8" s="738"/>
      <c r="G8" s="738"/>
      <c r="H8" s="738"/>
      <c r="I8" s="738"/>
      <c r="J8" s="208" t="s">
        <v>452</v>
      </c>
      <c r="N8" s="750"/>
    </row>
    <row r="9" spans="1:14" s="741" customFormat="1" ht="19.5" customHeight="1">
      <c r="A9" s="751"/>
      <c r="B9" s="891" t="str">
        <f>'Schedule A1'!$B$9</f>
        <v>OPC ROG 8-175</v>
      </c>
      <c r="C9" s="752"/>
      <c r="D9" s="752"/>
      <c r="E9" s="752"/>
      <c r="F9" s="743"/>
      <c r="G9" s="743"/>
      <c r="H9" s="743"/>
      <c r="I9" s="743"/>
      <c r="J9" s="209"/>
      <c r="N9" s="750"/>
    </row>
    <row r="10" spans="1:10" s="755" customFormat="1" ht="114.75" customHeight="1">
      <c r="A10" s="753"/>
      <c r="B10" s="754" t="s">
        <v>22</v>
      </c>
      <c r="C10" s="753" t="s">
        <v>80</v>
      </c>
      <c r="D10" s="753"/>
      <c r="E10" s="753"/>
      <c r="F10" s="754"/>
      <c r="G10" s="754" t="s">
        <v>81</v>
      </c>
      <c r="H10" s="754" t="s">
        <v>82</v>
      </c>
      <c r="I10" s="754"/>
      <c r="J10" s="753"/>
    </row>
    <row r="11" spans="2:11" s="755" customFormat="1" ht="21" customHeight="1">
      <c r="B11" s="756"/>
      <c r="F11" s="756"/>
      <c r="G11" s="756"/>
      <c r="H11" s="756"/>
      <c r="I11" s="756"/>
      <c r="K11" s="755" t="s">
        <v>2047</v>
      </c>
    </row>
    <row r="12" spans="2:12" ht="42.75" customHeight="1">
      <c r="B12" s="757" t="s">
        <v>31</v>
      </c>
      <c r="C12" s="758" t="s">
        <v>2026</v>
      </c>
      <c r="D12" s="759"/>
      <c r="E12" s="215">
        <v>0.0736</v>
      </c>
      <c r="G12" s="873">
        <f>+'A2 Support'!C18</f>
        <v>10198776</v>
      </c>
      <c r="H12" s="874">
        <f>G12/$G$16</f>
        <v>0.8287</v>
      </c>
      <c r="K12" s="216">
        <f>G12-'[4]Schedule A2'!G12</f>
        <v>0</v>
      </c>
      <c r="L12" s="874">
        <f>H12-'[4]Schedule A2'!H12</f>
        <v>0.1829</v>
      </c>
    </row>
    <row r="13" spans="2:12" ht="15.75" customHeight="1">
      <c r="B13" s="757"/>
      <c r="C13" s="761"/>
      <c r="D13" s="761"/>
      <c r="E13" s="761"/>
      <c r="G13" s="858"/>
      <c r="H13" s="760"/>
      <c r="L13" s="874"/>
    </row>
    <row r="14" spans="2:12" ht="32.25" customHeight="1">
      <c r="B14" s="757" t="s">
        <v>34</v>
      </c>
      <c r="C14" s="758" t="s">
        <v>2049</v>
      </c>
      <c r="D14" s="758"/>
      <c r="E14" s="215">
        <f>+'[2]Schedule G5'!$S$15</f>
        <v>0.0657</v>
      </c>
      <c r="G14" s="859">
        <f>+'A2 Support'!E20</f>
        <v>-4099375</v>
      </c>
      <c r="H14" s="875">
        <f>G14/$G$16</f>
        <v>-0.3331</v>
      </c>
      <c r="K14" s="880">
        <f>G14-'[4]Schedule A2'!G14</f>
        <v>-431924</v>
      </c>
      <c r="L14" s="889">
        <f>H14-'[4]Schedule A2'!H14</f>
        <v>-0.1009</v>
      </c>
    </row>
    <row r="15" spans="2:12" ht="34.5" customHeight="1">
      <c r="B15" s="757" t="s">
        <v>37</v>
      </c>
      <c r="C15" s="747" t="s">
        <v>180</v>
      </c>
      <c r="D15" s="747"/>
      <c r="E15" s="747"/>
      <c r="G15" s="860">
        <f>+G16-G14-G12</f>
        <v>6207299</v>
      </c>
      <c r="H15" s="876">
        <f>G15/$G$16</f>
        <v>0.5044</v>
      </c>
      <c r="I15" s="762"/>
      <c r="K15" s="880">
        <f>G15-'[4]Schedule A2'!G15</f>
        <v>-3053188</v>
      </c>
      <c r="L15" s="874">
        <f>H15-'[4]Schedule A2'!H15</f>
        <v>-0.082</v>
      </c>
    </row>
    <row r="16" spans="2:12" ht="34.5" customHeight="1">
      <c r="B16" s="757" t="s">
        <v>39</v>
      </c>
      <c r="C16" s="747" t="s">
        <v>83</v>
      </c>
      <c r="D16" s="747"/>
      <c r="E16" s="747"/>
      <c r="G16" s="210">
        <f>'Schedule A1'!K22</f>
        <v>12306700</v>
      </c>
      <c r="H16" s="763">
        <f>SUM(H12:H15)</f>
        <v>1</v>
      </c>
      <c r="I16" s="764"/>
      <c r="K16" s="880">
        <f>G16-'[4]Schedule A2'!G16</f>
        <v>-3485112</v>
      </c>
      <c r="L16" s="874">
        <f>H16-'[4]Schedule A2'!H16</f>
        <v>0</v>
      </c>
    </row>
    <row r="17" spans="1:9" ht="34.5" customHeight="1">
      <c r="A17" s="757"/>
      <c r="B17" s="757"/>
      <c r="C17" s="747"/>
      <c r="D17" s="747"/>
      <c r="E17" s="747"/>
      <c r="G17" s="210"/>
      <c r="H17" s="763"/>
      <c r="I17" s="764"/>
    </row>
    <row r="18" spans="1:9" ht="34.5" customHeight="1">
      <c r="A18" s="757"/>
      <c r="B18" s="757"/>
      <c r="C18" s="747"/>
      <c r="D18" s="747"/>
      <c r="E18" s="747"/>
      <c r="G18" s="765"/>
      <c r="H18" s="763"/>
      <c r="I18" s="766"/>
    </row>
    <row r="19" spans="1:9" ht="34.5" customHeight="1">
      <c r="A19" s="757"/>
      <c r="B19" s="757"/>
      <c r="C19" s="747"/>
      <c r="D19" s="747"/>
      <c r="E19" s="747"/>
      <c r="G19" s="765"/>
      <c r="H19" s="763"/>
      <c r="I19" s="766"/>
    </row>
    <row r="20" spans="1:9" ht="34.5" customHeight="1">
      <c r="A20" s="757"/>
      <c r="B20" s="757"/>
      <c r="C20" s="747"/>
      <c r="D20" s="747"/>
      <c r="E20" s="747"/>
      <c r="G20" s="765"/>
      <c r="H20" s="763"/>
      <c r="I20" s="766"/>
    </row>
    <row r="21" spans="1:9" ht="34.5" customHeight="1">
      <c r="A21" s="757"/>
      <c r="B21" s="757"/>
      <c r="C21" s="747"/>
      <c r="D21" s="747"/>
      <c r="E21" s="747"/>
      <c r="G21" s="765"/>
      <c r="H21" s="763"/>
      <c r="I21" s="766"/>
    </row>
    <row r="22" spans="3:9" ht="19.5" customHeight="1">
      <c r="C22" s="767"/>
      <c r="D22" s="767"/>
      <c r="E22" s="767"/>
      <c r="G22" s="768"/>
      <c r="H22" s="768"/>
      <c r="I22" s="768"/>
    </row>
    <row r="23" ht="19.5" customHeight="1"/>
    <row r="24" spans="1:10" ht="19.5" customHeight="1">
      <c r="A24" s="769"/>
      <c r="B24" s="769"/>
      <c r="C24" s="769"/>
      <c r="D24" s="769"/>
      <c r="E24" s="769"/>
      <c r="F24" s="769"/>
      <c r="G24" s="769"/>
      <c r="H24" s="769"/>
      <c r="I24" s="770"/>
      <c r="J24" s="769"/>
    </row>
    <row r="25" spans="1:9" ht="19.5" customHeight="1">
      <c r="A25" s="771" t="s">
        <v>179</v>
      </c>
      <c r="B25" s="771"/>
      <c r="I25" s="747" t="s">
        <v>84</v>
      </c>
    </row>
    <row r="27" ht="15">
      <c r="I27" s="772"/>
    </row>
    <row r="28" ht="15">
      <c r="I28" s="772"/>
    </row>
    <row r="29" ht="15">
      <c r="I29" s="772"/>
    </row>
    <row r="30" ht="15">
      <c r="I30" s="772"/>
    </row>
    <row r="31" ht="15">
      <c r="I31" s="772"/>
    </row>
  </sheetData>
  <sheetProtection/>
  <printOptions/>
  <pageMargins left="0.7" right="0.7" top="0.75" bottom="0.75" header="0.3" footer="0.3"/>
  <pageSetup horizontalDpi="600" verticalDpi="600" orientation="landscape" scale="52" r:id="rId1"/>
  <headerFooter>
    <oddFooter>&amp;C&amp;"Arial Rounded MT Bold,Bold"&amp;12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  <pageSetUpPr fitToPage="1"/>
  </sheetPr>
  <dimension ref="A1:K40"/>
  <sheetViews>
    <sheetView showGridLines="0" view="pageBreakPreview" zoomScale="69" zoomScaleNormal="75" zoomScaleSheetLayoutView="69" zoomScalePageLayoutView="0" workbookViewId="0" topLeftCell="C3">
      <selection activeCell="K3" sqref="K1:AS16384"/>
    </sheetView>
  </sheetViews>
  <sheetFormatPr defaultColWidth="12.625" defaultRowHeight="12.75"/>
  <cols>
    <col min="1" max="1" width="13.25390625" style="685" customWidth="1"/>
    <col min="2" max="2" width="60.875" style="685" customWidth="1"/>
    <col min="3" max="5" width="18.625" style="685" customWidth="1"/>
    <col min="6" max="6" width="20.625" style="685" customWidth="1"/>
    <col min="7" max="7" width="17.125" style="726" customWidth="1"/>
    <col min="8" max="9" width="17.125" style="685" customWidth="1"/>
    <col min="10" max="10" width="22.25390625" style="685" customWidth="1"/>
    <col min="11" max="11" width="16.00390625" style="685" hidden="1" customWidth="1"/>
    <col min="12" max="45" width="0" style="685" hidden="1" customWidth="1"/>
    <col min="46" max="16384" width="12.625" style="685" customWidth="1"/>
  </cols>
  <sheetData>
    <row r="1" spans="1:10" s="694" customFormat="1" ht="24" customHeight="1">
      <c r="A1" s="680" t="s">
        <v>85</v>
      </c>
      <c r="B1" s="721"/>
      <c r="C1" s="722" t="s">
        <v>1</v>
      </c>
      <c r="D1" s="722"/>
      <c r="E1" s="722"/>
      <c r="F1" s="722"/>
      <c r="G1" s="723"/>
      <c r="H1" s="680" t="s">
        <v>2</v>
      </c>
      <c r="I1" s="721"/>
      <c r="J1" s="680" t="s">
        <v>30</v>
      </c>
    </row>
    <row r="2" spans="1:10" s="694" customFormat="1" ht="24" customHeight="1">
      <c r="A2" s="579"/>
      <c r="B2" s="696"/>
      <c r="C2" s="582"/>
      <c r="D2" s="582"/>
      <c r="E2" s="582"/>
      <c r="F2" s="582"/>
      <c r="G2" s="724"/>
      <c r="H2" s="579"/>
      <c r="I2" s="696"/>
      <c r="J2" s="579"/>
    </row>
    <row r="3" spans="1:10" s="694" customFormat="1" ht="24" customHeight="1">
      <c r="A3" s="680"/>
      <c r="B3" s="721"/>
      <c r="C3" s="722"/>
      <c r="D3" s="722"/>
      <c r="E3" s="722"/>
      <c r="F3" s="722"/>
      <c r="G3" s="723"/>
      <c r="H3" s="680"/>
      <c r="I3" s="721"/>
      <c r="J3" s="680"/>
    </row>
    <row r="4" spans="1:10" s="3" customFormat="1" ht="15">
      <c r="A4" s="1" t="s">
        <v>4</v>
      </c>
      <c r="C4" s="586" t="s">
        <v>79</v>
      </c>
      <c r="D4" s="586"/>
      <c r="E4" s="586"/>
      <c r="F4" s="586"/>
      <c r="G4" s="725"/>
      <c r="H4" s="1" t="s">
        <v>3</v>
      </c>
      <c r="J4" s="1" t="s">
        <v>30</v>
      </c>
    </row>
    <row r="5" spans="3:8" s="3" customFormat="1" ht="15">
      <c r="C5" s="586" t="s">
        <v>86</v>
      </c>
      <c r="D5" s="586"/>
      <c r="E5" s="585"/>
      <c r="F5" s="586"/>
      <c r="G5" s="725"/>
      <c r="H5" s="1" t="s">
        <v>2029</v>
      </c>
    </row>
    <row r="6" spans="1:8" s="3" customFormat="1" ht="15">
      <c r="A6" s="684" t="s">
        <v>1983</v>
      </c>
      <c r="B6" s="674" t="str">
        <f>+'IND-A'!D1</f>
        <v>PIVOTAL UTILITY HOLDINGS, INC.</v>
      </c>
      <c r="G6" s="726"/>
      <c r="H6" s="1" t="s">
        <v>165</v>
      </c>
    </row>
    <row r="7" spans="2:11" s="3" customFormat="1" ht="15">
      <c r="B7" s="674" t="str">
        <f>+'IND-A'!D2</f>
        <v>D/B/A FLORIDA CITY GAS</v>
      </c>
      <c r="G7" s="726"/>
      <c r="H7" s="1" t="s">
        <v>453</v>
      </c>
      <c r="K7" s="720"/>
    </row>
    <row r="8" spans="1:8" s="3" customFormat="1" ht="15">
      <c r="A8" s="689" t="str">
        <f>+'IND-A'!D3</f>
        <v>DOCKET NO.  20170179-GU</v>
      </c>
      <c r="B8" s="674"/>
      <c r="G8" s="726"/>
      <c r="H8" s="1" t="s">
        <v>2018</v>
      </c>
    </row>
    <row r="9" spans="1:11" s="694" customFormat="1" ht="24.75" customHeight="1">
      <c r="A9" s="696"/>
      <c r="B9" s="891" t="str">
        <f>'Schedule A1'!$B$9</f>
        <v>OPC ROG 8-175</v>
      </c>
      <c r="C9" s="696"/>
      <c r="D9" s="696"/>
      <c r="E9" s="696"/>
      <c r="F9" s="696"/>
      <c r="G9" s="727"/>
      <c r="H9" s="2" t="str">
        <f>'Schedule A2'!J8</f>
        <v>WITNESS:   M. J. MORLEY</v>
      </c>
      <c r="I9" s="696"/>
      <c r="J9" s="696"/>
      <c r="K9" s="728"/>
    </row>
    <row r="10" spans="3:7" s="3" customFormat="1" ht="89.25" customHeight="1">
      <c r="C10" s="698" t="s">
        <v>87</v>
      </c>
      <c r="D10" s="699"/>
      <c r="E10" s="698"/>
      <c r="F10" s="698"/>
      <c r="G10" s="729" t="s">
        <v>88</v>
      </c>
    </row>
    <row r="11" spans="3:9" s="702" customFormat="1" ht="15">
      <c r="C11" s="730" t="s">
        <v>11</v>
      </c>
      <c r="D11" s="730" t="s">
        <v>12</v>
      </c>
      <c r="E11" s="730" t="s">
        <v>13</v>
      </c>
      <c r="F11" s="730" t="s">
        <v>14</v>
      </c>
      <c r="G11" s="594" t="s">
        <v>89</v>
      </c>
      <c r="H11" s="702" t="s">
        <v>90</v>
      </c>
      <c r="I11" s="594" t="s">
        <v>91</v>
      </c>
    </row>
    <row r="12" spans="1:9" s="702" customFormat="1" ht="30">
      <c r="A12" s="730" t="s">
        <v>92</v>
      </c>
      <c r="C12" s="730" t="s">
        <v>24</v>
      </c>
      <c r="D12" s="730" t="s">
        <v>25</v>
      </c>
      <c r="E12" s="730" t="s">
        <v>26</v>
      </c>
      <c r="F12" s="730" t="s">
        <v>27</v>
      </c>
      <c r="G12" s="730" t="s">
        <v>27</v>
      </c>
      <c r="H12" s="730" t="s">
        <v>93</v>
      </c>
      <c r="I12" s="730" t="s">
        <v>94</v>
      </c>
    </row>
    <row r="13" spans="1:10" s="3" customFormat="1" ht="25.5" customHeight="1">
      <c r="A13" s="595" t="s">
        <v>95</v>
      </c>
      <c r="B13" s="597" t="s">
        <v>80</v>
      </c>
      <c r="C13" s="203" t="s">
        <v>30</v>
      </c>
      <c r="D13" s="203" t="s">
        <v>30</v>
      </c>
      <c r="E13" s="203" t="s">
        <v>30</v>
      </c>
      <c r="F13" s="731">
        <v>38260</v>
      </c>
      <c r="G13" s="731">
        <v>43465</v>
      </c>
      <c r="H13" s="595" t="s">
        <v>30</v>
      </c>
      <c r="I13" s="595" t="s">
        <v>30</v>
      </c>
      <c r="J13" s="703"/>
    </row>
    <row r="14" spans="2:11" s="3" customFormat="1" ht="19.5" customHeight="1">
      <c r="B14" s="732" t="s">
        <v>96</v>
      </c>
      <c r="K14" s="3" t="s">
        <v>2047</v>
      </c>
    </row>
    <row r="15" spans="1:11" ht="19.5" customHeight="1">
      <c r="A15" s="675" t="s">
        <v>31</v>
      </c>
      <c r="B15" s="676" t="s">
        <v>97</v>
      </c>
      <c r="C15" s="708" t="s">
        <v>33</v>
      </c>
      <c r="D15" s="708" t="s">
        <v>33</v>
      </c>
      <c r="E15" s="708" t="s">
        <v>33</v>
      </c>
      <c r="F15" s="201">
        <v>198324265</v>
      </c>
      <c r="G15" s="201">
        <f>+'[2]Schedule G1-1'!$L$10</f>
        <v>429446193</v>
      </c>
      <c r="H15" s="201">
        <f>+G15-F15</f>
        <v>231121928</v>
      </c>
      <c r="I15" s="200">
        <f>+H15/F15</f>
        <v>1.1654</v>
      </c>
      <c r="K15" s="881">
        <f>G15-'[4]Schedule A3'!G15</f>
        <v>0</v>
      </c>
    </row>
    <row r="16" spans="1:11" ht="19.5" customHeight="1">
      <c r="A16" s="675">
        <v>2</v>
      </c>
      <c r="B16" s="684" t="s">
        <v>98</v>
      </c>
      <c r="C16" s="708" t="s">
        <v>36</v>
      </c>
      <c r="D16" s="708" t="s">
        <v>36</v>
      </c>
      <c r="E16" s="708" t="s">
        <v>36</v>
      </c>
      <c r="F16" s="201">
        <v>3351037</v>
      </c>
      <c r="G16" s="877">
        <f>+'[2]Schedule G1-1'!$L$11</f>
        <v>4771619</v>
      </c>
      <c r="H16" s="201">
        <f aca="true" t="shared" si="0" ref="H16:H30">+G16-F16</f>
        <v>1420582</v>
      </c>
      <c r="I16" s="200">
        <f>+H16/F16</f>
        <v>0.4239</v>
      </c>
      <c r="K16" s="881">
        <f>G16-'[4]Schedule A3'!G16</f>
        <v>-187644</v>
      </c>
    </row>
    <row r="17" spans="1:11" ht="19.5" customHeight="1">
      <c r="A17" s="675">
        <v>3</v>
      </c>
      <c r="B17" s="676" t="s">
        <v>99</v>
      </c>
      <c r="C17" s="708" t="s">
        <v>36</v>
      </c>
      <c r="D17" s="708" t="s">
        <v>36</v>
      </c>
      <c r="E17" s="708" t="s">
        <v>36</v>
      </c>
      <c r="F17" s="733">
        <v>1462697</v>
      </c>
      <c r="G17" s="201">
        <f>+'[2]Schedule G1-1'!$L$12</f>
        <v>21656835</v>
      </c>
      <c r="H17" s="201">
        <f t="shared" si="0"/>
        <v>20194138</v>
      </c>
      <c r="I17" s="200">
        <f>+H17/F17</f>
        <v>13.8061</v>
      </c>
      <c r="K17" s="881">
        <f>G17-'[4]Schedule A3'!G17</f>
        <v>0</v>
      </c>
    </row>
    <row r="18" spans="1:11" ht="19.5" customHeight="1">
      <c r="A18" s="675">
        <v>4</v>
      </c>
      <c r="B18" s="685" t="s">
        <v>100</v>
      </c>
      <c r="C18" s="708" t="s">
        <v>36</v>
      </c>
      <c r="D18" s="708" t="s">
        <v>36</v>
      </c>
      <c r="E18" s="708" t="s">
        <v>36</v>
      </c>
      <c r="F18" s="201"/>
      <c r="G18" s="201"/>
      <c r="H18" s="201">
        <f t="shared" si="0"/>
        <v>0</v>
      </c>
      <c r="I18" s="200">
        <v>0</v>
      </c>
      <c r="K18" s="881">
        <f>G18-'[4]Schedule A3'!G18</f>
        <v>0</v>
      </c>
    </row>
    <row r="19" spans="1:11" ht="19.5" customHeight="1">
      <c r="A19" s="675">
        <v>5</v>
      </c>
      <c r="B19" s="676" t="s">
        <v>101</v>
      </c>
      <c r="C19" s="708" t="s">
        <v>36</v>
      </c>
      <c r="D19" s="708" t="s">
        <v>36</v>
      </c>
      <c r="E19" s="708" t="s">
        <v>36</v>
      </c>
      <c r="F19" s="199">
        <v>6452439</v>
      </c>
      <c r="G19" s="199">
        <f>+'[2]Schedule G1-1'!$L$13</f>
        <v>30962948</v>
      </c>
      <c r="H19" s="199">
        <f t="shared" si="0"/>
        <v>24510509</v>
      </c>
      <c r="I19" s="200">
        <f>+H19/F19</f>
        <v>3.7986</v>
      </c>
      <c r="K19" s="881">
        <f>G19-'[4]Schedule A3'!G19</f>
        <v>0</v>
      </c>
    </row>
    <row r="20" spans="1:11" s="3" customFormat="1" ht="19.5" customHeight="1">
      <c r="A20" s="675">
        <v>6</v>
      </c>
      <c r="B20" s="676" t="s">
        <v>102</v>
      </c>
      <c r="C20" s="708" t="s">
        <v>36</v>
      </c>
      <c r="D20" s="708" t="s">
        <v>36</v>
      </c>
      <c r="E20" s="708" t="s">
        <v>36</v>
      </c>
      <c r="F20" s="199">
        <f>SUM(F15:F19)</f>
        <v>209590438</v>
      </c>
      <c r="G20" s="878">
        <f>SUM(G15:G19)</f>
        <v>486837595</v>
      </c>
      <c r="H20" s="199">
        <f t="shared" si="0"/>
        <v>277247157</v>
      </c>
      <c r="I20" s="200">
        <f>+H20/F20</f>
        <v>1.3228</v>
      </c>
      <c r="K20" s="881">
        <f>G20-'[4]Schedule A3'!G20</f>
        <v>-187644</v>
      </c>
    </row>
    <row r="21" spans="1:11" s="3" customFormat="1" ht="19.5" customHeight="1">
      <c r="A21" s="675"/>
      <c r="B21" s="732" t="s">
        <v>103</v>
      </c>
      <c r="C21" s="708" t="s">
        <v>36</v>
      </c>
      <c r="D21" s="708" t="s">
        <v>36</v>
      </c>
      <c r="E21" s="708" t="s">
        <v>36</v>
      </c>
      <c r="F21" s="198"/>
      <c r="G21" s="198"/>
      <c r="H21" s="201"/>
      <c r="I21" s="200"/>
      <c r="K21" s="881">
        <f>G21-'[4]Schedule A3'!G21</f>
        <v>0</v>
      </c>
    </row>
    <row r="22" spans="1:11" ht="15" customHeight="1">
      <c r="A22" s="675">
        <v>7</v>
      </c>
      <c r="B22" s="676" t="s">
        <v>104</v>
      </c>
      <c r="C22" s="708" t="s">
        <v>36</v>
      </c>
      <c r="D22" s="708" t="s">
        <v>36</v>
      </c>
      <c r="E22" s="708" t="s">
        <v>36</v>
      </c>
      <c r="F22" s="201">
        <v>84776445</v>
      </c>
      <c r="G22" s="201">
        <f>+'[2]Schedule G1-1'!$L$16</f>
        <v>177918948</v>
      </c>
      <c r="H22" s="201">
        <f t="shared" si="0"/>
        <v>93142503</v>
      </c>
      <c r="I22" s="200">
        <f aca="true" t="shared" si="1" ref="I22:I30">+H22/F22</f>
        <v>1.0987</v>
      </c>
      <c r="K22" s="881">
        <f>G22-'[4]Schedule A3'!G22</f>
        <v>0</v>
      </c>
    </row>
    <row r="23" spans="1:11" ht="19.5" customHeight="1" hidden="1">
      <c r="A23" s="675"/>
      <c r="B23" s="676"/>
      <c r="C23" s="708"/>
      <c r="D23" s="708"/>
      <c r="E23" s="708"/>
      <c r="F23" s="201"/>
      <c r="G23" s="201"/>
      <c r="H23" s="201">
        <f t="shared" si="0"/>
        <v>0</v>
      </c>
      <c r="I23" s="200">
        <v>0</v>
      </c>
      <c r="K23" s="881">
        <f>G23-'[4]Schedule A3'!G23</f>
        <v>0</v>
      </c>
    </row>
    <row r="24" spans="1:11" ht="19.5" customHeight="1">
      <c r="A24" s="675">
        <f>A22+1</f>
        <v>8</v>
      </c>
      <c r="B24" s="676" t="s">
        <v>105</v>
      </c>
      <c r="C24" s="708" t="s">
        <v>36</v>
      </c>
      <c r="D24" s="708" t="s">
        <v>36</v>
      </c>
      <c r="E24" s="708" t="s">
        <v>36</v>
      </c>
      <c r="F24" s="201">
        <v>2468493</v>
      </c>
      <c r="G24" s="877">
        <f>+'[2]Schedule G1-1'!$L$19</f>
        <v>884678</v>
      </c>
      <c r="H24" s="201">
        <f t="shared" si="0"/>
        <v>-1583815</v>
      </c>
      <c r="I24" s="200">
        <f t="shared" si="1"/>
        <v>-0.6416</v>
      </c>
      <c r="K24" s="881">
        <f>G24-'[4]Schedule A3'!G24</f>
        <v>-33360</v>
      </c>
    </row>
    <row r="25" spans="1:11" ht="19.5" customHeight="1">
      <c r="A25" s="675">
        <f>A24+1</f>
        <v>9</v>
      </c>
      <c r="B25" s="676" t="s">
        <v>106</v>
      </c>
      <c r="C25" s="708" t="s">
        <v>36</v>
      </c>
      <c r="D25" s="708" t="s">
        <v>36</v>
      </c>
      <c r="E25" s="708" t="s">
        <v>36</v>
      </c>
      <c r="F25" s="201">
        <v>226472</v>
      </c>
      <c r="G25" s="201">
        <f>+'[2]Schedule G1-1'!$L$17</f>
        <v>9865892</v>
      </c>
      <c r="H25" s="201">
        <f t="shared" si="0"/>
        <v>9639420</v>
      </c>
      <c r="I25" s="200">
        <f t="shared" si="1"/>
        <v>42.5634</v>
      </c>
      <c r="K25" s="881">
        <f>G25-'[4]Schedule A3'!G25</f>
        <v>0</v>
      </c>
    </row>
    <row r="26" spans="1:11" ht="19.5" customHeight="1">
      <c r="A26" s="675">
        <f>A25+1</f>
        <v>10</v>
      </c>
      <c r="B26" s="676" t="s">
        <v>107</v>
      </c>
      <c r="C26" s="708" t="s">
        <v>36</v>
      </c>
      <c r="D26" s="708" t="s">
        <v>36</v>
      </c>
      <c r="E26" s="708" t="s">
        <v>36</v>
      </c>
      <c r="F26" s="199">
        <v>0</v>
      </c>
      <c r="G26" s="199">
        <v>0</v>
      </c>
      <c r="H26" s="199">
        <f t="shared" si="0"/>
        <v>0</v>
      </c>
      <c r="I26" s="200">
        <v>0</v>
      </c>
      <c r="J26" s="712"/>
      <c r="K26" s="881">
        <f>G26-'[4]Schedule A3'!G26</f>
        <v>0</v>
      </c>
    </row>
    <row r="27" spans="1:11" s="3" customFormat="1" ht="19.5" customHeight="1">
      <c r="A27" s="675">
        <v>11</v>
      </c>
      <c r="B27" s="587" t="s">
        <v>108</v>
      </c>
      <c r="C27" s="708" t="s">
        <v>36</v>
      </c>
      <c r="D27" s="708" t="s">
        <v>36</v>
      </c>
      <c r="E27" s="708" t="s">
        <v>36</v>
      </c>
      <c r="F27" s="199">
        <f>SUM(F22:F26)</f>
        <v>87471410</v>
      </c>
      <c r="G27" s="878">
        <f>SUM(G22:G26)</f>
        <v>188669518</v>
      </c>
      <c r="H27" s="199">
        <f t="shared" si="0"/>
        <v>101198108</v>
      </c>
      <c r="I27" s="200">
        <f t="shared" si="1"/>
        <v>1.1569</v>
      </c>
      <c r="K27" s="881">
        <f>G27-'[4]Schedule A3'!G27</f>
        <v>-33360</v>
      </c>
    </row>
    <row r="28" spans="1:11" ht="31.5" customHeight="1">
      <c r="A28" s="675">
        <v>12</v>
      </c>
      <c r="B28" s="676" t="s">
        <v>109</v>
      </c>
      <c r="C28" s="708" t="s">
        <v>36</v>
      </c>
      <c r="D28" s="708" t="s">
        <v>36</v>
      </c>
      <c r="E28" s="708" t="s">
        <v>36</v>
      </c>
      <c r="F28" s="201">
        <f>+F20-F27</f>
        <v>122119028</v>
      </c>
      <c r="G28" s="877">
        <f>+G20-G27</f>
        <v>298168077</v>
      </c>
      <c r="H28" s="201">
        <f t="shared" si="0"/>
        <v>176049049</v>
      </c>
      <c r="I28" s="200">
        <f t="shared" si="1"/>
        <v>1.4416</v>
      </c>
      <c r="K28" s="881">
        <f>G28-'[4]Schedule A3'!G28</f>
        <v>-154284</v>
      </c>
    </row>
    <row r="29" spans="1:11" s="3" customFormat="1" ht="31.5" customHeight="1">
      <c r="A29" s="675">
        <v>13</v>
      </c>
      <c r="B29" s="734" t="s">
        <v>110</v>
      </c>
      <c r="C29" s="708" t="s">
        <v>36</v>
      </c>
      <c r="D29" s="708" t="s">
        <v>36</v>
      </c>
      <c r="E29" s="708" t="s">
        <v>36</v>
      </c>
      <c r="F29" s="199">
        <v>-2221581</v>
      </c>
      <c r="G29" s="878">
        <f>+'[2]Schedule G1-1'!$L$23</f>
        <v>5048873</v>
      </c>
      <c r="H29" s="199">
        <f t="shared" si="0"/>
        <v>7270454</v>
      </c>
      <c r="I29" s="200">
        <f t="shared" si="1"/>
        <v>-3.2726</v>
      </c>
      <c r="K29" s="881">
        <f>G29-'[4]Schedule A3'!G29</f>
        <v>4093083</v>
      </c>
    </row>
    <row r="30" spans="1:11" ht="30.75" customHeight="1">
      <c r="A30" s="675">
        <v>14</v>
      </c>
      <c r="B30" s="676" t="s">
        <v>111</v>
      </c>
      <c r="C30" s="708" t="s">
        <v>36</v>
      </c>
      <c r="D30" s="708" t="s">
        <v>36</v>
      </c>
      <c r="E30" s="708" t="s">
        <v>36</v>
      </c>
      <c r="F30" s="202">
        <f>SUM(F28:F29)</f>
        <v>119897447</v>
      </c>
      <c r="G30" s="879">
        <f>SUM(G28:G29)</f>
        <v>303216950</v>
      </c>
      <c r="H30" s="202">
        <f t="shared" si="0"/>
        <v>183319503</v>
      </c>
      <c r="I30" s="200">
        <f t="shared" si="1"/>
        <v>1.529</v>
      </c>
      <c r="K30" s="881">
        <f>G30-'[4]Schedule A3'!G30</f>
        <v>3938799</v>
      </c>
    </row>
    <row r="31" spans="3:9" ht="15">
      <c r="C31" s="713"/>
      <c r="D31" s="713"/>
      <c r="E31" s="205"/>
      <c r="F31" s="717"/>
      <c r="G31" s="735"/>
      <c r="H31" s="718"/>
      <c r="I31" s="719"/>
    </row>
    <row r="32" ht="15">
      <c r="F32" s="720"/>
    </row>
    <row r="33" spans="1:8" ht="15">
      <c r="A33" s="684" t="s">
        <v>112</v>
      </c>
      <c r="B33" s="684" t="s">
        <v>113</v>
      </c>
      <c r="H33" s="714"/>
    </row>
    <row r="34" ht="15">
      <c r="B34" s="684" t="s">
        <v>114</v>
      </c>
    </row>
    <row r="36" spans="1:2" ht="15">
      <c r="A36" s="684" t="s">
        <v>115</v>
      </c>
      <c r="B36" s="684" t="s">
        <v>74</v>
      </c>
    </row>
    <row r="37" ht="15">
      <c r="B37" s="684" t="s">
        <v>116</v>
      </c>
    </row>
    <row r="38" ht="15">
      <c r="B38" s="684" t="s">
        <v>117</v>
      </c>
    </row>
    <row r="39" spans="1:10" ht="19.5" customHeight="1">
      <c r="A39" s="692"/>
      <c r="B39" s="692"/>
      <c r="C39" s="692"/>
      <c r="D39" s="692"/>
      <c r="E39" s="695"/>
      <c r="F39" s="692"/>
      <c r="G39" s="736"/>
      <c r="H39" s="692"/>
      <c r="I39" s="692"/>
      <c r="J39" s="692"/>
    </row>
    <row r="40" spans="1:8" ht="19.5" customHeight="1">
      <c r="A40" s="684" t="s">
        <v>118</v>
      </c>
      <c r="H40" s="685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1" r:id="rId1"/>
  <headerFooter>
    <oddFooter>&amp;C&amp;"Arial Rounded MT Bold,Bold"&amp;12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showGridLines="0" view="pageBreakPreview" zoomScale="69" zoomScaleNormal="85" zoomScaleSheetLayoutView="69" zoomScalePageLayoutView="0" workbookViewId="0" topLeftCell="A3">
      <selection activeCell="L3" sqref="L1:AW16384"/>
    </sheetView>
  </sheetViews>
  <sheetFormatPr defaultColWidth="12.625" defaultRowHeight="12.75"/>
  <cols>
    <col min="1" max="1" width="13.75390625" style="685" customWidth="1"/>
    <col min="2" max="2" width="48.75390625" style="685" customWidth="1"/>
    <col min="3" max="5" width="20.625" style="685" customWidth="1"/>
    <col min="6" max="6" width="24.125" style="685" customWidth="1"/>
    <col min="7" max="8" width="17.125" style="685" customWidth="1"/>
    <col min="9" max="9" width="16.50390625" style="685" customWidth="1"/>
    <col min="10" max="10" width="22.25390625" style="685" customWidth="1"/>
    <col min="11" max="11" width="12.625" style="685" customWidth="1"/>
    <col min="12" max="12" width="16.125" style="685" hidden="1" customWidth="1"/>
    <col min="13" max="49" width="0" style="685" hidden="1" customWidth="1"/>
    <col min="50" max="16384" width="12.625" style="685" customWidth="1"/>
  </cols>
  <sheetData>
    <row r="1" spans="1:14" s="694" customFormat="1" ht="24" customHeight="1">
      <c r="A1" s="693" t="s">
        <v>119</v>
      </c>
      <c r="B1" s="678"/>
      <c r="C1" s="679" t="s">
        <v>1</v>
      </c>
      <c r="D1" s="679"/>
      <c r="E1" s="679"/>
      <c r="F1" s="679"/>
      <c r="G1" s="679"/>
      <c r="H1" s="686"/>
      <c r="I1" s="677" t="s">
        <v>2</v>
      </c>
      <c r="J1" s="677" t="s">
        <v>30</v>
      </c>
      <c r="K1" s="678"/>
      <c r="L1" s="685"/>
      <c r="M1" s="685"/>
      <c r="N1" s="685"/>
    </row>
    <row r="2" spans="1:14" s="694" customFormat="1" ht="24" customHeight="1">
      <c r="A2" s="690"/>
      <c r="B2" s="682"/>
      <c r="C2" s="683"/>
      <c r="D2" s="683"/>
      <c r="E2" s="683"/>
      <c r="F2" s="683"/>
      <c r="G2" s="683"/>
      <c r="H2" s="695"/>
      <c r="I2" s="681"/>
      <c r="J2" s="681"/>
      <c r="K2" s="682"/>
      <c r="L2" s="685"/>
      <c r="M2" s="685"/>
      <c r="N2" s="685"/>
    </row>
    <row r="3" spans="1:14" s="694" customFormat="1" ht="24" customHeight="1">
      <c r="A3" s="693"/>
      <c r="B3" s="678"/>
      <c r="C3" s="679"/>
      <c r="D3" s="679"/>
      <c r="E3" s="679"/>
      <c r="F3" s="679"/>
      <c r="G3" s="679"/>
      <c r="H3" s="686"/>
      <c r="I3" s="677"/>
      <c r="J3" s="677"/>
      <c r="K3" s="678"/>
      <c r="L3" s="685"/>
      <c r="M3" s="685"/>
      <c r="N3" s="685"/>
    </row>
    <row r="4" spans="1:14" s="3" customFormat="1" ht="15">
      <c r="A4" s="684" t="s">
        <v>4</v>
      </c>
      <c r="B4" s="685"/>
      <c r="C4" s="688" t="s">
        <v>79</v>
      </c>
      <c r="D4" s="688"/>
      <c r="E4" s="688"/>
      <c r="F4" s="688"/>
      <c r="G4" s="688"/>
      <c r="H4" s="685"/>
      <c r="I4" s="1" t="s">
        <v>3</v>
      </c>
      <c r="J4" s="684"/>
      <c r="K4" s="685"/>
      <c r="L4" s="685"/>
      <c r="M4" s="685"/>
      <c r="N4" s="685"/>
    </row>
    <row r="5" spans="1:14" s="3" customFormat="1" ht="15">
      <c r="A5" s="685"/>
      <c r="B5" s="685"/>
      <c r="C5" s="687" t="s">
        <v>120</v>
      </c>
      <c r="D5" s="688"/>
      <c r="E5" s="687"/>
      <c r="F5" s="688"/>
      <c r="G5" s="688"/>
      <c r="H5" s="685"/>
      <c r="I5" s="1" t="s">
        <v>2044</v>
      </c>
      <c r="J5" s="685"/>
      <c r="K5" s="685"/>
      <c r="L5" s="685"/>
      <c r="M5" s="685"/>
      <c r="N5" s="685"/>
    </row>
    <row r="6" spans="1:14" s="3" customFormat="1" ht="15">
      <c r="A6" s="684" t="s">
        <v>2023</v>
      </c>
      <c r="B6" s="674" t="str">
        <f>+'IND-A'!D1</f>
        <v>PIVOTAL UTILITY HOLDINGS, INC.</v>
      </c>
      <c r="C6" s="685"/>
      <c r="D6" s="685"/>
      <c r="E6" s="685"/>
      <c r="F6" s="685"/>
      <c r="G6" s="685"/>
      <c r="H6" s="685"/>
      <c r="I6" s="1" t="s">
        <v>165</v>
      </c>
      <c r="J6" s="685"/>
      <c r="K6" s="685"/>
      <c r="L6" s="685"/>
      <c r="M6" s="685"/>
      <c r="N6" s="685"/>
    </row>
    <row r="7" spans="2:14" s="3" customFormat="1" ht="15">
      <c r="B7" s="674" t="str">
        <f>+'IND-A'!D2</f>
        <v>D/B/A FLORIDA CITY GAS</v>
      </c>
      <c r="C7" s="685"/>
      <c r="D7" s="685"/>
      <c r="E7" s="685"/>
      <c r="F7" s="685"/>
      <c r="G7" s="685"/>
      <c r="H7" s="685"/>
      <c r="I7" s="1" t="s">
        <v>453</v>
      </c>
      <c r="J7" s="685"/>
      <c r="K7" s="685"/>
      <c r="L7" s="685"/>
      <c r="M7" s="685"/>
      <c r="N7" s="685"/>
    </row>
    <row r="8" spans="1:14" s="3" customFormat="1" ht="15">
      <c r="A8" s="689" t="str">
        <f>+'IND-A'!D3</f>
        <v>DOCKET NO.  20170179-GU</v>
      </c>
      <c r="B8" s="674"/>
      <c r="C8" s="685"/>
      <c r="D8" s="685"/>
      <c r="E8" s="685"/>
      <c r="F8" s="685"/>
      <c r="G8" s="685"/>
      <c r="H8" s="685"/>
      <c r="I8" s="1" t="s">
        <v>2018</v>
      </c>
      <c r="J8" s="685"/>
      <c r="K8" s="685"/>
      <c r="L8" s="685"/>
      <c r="M8" s="685"/>
      <c r="N8" s="685"/>
    </row>
    <row r="9" spans="1:14" s="694" customFormat="1" ht="24.75" customHeight="1">
      <c r="A9" s="696"/>
      <c r="B9" s="891" t="str">
        <f>'Schedule A1'!$B$9</f>
        <v>OPC ROG 8-175</v>
      </c>
      <c r="C9" s="682"/>
      <c r="D9" s="682"/>
      <c r="E9" s="682"/>
      <c r="F9" s="682"/>
      <c r="G9" s="682"/>
      <c r="H9" s="695"/>
      <c r="I9" s="2" t="str">
        <f>'Schedule A2'!J8</f>
        <v>WITNESS:   M. J. MORLEY</v>
      </c>
      <c r="J9" s="682"/>
      <c r="K9" s="697"/>
      <c r="L9" s="685"/>
      <c r="M9" s="685"/>
      <c r="N9" s="685"/>
    </row>
    <row r="10" spans="1:14" s="3" customFormat="1" ht="106.5" customHeight="1">
      <c r="A10" s="685"/>
      <c r="B10" s="685"/>
      <c r="C10" s="698" t="s">
        <v>121</v>
      </c>
      <c r="D10" s="699"/>
      <c r="E10" s="698"/>
      <c r="F10" s="698"/>
      <c r="G10" s="595" t="s">
        <v>122</v>
      </c>
      <c r="H10" s="685"/>
      <c r="I10" s="685"/>
      <c r="J10" s="685"/>
      <c r="K10" s="685"/>
      <c r="L10" s="685"/>
      <c r="M10" s="685"/>
      <c r="N10" s="685"/>
    </row>
    <row r="11" spans="1:14" s="702" customFormat="1" ht="15">
      <c r="A11" s="700"/>
      <c r="B11" s="700"/>
      <c r="C11" s="701" t="s">
        <v>11</v>
      </c>
      <c r="D11" s="701" t="s">
        <v>12</v>
      </c>
      <c r="E11" s="701" t="s">
        <v>13</v>
      </c>
      <c r="F11" s="701" t="s">
        <v>14</v>
      </c>
      <c r="G11" s="675" t="s">
        <v>89</v>
      </c>
      <c r="H11" s="700" t="s">
        <v>90</v>
      </c>
      <c r="I11" s="675" t="s">
        <v>91</v>
      </c>
      <c r="J11" s="700"/>
      <c r="K11" s="700"/>
      <c r="L11" s="685"/>
      <c r="M11" s="685"/>
      <c r="N11" s="685"/>
    </row>
    <row r="12" spans="1:14" s="702" customFormat="1" ht="30">
      <c r="A12" s="701" t="s">
        <v>92</v>
      </c>
      <c r="B12" s="700"/>
      <c r="C12" s="701" t="s">
        <v>24</v>
      </c>
      <c r="D12" s="701" t="s">
        <v>25</v>
      </c>
      <c r="E12" s="701" t="s">
        <v>26</v>
      </c>
      <c r="F12" s="701" t="s">
        <v>27</v>
      </c>
      <c r="G12" s="701" t="s">
        <v>27</v>
      </c>
      <c r="H12" s="701" t="s">
        <v>93</v>
      </c>
      <c r="I12" s="701" t="s">
        <v>94</v>
      </c>
      <c r="J12" s="700"/>
      <c r="K12" s="700"/>
      <c r="L12" s="685"/>
      <c r="M12" s="685"/>
      <c r="N12" s="685"/>
    </row>
    <row r="13" spans="1:14" s="3" customFormat="1" ht="27" customHeight="1">
      <c r="A13" s="595" t="s">
        <v>95</v>
      </c>
      <c r="B13" s="597" t="s">
        <v>80</v>
      </c>
      <c r="C13" s="203" t="s">
        <v>30</v>
      </c>
      <c r="D13" s="203" t="s">
        <v>30</v>
      </c>
      <c r="E13" s="203" t="s">
        <v>30</v>
      </c>
      <c r="F13" s="203">
        <v>38260</v>
      </c>
      <c r="G13" s="203" t="s">
        <v>30</v>
      </c>
      <c r="H13" s="595" t="s">
        <v>30</v>
      </c>
      <c r="I13" s="595" t="s">
        <v>30</v>
      </c>
      <c r="J13" s="703"/>
      <c r="K13" s="685"/>
      <c r="L13" s="685" t="s">
        <v>2047</v>
      </c>
      <c r="M13" s="685"/>
      <c r="N13" s="685"/>
    </row>
    <row r="14" spans="1:14" s="3" customFormat="1" ht="30.75" customHeight="1">
      <c r="A14" s="675" t="s">
        <v>31</v>
      </c>
      <c r="B14" s="676" t="s">
        <v>123</v>
      </c>
      <c r="C14" s="704" t="s">
        <v>33</v>
      </c>
      <c r="D14" s="704" t="s">
        <v>33</v>
      </c>
      <c r="E14" s="704" t="s">
        <v>33</v>
      </c>
      <c r="F14" s="204">
        <v>38222074</v>
      </c>
      <c r="G14" s="204">
        <f>+'[2]Schedule G2-1'!$L$17</f>
        <v>53847331</v>
      </c>
      <c r="H14" s="204">
        <f>+G14-F14</f>
        <v>15625257</v>
      </c>
      <c r="I14" s="705">
        <f>+H14/F14</f>
        <v>0.4088</v>
      </c>
      <c r="J14" s="685"/>
      <c r="K14" s="685"/>
      <c r="L14" s="881">
        <f>G14-'[4]Schedule A4'!G14</f>
        <v>0</v>
      </c>
      <c r="M14" s="685"/>
      <c r="N14" s="685"/>
    </row>
    <row r="15" spans="1:12" ht="29.25" customHeight="1">
      <c r="A15" s="706"/>
      <c r="B15" s="707" t="s">
        <v>124</v>
      </c>
      <c r="C15" s="708" t="s">
        <v>36</v>
      </c>
      <c r="D15" s="708" t="s">
        <v>36</v>
      </c>
      <c r="E15" s="708" t="s">
        <v>36</v>
      </c>
      <c r="F15" s="205"/>
      <c r="G15" s="205"/>
      <c r="H15" s="709"/>
      <c r="I15" s="691"/>
      <c r="L15" s="881">
        <f>G15-'[4]Schedule A4'!G15</f>
        <v>0</v>
      </c>
    </row>
    <row r="16" spans="1:12" ht="19.5" customHeight="1">
      <c r="A16" s="675" t="s">
        <v>34</v>
      </c>
      <c r="B16" s="676" t="s">
        <v>125</v>
      </c>
      <c r="C16" s="708" t="s">
        <v>36</v>
      </c>
      <c r="D16" s="708" t="s">
        <v>36</v>
      </c>
      <c r="E16" s="708" t="s">
        <v>36</v>
      </c>
      <c r="F16" s="211">
        <v>22906546</v>
      </c>
      <c r="G16" s="205">
        <f>+'[2]Schedule G2-1'!$L$20</f>
        <v>22903906</v>
      </c>
      <c r="H16" s="206">
        <f>+G16-F16</f>
        <v>-2640</v>
      </c>
      <c r="I16" s="705">
        <f aca="true" t="shared" si="0" ref="I16:I21">+H16/F16</f>
        <v>-0.0001</v>
      </c>
      <c r="L16" s="881">
        <f>G16-'[4]Schedule A4'!G16</f>
        <v>0</v>
      </c>
    </row>
    <row r="17" spans="1:12" ht="19.5" customHeight="1">
      <c r="A17" s="675" t="s">
        <v>37</v>
      </c>
      <c r="B17" s="676" t="s">
        <v>126</v>
      </c>
      <c r="C17" s="708" t="s">
        <v>36</v>
      </c>
      <c r="D17" s="708" t="s">
        <v>36</v>
      </c>
      <c r="E17" s="708" t="s">
        <v>36</v>
      </c>
      <c r="F17" s="211">
        <v>7937786</v>
      </c>
      <c r="G17" s="886">
        <f>+'[2]Schedule G2-1'!$L$21</f>
        <v>16591718</v>
      </c>
      <c r="H17" s="206">
        <f>+G17-F17</f>
        <v>8653932</v>
      </c>
      <c r="I17" s="705">
        <f t="shared" si="0"/>
        <v>1.0902</v>
      </c>
      <c r="L17" s="881">
        <f>G17-'[4]Schedule A4'!G17</f>
        <v>-11548</v>
      </c>
    </row>
    <row r="18" spans="1:14" s="3" customFormat="1" ht="19.5" customHeight="1">
      <c r="A18" s="675">
        <v>4</v>
      </c>
      <c r="B18" s="676" t="s">
        <v>127</v>
      </c>
      <c r="C18" s="708" t="s">
        <v>36</v>
      </c>
      <c r="D18" s="708" t="s">
        <v>36</v>
      </c>
      <c r="E18" s="708" t="s">
        <v>36</v>
      </c>
      <c r="F18" s="206">
        <v>2297928</v>
      </c>
      <c r="G18" s="206">
        <f>+'[2]Schedule G2-1'!$L$23</f>
        <v>2900349</v>
      </c>
      <c r="H18" s="206">
        <f>+G18-F18</f>
        <v>602421</v>
      </c>
      <c r="I18" s="705">
        <f t="shared" si="0"/>
        <v>0.2622</v>
      </c>
      <c r="J18" s="685"/>
      <c r="K18" s="685"/>
      <c r="L18" s="881">
        <f>G18-'[4]Schedule A4'!G18</f>
        <v>0</v>
      </c>
      <c r="M18" s="685"/>
      <c r="N18" s="685"/>
    </row>
    <row r="19" spans="1:12" ht="19.5" customHeight="1">
      <c r="A19" s="675">
        <v>5</v>
      </c>
      <c r="B19" s="676" t="s">
        <v>128</v>
      </c>
      <c r="C19" s="708" t="s">
        <v>36</v>
      </c>
      <c r="D19" s="708" t="s">
        <v>36</v>
      </c>
      <c r="E19" s="708" t="s">
        <v>36</v>
      </c>
      <c r="F19" s="207">
        <v>358280</v>
      </c>
      <c r="G19" s="861">
        <f>SUM('[2]Schedule G2-1'!$L$24:$L$27)</f>
        <v>627912</v>
      </c>
      <c r="H19" s="710">
        <f>+G19-F19</f>
        <v>269632</v>
      </c>
      <c r="I19" s="711">
        <f t="shared" si="0"/>
        <v>0.7526</v>
      </c>
      <c r="L19" s="881">
        <f>G19-'[4]Schedule A4'!G19</f>
        <v>-1521416</v>
      </c>
    </row>
    <row r="20" spans="1:12" ht="32.25" customHeight="1">
      <c r="A20" s="675">
        <v>6</v>
      </c>
      <c r="B20" s="676" t="s">
        <v>129</v>
      </c>
      <c r="C20" s="708" t="s">
        <v>36</v>
      </c>
      <c r="D20" s="708" t="s">
        <v>36</v>
      </c>
      <c r="E20" s="708" t="s">
        <v>36</v>
      </c>
      <c r="F20" s="212">
        <f>SUM(F16:F19)</f>
        <v>33500540</v>
      </c>
      <c r="G20" s="893">
        <f>SUM(G16:G19)</f>
        <v>43023885</v>
      </c>
      <c r="H20" s="212">
        <f>SUM(H16:H19)</f>
        <v>9523345</v>
      </c>
      <c r="I20" s="705">
        <f t="shared" si="0"/>
        <v>0.2843</v>
      </c>
      <c r="L20" s="881">
        <f>G20-'[4]Schedule A4'!G20</f>
        <v>-1532964</v>
      </c>
    </row>
    <row r="21" spans="1:12" ht="30.75" customHeight="1">
      <c r="A21" s="675">
        <v>7</v>
      </c>
      <c r="B21" s="676" t="s">
        <v>130</v>
      </c>
      <c r="C21" s="708" t="s">
        <v>36</v>
      </c>
      <c r="D21" s="708" t="s">
        <v>36</v>
      </c>
      <c r="E21" s="708" t="s">
        <v>36</v>
      </c>
      <c r="F21" s="213">
        <f>F14-F20</f>
        <v>4721534</v>
      </c>
      <c r="G21" s="894">
        <f>+G14-G20+1</f>
        <v>10823447</v>
      </c>
      <c r="H21" s="213">
        <f>+H14-H20</f>
        <v>6101912</v>
      </c>
      <c r="I21" s="705">
        <f t="shared" si="0"/>
        <v>1.2924</v>
      </c>
      <c r="J21" s="712"/>
      <c r="L21" s="881">
        <f>G21-'[4]Schedule A4'!G21</f>
        <v>1532965</v>
      </c>
    </row>
    <row r="22" spans="1:14" s="3" customFormat="1" ht="19.5" customHeight="1">
      <c r="A22" s="685"/>
      <c r="B22" s="685"/>
      <c r="C22" s="713"/>
      <c r="D22" s="713"/>
      <c r="E22" s="713"/>
      <c r="F22" s="713"/>
      <c r="G22" s="713"/>
      <c r="H22" s="713"/>
      <c r="I22" s="714"/>
      <c r="J22" s="685"/>
      <c r="K22" s="685"/>
      <c r="L22" s="685"/>
      <c r="M22" s="685"/>
      <c r="N22" s="685"/>
    </row>
    <row r="23" spans="1:9" ht="19.5" customHeight="1">
      <c r="A23" s="684" t="s">
        <v>131</v>
      </c>
      <c r="B23" s="676" t="s">
        <v>132</v>
      </c>
      <c r="C23" s="715"/>
      <c r="D23" s="715"/>
      <c r="E23" s="715"/>
      <c r="F23" s="715"/>
      <c r="G23" s="715"/>
      <c r="H23" s="715"/>
      <c r="I23" s="716"/>
    </row>
    <row r="24" spans="1:9" ht="15">
      <c r="A24" s="684" t="s">
        <v>133</v>
      </c>
      <c r="B24" s="684" t="s">
        <v>134</v>
      </c>
      <c r="C24" s="713"/>
      <c r="D24" s="205"/>
      <c r="E24" s="205"/>
      <c r="F24" s="717"/>
      <c r="G24" s="895"/>
      <c r="H24" s="718"/>
      <c r="I24" s="719"/>
    </row>
    <row r="25" spans="6:9" ht="15">
      <c r="F25" s="720"/>
      <c r="G25" s="881"/>
      <c r="H25" s="881"/>
      <c r="I25" s="714"/>
    </row>
    <row r="26" spans="7:8" ht="15">
      <c r="G26" s="881"/>
      <c r="H26" s="881"/>
    </row>
    <row r="27" spans="6:8" ht="15">
      <c r="F27" s="720"/>
      <c r="G27" s="881"/>
      <c r="H27" s="881"/>
    </row>
    <row r="28" spans="1:8" ht="15">
      <c r="A28" s="684" t="s">
        <v>112</v>
      </c>
      <c r="B28" s="684" t="s">
        <v>113</v>
      </c>
      <c r="F28" s="720"/>
      <c r="G28" s="881"/>
      <c r="H28" s="881"/>
    </row>
    <row r="29" spans="2:8" ht="15">
      <c r="B29" s="684" t="s">
        <v>114</v>
      </c>
      <c r="F29" s="720"/>
      <c r="G29" s="881"/>
      <c r="H29" s="881"/>
    </row>
    <row r="30" spans="6:8" ht="15">
      <c r="F30" s="720"/>
      <c r="G30" s="881"/>
      <c r="H30" s="881"/>
    </row>
    <row r="31" spans="1:9" ht="15">
      <c r="A31" s="684" t="s">
        <v>115</v>
      </c>
      <c r="B31" s="684" t="s">
        <v>74</v>
      </c>
      <c r="F31" s="720"/>
      <c r="G31" s="881"/>
      <c r="H31" s="881"/>
      <c r="I31" s="881"/>
    </row>
    <row r="32" spans="2:8" ht="15">
      <c r="B32" s="684" t="s">
        <v>116</v>
      </c>
      <c r="G32" s="881"/>
      <c r="H32" s="881"/>
    </row>
    <row r="33" spans="2:7" ht="15">
      <c r="B33" s="684" t="s">
        <v>117</v>
      </c>
      <c r="G33" s="881"/>
    </row>
    <row r="34" ht="15">
      <c r="B34" s="684"/>
    </row>
    <row r="35" ht="15">
      <c r="B35" s="684"/>
    </row>
    <row r="36" ht="15">
      <c r="B36" s="684"/>
    </row>
    <row r="37" spans="1:11" ht="15">
      <c r="A37" s="695"/>
      <c r="B37" s="695"/>
      <c r="C37" s="695"/>
      <c r="D37" s="695"/>
      <c r="E37" s="695"/>
      <c r="F37" s="695"/>
      <c r="G37" s="695"/>
      <c r="H37" s="695"/>
      <c r="I37" s="695"/>
      <c r="J37" s="695"/>
      <c r="K37" s="695"/>
    </row>
    <row r="38" spans="1:9" ht="19.5" customHeight="1">
      <c r="A38" s="684" t="s">
        <v>177</v>
      </c>
      <c r="I38" s="685" t="s">
        <v>167</v>
      </c>
    </row>
  </sheetData>
  <sheetProtection/>
  <printOptions/>
  <pageMargins left="0.7" right="0.7" top="0.75" bottom="0.75" header="0.3" footer="0.3"/>
  <pageSetup horizontalDpi="600" verticalDpi="600" orientation="landscape" scale="49" r:id="rId1"/>
  <headerFooter>
    <oddFooter>&amp;C&amp;"Arial Rounded MT Bold,Bold"&amp;12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Q39"/>
  <sheetViews>
    <sheetView showGridLines="0" view="pageBreakPreview" zoomScale="69" zoomScaleNormal="75" zoomScaleSheetLayoutView="69" zoomScalePageLayoutView="0" workbookViewId="0" topLeftCell="A1">
      <selection activeCell="N1" sqref="N1:BI16384"/>
    </sheetView>
  </sheetViews>
  <sheetFormatPr defaultColWidth="12.625" defaultRowHeight="12.75"/>
  <cols>
    <col min="1" max="1" width="13.50390625" style="216" customWidth="1"/>
    <col min="2" max="2" width="41.875" style="216" customWidth="1"/>
    <col min="3" max="3" width="12.25390625" style="216" customWidth="1"/>
    <col min="4" max="4" width="17.125" style="216" customWidth="1"/>
    <col min="5" max="5" width="12.375" style="216" customWidth="1"/>
    <col min="6" max="6" width="11.125" style="216" customWidth="1"/>
    <col min="7" max="7" width="11.625" style="216" customWidth="1"/>
    <col min="8" max="8" width="16.50390625" style="216" bestFit="1" customWidth="1"/>
    <col min="9" max="9" width="10.625" style="216" customWidth="1"/>
    <col min="10" max="10" width="12.625" style="216" customWidth="1"/>
    <col min="11" max="11" width="15.625" style="216" customWidth="1"/>
    <col min="12" max="13" width="12.625" style="216" customWidth="1"/>
    <col min="14" max="14" width="14.75390625" style="216" hidden="1" customWidth="1"/>
    <col min="15" max="61" width="0" style="216" hidden="1" customWidth="1"/>
    <col min="62" max="16384" width="12.625" style="216" customWidth="1"/>
  </cols>
  <sheetData>
    <row r="1" spans="1:13" s="741" customFormat="1" ht="24.75" customHeight="1">
      <c r="A1" s="737" t="s">
        <v>135</v>
      </c>
      <c r="B1" s="738"/>
      <c r="C1" s="738"/>
      <c r="D1" s="739" t="s">
        <v>1</v>
      </c>
      <c r="E1" s="740"/>
      <c r="F1" s="739"/>
      <c r="G1" s="740"/>
      <c r="H1" s="740"/>
      <c r="I1" s="740"/>
      <c r="J1" s="737" t="s">
        <v>2</v>
      </c>
      <c r="K1" s="737"/>
      <c r="L1" s="738"/>
      <c r="M1" s="737" t="s">
        <v>30</v>
      </c>
    </row>
    <row r="2" spans="1:13" s="741" customFormat="1" ht="24.75" customHeight="1">
      <c r="A2" s="742"/>
      <c r="B2" s="743"/>
      <c r="C2" s="743"/>
      <c r="D2" s="744"/>
      <c r="E2" s="745"/>
      <c r="F2" s="744"/>
      <c r="G2" s="745"/>
      <c r="H2" s="745"/>
      <c r="I2" s="745"/>
      <c r="J2" s="742"/>
      <c r="K2" s="742"/>
      <c r="L2" s="743"/>
      <c r="M2" s="742"/>
    </row>
    <row r="3" spans="1:13" s="741" customFormat="1" ht="24.75" customHeight="1">
      <c r="A3" s="737"/>
      <c r="B3" s="738"/>
      <c r="C3" s="738"/>
      <c r="D3" s="739"/>
      <c r="E3" s="740"/>
      <c r="F3" s="739"/>
      <c r="G3" s="740"/>
      <c r="H3" s="740"/>
      <c r="I3" s="740"/>
      <c r="J3" s="737"/>
      <c r="K3" s="737"/>
      <c r="L3" s="738"/>
      <c r="M3" s="737"/>
    </row>
    <row r="4" spans="1:13" ht="15">
      <c r="A4" s="747" t="s">
        <v>4</v>
      </c>
      <c r="C4" s="787"/>
      <c r="D4" s="196" t="s">
        <v>136</v>
      </c>
      <c r="E4" s="788"/>
      <c r="F4" s="798"/>
      <c r="G4" s="788"/>
      <c r="H4" s="788"/>
      <c r="I4" s="788"/>
      <c r="J4" s="747" t="s">
        <v>3</v>
      </c>
      <c r="K4" s="789"/>
      <c r="L4" s="787"/>
      <c r="M4" s="789"/>
    </row>
    <row r="5" spans="4:13" ht="15">
      <c r="D5" s="196" t="s">
        <v>137</v>
      </c>
      <c r="E5" s="196"/>
      <c r="F5" s="195"/>
      <c r="G5" s="195"/>
      <c r="H5" s="195"/>
      <c r="I5" s="195"/>
      <c r="J5" s="747" t="s">
        <v>2029</v>
      </c>
      <c r="K5" s="747"/>
      <c r="M5" s="747"/>
    </row>
    <row r="6" spans="1:11" ht="15">
      <c r="A6" s="747" t="s">
        <v>205</v>
      </c>
      <c r="B6" s="748" t="str">
        <f>+'IND-A'!D1</f>
        <v>PIVOTAL UTILITY HOLDINGS, INC.</v>
      </c>
      <c r="E6" s="196"/>
      <c r="F6" s="195"/>
      <c r="G6" s="195"/>
      <c r="H6" s="195"/>
      <c r="I6" s="195"/>
      <c r="J6" s="747" t="s">
        <v>165</v>
      </c>
      <c r="K6" s="747"/>
    </row>
    <row r="7" spans="2:11" ht="15">
      <c r="B7" s="748" t="str">
        <f>+'IND-A'!D2</f>
        <v>D/B/A FLORIDA CITY GAS</v>
      </c>
      <c r="J7" s="747" t="s">
        <v>453</v>
      </c>
      <c r="K7" s="747"/>
    </row>
    <row r="8" spans="1:11" ht="15">
      <c r="A8" s="749" t="str">
        <f>+'IND-A'!D3</f>
        <v>DOCKET NO.  20170179-GU</v>
      </c>
      <c r="B8" s="748"/>
      <c r="J8" s="747" t="s">
        <v>2018</v>
      </c>
      <c r="K8" s="747"/>
    </row>
    <row r="9" spans="1:13" s="741" customFormat="1" ht="24" customHeight="1">
      <c r="A9" s="743"/>
      <c r="B9" s="891" t="str">
        <f>'Schedule A1'!$B$9</f>
        <v>OPC ROG 8-175</v>
      </c>
      <c r="C9" s="743"/>
      <c r="D9" s="743"/>
      <c r="E9" s="743"/>
      <c r="F9" s="743"/>
      <c r="G9" s="743"/>
      <c r="H9" s="743"/>
      <c r="I9" s="743"/>
      <c r="J9" s="209" t="str">
        <f>'Schedule A2'!J8</f>
        <v>WITNESS:   M. J. MORLEY</v>
      </c>
      <c r="K9" s="209"/>
      <c r="L9" s="743"/>
      <c r="M9" s="743"/>
    </row>
    <row r="10" spans="1:10" s="831" customFormat="1" ht="55.5" customHeight="1">
      <c r="A10" s="830" t="s">
        <v>22</v>
      </c>
      <c r="B10" s="830" t="s">
        <v>23</v>
      </c>
      <c r="D10" s="830" t="s">
        <v>138</v>
      </c>
      <c r="F10" s="830" t="s">
        <v>139</v>
      </c>
      <c r="H10" s="830" t="s">
        <v>140</v>
      </c>
      <c r="J10" s="830" t="s">
        <v>141</v>
      </c>
    </row>
    <row r="11" spans="1:10" ht="15">
      <c r="A11" s="747"/>
      <c r="D11" s="746"/>
      <c r="F11" s="746"/>
      <c r="H11" s="746"/>
      <c r="J11" s="746"/>
    </row>
    <row r="12" spans="2:17" ht="20.25" customHeight="1">
      <c r="B12" s="832" t="s">
        <v>142</v>
      </c>
      <c r="N12" s="216" t="s">
        <v>2047</v>
      </c>
      <c r="O12" s="216" t="s">
        <v>2047</v>
      </c>
      <c r="P12" s="216" t="s">
        <v>2047</v>
      </c>
      <c r="Q12" s="216" t="s">
        <v>2047</v>
      </c>
    </row>
    <row r="13" spans="1:17" ht="19.5" customHeight="1">
      <c r="A13" s="757" t="s">
        <v>31</v>
      </c>
      <c r="B13" s="747" t="s">
        <v>143</v>
      </c>
      <c r="D13" s="833">
        <v>44083240</v>
      </c>
      <c r="F13" s="762">
        <f aca="true" t="shared" si="0" ref="F13:F19">D13/$D$20</f>
        <v>0.3677</v>
      </c>
      <c r="H13" s="762">
        <v>0.1125</v>
      </c>
      <c r="J13" s="834">
        <f aca="true" t="shared" si="1" ref="J13:J19">ROUND(F13*H13,4)</f>
        <v>0.0414</v>
      </c>
      <c r="N13" s="880">
        <f>D13-'[4]Schedule A5'!D13</f>
        <v>0</v>
      </c>
      <c r="O13" s="887">
        <f>F13-'[4]Schedule A5'!F13</f>
        <v>0</v>
      </c>
      <c r="P13" s="887">
        <f>H13-'[4]Schedule A5'!H13</f>
        <v>0</v>
      </c>
      <c r="Q13" s="887">
        <f>J13-'[4]Schedule A5'!J13</f>
        <v>0</v>
      </c>
    </row>
    <row r="14" spans="1:17" ht="19.5" customHeight="1">
      <c r="A14" s="757" t="s">
        <v>34</v>
      </c>
      <c r="B14" s="771" t="s">
        <v>144</v>
      </c>
      <c r="D14" s="833">
        <v>0</v>
      </c>
      <c r="F14" s="762">
        <f t="shared" si="0"/>
        <v>0</v>
      </c>
      <c r="H14" s="834" t="s">
        <v>33</v>
      </c>
      <c r="J14" s="834">
        <f t="shared" si="1"/>
        <v>0</v>
      </c>
      <c r="N14" s="880">
        <f>D14-'[4]Schedule A5'!D14</f>
        <v>0</v>
      </c>
      <c r="O14" s="887">
        <f>F14-'[4]Schedule A5'!F14</f>
        <v>0</v>
      </c>
      <c r="P14" s="887">
        <f>H14-'[4]Schedule A5'!H14</f>
        <v>0</v>
      </c>
      <c r="Q14" s="887">
        <f>J14-'[4]Schedule A5'!J14</f>
        <v>0</v>
      </c>
    </row>
    <row r="15" spans="1:17" ht="19.5" customHeight="1">
      <c r="A15" s="757" t="s">
        <v>37</v>
      </c>
      <c r="B15" s="771" t="s">
        <v>145</v>
      </c>
      <c r="D15" s="833">
        <v>48347307</v>
      </c>
      <c r="F15" s="762">
        <f t="shared" si="0"/>
        <v>0.4032</v>
      </c>
      <c r="H15" s="762">
        <v>0.0643</v>
      </c>
      <c r="J15" s="834">
        <f t="shared" si="1"/>
        <v>0.0259</v>
      </c>
      <c r="N15" s="880">
        <f>D15-'[4]Schedule A5'!D15</f>
        <v>0</v>
      </c>
      <c r="O15" s="887">
        <f>F15-'[4]Schedule A5'!F15</f>
        <v>0</v>
      </c>
      <c r="P15" s="887">
        <f>H15-'[4]Schedule A5'!H15</f>
        <v>0</v>
      </c>
      <c r="Q15" s="887">
        <f>J15-'[4]Schedule A5'!J15</f>
        <v>0</v>
      </c>
    </row>
    <row r="16" spans="1:17" ht="19.5" customHeight="1">
      <c r="A16" s="757" t="s">
        <v>39</v>
      </c>
      <c r="B16" s="747" t="s">
        <v>146</v>
      </c>
      <c r="D16" s="833">
        <v>9252522</v>
      </c>
      <c r="F16" s="762">
        <f t="shared" si="0"/>
        <v>0.0772</v>
      </c>
      <c r="H16" s="762">
        <v>0.039</v>
      </c>
      <c r="J16" s="834">
        <f t="shared" si="1"/>
        <v>0.003</v>
      </c>
      <c r="N16" s="880">
        <f>D16-'[4]Schedule A5'!D16</f>
        <v>0</v>
      </c>
      <c r="O16" s="887">
        <f>F16-'[4]Schedule A5'!F16</f>
        <v>0</v>
      </c>
      <c r="P16" s="887">
        <f>H16-'[4]Schedule A5'!H16</f>
        <v>0</v>
      </c>
      <c r="Q16" s="887">
        <f>J16-'[4]Schedule A5'!J16</f>
        <v>0</v>
      </c>
    </row>
    <row r="17" spans="1:17" ht="19.5" customHeight="1">
      <c r="A17" s="757" t="s">
        <v>41</v>
      </c>
      <c r="B17" s="747" t="s">
        <v>147</v>
      </c>
      <c r="D17" s="833">
        <v>5833009</v>
      </c>
      <c r="F17" s="762">
        <f t="shared" si="0"/>
        <v>0.0486</v>
      </c>
      <c r="H17" s="762">
        <v>0.067</v>
      </c>
      <c r="J17" s="834">
        <f t="shared" si="1"/>
        <v>0.0033</v>
      </c>
      <c r="N17" s="880">
        <f>D17-'[4]Schedule A5'!D17</f>
        <v>0</v>
      </c>
      <c r="O17" s="887">
        <f>F17-'[4]Schedule A5'!F17</f>
        <v>0</v>
      </c>
      <c r="P17" s="887">
        <f>H17-'[4]Schedule A5'!H17</f>
        <v>0</v>
      </c>
      <c r="Q17" s="887">
        <f>J17-'[4]Schedule A5'!J17</f>
        <v>0</v>
      </c>
    </row>
    <row r="18" spans="1:17" ht="19.5" customHeight="1">
      <c r="A18" s="757" t="s">
        <v>43</v>
      </c>
      <c r="B18" s="747" t="s">
        <v>148</v>
      </c>
      <c r="D18" s="833">
        <v>536361</v>
      </c>
      <c r="F18" s="762">
        <f t="shared" si="0"/>
        <v>0.0045</v>
      </c>
      <c r="H18" s="762">
        <v>0</v>
      </c>
      <c r="J18" s="834">
        <f t="shared" si="1"/>
        <v>0</v>
      </c>
      <c r="N18" s="880">
        <f>D18-'[4]Schedule A5'!D18</f>
        <v>0</v>
      </c>
      <c r="O18" s="887">
        <f>F18-'[4]Schedule A5'!F18</f>
        <v>0</v>
      </c>
      <c r="P18" s="887">
        <f>H18-'[4]Schedule A5'!H18</f>
        <v>0</v>
      </c>
      <c r="Q18" s="887">
        <f>J18-'[4]Schedule A5'!J18</f>
        <v>0</v>
      </c>
    </row>
    <row r="19" spans="1:17" ht="19.5" customHeight="1">
      <c r="A19" s="757" t="s">
        <v>45</v>
      </c>
      <c r="B19" s="747" t="s">
        <v>149</v>
      </c>
      <c r="D19" s="835">
        <v>11845018</v>
      </c>
      <c r="F19" s="836">
        <f t="shared" si="0"/>
        <v>0.0988</v>
      </c>
      <c r="H19" s="762">
        <v>0</v>
      </c>
      <c r="J19" s="837">
        <f t="shared" si="1"/>
        <v>0</v>
      </c>
      <c r="N19" s="880">
        <f>D19-'[4]Schedule A5'!D19</f>
        <v>0</v>
      </c>
      <c r="O19" s="887">
        <f>F19-'[4]Schedule A5'!F19</f>
        <v>0</v>
      </c>
      <c r="P19" s="887">
        <f>H19-'[4]Schedule A5'!H19</f>
        <v>0</v>
      </c>
      <c r="Q19" s="887">
        <f>J19-'[4]Schedule A5'!J19</f>
        <v>0</v>
      </c>
    </row>
    <row r="20" spans="1:17" ht="19.5" customHeight="1" thickBot="1">
      <c r="A20" s="757" t="s">
        <v>47</v>
      </c>
      <c r="B20" s="771" t="s">
        <v>150</v>
      </c>
      <c r="D20" s="838">
        <f>SUM(D13:D19)</f>
        <v>119897457</v>
      </c>
      <c r="E20" s="839"/>
      <c r="F20" s="763">
        <f>SUM(F13:F19)</f>
        <v>1</v>
      </c>
      <c r="H20" s="762"/>
      <c r="J20" s="763">
        <f>SUM(J13:J18)</f>
        <v>0.0736</v>
      </c>
      <c r="N20" s="880">
        <f>D20-'[4]Schedule A5'!D20</f>
        <v>0</v>
      </c>
      <c r="O20" s="887">
        <f>F20-'[4]Schedule A5'!F20</f>
        <v>0</v>
      </c>
      <c r="P20" s="887">
        <f>H20-'[4]Schedule A5'!H20</f>
        <v>0</v>
      </c>
      <c r="Q20" s="887">
        <f>J20-'[4]Schedule A5'!J20</f>
        <v>0</v>
      </c>
    </row>
    <row r="21" spans="4:17" ht="19.5" customHeight="1" thickTop="1">
      <c r="D21" s="840"/>
      <c r="F21" s="768"/>
      <c r="H21" s="762"/>
      <c r="J21" s="768"/>
      <c r="N21" s="880"/>
      <c r="O21" s="887"/>
      <c r="P21" s="887"/>
      <c r="Q21" s="887"/>
    </row>
    <row r="22" spans="2:17" ht="19.5" customHeight="1">
      <c r="B22" s="832" t="s">
        <v>151</v>
      </c>
      <c r="D22" s="820"/>
      <c r="F22" s="762"/>
      <c r="H22" s="762"/>
      <c r="J22" s="762"/>
      <c r="N22" s="880"/>
      <c r="O22" s="887"/>
      <c r="P22" s="887"/>
      <c r="Q22" s="887"/>
    </row>
    <row r="23" spans="1:17" ht="19.5" customHeight="1">
      <c r="A23" s="757" t="s">
        <v>49</v>
      </c>
      <c r="B23" s="747" t="s">
        <v>143</v>
      </c>
      <c r="D23" s="862">
        <f>+'[2]Schedule G3-2'!$G$10</f>
        <v>125031306</v>
      </c>
      <c r="F23" s="864">
        <f aca="true" t="shared" si="2" ref="F23:F29">ROUND(D23/$D$30,4)</f>
        <v>0.4123</v>
      </c>
      <c r="H23" s="762">
        <v>0.1125</v>
      </c>
      <c r="J23" s="867">
        <f aca="true" t="shared" si="3" ref="J23:J29">ROUND(F23*H23,4)</f>
        <v>0.0464</v>
      </c>
      <c r="N23" s="880">
        <f>D23-'[4]Schedule A5'!D23</f>
        <v>9286136</v>
      </c>
      <c r="O23" s="887">
        <f>F23-'[4]Schedule A5'!F23</f>
        <v>0.0256</v>
      </c>
      <c r="P23" s="887">
        <f>H23-'[4]Schedule A5'!H23</f>
        <v>0</v>
      </c>
      <c r="Q23" s="887">
        <f>J23-'[4]Schedule A5'!J23</f>
        <v>0.0029</v>
      </c>
    </row>
    <row r="24" spans="1:17" ht="19.5" customHeight="1">
      <c r="A24" s="757" t="s">
        <v>51</v>
      </c>
      <c r="B24" s="771" t="s">
        <v>144</v>
      </c>
      <c r="D24" s="833">
        <v>0</v>
      </c>
      <c r="F24" s="762">
        <f t="shared" si="2"/>
        <v>0</v>
      </c>
      <c r="H24" s="834" t="s">
        <v>33</v>
      </c>
      <c r="J24" s="834">
        <f t="shared" si="3"/>
        <v>0</v>
      </c>
      <c r="N24" s="880">
        <f>D24-'[4]Schedule A5'!D24</f>
        <v>0</v>
      </c>
      <c r="O24" s="887">
        <f>F24-'[4]Schedule A5'!F24</f>
        <v>0</v>
      </c>
      <c r="P24" s="887">
        <f>H24-'[4]Schedule A5'!H24</f>
        <v>0</v>
      </c>
      <c r="Q24" s="887">
        <f>J24-'[4]Schedule A5'!J24</f>
        <v>0</v>
      </c>
    </row>
    <row r="25" spans="1:17" ht="19.5" customHeight="1">
      <c r="A25" s="757" t="s">
        <v>53</v>
      </c>
      <c r="B25" s="771" t="s">
        <v>145</v>
      </c>
      <c r="D25" s="862">
        <f>+'[2]Schedule G3-2'!$G$11</f>
        <v>114428752</v>
      </c>
      <c r="F25" s="864">
        <f t="shared" si="2"/>
        <v>0.3774</v>
      </c>
      <c r="H25" s="762">
        <f>+'[2]Schedule G3-2'!$I$11</f>
        <v>0.0469</v>
      </c>
      <c r="J25" s="867">
        <f t="shared" si="3"/>
        <v>0.0177</v>
      </c>
      <c r="N25" s="880">
        <f>D25-'[4]Schedule A5'!D25</f>
        <v>-789192</v>
      </c>
      <c r="O25" s="887">
        <f>F25-'[4]Schedule A5'!F25</f>
        <v>-0.0076</v>
      </c>
      <c r="P25" s="887">
        <f>H25-'[4]Schedule A5'!H25</f>
        <v>0.0003</v>
      </c>
      <c r="Q25" s="887">
        <f>J25-'[4]Schedule A5'!J25</f>
        <v>-0.0002</v>
      </c>
    </row>
    <row r="26" spans="1:17" ht="19.5" customHeight="1">
      <c r="A26" s="757" t="s">
        <v>55</v>
      </c>
      <c r="B26" s="747" t="s">
        <v>146</v>
      </c>
      <c r="D26" s="862">
        <f>+'[2]Schedule G3-2'!$G$12</f>
        <v>14707069</v>
      </c>
      <c r="F26" s="864">
        <f t="shared" si="2"/>
        <v>0.0485</v>
      </c>
      <c r="H26" s="762">
        <f>+'[2]Schedule G3-2'!$I$12</f>
        <v>0.0264</v>
      </c>
      <c r="J26" s="834">
        <f t="shared" si="3"/>
        <v>0.0013</v>
      </c>
      <c r="N26" s="880">
        <f>D26-'[4]Schedule A5'!D26</f>
        <v>-1107531</v>
      </c>
      <c r="O26" s="887">
        <f>F26-'[4]Schedule A5'!F26</f>
        <v>-0.0043</v>
      </c>
      <c r="P26" s="887">
        <f>H26-'[4]Schedule A5'!H26</f>
        <v>0</v>
      </c>
      <c r="Q26" s="887">
        <f>J26-'[4]Schedule A5'!J26</f>
        <v>-0.0001</v>
      </c>
    </row>
    <row r="27" spans="1:17" ht="19.5" customHeight="1">
      <c r="A27" s="757" t="s">
        <v>59</v>
      </c>
      <c r="B27" s="747" t="s">
        <v>147</v>
      </c>
      <c r="D27" s="833">
        <f>+'[2]Schedule G3-2'!$G$13</f>
        <v>3888281</v>
      </c>
      <c r="F27" s="864">
        <f t="shared" si="2"/>
        <v>0.0128</v>
      </c>
      <c r="H27" s="762">
        <f>+'[2]Schedule G3-2'!$I$13</f>
        <v>0.0273</v>
      </c>
      <c r="J27" s="867">
        <f t="shared" si="3"/>
        <v>0.0003</v>
      </c>
      <c r="N27" s="880">
        <f>D27-'[4]Schedule A5'!D27</f>
        <v>0</v>
      </c>
      <c r="O27" s="887">
        <f>F27-'[4]Schedule A5'!F27</f>
        <v>-0.0002</v>
      </c>
      <c r="P27" s="887">
        <f>H27-'[4]Schedule A5'!H27</f>
        <v>0</v>
      </c>
      <c r="Q27" s="887">
        <f>J27-'[4]Schedule A5'!J27</f>
        <v>-0.0001</v>
      </c>
    </row>
    <row r="28" spans="1:17" ht="19.5" customHeight="1">
      <c r="A28" s="757" t="s">
        <v>61</v>
      </c>
      <c r="B28" s="747" t="s">
        <v>148</v>
      </c>
      <c r="D28" s="833">
        <f>+'[2]Schedule G3-2'!$G$15</f>
        <v>0</v>
      </c>
      <c r="F28" s="762">
        <f t="shared" si="2"/>
        <v>0</v>
      </c>
      <c r="H28" s="762">
        <v>0</v>
      </c>
      <c r="J28" s="834">
        <f t="shared" si="3"/>
        <v>0</v>
      </c>
      <c r="N28" s="880">
        <f>D28-'[4]Schedule A5'!D28</f>
        <v>0</v>
      </c>
      <c r="O28" s="887">
        <f>F28-'[4]Schedule A5'!F28</f>
        <v>0</v>
      </c>
      <c r="P28" s="887">
        <f>H28-'[4]Schedule A5'!H28</f>
        <v>0</v>
      </c>
      <c r="Q28" s="887">
        <f>J28-'[4]Schedule A5'!J28</f>
        <v>0</v>
      </c>
    </row>
    <row r="29" spans="1:17" ht="19.5" customHeight="1">
      <c r="A29" s="757" t="s">
        <v>63</v>
      </c>
      <c r="B29" s="747" t="s">
        <v>149</v>
      </c>
      <c r="D29" s="863">
        <f>+'[2]Schedule G3-2'!$G$14</f>
        <v>45161542</v>
      </c>
      <c r="F29" s="865">
        <f t="shared" si="2"/>
        <v>0.1489</v>
      </c>
      <c r="H29" s="762">
        <v>0</v>
      </c>
      <c r="J29" s="837">
        <f t="shared" si="3"/>
        <v>0</v>
      </c>
      <c r="N29" s="880">
        <f>D29-'[4]Schedule A5'!D29</f>
        <v>-3450613</v>
      </c>
      <c r="O29" s="887">
        <f>F29-'[4]Schedule A5'!F29</f>
        <v>-0.0135</v>
      </c>
      <c r="P29" s="887">
        <f>H29-'[4]Schedule A5'!H29</f>
        <v>0</v>
      </c>
      <c r="Q29" s="887">
        <f>J29-'[4]Schedule A5'!J29</f>
        <v>0</v>
      </c>
    </row>
    <row r="30" spans="1:17" ht="19.5" customHeight="1">
      <c r="A30" s="757" t="s">
        <v>65</v>
      </c>
      <c r="B30" s="771" t="s">
        <v>150</v>
      </c>
      <c r="D30" s="890">
        <f>SUM(D23:D29)</f>
        <v>303216950</v>
      </c>
      <c r="F30" s="763">
        <f>D30/$D$30</f>
        <v>1</v>
      </c>
      <c r="H30" s="762"/>
      <c r="J30" s="866">
        <f>SUM(J23:J28)</f>
        <v>0.0657</v>
      </c>
      <c r="N30" s="880">
        <f>D30-'[4]Schedule A5'!D30</f>
        <v>3938800</v>
      </c>
      <c r="O30" s="887">
        <f>F30-'[4]Schedule A5'!F30</f>
        <v>0</v>
      </c>
      <c r="P30" s="887">
        <f>H30-'[4]Schedule A5'!H30</f>
        <v>0</v>
      </c>
      <c r="Q30" s="887">
        <f>J30-'[4]Schedule A5'!J30</f>
        <v>0.0025</v>
      </c>
    </row>
    <row r="32" spans="1:10" ht="15">
      <c r="A32" s="757" t="s">
        <v>112</v>
      </c>
      <c r="B32" s="747" t="s">
        <v>152</v>
      </c>
      <c r="F32" s="762"/>
      <c r="H32" s="762"/>
      <c r="J32" s="762"/>
    </row>
    <row r="33" spans="2:10" ht="15">
      <c r="B33" s="747" t="s">
        <v>153</v>
      </c>
      <c r="F33" s="762"/>
      <c r="H33" s="762"/>
      <c r="J33" s="762"/>
    </row>
    <row r="34" spans="2:10" ht="15">
      <c r="B34" s="747" t="s">
        <v>154</v>
      </c>
      <c r="F34" s="762"/>
      <c r="H34" s="762"/>
      <c r="J34" s="762"/>
    </row>
    <row r="35" spans="4:12" ht="15">
      <c r="D35" s="747"/>
      <c r="H35" s="762"/>
      <c r="J35" s="762"/>
      <c r="L35" s="762"/>
    </row>
    <row r="36" spans="4:12" ht="15">
      <c r="D36" s="747"/>
      <c r="H36" s="762"/>
      <c r="J36" s="762"/>
      <c r="L36" s="762"/>
    </row>
    <row r="37" spans="4:12" ht="15">
      <c r="D37" s="747"/>
      <c r="H37" s="762"/>
      <c r="J37" s="762"/>
      <c r="L37" s="762"/>
    </row>
    <row r="38" spans="1:13" ht="19.5" customHeight="1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</row>
    <row r="39" spans="1:11" ht="19.5" customHeight="1">
      <c r="A39" s="747" t="s">
        <v>164</v>
      </c>
      <c r="J39" s="747"/>
      <c r="K39" s="216" t="s">
        <v>167</v>
      </c>
    </row>
  </sheetData>
  <sheetProtection/>
  <printOptions/>
  <pageMargins left="0.7" right="0.7" top="0.75" bottom="0.75" header="0.3" footer="0.3"/>
  <pageSetup horizontalDpi="600" verticalDpi="600" orientation="landscape" scale="57" r:id="rId1"/>
  <headerFooter>
    <oddFooter>&amp;C&amp;"Arial Rounded MT Bold,Bold"&amp;12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7"/>
  <sheetViews>
    <sheetView showOutlineSymbols="0" view="pageBreakPreview" zoomScale="69" zoomScaleNormal="70" zoomScaleSheetLayoutView="69" zoomScalePageLayoutView="0" workbookViewId="0" topLeftCell="A28">
      <selection activeCell="S1" sqref="S1:BE16384"/>
    </sheetView>
  </sheetViews>
  <sheetFormatPr defaultColWidth="17.625" defaultRowHeight="12.75"/>
  <cols>
    <col min="1" max="1" width="12.50390625" style="841" customWidth="1"/>
    <col min="2" max="2" width="40.625" style="841" customWidth="1"/>
    <col min="3" max="3" width="7.50390625" style="841" customWidth="1"/>
    <col min="4" max="4" width="6.375" style="841" customWidth="1"/>
    <col min="5" max="5" width="18.75390625" style="841" customWidth="1"/>
    <col min="6" max="6" width="8.625" style="841" customWidth="1"/>
    <col min="7" max="7" width="18.75390625" style="841" customWidth="1"/>
    <col min="8" max="8" width="8.625" style="841" customWidth="1"/>
    <col min="9" max="9" width="18.75390625" style="841" customWidth="1"/>
    <col min="10" max="10" width="8.625" style="841" customWidth="1"/>
    <col min="11" max="11" width="18.75390625" style="841" customWidth="1"/>
    <col min="12" max="12" width="8.625" style="841" customWidth="1"/>
    <col min="13" max="13" width="18.75390625" style="841" customWidth="1"/>
    <col min="14" max="14" width="14.25390625" style="841" customWidth="1"/>
    <col min="15" max="15" width="36.125" style="841" customWidth="1"/>
    <col min="16" max="18" width="1.875" style="841" customWidth="1"/>
    <col min="19" max="19" width="0" style="841" hidden="1" customWidth="1"/>
    <col min="20" max="20" width="1.875" style="841" hidden="1" customWidth="1"/>
    <col min="21" max="21" width="0" style="841" hidden="1" customWidth="1"/>
    <col min="22" max="22" width="1.875" style="841" hidden="1" customWidth="1"/>
    <col min="23" max="23" width="0" style="841" hidden="1" customWidth="1"/>
    <col min="24" max="24" width="1.875" style="841" hidden="1" customWidth="1"/>
    <col min="25" max="25" width="0" style="841" hidden="1" customWidth="1"/>
    <col min="26" max="26" width="1.875" style="841" hidden="1" customWidth="1"/>
    <col min="27" max="27" width="0" style="841" hidden="1" customWidth="1"/>
    <col min="28" max="28" width="1.875" style="841" hidden="1" customWidth="1"/>
    <col min="29" max="29" width="0" style="841" hidden="1" customWidth="1"/>
    <col min="30" max="30" width="1.875" style="841" hidden="1" customWidth="1"/>
    <col min="31" max="57" width="0" style="841" hidden="1" customWidth="1"/>
    <col min="58" max="16384" width="17.625" style="841" customWidth="1"/>
  </cols>
  <sheetData>
    <row r="1" spans="1:19" ht="15">
      <c r="A1" s="841" t="s">
        <v>201</v>
      </c>
      <c r="B1" s="842"/>
      <c r="C1" s="842"/>
      <c r="D1" s="842"/>
      <c r="E1" s="842"/>
      <c r="F1" s="842"/>
      <c r="G1" s="841" t="s">
        <v>1980</v>
      </c>
      <c r="H1" s="842"/>
      <c r="I1" s="842"/>
      <c r="J1" s="842"/>
      <c r="K1" s="841" t="s">
        <v>30</v>
      </c>
      <c r="L1" s="842"/>
      <c r="M1" s="842"/>
      <c r="N1" s="841" t="s">
        <v>2</v>
      </c>
      <c r="O1" s="842"/>
      <c r="P1" s="842"/>
      <c r="Q1" s="842"/>
      <c r="R1" s="842"/>
      <c r="S1" s="842"/>
    </row>
    <row r="2" spans="1:18" ht="15">
      <c r="A2" s="843" t="s">
        <v>340</v>
      </c>
      <c r="B2" s="843" t="s">
        <v>340</v>
      </c>
      <c r="C2" s="843" t="s">
        <v>340</v>
      </c>
      <c r="D2" s="843" t="s">
        <v>340</v>
      </c>
      <c r="E2" s="843" t="s">
        <v>340</v>
      </c>
      <c r="F2" s="843" t="s">
        <v>340</v>
      </c>
      <c r="G2" s="843" t="s">
        <v>340</v>
      </c>
      <c r="H2" s="843" t="s">
        <v>340</v>
      </c>
      <c r="I2" s="843" t="s">
        <v>340</v>
      </c>
      <c r="J2" s="843" t="s">
        <v>340</v>
      </c>
      <c r="K2" s="843" t="s">
        <v>340</v>
      </c>
      <c r="L2" s="843" t="s">
        <v>340</v>
      </c>
      <c r="M2" s="843" t="s">
        <v>340</v>
      </c>
      <c r="N2" s="843" t="s">
        <v>340</v>
      </c>
      <c r="O2" s="843" t="s">
        <v>340</v>
      </c>
      <c r="P2" s="843" t="s">
        <v>340</v>
      </c>
      <c r="Q2" s="843" t="s">
        <v>340</v>
      </c>
      <c r="R2" s="843" t="s">
        <v>340</v>
      </c>
    </row>
    <row r="3" spans="1:19" ht="15">
      <c r="A3" s="841" t="s">
        <v>4</v>
      </c>
      <c r="E3" s="841" t="s">
        <v>1981</v>
      </c>
      <c r="N3" s="844" t="s">
        <v>3</v>
      </c>
      <c r="S3" s="842"/>
    </row>
    <row r="4" spans="1:19" ht="15">
      <c r="A4" s="842"/>
      <c r="E4" s="841" t="s">
        <v>1982</v>
      </c>
      <c r="N4" s="844" t="s">
        <v>2029</v>
      </c>
      <c r="S4" s="842"/>
    </row>
    <row r="5" spans="1:19" ht="15">
      <c r="A5" s="841" t="s">
        <v>1983</v>
      </c>
      <c r="B5" s="845" t="str">
        <f>+'IND-A'!D1</f>
        <v>PIVOTAL UTILITY HOLDINGS, INC.</v>
      </c>
      <c r="E5" s="841" t="s">
        <v>1984</v>
      </c>
      <c r="N5" s="844" t="s">
        <v>165</v>
      </c>
      <c r="S5" s="842"/>
    </row>
    <row r="6" spans="1:19" ht="15">
      <c r="A6" s="842"/>
      <c r="B6" s="845" t="str">
        <f>+'IND-A'!D2</f>
        <v>D/B/A FLORIDA CITY GAS</v>
      </c>
      <c r="G6" s="841" t="s">
        <v>1985</v>
      </c>
      <c r="N6" s="844" t="s">
        <v>453</v>
      </c>
      <c r="S6" s="842"/>
    </row>
    <row r="7" spans="14:19" ht="15">
      <c r="N7" s="844" t="s">
        <v>2018</v>
      </c>
      <c r="S7" s="842"/>
    </row>
    <row r="8" spans="1:19" ht="15">
      <c r="A8" s="841" t="str">
        <f>+'IND-A'!D3</f>
        <v>DOCKET NO.  20170179-GU</v>
      </c>
      <c r="B8" s="846"/>
      <c r="E8" s="847"/>
      <c r="F8" s="847"/>
      <c r="G8" s="847"/>
      <c r="H8" s="847"/>
      <c r="I8" s="847"/>
      <c r="J8" s="847"/>
      <c r="K8" s="847"/>
      <c r="L8" s="847"/>
      <c r="M8" s="847"/>
      <c r="N8" s="841" t="str">
        <f>+'Schedule A3'!H9</f>
        <v>WITNESS:   M. J. MORLEY</v>
      </c>
      <c r="S8" s="842"/>
    </row>
    <row r="9" spans="1:19" ht="15">
      <c r="A9" s="842"/>
      <c r="B9" s="891" t="str">
        <f>'Schedule A1'!$B$9</f>
        <v>OPC ROG 8-175</v>
      </c>
      <c r="E9" s="847">
        <v>2002</v>
      </c>
      <c r="F9" s="847"/>
      <c r="G9" s="847">
        <v>2016</v>
      </c>
      <c r="H9" s="847"/>
      <c r="I9" s="847">
        <v>2017</v>
      </c>
      <c r="J9" s="847"/>
      <c r="K9" s="847">
        <v>2018</v>
      </c>
      <c r="L9" s="847"/>
      <c r="M9" s="847">
        <v>2018</v>
      </c>
      <c r="S9" s="842"/>
    </row>
    <row r="10" spans="1:18" ht="15">
      <c r="A10" s="848" t="s">
        <v>340</v>
      </c>
      <c r="B10" s="848" t="s">
        <v>340</v>
      </c>
      <c r="C10" s="848" t="s">
        <v>340</v>
      </c>
      <c r="D10" s="848" t="s">
        <v>340</v>
      </c>
      <c r="E10" s="848" t="s">
        <v>340</v>
      </c>
      <c r="F10" s="848" t="s">
        <v>340</v>
      </c>
      <c r="G10" s="848" t="s">
        <v>340</v>
      </c>
      <c r="H10" s="848" t="s">
        <v>340</v>
      </c>
      <c r="I10" s="848" t="s">
        <v>340</v>
      </c>
      <c r="J10" s="848" t="s">
        <v>340</v>
      </c>
      <c r="K10" s="848" t="s">
        <v>340</v>
      </c>
      <c r="L10" s="848" t="s">
        <v>340</v>
      </c>
      <c r="M10" s="848" t="s">
        <v>340</v>
      </c>
      <c r="N10" s="848" t="s">
        <v>340</v>
      </c>
      <c r="O10" s="848" t="s">
        <v>340</v>
      </c>
      <c r="P10" s="843" t="s">
        <v>340</v>
      </c>
      <c r="Q10" s="843" t="s">
        <v>340</v>
      </c>
      <c r="R10" s="843" t="s">
        <v>340</v>
      </c>
    </row>
    <row r="11" spans="1:19" ht="15">
      <c r="A11" s="842"/>
      <c r="E11" s="847" t="s">
        <v>207</v>
      </c>
      <c r="G11" s="847" t="s">
        <v>208</v>
      </c>
      <c r="I11" s="847" t="s">
        <v>209</v>
      </c>
      <c r="K11" s="847" t="s">
        <v>210</v>
      </c>
      <c r="M11" s="847" t="s">
        <v>89</v>
      </c>
      <c r="S11" s="842"/>
    </row>
    <row r="12" spans="1:19" ht="15">
      <c r="A12" s="842"/>
      <c r="E12" s="847" t="s">
        <v>1986</v>
      </c>
      <c r="G12" s="847" t="s">
        <v>1986</v>
      </c>
      <c r="I12" s="847" t="s">
        <v>1987</v>
      </c>
      <c r="K12" s="847" t="s">
        <v>1988</v>
      </c>
      <c r="M12" s="847" t="s">
        <v>1989</v>
      </c>
      <c r="S12" s="842"/>
    </row>
    <row r="13" spans="1:19" ht="15">
      <c r="A13" s="842"/>
      <c r="E13" s="847" t="s">
        <v>1990</v>
      </c>
      <c r="G13" s="847" t="s">
        <v>1991</v>
      </c>
      <c r="I13" s="847" t="s">
        <v>1992</v>
      </c>
      <c r="K13" s="847" t="s">
        <v>1993</v>
      </c>
      <c r="M13" s="847" t="s">
        <v>1993</v>
      </c>
      <c r="S13" s="842"/>
    </row>
    <row r="14" spans="1:19" ht="15">
      <c r="A14" s="842"/>
      <c r="E14" s="847" t="s">
        <v>1994</v>
      </c>
      <c r="G14" s="847" t="s">
        <v>1995</v>
      </c>
      <c r="I14" s="847" t="s">
        <v>1996</v>
      </c>
      <c r="K14" s="847" t="s">
        <v>1997</v>
      </c>
      <c r="M14" s="847" t="s">
        <v>1998</v>
      </c>
      <c r="S14" s="842"/>
    </row>
    <row r="15" spans="1:19" ht="15">
      <c r="A15" s="847" t="s">
        <v>1999</v>
      </c>
      <c r="E15" s="847" t="s">
        <v>2000</v>
      </c>
      <c r="G15" s="847" t="s">
        <v>2000</v>
      </c>
      <c r="I15" s="847" t="s">
        <v>2001</v>
      </c>
      <c r="K15" s="847" t="s">
        <v>2002</v>
      </c>
      <c r="M15" s="847" t="s">
        <v>2003</v>
      </c>
      <c r="S15" s="842"/>
    </row>
    <row r="16" spans="1:19" ht="15">
      <c r="A16" s="847" t="s">
        <v>95</v>
      </c>
      <c r="B16" s="847" t="s">
        <v>2004</v>
      </c>
      <c r="E16" s="847" t="s">
        <v>2005</v>
      </c>
      <c r="G16" s="847" t="s">
        <v>2006</v>
      </c>
      <c r="I16" s="847" t="s">
        <v>2007</v>
      </c>
      <c r="K16" s="847" t="s">
        <v>2008</v>
      </c>
      <c r="M16" s="847" t="s">
        <v>2007</v>
      </c>
      <c r="S16" s="842"/>
    </row>
    <row r="17" spans="1:19" ht="15">
      <c r="A17" s="848" t="s">
        <v>340</v>
      </c>
      <c r="B17" s="841" t="s">
        <v>2039</v>
      </c>
      <c r="E17" s="841" t="s">
        <v>2038</v>
      </c>
      <c r="G17" s="841" t="s">
        <v>2038</v>
      </c>
      <c r="I17" s="841" t="s">
        <v>2038</v>
      </c>
      <c r="K17" s="841" t="s">
        <v>2038</v>
      </c>
      <c r="M17" s="841" t="s">
        <v>2038</v>
      </c>
      <c r="S17" s="842"/>
    </row>
    <row r="18" spans="1:21" ht="15">
      <c r="A18" s="847"/>
      <c r="I18" s="847"/>
      <c r="J18" s="847"/>
      <c r="K18" s="847"/>
      <c r="U18" s="842"/>
    </row>
    <row r="19" spans="1:21" ht="20.25" customHeight="1">
      <c r="A19" s="841" t="s">
        <v>30</v>
      </c>
      <c r="B19" s="841" t="s">
        <v>217</v>
      </c>
      <c r="I19" s="847"/>
      <c r="J19" s="847"/>
      <c r="K19" s="847"/>
      <c r="U19" s="842"/>
    </row>
    <row r="20" spans="1:21" ht="20.25" customHeight="1">
      <c r="A20" s="842"/>
      <c r="B20" s="841" t="s">
        <v>2039</v>
      </c>
      <c r="M20" s="847"/>
      <c r="S20" s="841" t="s">
        <v>2047</v>
      </c>
      <c r="U20" s="842"/>
    </row>
    <row r="21" spans="1:28" ht="20.25" customHeight="1">
      <c r="A21" s="849" t="s">
        <v>31</v>
      </c>
      <c r="B21" s="850" t="s">
        <v>2009</v>
      </c>
      <c r="E21" s="851">
        <v>1.48</v>
      </c>
      <c r="G21" s="851">
        <v>4.39</v>
      </c>
      <c r="I21" s="851">
        <f>+'A6 Support'!O33</f>
        <v>3.31</v>
      </c>
      <c r="J21" s="847"/>
      <c r="K21" s="851">
        <f>+'[2]Schedule G3-9 CGF'!$E$23</f>
        <v>2.26</v>
      </c>
      <c r="M21" s="868">
        <f>+'[2]Schedule G3-9 CGF'!$G$23</f>
        <v>4.56</v>
      </c>
      <c r="S21" s="851">
        <f>E21-'[4]Schedule A6'!E21</f>
        <v>0</v>
      </c>
      <c r="T21" s="851">
        <f>F21-'[4]Schedule A6'!F21</f>
        <v>0</v>
      </c>
      <c r="U21" s="851">
        <f>G21-'[4]Schedule A6'!G21</f>
        <v>0</v>
      </c>
      <c r="V21" s="851">
        <f>H21-'[4]Schedule A6'!H21</f>
        <v>0</v>
      </c>
      <c r="W21" s="851">
        <f>I21-'[4]Schedule A6'!I21</f>
        <v>0</v>
      </c>
      <c r="X21" s="851">
        <f>J21-'[4]Schedule A6'!J21</f>
        <v>0</v>
      </c>
      <c r="Y21" s="851">
        <f>K21-'[4]Schedule A6'!K21</f>
        <v>0</v>
      </c>
      <c r="Z21" s="851">
        <f>L21-'[4]Schedule A6'!L21</f>
        <v>0</v>
      </c>
      <c r="AA21" s="851">
        <f>M21-'[4]Schedule A6'!M21</f>
        <v>-0.65</v>
      </c>
      <c r="AB21" s="851">
        <f>N21-'[4]Schedule A6'!N21</f>
        <v>0</v>
      </c>
    </row>
    <row r="22" spans="1:27" ht="20.25" customHeight="1">
      <c r="A22" s="842"/>
      <c r="B22" s="841" t="s">
        <v>2010</v>
      </c>
      <c r="E22" s="847"/>
      <c r="G22" s="847"/>
      <c r="I22" s="847"/>
      <c r="J22" s="847"/>
      <c r="K22" s="847"/>
      <c r="M22" s="847"/>
      <c r="S22" s="851"/>
      <c r="U22" s="851"/>
      <c r="W22" s="851"/>
      <c r="X22" s="851"/>
      <c r="Y22" s="851"/>
      <c r="Z22" s="851"/>
      <c r="AA22" s="851"/>
    </row>
    <row r="23" spans="1:27" ht="20.25" customHeight="1">
      <c r="A23" s="842"/>
      <c r="J23" s="847"/>
      <c r="S23" s="851"/>
      <c r="U23" s="851"/>
      <c r="W23" s="851"/>
      <c r="X23" s="851"/>
      <c r="Y23" s="851"/>
      <c r="Z23" s="851"/>
      <c r="AA23" s="851"/>
    </row>
    <row r="24" spans="1:27" ht="20.25" customHeight="1">
      <c r="A24" s="847" t="s">
        <v>34</v>
      </c>
      <c r="B24" s="841" t="s">
        <v>2011</v>
      </c>
      <c r="E24" s="851">
        <f>E21</f>
        <v>1.48</v>
      </c>
      <c r="G24" s="851">
        <f>+G21</f>
        <v>4.39</v>
      </c>
      <c r="I24" s="851">
        <f>I21</f>
        <v>3.31</v>
      </c>
      <c r="J24" s="847"/>
      <c r="K24" s="851">
        <f>K21</f>
        <v>2.26</v>
      </c>
      <c r="M24" s="868">
        <f>M21</f>
        <v>4.56</v>
      </c>
      <c r="S24" s="851">
        <f>E24-'[4]Schedule A6'!E24</f>
        <v>0</v>
      </c>
      <c r="U24" s="851">
        <f>G24-'[4]Schedule A6'!G24</f>
        <v>0</v>
      </c>
      <c r="W24" s="851">
        <f>I24-'[4]Schedule A6'!I24</f>
        <v>0</v>
      </c>
      <c r="X24" s="851">
        <f>J24-'[4]Schedule A6'!J24</f>
        <v>0</v>
      </c>
      <c r="Y24" s="851">
        <f>K24-'[4]Schedule A6'!K24</f>
        <v>0</v>
      </c>
      <c r="Z24" s="851">
        <f>L24-'[4]Schedule A6'!L24</f>
        <v>0</v>
      </c>
      <c r="AA24" s="851">
        <f>M24-'[4]Schedule A6'!M24</f>
        <v>-0.65</v>
      </c>
    </row>
    <row r="25" spans="1:27" ht="20.25" customHeight="1">
      <c r="A25" s="842"/>
      <c r="B25" s="841" t="s">
        <v>2010</v>
      </c>
      <c r="E25" s="847"/>
      <c r="G25" s="847"/>
      <c r="I25" s="847"/>
      <c r="J25" s="847"/>
      <c r="K25" s="847"/>
      <c r="M25" s="847"/>
      <c r="S25" s="851"/>
      <c r="U25" s="851"/>
      <c r="W25" s="851"/>
      <c r="X25" s="851"/>
      <c r="Y25" s="851"/>
      <c r="Z25" s="851"/>
      <c r="AA25" s="851"/>
    </row>
    <row r="26" spans="1:27" ht="20.25" customHeight="1">
      <c r="A26" s="842"/>
      <c r="E26" s="847"/>
      <c r="G26" s="847"/>
      <c r="I26" s="847"/>
      <c r="J26" s="847"/>
      <c r="K26" s="847"/>
      <c r="M26" s="847"/>
      <c r="S26" s="851"/>
      <c r="U26" s="851"/>
      <c r="W26" s="851"/>
      <c r="X26" s="851"/>
      <c r="Y26" s="851"/>
      <c r="Z26" s="851"/>
      <c r="AA26" s="851"/>
    </row>
    <row r="27" spans="1:27" ht="20.25" customHeight="1">
      <c r="A27" s="842"/>
      <c r="B27" s="841" t="s">
        <v>220</v>
      </c>
      <c r="E27" s="847"/>
      <c r="G27" s="847"/>
      <c r="I27" s="847"/>
      <c r="J27" s="847"/>
      <c r="K27" s="847"/>
      <c r="M27" s="847"/>
      <c r="S27" s="851"/>
      <c r="U27" s="851"/>
      <c r="W27" s="851"/>
      <c r="X27" s="851"/>
      <c r="Y27" s="851"/>
      <c r="Z27" s="851"/>
      <c r="AA27" s="851"/>
    </row>
    <row r="28" spans="1:27" ht="20.25" customHeight="1">
      <c r="A28" s="842"/>
      <c r="B28" s="841" t="s">
        <v>2039</v>
      </c>
      <c r="E28" s="847"/>
      <c r="G28" s="847"/>
      <c r="I28" s="847"/>
      <c r="J28" s="847"/>
      <c r="K28" s="847"/>
      <c r="M28" s="847"/>
      <c r="S28" s="851"/>
      <c r="U28" s="851"/>
      <c r="W28" s="851"/>
      <c r="X28" s="851"/>
      <c r="Y28" s="851"/>
      <c r="Z28" s="851"/>
      <c r="AA28" s="851"/>
    </row>
    <row r="29" spans="1:27" ht="20.25" customHeight="1">
      <c r="A29" s="847" t="s">
        <v>37</v>
      </c>
      <c r="B29" s="841" t="s">
        <v>2012</v>
      </c>
      <c r="E29" s="852">
        <v>0</v>
      </c>
      <c r="G29" s="852">
        <v>0</v>
      </c>
      <c r="I29" s="852">
        <v>0</v>
      </c>
      <c r="J29" s="847"/>
      <c r="K29" s="852">
        <v>0</v>
      </c>
      <c r="M29" s="852">
        <v>0</v>
      </c>
      <c r="O29" s="853"/>
      <c r="S29" s="851">
        <f>E29-'[4]Schedule A6'!E29</f>
        <v>0</v>
      </c>
      <c r="U29" s="851">
        <f>G29-'[4]Schedule A6'!G29</f>
        <v>0</v>
      </c>
      <c r="W29" s="851">
        <f>I29-'[4]Schedule A6'!I29</f>
        <v>0</v>
      </c>
      <c r="X29" s="851">
        <f>J29-'[4]Schedule A6'!J29</f>
        <v>0</v>
      </c>
      <c r="Y29" s="851">
        <f>K29-'[4]Schedule A6'!K29</f>
        <v>0</v>
      </c>
      <c r="Z29" s="851">
        <f>L29-'[4]Schedule A6'!L29</f>
        <v>0</v>
      </c>
      <c r="AA29" s="851">
        <f>M29-'[4]Schedule A6'!M29</f>
        <v>0</v>
      </c>
    </row>
    <row r="30" spans="1:27" ht="20.25" customHeight="1">
      <c r="A30" s="847" t="s">
        <v>301</v>
      </c>
      <c r="B30" s="841" t="s">
        <v>2013</v>
      </c>
      <c r="E30" s="847"/>
      <c r="G30" s="847"/>
      <c r="I30" s="847"/>
      <c r="J30" s="847"/>
      <c r="K30" s="847"/>
      <c r="M30" s="847"/>
      <c r="S30" s="851"/>
      <c r="U30" s="851"/>
      <c r="W30" s="851"/>
      <c r="X30" s="851"/>
      <c r="Y30" s="851"/>
      <c r="Z30" s="851"/>
      <c r="AA30" s="851"/>
    </row>
    <row r="31" spans="1:27" ht="20.25" customHeight="1">
      <c r="A31" s="842"/>
      <c r="E31" s="847"/>
      <c r="G31" s="847"/>
      <c r="I31" s="847"/>
      <c r="J31" s="847"/>
      <c r="K31" s="847"/>
      <c r="M31" s="847"/>
      <c r="S31" s="851"/>
      <c r="U31" s="851"/>
      <c r="W31" s="851"/>
      <c r="X31" s="851"/>
      <c r="Y31" s="851"/>
      <c r="Z31" s="851"/>
      <c r="AA31" s="851"/>
    </row>
    <row r="32" spans="1:27" ht="20.25" customHeight="1">
      <c r="A32" s="847" t="s">
        <v>39</v>
      </c>
      <c r="B32" s="841" t="s">
        <v>2014</v>
      </c>
      <c r="E32" s="852">
        <v>0.2298</v>
      </c>
      <c r="G32" s="852">
        <v>0.7433</v>
      </c>
      <c r="I32" s="852">
        <f>+'A6 Support'!O26</f>
        <v>0.6303</v>
      </c>
      <c r="J32" s="847"/>
      <c r="K32" s="852">
        <f>+'[2]Schedule G3-10 CGF'!$E$37</f>
        <v>0.2691</v>
      </c>
      <c r="M32" s="869">
        <f>+'[2]Schedule G3-10 CGF'!$G$37</f>
        <v>0.3613</v>
      </c>
      <c r="S32" s="851">
        <f>E32-'[4]Schedule A6'!E32</f>
        <v>0</v>
      </c>
      <c r="U32" s="851">
        <f>G32-'[4]Schedule A6'!G32</f>
        <v>0</v>
      </c>
      <c r="W32" s="851">
        <f>I32-'[4]Schedule A6'!I32</f>
        <v>0</v>
      </c>
      <c r="X32" s="851">
        <f>J32-'[4]Schedule A6'!J32</f>
        <v>0</v>
      </c>
      <c r="Y32" s="851">
        <f>K32-'[4]Schedule A6'!K32</f>
        <v>0.05</v>
      </c>
      <c r="Z32" s="851">
        <f>L32-'[4]Schedule A6'!L32</f>
        <v>0</v>
      </c>
      <c r="AA32" s="851">
        <f>M32-'[4]Schedule A6'!M32</f>
        <v>0.04</v>
      </c>
    </row>
    <row r="33" spans="1:27" ht="20.25" customHeight="1">
      <c r="A33" s="842"/>
      <c r="B33" s="841" t="s">
        <v>2015</v>
      </c>
      <c r="E33" s="847"/>
      <c r="G33" s="847"/>
      <c r="I33" s="847"/>
      <c r="J33" s="847"/>
      <c r="K33" s="847"/>
      <c r="M33" s="847"/>
      <c r="S33" s="851"/>
      <c r="U33" s="851"/>
      <c r="W33" s="851"/>
      <c r="X33" s="851"/>
      <c r="Y33" s="851"/>
      <c r="Z33" s="851"/>
      <c r="AA33" s="851"/>
    </row>
    <row r="34" spans="1:27" ht="20.25" customHeight="1">
      <c r="A34" s="842"/>
      <c r="E34" s="847"/>
      <c r="G34" s="847"/>
      <c r="I34" s="847"/>
      <c r="J34" s="847"/>
      <c r="K34" s="847"/>
      <c r="M34" s="847"/>
      <c r="S34" s="851"/>
      <c r="U34" s="851"/>
      <c r="W34" s="851"/>
      <c r="X34" s="851"/>
      <c r="Y34" s="851"/>
      <c r="Z34" s="851"/>
      <c r="AA34" s="851"/>
    </row>
    <row r="35" spans="1:27" ht="20.25" customHeight="1">
      <c r="A35" s="842"/>
      <c r="B35" s="841" t="s">
        <v>223</v>
      </c>
      <c r="E35" s="847"/>
      <c r="G35" s="847"/>
      <c r="I35" s="847"/>
      <c r="J35" s="847"/>
      <c r="K35" s="847"/>
      <c r="M35" s="847"/>
      <c r="S35" s="851"/>
      <c r="U35" s="851"/>
      <c r="W35" s="851"/>
      <c r="X35" s="851"/>
      <c r="Y35" s="851"/>
      <c r="Z35" s="851"/>
      <c r="AA35" s="851"/>
    </row>
    <row r="36" spans="1:27" ht="20.25" customHeight="1">
      <c r="A36" s="842"/>
      <c r="B36" s="841" t="s">
        <v>2039</v>
      </c>
      <c r="E36" s="847"/>
      <c r="G36" s="847"/>
      <c r="I36" s="847"/>
      <c r="J36" s="847"/>
      <c r="K36" s="847"/>
      <c r="M36" s="847"/>
      <c r="S36" s="851"/>
      <c r="U36" s="851"/>
      <c r="W36" s="851"/>
      <c r="X36" s="851"/>
      <c r="Y36" s="851"/>
      <c r="Z36" s="851"/>
      <c r="AA36" s="851"/>
    </row>
    <row r="37" spans="1:27" ht="20.25" customHeight="1">
      <c r="A37" s="847" t="s">
        <v>41</v>
      </c>
      <c r="B37" s="841" t="s">
        <v>224</v>
      </c>
      <c r="E37" s="847" t="str">
        <f>+'Schedule A6(Old Format)'!D18</f>
        <v>N/A</v>
      </c>
      <c r="G37" s="847" t="s">
        <v>225</v>
      </c>
      <c r="I37" s="847" t="s">
        <v>225</v>
      </c>
      <c r="J37" s="847"/>
      <c r="K37" s="847" t="s">
        <v>225</v>
      </c>
      <c r="M37" s="847" t="s">
        <v>225</v>
      </c>
      <c r="S37" s="851" t="e">
        <f>E37-'[4]Schedule A6'!E37</f>
        <v>#VALUE!</v>
      </c>
      <c r="U37" s="851" t="e">
        <f>G37-'[4]Schedule A6'!G37</f>
        <v>#VALUE!</v>
      </c>
      <c r="W37" s="851" t="e">
        <f>I37-'[4]Schedule A6'!I37</f>
        <v>#VALUE!</v>
      </c>
      <c r="X37" s="851">
        <f>J37-'[4]Schedule A6'!J37</f>
        <v>0</v>
      </c>
      <c r="Y37" s="851" t="e">
        <f>K37-'[4]Schedule A6'!K37</f>
        <v>#VALUE!</v>
      </c>
      <c r="Z37" s="851">
        <f>L37-'[4]Schedule A6'!L37</f>
        <v>0</v>
      </c>
      <c r="AA37" s="851" t="e">
        <f>M37-'[4]Schedule A6'!M37</f>
        <v>#VALUE!</v>
      </c>
    </row>
    <row r="38" spans="1:27" ht="20.25" customHeight="1">
      <c r="A38" s="842"/>
      <c r="B38" s="841" t="s">
        <v>30</v>
      </c>
      <c r="E38" s="847"/>
      <c r="G38" s="847"/>
      <c r="I38" s="847"/>
      <c r="J38" s="847"/>
      <c r="K38" s="847"/>
      <c r="M38" s="847"/>
      <c r="S38" s="851"/>
      <c r="U38" s="851"/>
      <c r="W38" s="851"/>
      <c r="X38" s="851"/>
      <c r="Y38" s="851"/>
      <c r="Z38" s="851"/>
      <c r="AA38" s="851"/>
    </row>
    <row r="39" spans="1:27" ht="20.25" customHeight="1">
      <c r="A39" s="847" t="s">
        <v>43</v>
      </c>
      <c r="B39" s="841" t="s">
        <v>226</v>
      </c>
      <c r="E39" s="847" t="str">
        <f>+'Schedule A6(Old Format)'!D19</f>
        <v>N/A</v>
      </c>
      <c r="G39" s="847" t="s">
        <v>225</v>
      </c>
      <c r="I39" s="847" t="s">
        <v>225</v>
      </c>
      <c r="J39" s="847"/>
      <c r="K39" s="847" t="s">
        <v>225</v>
      </c>
      <c r="M39" s="847" t="s">
        <v>225</v>
      </c>
      <c r="S39" s="851" t="e">
        <f>E39-'[4]Schedule A6'!E39</f>
        <v>#VALUE!</v>
      </c>
      <c r="U39" s="851" t="e">
        <f>G39-'[4]Schedule A6'!G39</f>
        <v>#VALUE!</v>
      </c>
      <c r="W39" s="851" t="e">
        <f>I39-'[4]Schedule A6'!I39</f>
        <v>#VALUE!</v>
      </c>
      <c r="X39" s="851">
        <f>J39-'[4]Schedule A6'!J39</f>
        <v>0</v>
      </c>
      <c r="Y39" s="851" t="e">
        <f>K39-'[4]Schedule A6'!K39</f>
        <v>#VALUE!</v>
      </c>
      <c r="Z39" s="851">
        <f>L39-'[4]Schedule A6'!L39</f>
        <v>0</v>
      </c>
      <c r="AA39" s="851" t="e">
        <f>M39-'[4]Schedule A6'!M39</f>
        <v>#VALUE!</v>
      </c>
    </row>
    <row r="40" spans="1:27" ht="20.25" customHeight="1">
      <c r="A40" s="842"/>
      <c r="E40" s="847"/>
      <c r="G40" s="847"/>
      <c r="I40" s="847"/>
      <c r="J40" s="847"/>
      <c r="K40" s="847"/>
      <c r="M40" s="847"/>
      <c r="S40" s="851"/>
      <c r="U40" s="851"/>
      <c r="W40" s="851"/>
      <c r="X40" s="851"/>
      <c r="Y40" s="851"/>
      <c r="Z40" s="851"/>
      <c r="AA40" s="851"/>
    </row>
    <row r="41" spans="1:27" ht="20.25" customHeight="1">
      <c r="A41" s="842"/>
      <c r="B41" s="841" t="s">
        <v>227</v>
      </c>
      <c r="E41" s="847"/>
      <c r="G41" s="847"/>
      <c r="I41" s="847"/>
      <c r="J41" s="847"/>
      <c r="K41" s="847"/>
      <c r="M41" s="847"/>
      <c r="S41" s="851">
        <f>E41-'[4]Schedule A6'!E41</f>
        <v>0</v>
      </c>
      <c r="U41" s="851">
        <f>G41-'[4]Schedule A6'!G41</f>
        <v>0</v>
      </c>
      <c r="W41" s="851">
        <f>I41-'[4]Schedule A6'!I41</f>
        <v>0</v>
      </c>
      <c r="X41" s="851">
        <f>J41-'[4]Schedule A6'!J41</f>
        <v>0</v>
      </c>
      <c r="Y41" s="851">
        <f>K41-'[4]Schedule A6'!K41</f>
        <v>0</v>
      </c>
      <c r="Z41" s="851">
        <f>L41-'[4]Schedule A6'!L41</f>
        <v>0</v>
      </c>
      <c r="AA41" s="851">
        <f>M41-'[4]Schedule A6'!M41</f>
        <v>0</v>
      </c>
    </row>
    <row r="42" spans="1:27" ht="20.25" customHeight="1">
      <c r="A42" s="842"/>
      <c r="B42" s="841" t="s">
        <v>2039</v>
      </c>
      <c r="E42" s="847"/>
      <c r="G42" s="847"/>
      <c r="I42" s="847"/>
      <c r="J42" s="847"/>
      <c r="K42" s="847"/>
      <c r="M42" s="847"/>
      <c r="S42" s="851"/>
      <c r="U42" s="851"/>
      <c r="W42" s="851"/>
      <c r="X42" s="851"/>
      <c r="Y42" s="851"/>
      <c r="Z42" s="851"/>
      <c r="AA42" s="851"/>
    </row>
    <row r="43" spans="1:27" ht="20.25" customHeight="1">
      <c r="A43" s="847" t="s">
        <v>45</v>
      </c>
      <c r="B43" s="841" t="s">
        <v>224</v>
      </c>
      <c r="E43" s="851">
        <f>E21</f>
        <v>1.48</v>
      </c>
      <c r="G43" s="851">
        <f>G21</f>
        <v>4.39</v>
      </c>
      <c r="I43" s="851">
        <f>I21</f>
        <v>3.31</v>
      </c>
      <c r="J43" s="847"/>
      <c r="K43" s="851">
        <f>K21</f>
        <v>2.26</v>
      </c>
      <c r="M43" s="868">
        <f>M21</f>
        <v>4.56</v>
      </c>
      <c r="N43" s="854"/>
      <c r="S43" s="851">
        <f>E43-'[4]Schedule A6'!E43</f>
        <v>0</v>
      </c>
      <c r="U43" s="851">
        <f>G43-'[4]Schedule A6'!G43</f>
        <v>0</v>
      </c>
      <c r="W43" s="851">
        <f>I43-'[4]Schedule A6'!I43</f>
        <v>0</v>
      </c>
      <c r="X43" s="851">
        <f>J43-'[4]Schedule A6'!J43</f>
        <v>0</v>
      </c>
      <c r="Y43" s="851">
        <f>K43-'[4]Schedule A6'!K43</f>
        <v>0</v>
      </c>
      <c r="Z43" s="851">
        <f>L43-'[4]Schedule A6'!L43</f>
        <v>0</v>
      </c>
      <c r="AA43" s="851">
        <f>M43-'[4]Schedule A6'!M43</f>
        <v>-0.65</v>
      </c>
    </row>
    <row r="44" spans="1:27" ht="20.25" customHeight="1">
      <c r="A44" s="842"/>
      <c r="E44" s="847"/>
      <c r="G44" s="847"/>
      <c r="I44" s="847"/>
      <c r="J44" s="847"/>
      <c r="K44" s="847"/>
      <c r="M44" s="847"/>
      <c r="S44" s="851"/>
      <c r="U44" s="851"/>
      <c r="W44" s="851"/>
      <c r="X44" s="851"/>
      <c r="Y44" s="851"/>
      <c r="Z44" s="851"/>
      <c r="AA44" s="851"/>
    </row>
    <row r="45" spans="1:27" ht="20.25" customHeight="1">
      <c r="A45" s="847" t="s">
        <v>47</v>
      </c>
      <c r="B45" s="841" t="s">
        <v>226</v>
      </c>
      <c r="E45" s="851">
        <f>E24</f>
        <v>1.48</v>
      </c>
      <c r="G45" s="851">
        <f>G24</f>
        <v>4.39</v>
      </c>
      <c r="I45" s="851">
        <f>I24</f>
        <v>3.31</v>
      </c>
      <c r="J45" s="847"/>
      <c r="K45" s="851">
        <f>K24</f>
        <v>2.26</v>
      </c>
      <c r="M45" s="868">
        <f>M24</f>
        <v>4.56</v>
      </c>
      <c r="S45" s="851">
        <f>E45-'[4]Schedule A6'!E45</f>
        <v>0</v>
      </c>
      <c r="U45" s="851">
        <f>G45-'[4]Schedule A6'!G45</f>
        <v>0</v>
      </c>
      <c r="W45" s="851">
        <f>I45-'[4]Schedule A6'!I45</f>
        <v>0</v>
      </c>
      <c r="X45" s="851">
        <f>J45-'[4]Schedule A6'!J45</f>
        <v>0</v>
      </c>
      <c r="Y45" s="851">
        <f>K45-'[4]Schedule A6'!K45</f>
        <v>0</v>
      </c>
      <c r="Z45" s="851">
        <f>L45-'[4]Schedule A6'!L45</f>
        <v>0</v>
      </c>
      <c r="AA45" s="851">
        <f>M45-'[4]Schedule A6'!M45</f>
        <v>-0.65</v>
      </c>
    </row>
    <row r="46" spans="1:27" ht="20.25" customHeight="1">
      <c r="A46" s="842"/>
      <c r="E46" s="847"/>
      <c r="G46" s="847"/>
      <c r="I46" s="847"/>
      <c r="J46" s="847"/>
      <c r="K46" s="847"/>
      <c r="M46" s="847"/>
      <c r="S46" s="851"/>
      <c r="U46" s="851"/>
      <c r="W46" s="851"/>
      <c r="X46" s="851"/>
      <c r="Y46" s="851"/>
      <c r="Z46" s="851"/>
      <c r="AA46" s="851"/>
    </row>
    <row r="47" spans="1:27" ht="20.25" customHeight="1">
      <c r="A47" s="842"/>
      <c r="B47" s="841" t="s">
        <v>228</v>
      </c>
      <c r="E47" s="847"/>
      <c r="G47" s="847"/>
      <c r="I47" s="847"/>
      <c r="J47" s="847"/>
      <c r="K47" s="847"/>
      <c r="M47" s="847"/>
      <c r="S47" s="851">
        <f>E47-'[4]Schedule A6'!E47</f>
        <v>0</v>
      </c>
      <c r="U47" s="851">
        <f>G47-'[4]Schedule A6'!G47</f>
        <v>0</v>
      </c>
      <c r="W47" s="851">
        <f>I47-'[4]Schedule A6'!I47</f>
        <v>0</v>
      </c>
      <c r="X47" s="851">
        <f>J47-'[4]Schedule A6'!J47</f>
        <v>0</v>
      </c>
      <c r="Y47" s="851">
        <f>K47-'[4]Schedule A6'!K47</f>
        <v>0</v>
      </c>
      <c r="Z47" s="851">
        <f>L47-'[4]Schedule A6'!L47</f>
        <v>0</v>
      </c>
      <c r="AA47" s="851">
        <f>M47-'[4]Schedule A6'!M47</f>
        <v>0</v>
      </c>
    </row>
    <row r="48" spans="1:27" ht="20.25" customHeight="1">
      <c r="A48" s="842"/>
      <c r="B48" s="841" t="s">
        <v>2039</v>
      </c>
      <c r="E48" s="847"/>
      <c r="G48" s="847"/>
      <c r="I48" s="847"/>
      <c r="J48" s="847"/>
      <c r="K48" s="847"/>
      <c r="S48" s="851"/>
      <c r="U48" s="851"/>
      <c r="W48" s="851"/>
      <c r="X48" s="851"/>
      <c r="Y48" s="851"/>
      <c r="Z48" s="851"/>
      <c r="AA48" s="851"/>
    </row>
    <row r="49" spans="1:27" ht="20.25" customHeight="1">
      <c r="A49" s="847" t="s">
        <v>49</v>
      </c>
      <c r="B49" s="841" t="s">
        <v>224</v>
      </c>
      <c r="E49" s="847" t="str">
        <f>+'Schedule A6(Old Format)'!D24</f>
        <v>N/A</v>
      </c>
      <c r="G49" s="847" t="s">
        <v>225</v>
      </c>
      <c r="I49" s="847" t="s">
        <v>225</v>
      </c>
      <c r="J49" s="847"/>
      <c r="K49" s="847" t="s">
        <v>225</v>
      </c>
      <c r="M49" s="847" t="s">
        <v>225</v>
      </c>
      <c r="S49" s="851" t="e">
        <f>E49-'[4]Schedule A6'!E49</f>
        <v>#VALUE!</v>
      </c>
      <c r="U49" s="851" t="e">
        <f>G49-'[4]Schedule A6'!G49</f>
        <v>#VALUE!</v>
      </c>
      <c r="W49" s="851" t="e">
        <f>I49-'[4]Schedule A6'!I49</f>
        <v>#VALUE!</v>
      </c>
      <c r="X49" s="851">
        <f>J49-'[4]Schedule A6'!J49</f>
        <v>0</v>
      </c>
      <c r="Y49" s="851" t="e">
        <f>K49-'[4]Schedule A6'!K49</f>
        <v>#VALUE!</v>
      </c>
      <c r="Z49" s="851">
        <f>L49-'[4]Schedule A6'!L49</f>
        <v>0</v>
      </c>
      <c r="AA49" s="851" t="e">
        <f>M49-'[4]Schedule A6'!M49</f>
        <v>#VALUE!</v>
      </c>
    </row>
    <row r="50" spans="1:27" ht="20.25" customHeight="1">
      <c r="A50" s="842"/>
      <c r="E50" s="847"/>
      <c r="G50" s="847"/>
      <c r="I50" s="847"/>
      <c r="J50" s="847"/>
      <c r="K50" s="847"/>
      <c r="M50" s="847"/>
      <c r="S50" s="851"/>
      <c r="U50" s="851"/>
      <c r="W50" s="851"/>
      <c r="X50" s="851"/>
      <c r="Y50" s="851"/>
      <c r="Z50" s="851"/>
      <c r="AA50" s="851"/>
    </row>
    <row r="51" spans="1:27" ht="20.25" customHeight="1">
      <c r="A51" s="847" t="s">
        <v>51</v>
      </c>
      <c r="B51" s="841" t="s">
        <v>226</v>
      </c>
      <c r="E51" s="847" t="str">
        <f>+'Schedule A6(Old Format)'!D25</f>
        <v>N/A</v>
      </c>
      <c r="G51" s="847" t="s">
        <v>225</v>
      </c>
      <c r="I51" s="847" t="s">
        <v>225</v>
      </c>
      <c r="J51" s="847"/>
      <c r="K51" s="847" t="s">
        <v>225</v>
      </c>
      <c r="M51" s="847" t="s">
        <v>225</v>
      </c>
      <c r="S51" s="851" t="e">
        <f>E51-'[4]Schedule A6'!E51</f>
        <v>#VALUE!</v>
      </c>
      <c r="U51" s="851" t="e">
        <f>G51-'[4]Schedule A6'!G51</f>
        <v>#VALUE!</v>
      </c>
      <c r="W51" s="851" t="e">
        <f>I51-'[4]Schedule A6'!I51</f>
        <v>#VALUE!</v>
      </c>
      <c r="X51" s="851">
        <f>J51-'[4]Schedule A6'!J51</f>
        <v>0</v>
      </c>
      <c r="Y51" s="851" t="e">
        <f>K51-'[4]Schedule A6'!K51</f>
        <v>#VALUE!</v>
      </c>
      <c r="Z51" s="851">
        <f>L51-'[4]Schedule A6'!L51</f>
        <v>0</v>
      </c>
      <c r="AA51" s="851" t="e">
        <f>M51-'[4]Schedule A6'!M51</f>
        <v>#VALUE!</v>
      </c>
    </row>
    <row r="52" spans="1:27" ht="20.25" customHeight="1">
      <c r="A52" s="847"/>
      <c r="E52" s="847"/>
      <c r="G52" s="847"/>
      <c r="I52" s="847"/>
      <c r="J52" s="847"/>
      <c r="K52" s="847"/>
      <c r="M52" s="847"/>
      <c r="S52" s="851"/>
      <c r="U52" s="851"/>
      <c r="W52" s="851"/>
      <c r="X52" s="851"/>
      <c r="Y52" s="851"/>
      <c r="Z52" s="851"/>
      <c r="AA52" s="851"/>
    </row>
    <row r="53" spans="1:27" ht="20.25" customHeight="1">
      <c r="A53" s="847" t="s">
        <v>53</v>
      </c>
      <c r="B53" s="841" t="s">
        <v>229</v>
      </c>
      <c r="E53" s="847" t="str">
        <f>+'Schedule A6(Old Format)'!D26</f>
        <v>N/A</v>
      </c>
      <c r="G53" s="847" t="s">
        <v>225</v>
      </c>
      <c r="I53" s="847" t="s">
        <v>225</v>
      </c>
      <c r="J53" s="847"/>
      <c r="K53" s="847" t="s">
        <v>225</v>
      </c>
      <c r="M53" s="847" t="s">
        <v>225</v>
      </c>
      <c r="S53" s="851" t="e">
        <f>E53-'[4]Schedule A6'!E53</f>
        <v>#VALUE!</v>
      </c>
      <c r="U53" s="851" t="e">
        <f>G53-'[4]Schedule A6'!G53</f>
        <v>#VALUE!</v>
      </c>
      <c r="W53" s="851" t="e">
        <f>I53-'[4]Schedule A6'!I53</f>
        <v>#VALUE!</v>
      </c>
      <c r="X53" s="851">
        <f>J53-'[4]Schedule A6'!J53</f>
        <v>0</v>
      </c>
      <c r="Y53" s="851" t="e">
        <f>K53-'[4]Schedule A6'!K53</f>
        <v>#VALUE!</v>
      </c>
      <c r="Z53" s="851">
        <f>L53-'[4]Schedule A6'!L53</f>
        <v>0</v>
      </c>
      <c r="AA53" s="851" t="e">
        <f>M53-'[4]Schedule A6'!M53</f>
        <v>#VALUE!</v>
      </c>
    </row>
    <row r="54" spans="1:19" ht="20.25" customHeight="1">
      <c r="A54" s="842"/>
      <c r="E54" s="847"/>
      <c r="S54" s="842"/>
    </row>
    <row r="55" spans="1:18" ht="20.25" customHeight="1">
      <c r="A55" s="843" t="s">
        <v>340</v>
      </c>
      <c r="B55" s="843" t="s">
        <v>340</v>
      </c>
      <c r="C55" s="843" t="s">
        <v>340</v>
      </c>
      <c r="D55" s="843" t="s">
        <v>340</v>
      </c>
      <c r="E55" s="843" t="s">
        <v>340</v>
      </c>
      <c r="F55" s="843" t="s">
        <v>340</v>
      </c>
      <c r="G55" s="843" t="s">
        <v>340</v>
      </c>
      <c r="H55" s="843" t="s">
        <v>340</v>
      </c>
      <c r="I55" s="843" t="s">
        <v>340</v>
      </c>
      <c r="J55" s="843" t="s">
        <v>340</v>
      </c>
      <c r="K55" s="843" t="s">
        <v>340</v>
      </c>
      <c r="L55" s="843" t="s">
        <v>340</v>
      </c>
      <c r="M55" s="843" t="s">
        <v>340</v>
      </c>
      <c r="N55" s="843" t="s">
        <v>340</v>
      </c>
      <c r="O55" s="843" t="s">
        <v>340</v>
      </c>
      <c r="P55" s="843" t="s">
        <v>340</v>
      </c>
      <c r="Q55" s="843" t="s">
        <v>340</v>
      </c>
      <c r="R55" s="843" t="s">
        <v>340</v>
      </c>
    </row>
    <row r="56" spans="1:19" ht="15">
      <c r="A56" s="841" t="s">
        <v>2016</v>
      </c>
      <c r="N56" s="841" t="s">
        <v>2017</v>
      </c>
      <c r="S56" s="842"/>
    </row>
    <row r="57" spans="1:18" ht="15">
      <c r="A57" s="842"/>
      <c r="B57" s="842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</row>
  </sheetData>
  <sheetProtection/>
  <printOptions/>
  <pageMargins left="0.7" right="0.7" top="0.75" bottom="0.75" header="0.3" footer="0.3"/>
  <pageSetup horizontalDpi="600" verticalDpi="600" orientation="landscape" scale="42" r:id="rId1"/>
  <headerFooter>
    <oddFooter>&amp;C&amp;"Arial Rounded MT Bold,Bold"&amp;12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0"/>
  <sheetViews>
    <sheetView zoomScale="69" zoomScaleNormal="69" zoomScalePageLayoutView="0" workbookViewId="0" topLeftCell="A1">
      <selection activeCell="L31" sqref="L31"/>
    </sheetView>
  </sheetViews>
  <sheetFormatPr defaultColWidth="10.875" defaultRowHeight="16.5" customHeight="1"/>
  <cols>
    <col min="1" max="1" width="43.50390625" style="5" customWidth="1"/>
    <col min="2" max="2" width="10.875" style="5" customWidth="1"/>
    <col min="3" max="3" width="15.00390625" style="5" bestFit="1" customWidth="1"/>
    <col min="4" max="4" width="7.25390625" style="5" customWidth="1"/>
    <col min="5" max="5" width="15.00390625" style="5" bestFit="1" customWidth="1"/>
    <col min="6" max="9" width="10.875" style="5" customWidth="1"/>
    <col min="10" max="10" width="14.00390625" style="5" bestFit="1" customWidth="1"/>
    <col min="11" max="11" width="17.125" style="5" bestFit="1" customWidth="1"/>
    <col min="12" max="16384" width="10.875" style="5" customWidth="1"/>
  </cols>
  <sheetData>
    <row r="1" spans="1:5" ht="16.5" customHeight="1">
      <c r="A1" s="896" t="s">
        <v>156</v>
      </c>
      <c r="B1" s="896"/>
      <c r="C1" s="896"/>
      <c r="D1" s="896"/>
      <c r="E1" s="896"/>
    </row>
    <row r="5" spans="1:7" ht="16.5" customHeight="1">
      <c r="A5" s="52" t="s">
        <v>157</v>
      </c>
      <c r="C5" s="665">
        <f>'[2]Schedule G1-1'!$F$24</f>
        <v>214579236</v>
      </c>
      <c r="D5" s="666"/>
      <c r="E5" s="666">
        <f>+C5</f>
        <v>214579236</v>
      </c>
      <c r="G5" s="667" t="s">
        <v>2046</v>
      </c>
    </row>
    <row r="6" spans="1:5" ht="16.5" customHeight="1">
      <c r="A6" s="52"/>
      <c r="C6" s="666"/>
      <c r="D6" s="666"/>
      <c r="E6" s="666"/>
    </row>
    <row r="7" spans="1:11" ht="16.5" customHeight="1">
      <c r="A7" s="52" t="s">
        <v>158</v>
      </c>
      <c r="C7" s="668">
        <f>+'Schedule A1'!J28</f>
        <v>0.0736</v>
      </c>
      <c r="D7" s="666"/>
      <c r="E7" s="666"/>
      <c r="K7" s="668"/>
    </row>
    <row r="8" spans="1:5" ht="16.5" customHeight="1">
      <c r="A8" s="52" t="s">
        <v>162</v>
      </c>
      <c r="C8" s="669"/>
      <c r="D8" s="666"/>
      <c r="E8" s="870">
        <f>'Schedule A1'!K28</f>
        <v>0.0657</v>
      </c>
    </row>
    <row r="9" spans="1:5" ht="16.5" customHeight="1">
      <c r="A9" s="52"/>
      <c r="C9" s="666"/>
      <c r="D9" s="666"/>
      <c r="E9" s="666"/>
    </row>
    <row r="10" spans="1:5" ht="16.5" customHeight="1">
      <c r="A10" s="52" t="s">
        <v>159</v>
      </c>
      <c r="C10" s="666">
        <f>C7*C5</f>
        <v>15793032</v>
      </c>
      <c r="D10" s="666"/>
      <c r="E10" s="871">
        <f>E8*E5</f>
        <v>14097856</v>
      </c>
    </row>
    <row r="11" spans="1:5" ht="16.5" customHeight="1">
      <c r="A11" s="52"/>
      <c r="C11" s="666"/>
      <c r="D11" s="666"/>
      <c r="E11" s="666"/>
    </row>
    <row r="12" spans="1:7" ht="16.5" customHeight="1">
      <c r="A12" s="52" t="s">
        <v>178</v>
      </c>
      <c r="C12" s="214">
        <f>'[2]Schedule G1-1'!$F$25</f>
        <v>9587132</v>
      </c>
      <c r="D12" s="666"/>
      <c r="E12" s="670">
        <f>+C12</f>
        <v>9587132</v>
      </c>
      <c r="G12" s="667" t="s">
        <v>2045</v>
      </c>
    </row>
    <row r="13" spans="1:5" ht="16.5" customHeight="1">
      <c r="A13" s="52"/>
      <c r="C13" s="666"/>
      <c r="D13" s="666"/>
      <c r="E13" s="666"/>
    </row>
    <row r="14" spans="1:5" ht="16.5" customHeight="1">
      <c r="A14" s="52" t="s">
        <v>160</v>
      </c>
      <c r="C14" s="666">
        <f>C10-C12</f>
        <v>6205900</v>
      </c>
      <c r="D14" s="666"/>
      <c r="E14" s="871">
        <f>E10-E12</f>
        <v>4510724</v>
      </c>
    </row>
    <row r="15" spans="1:5" ht="16.5" customHeight="1">
      <c r="A15" s="52"/>
      <c r="C15" s="666"/>
      <c r="D15" s="666"/>
      <c r="E15" s="666"/>
    </row>
    <row r="16" spans="1:6" ht="16.5" customHeight="1">
      <c r="A16" s="52" t="s">
        <v>174</v>
      </c>
      <c r="C16" s="671">
        <v>1.6434</v>
      </c>
      <c r="D16" s="666"/>
      <c r="E16" s="872">
        <f>+'[2]Schedule G4'!$F$34</f>
        <v>1.3522</v>
      </c>
      <c r="F16" s="672"/>
    </row>
    <row r="17" spans="1:5" ht="16.5" customHeight="1">
      <c r="A17" s="52"/>
      <c r="C17" s="666"/>
      <c r="D17" s="666"/>
      <c r="E17" s="666"/>
    </row>
    <row r="18" spans="1:5" ht="16.5" customHeight="1">
      <c r="A18" s="52" t="s">
        <v>161</v>
      </c>
      <c r="C18" s="666">
        <f>C14*C16</f>
        <v>10198776</v>
      </c>
      <c r="D18" s="666"/>
      <c r="E18" s="871">
        <f>E14*E16</f>
        <v>6099401</v>
      </c>
    </row>
    <row r="19" spans="3:5" ht="16.5" customHeight="1">
      <c r="C19" s="666"/>
      <c r="D19" s="666"/>
      <c r="E19" s="666"/>
    </row>
    <row r="20" spans="1:5" ht="16.5" customHeight="1">
      <c r="A20" s="52" t="s">
        <v>163</v>
      </c>
      <c r="C20" s="666"/>
      <c r="D20" s="666"/>
      <c r="E20" s="871">
        <f>E18-C18</f>
        <v>-4099375</v>
      </c>
    </row>
    <row r="21" spans="3:5" ht="16.5" customHeight="1">
      <c r="C21" s="666"/>
      <c r="D21" s="666"/>
      <c r="E21" s="666"/>
    </row>
    <row r="22" spans="3:5" ht="16.5" customHeight="1">
      <c r="C22" s="673"/>
      <c r="D22" s="666"/>
      <c r="E22" s="666"/>
    </row>
    <row r="23" spans="3:5" ht="16.5" customHeight="1">
      <c r="C23" s="666"/>
      <c r="D23" s="666"/>
      <c r="E23" s="666"/>
    </row>
    <row r="24" spans="3:5" ht="16.5" customHeight="1">
      <c r="C24" s="666"/>
      <c r="D24" s="666"/>
      <c r="E24" s="666"/>
    </row>
    <row r="25" spans="4:5" ht="16.5" customHeight="1">
      <c r="D25" s="666"/>
      <c r="E25" s="666"/>
    </row>
    <row r="26" spans="3:5" ht="16.5" customHeight="1">
      <c r="C26" s="666"/>
      <c r="D26" s="666"/>
      <c r="E26" s="666"/>
    </row>
    <row r="30" ht="16.5" customHeight="1">
      <c r="C30" s="214"/>
    </row>
  </sheetData>
  <sheetProtection/>
  <mergeCells count="1">
    <mergeCell ref="A1:E1"/>
  </mergeCells>
  <printOptions horizontalCentered="1"/>
  <pageMargins left="0.25" right="0.196850393700787" top="1.5748031496063" bottom="0.393700787401575" header="0.196850393700787" footer="0.196850393700787"/>
  <pageSetup fitToHeight="1" fitToWidth="1" horizontalDpi="1200" verticalDpi="1200" orientation="landscape" scale="84" r:id="rId1"/>
  <headerFooter alignWithMargins="0">
    <oddFooter>&amp;C&amp;"Arial Rounded MT Bold,Bold"&amp;20 00003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69" zoomScaleNormal="69" zoomScalePageLayoutView="0" workbookViewId="0" topLeftCell="A1">
      <pane xSplit="2" ySplit="2" topLeftCell="N3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L31" sqref="L31"/>
    </sheetView>
  </sheetViews>
  <sheetFormatPr defaultColWidth="11.125" defaultRowHeight="16.5" customHeight="1" outlineLevelCol="1"/>
  <cols>
    <col min="1" max="1" width="9.00390625" style="629" customWidth="1"/>
    <col min="2" max="2" width="70.50390625" style="629" bestFit="1" customWidth="1"/>
    <col min="3" max="3" width="16.375" style="629" customWidth="1"/>
    <col min="4" max="4" width="5.00390625" style="629" customWidth="1"/>
    <col min="5" max="5" width="16.50390625" style="629" customWidth="1"/>
    <col min="6" max="6" width="19.125" style="630" customWidth="1"/>
    <col min="7" max="11" width="11.125" style="629" customWidth="1"/>
    <col min="12" max="12" width="11.125" style="629" hidden="1" customWidth="1" outlineLevel="1"/>
    <col min="13" max="13" width="13.375" style="629" hidden="1" customWidth="1" outlineLevel="1"/>
    <col min="14" max="14" width="11.125" style="629" customWidth="1" collapsed="1"/>
    <col min="15" max="15" width="12.625" style="629" bestFit="1" customWidth="1"/>
    <col min="16" max="16" width="11.125" style="629" customWidth="1"/>
    <col min="17" max="17" width="0" style="629" hidden="1" customWidth="1" outlineLevel="1"/>
    <col min="18" max="18" width="11.125" style="629" customWidth="1" collapsed="1"/>
    <col min="19" max="16384" width="11.125" style="629" customWidth="1"/>
  </cols>
  <sheetData>
    <row r="1" spans="2:5" ht="16.5" customHeight="1">
      <c r="B1" s="897" t="s">
        <v>231</v>
      </c>
      <c r="C1" s="897"/>
      <c r="D1" s="897"/>
      <c r="E1" s="897"/>
    </row>
    <row r="3" spans="3:17" ht="16.5" customHeight="1">
      <c r="C3" s="631">
        <v>2002</v>
      </c>
      <c r="D3" s="631"/>
      <c r="E3" s="631">
        <v>2003</v>
      </c>
      <c r="M3" s="632">
        <v>2016</v>
      </c>
      <c r="O3" s="632">
        <v>2017</v>
      </c>
      <c r="Q3" s="632">
        <v>2018</v>
      </c>
    </row>
    <row r="4" ht="16.5" customHeight="1">
      <c r="M4" s="633"/>
    </row>
    <row r="5" spans="1:17" ht="16.5" customHeight="1">
      <c r="A5" s="629">
        <v>1</v>
      </c>
      <c r="B5" s="634" t="s">
        <v>232</v>
      </c>
      <c r="C5" s="635">
        <f>'CGF CF FY2002'!C8</f>
        <v>7838</v>
      </c>
      <c r="D5" s="636"/>
      <c r="E5" s="4">
        <f>-918657/1000</f>
        <v>-919</v>
      </c>
      <c r="M5" s="637">
        <f>+'FCG - CF 2016(Page1)'!J12/1000</f>
        <v>7095</v>
      </c>
      <c r="N5" s="638"/>
      <c r="O5" s="638">
        <f>+'[2]Schedule G2-4'!$P$32/1000</f>
        <v>6385</v>
      </c>
      <c r="Q5" s="638">
        <f>+'[2]Schedule G2-5'!$P$33/1000</f>
        <v>5758</v>
      </c>
    </row>
    <row r="6" spans="2:17" ht="16.5" customHeight="1">
      <c r="B6" s="639"/>
      <c r="C6" s="640"/>
      <c r="D6" s="636"/>
      <c r="E6" s="640"/>
      <c r="M6" s="637"/>
      <c r="N6" s="638"/>
      <c r="O6" s="638"/>
      <c r="Q6" s="638"/>
    </row>
    <row r="7" spans="1:17" ht="16.5" customHeight="1">
      <c r="A7" s="629">
        <v>2</v>
      </c>
      <c r="B7" s="634" t="s">
        <v>233</v>
      </c>
      <c r="C7" s="46">
        <v>8145</v>
      </c>
      <c r="D7" s="641"/>
      <c r="E7" s="4">
        <v>8025</v>
      </c>
      <c r="M7" s="637">
        <f>+'FCG - CF 2016(Page1)'!J14/1000</f>
        <v>14261</v>
      </c>
      <c r="N7" s="638"/>
      <c r="O7" s="638">
        <f>+'[2]Schedule G2-4'!$P$18/1000</f>
        <v>17566</v>
      </c>
      <c r="Q7" s="638">
        <f>+'[2]Schedule G2-5'!$P$20/1000</f>
        <v>18874</v>
      </c>
    </row>
    <row r="8" spans="2:17" ht="16.5" customHeight="1">
      <c r="B8" s="639"/>
      <c r="C8" s="46"/>
      <c r="D8" s="641"/>
      <c r="E8" s="46"/>
      <c r="M8" s="637"/>
      <c r="N8" s="638"/>
      <c r="O8" s="638"/>
      <c r="Q8" s="638"/>
    </row>
    <row r="9" spans="1:17" ht="16.5" customHeight="1">
      <c r="A9" s="629">
        <v>3</v>
      </c>
      <c r="B9" s="634" t="s">
        <v>234</v>
      </c>
      <c r="C9" s="46">
        <f>'CGF CF FY2002'!C14</f>
        <v>-116</v>
      </c>
      <c r="D9" s="641"/>
      <c r="E9" s="642">
        <v>0</v>
      </c>
      <c r="M9" s="637">
        <f>+'FCG - CF 2016(Page1)'!J19</f>
        <v>-10</v>
      </c>
      <c r="N9" s="638"/>
      <c r="O9" s="638">
        <f>+'[2]Schedule G2-4'!$P$24</f>
        <v>0</v>
      </c>
      <c r="Q9" s="638">
        <f>+'[2]Schedule G2-5'!$P$27</f>
        <v>0</v>
      </c>
    </row>
    <row r="10" spans="2:17" ht="16.5" customHeight="1">
      <c r="B10" s="639"/>
      <c r="C10" s="46"/>
      <c r="D10" s="641"/>
      <c r="E10" s="46"/>
      <c r="M10" s="637"/>
      <c r="N10" s="638"/>
      <c r="O10" s="638"/>
      <c r="Q10" s="638"/>
    </row>
    <row r="11" spans="1:17" ht="16.5" customHeight="1">
      <c r="A11" s="629">
        <v>4</v>
      </c>
      <c r="B11" s="634" t="s">
        <v>235</v>
      </c>
      <c r="C11" s="46">
        <f>'CGF CF FY2002'!C12</f>
        <v>-4102</v>
      </c>
      <c r="D11" s="641"/>
      <c r="E11" s="4">
        <f>(870882+286202)/1000</f>
        <v>1157</v>
      </c>
      <c r="M11" s="637">
        <f>+'FCG - CF 2016(Page1)'!J18/1000</f>
        <v>3927</v>
      </c>
      <c r="N11" s="638"/>
      <c r="O11" s="638">
        <f>+SUM('[2]Schedule G2-4'!$P$22:$P$23)/1000</f>
        <v>3907</v>
      </c>
      <c r="Q11" s="638"/>
    </row>
    <row r="12" spans="2:17" ht="16.5" customHeight="1">
      <c r="B12" s="639"/>
      <c r="C12" s="46"/>
      <c r="D12" s="641"/>
      <c r="E12" s="46"/>
      <c r="M12" s="637"/>
      <c r="N12" s="638"/>
      <c r="O12" s="638"/>
      <c r="Q12" s="638"/>
    </row>
    <row r="13" spans="1:17" ht="16.5" customHeight="1">
      <c r="A13" s="629">
        <v>5</v>
      </c>
      <c r="B13" s="634" t="s">
        <v>236</v>
      </c>
      <c r="C13" s="643">
        <v>0</v>
      </c>
      <c r="D13" s="641"/>
      <c r="E13" s="644">
        <v>0</v>
      </c>
      <c r="M13" s="645">
        <v>0</v>
      </c>
      <c r="N13" s="638"/>
      <c r="O13" s="645">
        <v>0</v>
      </c>
      <c r="Q13" s="645">
        <v>0</v>
      </c>
    </row>
    <row r="14" spans="2:15" ht="16.5" customHeight="1">
      <c r="B14" s="639"/>
      <c r="C14" s="46"/>
      <c r="D14" s="641"/>
      <c r="E14" s="46"/>
      <c r="M14" s="638"/>
      <c r="N14" s="638"/>
      <c r="O14" s="638"/>
    </row>
    <row r="15" spans="1:17" ht="16.5" customHeight="1">
      <c r="A15" s="629">
        <v>6</v>
      </c>
      <c r="B15" s="634" t="s">
        <v>237</v>
      </c>
      <c r="C15" s="46">
        <f>C5+C7+C9+C11-C13</f>
        <v>11765</v>
      </c>
      <c r="D15" s="46"/>
      <c r="E15" s="46">
        <f>E5+E7+E9+E11-E13</f>
        <v>8263</v>
      </c>
      <c r="M15" s="646">
        <f>M5+M7+M9+M11-M13</f>
        <v>25273</v>
      </c>
      <c r="N15" s="638"/>
      <c r="O15" s="646">
        <f>O5+O7+O9+O11-O13</f>
        <v>27858</v>
      </c>
      <c r="Q15" s="646">
        <f>Q5+Q7+Q9+Q11-Q13</f>
        <v>24632</v>
      </c>
    </row>
    <row r="16" spans="2:15" ht="16.5" customHeight="1">
      <c r="B16" s="639"/>
      <c r="C16" s="46"/>
      <c r="D16" s="46"/>
      <c r="E16" s="46"/>
      <c r="M16" s="638"/>
      <c r="N16" s="638"/>
      <c r="O16" s="638"/>
    </row>
    <row r="17" spans="1:15" ht="16.5" customHeight="1">
      <c r="A17" s="629">
        <v>7</v>
      </c>
      <c r="B17" s="634" t="s">
        <v>238</v>
      </c>
      <c r="C17" s="642">
        <v>0</v>
      </c>
      <c r="D17" s="642"/>
      <c r="E17" s="642">
        <v>0</v>
      </c>
      <c r="M17" s="638"/>
      <c r="N17" s="638"/>
      <c r="O17" s="638"/>
    </row>
    <row r="18" spans="2:15" ht="16.5" customHeight="1">
      <c r="B18" s="639"/>
      <c r="C18" s="647"/>
      <c r="D18" s="647"/>
      <c r="E18" s="647"/>
      <c r="M18" s="638"/>
      <c r="N18" s="638"/>
      <c r="O18" s="638"/>
    </row>
    <row r="19" spans="1:17" ht="16.5" customHeight="1">
      <c r="A19" s="629">
        <v>8</v>
      </c>
      <c r="B19" s="634" t="s">
        <v>239</v>
      </c>
      <c r="C19" s="648">
        <f>-'CGF CF FY2002'!C31</f>
        <v>3161</v>
      </c>
      <c r="D19" s="647"/>
      <c r="E19" s="648">
        <f>(925211+925530+922511+925000)/1000</f>
        <v>3698</v>
      </c>
      <c r="F19" s="630" t="s">
        <v>240</v>
      </c>
      <c r="M19" s="649">
        <f>-'FCG - CF 2016(Page2)'!K43/1000</f>
        <v>5107</v>
      </c>
      <c r="N19" s="638"/>
      <c r="O19" s="650">
        <f>+'[1]Balance Sheet Projection'!$AR$160/1000</f>
        <v>4374</v>
      </c>
      <c r="Q19" s="650">
        <f>+'[1]Balance Sheet Projection'!$BE$160/1000</f>
        <v>-1001</v>
      </c>
    </row>
    <row r="20" spans="2:15" ht="16.5" customHeight="1">
      <c r="B20" s="639"/>
      <c r="C20" s="46"/>
      <c r="D20" s="46"/>
      <c r="E20" s="46"/>
      <c r="M20" s="638"/>
      <c r="N20" s="638"/>
      <c r="O20" s="638"/>
    </row>
    <row r="21" spans="1:17" ht="16.5" customHeight="1">
      <c r="A21" s="629">
        <v>9</v>
      </c>
      <c r="B21" s="634" t="s">
        <v>241</v>
      </c>
      <c r="C21" s="46">
        <f>C15-C17-C19</f>
        <v>8604</v>
      </c>
      <c r="D21" s="46"/>
      <c r="E21" s="46">
        <f>E15-E17-E19</f>
        <v>4565</v>
      </c>
      <c r="M21" s="646">
        <f>M15-M17-M19</f>
        <v>20166</v>
      </c>
      <c r="N21" s="638"/>
      <c r="O21" s="46">
        <f>O15-O17-O19</f>
        <v>23484</v>
      </c>
      <c r="Q21" s="646">
        <f>Q15-Q17-Q19</f>
        <v>25633</v>
      </c>
    </row>
    <row r="22" spans="2:15" ht="16.5" customHeight="1">
      <c r="B22" s="639"/>
      <c r="C22" s="46"/>
      <c r="D22" s="46"/>
      <c r="E22" s="46"/>
      <c r="M22" s="646"/>
      <c r="N22" s="638"/>
      <c r="O22" s="638"/>
    </row>
    <row r="23" spans="1:17" ht="16.5" customHeight="1">
      <c r="A23" s="629">
        <v>10</v>
      </c>
      <c r="B23" s="634" t="s">
        <v>242</v>
      </c>
      <c r="C23" s="46">
        <f>'CGF Cap Expen'!H110/1000</f>
        <v>11092</v>
      </c>
      <c r="D23" s="641"/>
      <c r="E23" s="4">
        <v>10240</v>
      </c>
      <c r="F23" s="630" t="s">
        <v>243</v>
      </c>
      <c r="M23" s="638"/>
      <c r="N23" s="638"/>
      <c r="O23" s="638">
        <v>37257</v>
      </c>
      <c r="Q23" s="638">
        <f>+'[2]Schedule G1-26'!$E$29/1000</f>
        <v>188</v>
      </c>
    </row>
    <row r="24" spans="2:15" ht="16.5" customHeight="1">
      <c r="B24" s="634" t="s">
        <v>30</v>
      </c>
      <c r="C24" s="651"/>
      <c r="D24" s="651"/>
      <c r="E24" s="651"/>
      <c r="M24" s="638"/>
      <c r="N24" s="638"/>
      <c r="O24" s="638"/>
    </row>
    <row r="25" spans="2:15" ht="16.5" customHeight="1">
      <c r="B25" s="634" t="s">
        <v>244</v>
      </c>
      <c r="C25" s="651"/>
      <c r="D25" s="651"/>
      <c r="E25" s="651"/>
      <c r="M25" s="638"/>
      <c r="N25" s="638"/>
      <c r="O25" s="638"/>
    </row>
    <row r="26" spans="1:17" ht="16.5" customHeight="1">
      <c r="A26" s="629">
        <v>11</v>
      </c>
      <c r="B26" s="634" t="s">
        <v>245</v>
      </c>
      <c r="C26" s="652">
        <f>C21/C23</f>
        <v>0.7757</v>
      </c>
      <c r="D26" s="652"/>
      <c r="E26" s="652">
        <f>E21/E23</f>
        <v>0.4458</v>
      </c>
      <c r="M26" s="653" t="e">
        <f>M21/M23</f>
        <v>#DIV/0!</v>
      </c>
      <c r="N26" s="638"/>
      <c r="O26" s="652">
        <f>(O21/O23)</f>
        <v>0.6303</v>
      </c>
      <c r="Q26" s="654">
        <f>(Q21/Q23)</f>
        <v>136.3457</v>
      </c>
    </row>
    <row r="27" spans="2:15" ht="16.5" customHeight="1">
      <c r="B27" s="639"/>
      <c r="C27" s="651"/>
      <c r="D27" s="651"/>
      <c r="E27" s="651"/>
      <c r="M27" s="638"/>
      <c r="N27" s="638"/>
      <c r="O27" s="638"/>
    </row>
    <row r="28" spans="2:15" ht="16.5" customHeight="1">
      <c r="B28" s="655"/>
      <c r="C28" s="656"/>
      <c r="D28" s="656"/>
      <c r="E28" s="656"/>
      <c r="F28" s="657"/>
      <c r="M28" s="638"/>
      <c r="N28" s="638"/>
      <c r="O28" s="638"/>
    </row>
    <row r="29" spans="1:17" ht="16.5" customHeight="1">
      <c r="A29" s="629">
        <v>12</v>
      </c>
      <c r="B29" s="658" t="s">
        <v>246</v>
      </c>
      <c r="C29" s="655">
        <f>'CGF IS fy2002'!L33</f>
        <v>5308</v>
      </c>
      <c r="D29" s="656"/>
      <c r="E29" s="656">
        <v>5036</v>
      </c>
      <c r="F29" s="657"/>
      <c r="M29" s="638">
        <f>+'FCG - IS 2016'!O499/1000</f>
        <v>3366</v>
      </c>
      <c r="N29" s="638"/>
      <c r="O29" s="638">
        <f>+'[2]Schedule G2-4'!$P$31/1000</f>
        <v>4595</v>
      </c>
      <c r="Q29" s="638">
        <f>+'[2]Schedule G2-5'!$P$32/1000</f>
        <v>5301</v>
      </c>
    </row>
    <row r="30" spans="2:17" ht="16.5" customHeight="1">
      <c r="B30" s="655"/>
      <c r="C30" s="655"/>
      <c r="D30" s="655"/>
      <c r="E30" s="655"/>
      <c r="F30" s="657"/>
      <c r="M30" s="638"/>
      <c r="N30" s="638"/>
      <c r="O30" s="638"/>
      <c r="Q30" s="638"/>
    </row>
    <row r="31" spans="1:17" ht="16.5" customHeight="1">
      <c r="A31" s="629">
        <v>13</v>
      </c>
      <c r="B31" s="658" t="s">
        <v>247</v>
      </c>
      <c r="C31" s="659">
        <f>'CGF IS fy2002'!L38</f>
        <v>747</v>
      </c>
      <c r="D31" s="655"/>
      <c r="E31" s="660">
        <f>-(-1696893-319626+870882+286202)/1000</f>
        <v>859</v>
      </c>
      <c r="F31" s="657" t="s">
        <v>248</v>
      </c>
      <c r="M31" s="638">
        <f>(-'[2]FERC 2016 IS'!$F$360+'[2]FERC 2016 IS'!$F$364)/1000</f>
        <v>951</v>
      </c>
      <c r="N31" s="638"/>
      <c r="O31" s="638">
        <f>+'[2]Schedule G2-4'!$P$45/1000</f>
        <v>4244</v>
      </c>
      <c r="Q31" s="638">
        <f>SUM('[2]Schedule G2-5'!$P$23:$P$26)/1000</f>
        <v>917</v>
      </c>
    </row>
    <row r="32" spans="2:15" ht="16.5" customHeight="1">
      <c r="B32" s="655"/>
      <c r="C32" s="655"/>
      <c r="D32" s="655"/>
      <c r="E32" s="655"/>
      <c r="F32" s="657"/>
      <c r="M32" s="638"/>
      <c r="N32" s="638"/>
      <c r="O32" s="638"/>
    </row>
    <row r="33" spans="1:17" ht="16.5" customHeight="1">
      <c r="A33" s="629">
        <v>14</v>
      </c>
      <c r="B33" s="658" t="s">
        <v>249</v>
      </c>
      <c r="C33" s="661">
        <f>(C5+C29+C31)/C29</f>
        <v>2.62</v>
      </c>
      <c r="D33" s="661"/>
      <c r="E33" s="661">
        <f>(E5+E29+E31)/E29</f>
        <v>0.99</v>
      </c>
      <c r="F33" s="657"/>
      <c r="M33" s="662">
        <f>(M5+M29+M31)/M29</f>
        <v>3.39</v>
      </c>
      <c r="N33" s="638"/>
      <c r="O33" s="663">
        <f>(O5+O29+O31)/O29</f>
        <v>3.31</v>
      </c>
      <c r="Q33" s="663">
        <f>(Q5+Q29+Q31)/Q29</f>
        <v>2.26</v>
      </c>
    </row>
    <row r="34" spans="2:6" ht="16.5" customHeight="1">
      <c r="B34" s="655"/>
      <c r="C34" s="655"/>
      <c r="D34" s="655"/>
      <c r="E34" s="655"/>
      <c r="F34" s="657"/>
    </row>
    <row r="35" spans="2:6" ht="16.5" customHeight="1">
      <c r="B35" s="655"/>
      <c r="C35" s="655"/>
      <c r="D35" s="655"/>
      <c r="E35" s="655"/>
      <c r="F35" s="657"/>
    </row>
    <row r="36" spans="2:13" ht="16.5" customHeight="1">
      <c r="B36" s="655"/>
      <c r="C36" s="655"/>
      <c r="D36" s="655"/>
      <c r="E36" s="655"/>
      <c r="F36" s="657"/>
      <c r="L36" s="629" t="s">
        <v>2019</v>
      </c>
      <c r="M36" s="664">
        <f>+'FCG - IS 2016'!R506/1000</f>
        <v>4329</v>
      </c>
    </row>
    <row r="37" spans="2:13" ht="16.5" customHeight="1">
      <c r="B37" s="655"/>
      <c r="C37" s="655"/>
      <c r="D37" s="655"/>
      <c r="E37" s="655"/>
      <c r="F37" s="657"/>
      <c r="M37" s="664"/>
    </row>
    <row r="38" spans="2:6" ht="16.5" customHeight="1">
      <c r="B38" s="655"/>
      <c r="C38" s="655"/>
      <c r="D38" s="655"/>
      <c r="E38" s="655"/>
      <c r="F38" s="657"/>
    </row>
    <row r="39" spans="2:6" ht="16.5" customHeight="1">
      <c r="B39" s="655"/>
      <c r="C39" s="655"/>
      <c r="D39" s="655"/>
      <c r="E39" s="655"/>
      <c r="F39" s="657"/>
    </row>
    <row r="40" spans="2:6" ht="16.5" customHeight="1">
      <c r="B40" s="655"/>
      <c r="C40" s="655"/>
      <c r="D40" s="655"/>
      <c r="E40" s="655"/>
      <c r="F40" s="657"/>
    </row>
    <row r="41" spans="2:6" ht="16.5" customHeight="1">
      <c r="B41" s="655"/>
      <c r="C41" s="655"/>
      <c r="D41" s="655"/>
      <c r="E41" s="655"/>
      <c r="F41" s="657"/>
    </row>
    <row r="42" spans="2:6" ht="16.5" customHeight="1">
      <c r="B42" s="655"/>
      <c r="C42" s="655"/>
      <c r="D42" s="655"/>
      <c r="E42" s="655"/>
      <c r="F42" s="657"/>
    </row>
    <row r="43" spans="2:6" ht="16.5" customHeight="1">
      <c r="B43" s="655"/>
      <c r="C43" s="655"/>
      <c r="D43" s="655"/>
      <c r="E43" s="655"/>
      <c r="F43" s="657"/>
    </row>
    <row r="44" spans="2:6" ht="16.5" customHeight="1">
      <c r="B44" s="655"/>
      <c r="C44" s="655"/>
      <c r="D44" s="655"/>
      <c r="E44" s="655"/>
      <c r="F44" s="657"/>
    </row>
    <row r="45" spans="2:6" ht="16.5" customHeight="1">
      <c r="B45" s="655"/>
      <c r="C45" s="655"/>
      <c r="D45" s="655"/>
      <c r="E45" s="655"/>
      <c r="F45" s="657"/>
    </row>
    <row r="46" spans="2:6" ht="16.5" customHeight="1">
      <c r="B46" s="655"/>
      <c r="C46" s="655"/>
      <c r="D46" s="655"/>
      <c r="E46" s="655"/>
      <c r="F46" s="657"/>
    </row>
    <row r="47" spans="2:6" ht="16.5" customHeight="1">
      <c r="B47" s="655"/>
      <c r="C47" s="655"/>
      <c r="D47" s="655"/>
      <c r="E47" s="655"/>
      <c r="F47" s="657"/>
    </row>
    <row r="48" spans="2:6" ht="16.5" customHeight="1">
      <c r="B48" s="655"/>
      <c r="C48" s="655"/>
      <c r="D48" s="655"/>
      <c r="E48" s="655"/>
      <c r="F48" s="657"/>
    </row>
    <row r="49" spans="2:6" ht="16.5" customHeight="1">
      <c r="B49" s="655"/>
      <c r="C49" s="655"/>
      <c r="D49" s="655"/>
      <c r="E49" s="655"/>
      <c r="F49" s="657"/>
    </row>
    <row r="50" spans="2:6" ht="16.5" customHeight="1">
      <c r="B50" s="655"/>
      <c r="C50" s="655"/>
      <c r="D50" s="655"/>
      <c r="E50" s="655"/>
      <c r="F50" s="657"/>
    </row>
    <row r="51" spans="2:6" ht="16.5" customHeight="1">
      <c r="B51" s="655"/>
      <c r="C51" s="655"/>
      <c r="D51" s="655"/>
      <c r="E51" s="655"/>
      <c r="F51" s="657"/>
    </row>
    <row r="52" spans="2:6" ht="16.5" customHeight="1">
      <c r="B52" s="655"/>
      <c r="C52" s="655"/>
      <c r="D52" s="655"/>
      <c r="E52" s="655"/>
      <c r="F52" s="657"/>
    </row>
    <row r="53" spans="2:6" ht="16.5" customHeight="1">
      <c r="B53" s="655"/>
      <c r="C53" s="655"/>
      <c r="D53" s="655"/>
      <c r="E53" s="655"/>
      <c r="F53" s="657"/>
    </row>
    <row r="54" spans="2:6" ht="16.5" customHeight="1">
      <c r="B54" s="655"/>
      <c r="C54" s="655"/>
      <c r="D54" s="655"/>
      <c r="E54" s="655"/>
      <c r="F54" s="657"/>
    </row>
    <row r="55" spans="2:6" ht="16.5" customHeight="1">
      <c r="B55" s="655"/>
      <c r="C55" s="655"/>
      <c r="D55" s="655"/>
      <c r="E55" s="655"/>
      <c r="F55" s="657"/>
    </row>
    <row r="56" spans="2:6" ht="16.5" customHeight="1">
      <c r="B56" s="655"/>
      <c r="C56" s="655"/>
      <c r="D56" s="655"/>
      <c r="E56" s="655"/>
      <c r="F56" s="657"/>
    </row>
    <row r="57" spans="2:6" ht="16.5" customHeight="1">
      <c r="B57" s="655"/>
      <c r="C57" s="655"/>
      <c r="D57" s="655"/>
      <c r="E57" s="655"/>
      <c r="F57" s="657"/>
    </row>
    <row r="58" spans="2:6" ht="16.5" customHeight="1">
      <c r="B58" s="655"/>
      <c r="C58" s="655"/>
      <c r="D58" s="655"/>
      <c r="E58" s="655"/>
      <c r="F58" s="657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2017-10-17T03:49:19Z</dcterms:created>
  <dcterms:modified xsi:type="dcterms:W3CDTF">2018-01-29T14:20:42Z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