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32" yWindow="276" windowWidth="20616" windowHeight="10812" tabRatio="890" firstSheet="1" activeTab="12"/>
  </bookViews>
  <sheets>
    <sheet name="SASExhibit2" sheetId="10" r:id="rId1"/>
    <sheet name="SASExhibit6" sheetId="13" r:id="rId2"/>
    <sheet name="RUS Meters" sheetId="6" r:id="rId3"/>
    <sheet name="Exhibit 2" sheetId="7" r:id="rId4"/>
    <sheet name="Exhibit 6" sheetId="9" r:id="rId5"/>
    <sheet name="Residential w LCEC" sheetId="29" r:id="rId6"/>
    <sheet name="Residential wo LCEC" sheetId="16" r:id="rId7"/>
    <sheet name="Commercial w LCEC" sheetId="30" r:id="rId8"/>
    <sheet name="Commercial wo LCEC" sheetId="17" r:id="rId9"/>
    <sheet name="Other w LCEC" sheetId="32" r:id="rId10"/>
    <sheet name="Other wo LCEC" sheetId="31" r:id="rId11"/>
    <sheet name="Total w LCEC" sheetId="33" r:id="rId12"/>
    <sheet name="Total wo LCEC" sheetId="34" r:id="rId13"/>
  </sheets>
  <definedNames>
    <definedName name="_AMO_ContentDefinition_102641907" hidden="1">"'Partitions:12'"</definedName>
    <definedName name="_AMO_ContentDefinition_102641907.0" hidden="1">"'&lt;ContentDefinition name=""H:\RCP\LFS17\RUS\secitotal_exhibit6.sas7bdat"" rsid=""102641907"" type=""DataSet"" format=""ReportXml"" imgfmt=""ActiveX"" created=""08/01/2017 12:23:35"" modifed=""09/15/2017 11:24:40"" user=""Abby Mayer"" apply=""False"" c'"</definedName>
    <definedName name="_AMO_ContentDefinition_102641907.1" hidden="1">"'ss=""C:\Program Files (x86)\SASHome\x86\SASAddinforMicrosoftOffice\7.1\Styles\AMODefault.css"" range=""H__RCP_LFS17_RUS_secitotal_exhibit6_sas7bdat"" auto=""False"" xTime=""00:00:00"" rTime=""00:00:00.3432000"" bgnew=""False"" nFmt=""False"" grphS'"</definedName>
    <definedName name="_AMO_ContentDefinition_102641907.10" hidden="1">"'Count"" v=""41"" /&gt;_x000D_
  &lt;param n=""DataColCount"" v=""6"" /&gt;_x000D_
  &lt;param n=""ObsColumn"" v=""true"" /&gt;_x000D_
  &lt;param n=""ExcelFormattingHash"" v=""58361738"" /&gt;_x000D_
  &lt;param n=""ExcelFormatting"" v=""Automatic"" /&gt;_x000D_
  &lt;ExcelXMLOptions AdjColWidths=""True"" Ro'"</definedName>
    <definedName name="_AMO_ContentDefinition_102641907.11" hidden="1">"'wOpt=""InsertCells"" ColOpt=""InsertCells"" /&gt;_x000D_
&lt;/ContentDefinition&gt;'"</definedName>
    <definedName name="_AMO_ContentDefinition_102641907.2" hidden="1">"'et=""True"" imgY=""0"" imgX=""0"" redirect=""False""&gt;_x000D_
  &lt;files /&gt;_x000D_
  &lt;parents /&gt;_x000D_
  &lt;children /&gt;_x000D_
  &lt;param n=""AMO_Version"" v=""7.1"" /&gt;_x000D_
  &lt;param n=""DisplayName"" v=""H:\RCP\LFS17\RUS\secitotal_exhibit6.sas7bdat"" /&gt;_x000D_
  &lt;param n=""DisplayType"" '"</definedName>
    <definedName name="_AMO_ContentDefinition_102641907.3" hidden="1">"'v=""Data Set"" /&gt;_x000D_
  &lt;param n=""DataSourceType"" v=""SAS DATASET"" /&gt;_x000D_
  &lt;param n=""SASFilter"" v="""" /&gt;_x000D_
  &lt;param n=""MoreSheetsForRows"" v=""False"" /&gt;_x000D_
  &lt;param n=""PageSize"" v=""500"" /&gt;_x000D_
  &lt;param n=""ShowRowNumbers"" v=""True"" /&gt;_x000D_
  &lt;param '"</definedName>
    <definedName name="_AMO_ContentDefinition_102641907.4" hidden="1">"'n=""ShowInfoInSheet"" v=""False"" /&gt;_x000D_
  &lt;param n=""CredKey"" v=""H:\RCP\LFS17\RUS\secitotal_exhibit6.sas7bdat"" /&gt;_x000D_
  &lt;param n=""ClassName"" v=""SAS.OfficeAddin.DataViewItem"" /&gt;_x000D_
  &lt;param n=""ServerName"" v="""" /&gt;_x000D_
  &lt;param n=""DataSource"" v=""&amp;lt;'"</definedName>
    <definedName name="_AMO_ContentDefinition_102641907.5" hidden="1">"'SasDataSource Version=&amp;quot;4.2&amp;quot; Type=&amp;quot;SAS.Servers.Dataset&amp;quot; FilterDS=&amp;quot;&amp;amp;lt;?xml version=&amp;amp;quot;1.0&amp;amp;quot; encoding=&amp;amp;quot;utf-16&amp;amp;quot;?&amp;amp;gt;&amp;amp;lt;FilterTree&amp;amp;gt;&amp;amp;lt;TreeRoot /&amp;amp;gt;&amp;amp;lt;/FilterTree&amp;'"</definedName>
    <definedName name="_AMO_ContentDefinition_102641907.6" hidden="1">"'amp;gt;&amp;quot; ColSelFlg=&amp;quot;0&amp;quot; DNA=&amp;quot;&amp;amp;lt;DNA&amp;amp;gt;&amp;amp;#xD;&amp;amp;#xA;  &amp;amp;lt;Type&amp;amp;gt;LocalFile&amp;amp;lt;/Type&amp;amp;gt;&amp;amp;#xD;&amp;amp;#xA;  &amp;amp;lt;Name&amp;amp;gt;secitotal_exhibit6.sas7bdat&amp;amp;lt;/Name&amp;amp;gt;&amp;amp;#xD;&amp;amp;#xA;  &amp;amp;l'"</definedName>
    <definedName name="_AMO_ContentDefinition_102641907.7" hidden="1">"'t;Version&amp;amp;gt;1&amp;amp;lt;/Version&amp;amp;gt;&amp;amp;#xD;&amp;amp;#xA;  &amp;amp;lt;Assembly /&amp;amp;gt;&amp;amp;#xD;&amp;amp;#xA;  &amp;amp;lt;Factory /&amp;amp;gt;&amp;amp;#xD;&amp;amp;#xA;  &amp;amp;lt;ParentName&amp;amp;gt;RUS&amp;amp;lt;/ParentName&amp;amp;gt;&amp;amp;#xD;&amp;amp;#xA;  &amp;amp;lt;Delimiter&amp;amp;'"</definedName>
    <definedName name="_AMO_ContentDefinition_102641907.8" hidden="1">"'gt;\&amp;amp;lt;/Delimiter&amp;amp;gt;&amp;amp;#xD;&amp;amp;#xA;  &amp;amp;lt;FullPath&amp;amp;gt;H:\RCP\LFS17\RUS\secitotal_exhibit6.sas7bdat&amp;amp;lt;/FullPath&amp;amp;gt;&amp;amp;#xD;&amp;amp;#xA;  &amp;amp;lt;RelativePath&amp;amp;gt;H:\RCP\LFS17\RUS\secitotal_exhibit6.sas7bdat&amp;amp;lt;/Relativ'"</definedName>
    <definedName name="_AMO_ContentDefinition_102641907.9" hidden="1">"'ePath&amp;amp;gt;&amp;amp;#xD;&amp;amp;#xA;&amp;amp;lt;/DNA&amp;amp;gt;&amp;quot; Name=&amp;quot;H:\RCP\LFS17\RUS\secitotal_exhibit6.sas7bdat&amp;quot; /&amp;gt;"" /&gt;_x000D_
  &lt;param n=""ExcelTableColumnCount"" v=""7"" /&gt;_x000D_
  &lt;param n=""ExcelTableRowCount"" v=""41"" /&gt;_x000D_
  &lt;param n=""DataRow'"</definedName>
    <definedName name="_AMO_ContentDefinition_648216344" hidden="1">"'Partitions:12'"</definedName>
    <definedName name="_AMO_ContentDefinition_648216344.0" hidden="1">"'&lt;ContentDefinition name=""H:\RCP\LFS17\RUS\secitotal_exhibit2.sas7bdat"" rsid=""648216344"" type=""DataSet"" format=""ReportXml"" imgfmt=""ActiveX"" created=""08/01/2017 12:19:59"" modifed=""09/15/2017 11:24:33"" user=""Abby Mayer"" apply=""False"" c'"</definedName>
    <definedName name="_AMO_ContentDefinition_648216344.1" hidden="1">"'ss=""C:\Program Files (x86)\SASHome\x86\SASAddinforMicrosoftOffice\7.1\Styles\AMODefault.css"" range=""H__RCP_LFS17_RUS_secitotal_exhibit2_sas7bdat"" auto=""False"" xTime=""00:00:00"" rTime=""00:00:00.3120000"" bgnew=""False"" nFmt=""False"" grphS'"</definedName>
    <definedName name="_AMO_ContentDefinition_648216344.10" hidden="1">"'Count"" v=""41"" /&gt;_x000D_
  &lt;param n=""DataColCount"" v=""7"" /&gt;_x000D_
  &lt;param n=""ObsColumn"" v=""true"" /&gt;_x000D_
  &lt;param n=""ExcelFormattingHash"" v=""1379370249"" /&gt;_x000D_
  &lt;param n=""ExcelFormatting"" v=""Automatic"" /&gt;_x000D_
  &lt;ExcelXMLOptions AdjColWidths=""True"" '"</definedName>
    <definedName name="_AMO_ContentDefinition_648216344.11" hidden="1">"'RowOpt=""InsertCells"" ColOpt=""InsertCells"" /&gt;_x000D_
&lt;/ContentDefinition&gt;'"</definedName>
    <definedName name="_AMO_ContentDefinition_648216344.2" hidden="1">"'et=""True"" imgY=""0"" imgX=""0"" redirect=""False""&gt;_x000D_
  &lt;files /&gt;_x000D_
  &lt;parents /&gt;_x000D_
  &lt;children /&gt;_x000D_
  &lt;param n=""AMO_Version"" v=""7.1"" /&gt;_x000D_
  &lt;param n=""DisplayName"" v=""H:\RCP\LFS17\RUS\secitotal_exhibit2.sas7bdat"" /&gt;_x000D_
  &lt;param n=""DisplayType"" '"</definedName>
    <definedName name="_AMO_ContentDefinition_648216344.3" hidden="1">"'v=""Data Set"" /&gt;_x000D_
  &lt;param n=""DataSourceType"" v=""SAS DATASET"" /&gt;_x000D_
  &lt;param n=""SASFilter"" v="""" /&gt;_x000D_
  &lt;param n=""MoreSheetsForRows"" v=""False"" /&gt;_x000D_
  &lt;param n=""PageSize"" v=""500"" /&gt;_x000D_
  &lt;param n=""ShowRowNumbers"" v=""True"" /&gt;_x000D_
  &lt;param '"</definedName>
    <definedName name="_AMO_ContentDefinition_648216344.4" hidden="1">"'n=""ShowInfoInSheet"" v=""False"" /&gt;_x000D_
  &lt;param n=""CredKey"" v=""H:\RCP\LFS17\RUS\secitotal_exhibit2.sas7bdat"" /&gt;_x000D_
  &lt;param n=""ClassName"" v=""SAS.OfficeAddin.DataViewItem"" /&gt;_x000D_
  &lt;param n=""ServerName"" v="""" /&gt;_x000D_
  &lt;param n=""DataSource"" v=""&amp;lt;'"</definedName>
    <definedName name="_AMO_ContentDefinition_648216344.5" hidden="1">"'SasDataSource Version=&amp;quot;4.2&amp;quot; Type=&amp;quot;SAS.Servers.Dataset&amp;quot; FilterDS=&amp;quot;&amp;amp;lt;?xml version=&amp;amp;quot;1.0&amp;amp;quot; encoding=&amp;amp;quot;utf-16&amp;amp;quot;?&amp;amp;gt;&amp;amp;lt;FilterTree&amp;amp;gt;&amp;amp;lt;TreeRoot /&amp;amp;gt;&amp;amp;lt;/FilterTree&amp;'"</definedName>
    <definedName name="_AMO_ContentDefinition_648216344.6" hidden="1">"'amp;gt;&amp;quot; ColSelFlg=&amp;quot;0&amp;quot; DNA=&amp;quot;&amp;amp;lt;DNA&amp;amp;gt;&amp;amp;#xD;&amp;amp;#xA;  &amp;amp;lt;Type&amp;amp;gt;LocalFile&amp;amp;lt;/Type&amp;amp;gt;&amp;amp;#xD;&amp;amp;#xA;  &amp;amp;lt;Name&amp;amp;gt;secitotal_exhibit2.sas7bdat&amp;amp;lt;/Name&amp;amp;gt;&amp;amp;#xD;&amp;amp;#xA;  &amp;amp;l'"</definedName>
    <definedName name="_AMO_ContentDefinition_648216344.7" hidden="1">"'t;Version&amp;amp;gt;1&amp;amp;lt;/Version&amp;amp;gt;&amp;amp;#xD;&amp;amp;#xA;  &amp;amp;lt;Assembly /&amp;amp;gt;&amp;amp;#xD;&amp;amp;#xA;  &amp;amp;lt;Factory /&amp;amp;gt;&amp;amp;#xD;&amp;amp;#xA;  &amp;amp;lt;ParentName&amp;amp;gt;RUS&amp;amp;lt;/ParentName&amp;amp;gt;&amp;amp;#xD;&amp;amp;#xA;  &amp;amp;lt;Delimiter&amp;amp;'"</definedName>
    <definedName name="_AMO_ContentDefinition_648216344.8" hidden="1">"'gt;\&amp;amp;lt;/Delimiter&amp;amp;gt;&amp;amp;#xD;&amp;amp;#xA;  &amp;amp;lt;FullPath&amp;amp;gt;H:\RCP\LFS17\RUS\secitotal_exhibit2.sas7bdat&amp;amp;lt;/FullPath&amp;amp;gt;&amp;amp;#xD;&amp;amp;#xA;  &amp;amp;lt;RelativePath&amp;amp;gt;H:\RCP\LFS17\RUS\secitotal_exhibit2.sas7bdat&amp;amp;lt;/Relativ'"</definedName>
    <definedName name="_AMO_ContentDefinition_648216344.9" hidden="1">"'ePath&amp;amp;gt;&amp;amp;#xD;&amp;amp;#xA;&amp;amp;lt;/DNA&amp;amp;gt;&amp;quot; Name=&amp;quot;H:\RCP\LFS17\RUS\secitotal_exhibit2.sas7bdat&amp;quot; /&amp;gt;"" /&gt;_x000D_
  &lt;param n=""ExcelTableColumnCount"" v=""8"" /&gt;_x000D_
  &lt;param n=""ExcelTableRowCount"" v=""41"" /&gt;_x000D_
  &lt;param n=""DataRow'"</definedName>
    <definedName name="_AMO_ContentLocation_102641907__A1" hidden="1">"'Partitions:2'"</definedName>
    <definedName name="_AMO_ContentLocation_102641907__A1.0" hidden="1">"'&lt;ContentLocation path=""A1"" rsid=""102641907"" tag="""" fid=""0""&gt;_x000D_
  &lt;param n=""_NumRows"" v=""42"" /&gt;_x000D_
  &lt;param n=""_NumCols"" v=""7"" /&gt;_x000D_
  &lt;param n=""SASDataState"" v=""none"" /&gt;_x000D_
  &lt;param n=""SASDataStart"" v=""1"" /&gt;_x000D_
  &lt;param n=""SASDataEnd'"</definedName>
    <definedName name="_AMO_ContentLocation_102641907__A1.1" hidden="1">"'"" v=""41"" /&gt;_x000D_
&lt;/ContentLocation&gt;'"</definedName>
    <definedName name="_AMO_ContentLocation_648216344__A1" hidden="1">"'Partitions:2'"</definedName>
    <definedName name="_AMO_ContentLocation_648216344__A1.0" hidden="1">"'&lt;ContentLocation path=""A1"" rsid=""648216344"" tag="""" fid=""0""&gt;_x000D_
  &lt;param n=""_NumRows"" v=""42"" /&gt;_x000D_
  &lt;param n=""_NumCols"" v=""8"" /&gt;_x000D_
  &lt;param n=""SASDataState"" v=""none"" /&gt;_x000D_
  &lt;param n=""SASDataStart"" v=""1"" /&gt;_x000D_
  &lt;param n=""SASDataEnd'"</definedName>
    <definedName name="_AMO_ContentLocation_648216344__A1.1" hidden="1">"'"" v=""41"" /&gt;_x000D_
&lt;/ContentLocation&gt;'"</definedName>
    <definedName name="_AMO_SingleObject_102641907__A1" hidden="1">SASExhibit6!$A$2:$G$23</definedName>
    <definedName name="_AMO_SingleObject_648216344__A1" hidden="1">SASExhibit2!$A$2:$H$23</definedName>
    <definedName name="_AMO_UniqueIdentifier" hidden="1">"'d70e650e-d312-4408-b772-8cb00ab00608'"</definedName>
    <definedName name="_AMO_XmlVersion" hidden="1">"'1'"</definedName>
    <definedName name="_xlnm.Print_Area" localSheetId="7">'Commercial w LCEC'!$A$2:$J$45</definedName>
    <definedName name="_xlnm.Print_Area" localSheetId="8">'Commercial wo LCEC'!$A$2:$J$45</definedName>
    <definedName name="_xlnm.Print_Area" localSheetId="3">'Exhibit 2'!$A$2:$M$34</definedName>
    <definedName name="_xlnm.Print_Area" localSheetId="4">'Exhibit 6'!$A$2:$I$41</definedName>
    <definedName name="_xlnm.Print_Area" localSheetId="9">'Other w LCEC'!$A$2:$J$45</definedName>
    <definedName name="_xlnm.Print_Area" localSheetId="10">'Other wo LCEC'!$A$2:$J$45</definedName>
    <definedName name="_xlnm.Print_Area" localSheetId="5">'Residential w LCEC'!$A$2:$J$45</definedName>
    <definedName name="_xlnm.Print_Area" localSheetId="6">'Residential wo LCEC'!$A$2:$J$45</definedName>
    <definedName name="_xlnm.Print_Area" localSheetId="11">'Total w LCEC'!$A$2:$J$45</definedName>
    <definedName name="_xlnm.Print_Area" localSheetId="12">'Total wo LCEC'!$A$2:$J$45</definedName>
  </definedNames>
  <calcPr calcId="145621"/>
</workbook>
</file>

<file path=xl/calcChain.xml><?xml version="1.0" encoding="utf-8"?>
<calcChain xmlns="http://schemas.openxmlformats.org/spreadsheetml/2006/main">
  <c r="E20" i="17" l="1"/>
  <c r="E17" i="29"/>
  <c r="C22" i="34" l="1"/>
  <c r="D22" i="34" s="1"/>
  <c r="E20" i="34"/>
  <c r="A5" i="34"/>
  <c r="A4" i="34"/>
  <c r="D42" i="33"/>
  <c r="J41" i="33"/>
  <c r="D41" i="33"/>
  <c r="D39" i="33"/>
  <c r="J38" i="33"/>
  <c r="D38" i="33"/>
  <c r="I35" i="33"/>
  <c r="J35" i="33" s="1"/>
  <c r="E35" i="33"/>
  <c r="C35" i="33"/>
  <c r="D35" i="33" s="1"/>
  <c r="I34" i="33"/>
  <c r="J34" i="33" s="1"/>
  <c r="E34" i="33"/>
  <c r="F34" i="33" s="1"/>
  <c r="G34" i="33" s="1"/>
  <c r="C34" i="33"/>
  <c r="D34" i="33" s="1"/>
  <c r="I33" i="33"/>
  <c r="J33" i="33" s="1"/>
  <c r="E33" i="33"/>
  <c r="C33" i="33"/>
  <c r="D33" i="33" s="1"/>
  <c r="I32" i="33"/>
  <c r="J32" i="33" s="1"/>
  <c r="E32" i="33"/>
  <c r="C32" i="33"/>
  <c r="D32" i="33" s="1"/>
  <c r="I31" i="33"/>
  <c r="J31" i="33" s="1"/>
  <c r="E31" i="33"/>
  <c r="C31" i="33"/>
  <c r="D31" i="33" s="1"/>
  <c r="I30" i="33"/>
  <c r="J30" i="33" s="1"/>
  <c r="E30" i="33"/>
  <c r="F30" i="33" s="1"/>
  <c r="G30" i="33" s="1"/>
  <c r="C30" i="33"/>
  <c r="D30" i="33" s="1"/>
  <c r="I29" i="33"/>
  <c r="J29" i="33" s="1"/>
  <c r="E29" i="33"/>
  <c r="C29" i="33"/>
  <c r="D29" i="33" s="1"/>
  <c r="I28" i="33"/>
  <c r="J28" i="33" s="1"/>
  <c r="E28" i="33"/>
  <c r="C28" i="33"/>
  <c r="D28" i="33" s="1"/>
  <c r="I27" i="33"/>
  <c r="J27" i="33" s="1"/>
  <c r="E27" i="33"/>
  <c r="C27" i="33"/>
  <c r="D27" i="33" s="1"/>
  <c r="I26" i="33"/>
  <c r="J26" i="33" s="1"/>
  <c r="J42" i="33"/>
  <c r="E26" i="33"/>
  <c r="C26" i="33"/>
  <c r="D26" i="33" s="1"/>
  <c r="I25" i="33"/>
  <c r="J25" i="33" s="1"/>
  <c r="E25" i="33"/>
  <c r="F25" i="33" s="1"/>
  <c r="G25" i="33" s="1"/>
  <c r="C25" i="33"/>
  <c r="D25" i="33" s="1"/>
  <c r="I22" i="33"/>
  <c r="J22" i="33" s="1"/>
  <c r="E22" i="33"/>
  <c r="C22" i="33"/>
  <c r="D22" i="33" s="1"/>
  <c r="I21" i="33"/>
  <c r="J21" i="33" s="1"/>
  <c r="E21" i="33"/>
  <c r="C21" i="33"/>
  <c r="D21" i="33" s="1"/>
  <c r="E20" i="33"/>
  <c r="C20" i="33"/>
  <c r="D20" i="33" s="1"/>
  <c r="I19" i="33"/>
  <c r="J19" i="33" s="1"/>
  <c r="I20" i="33"/>
  <c r="J20" i="33" s="1"/>
  <c r="E19" i="33"/>
  <c r="C19" i="33"/>
  <c r="D19" i="33" s="1"/>
  <c r="I18" i="33"/>
  <c r="J18" i="33" s="1"/>
  <c r="J39" i="33"/>
  <c r="E18" i="33"/>
  <c r="C18" i="33"/>
  <c r="D18" i="33" s="1"/>
  <c r="I17" i="33"/>
  <c r="J17" i="33" s="1"/>
  <c r="E17" i="33"/>
  <c r="C17" i="33"/>
  <c r="D17" i="33" s="1"/>
  <c r="I16" i="33"/>
  <c r="J16" i="33" s="1"/>
  <c r="E16" i="33"/>
  <c r="C16" i="33"/>
  <c r="D16" i="33" s="1"/>
  <c r="I15" i="33"/>
  <c r="J15" i="33" s="1"/>
  <c r="E15" i="33"/>
  <c r="C15" i="33"/>
  <c r="D15" i="33" s="1"/>
  <c r="I14" i="33"/>
  <c r="J14" i="33" s="1"/>
  <c r="E14" i="33"/>
  <c r="F14" i="33" s="1"/>
  <c r="G14" i="33" s="1"/>
  <c r="C14" i="33"/>
  <c r="D14" i="33" s="1"/>
  <c r="E13" i="33"/>
  <c r="G38" i="33" s="1"/>
  <c r="A5" i="33"/>
  <c r="A4" i="33"/>
  <c r="F17" i="33" l="1"/>
  <c r="G17" i="33" s="1"/>
  <c r="F18" i="33"/>
  <c r="G18" i="33" s="1"/>
  <c r="G41" i="33"/>
  <c r="F31" i="33"/>
  <c r="G31" i="33" s="1"/>
  <c r="F35" i="33"/>
  <c r="G35" i="33" s="1"/>
  <c r="F16" i="33"/>
  <c r="G16" i="33" s="1"/>
  <c r="F22" i="33"/>
  <c r="G22" i="33" s="1"/>
  <c r="F29" i="33"/>
  <c r="G29" i="33" s="1"/>
  <c r="F33" i="33"/>
  <c r="G33" i="33" s="1"/>
  <c r="F15" i="33"/>
  <c r="G15" i="33" s="1"/>
  <c r="F28" i="33"/>
  <c r="G28" i="33" s="1"/>
  <c r="F32" i="33"/>
  <c r="G32" i="33" s="1"/>
  <c r="F19" i="33"/>
  <c r="G19" i="33" s="1"/>
  <c r="F20" i="33"/>
  <c r="G20" i="33" s="1"/>
  <c r="F27" i="33"/>
  <c r="G27" i="33" s="1"/>
  <c r="C21" i="34"/>
  <c r="D21" i="34" s="1"/>
  <c r="F21" i="33"/>
  <c r="G21" i="33" s="1"/>
  <c r="G39" i="33"/>
  <c r="G42" i="33"/>
  <c r="F26" i="33"/>
  <c r="G26" i="33" s="1"/>
  <c r="E14" i="29" l="1"/>
  <c r="E15" i="29"/>
  <c r="E16" i="29"/>
  <c r="E19" i="29"/>
  <c r="E20" i="29"/>
  <c r="E13" i="29"/>
  <c r="J42" i="32"/>
  <c r="D42" i="32"/>
  <c r="J41" i="32"/>
  <c r="D41" i="32"/>
  <c r="D39" i="32"/>
  <c r="D38" i="32"/>
  <c r="I35" i="32"/>
  <c r="J35" i="32" s="1"/>
  <c r="C35" i="32"/>
  <c r="D35" i="32" s="1"/>
  <c r="I34" i="32"/>
  <c r="J34" i="32" s="1"/>
  <c r="C34" i="32"/>
  <c r="D34" i="32" s="1"/>
  <c r="J33" i="32"/>
  <c r="I33" i="32"/>
  <c r="C33" i="32"/>
  <c r="D33" i="32" s="1"/>
  <c r="I32" i="32"/>
  <c r="J32" i="32" s="1"/>
  <c r="C32" i="32"/>
  <c r="D32" i="32" s="1"/>
  <c r="I31" i="32"/>
  <c r="J31" i="32" s="1"/>
  <c r="C31" i="32"/>
  <c r="D31" i="32" s="1"/>
  <c r="I30" i="32"/>
  <c r="J30" i="32" s="1"/>
  <c r="C30" i="32"/>
  <c r="D30" i="32" s="1"/>
  <c r="J29" i="32"/>
  <c r="I29" i="32"/>
  <c r="C29" i="32"/>
  <c r="D29" i="32" s="1"/>
  <c r="I28" i="32"/>
  <c r="J28" i="32" s="1"/>
  <c r="C28" i="32"/>
  <c r="D28" i="32" s="1"/>
  <c r="I27" i="32"/>
  <c r="J27" i="32" s="1"/>
  <c r="C27" i="32"/>
  <c r="D27" i="32" s="1"/>
  <c r="I26" i="32"/>
  <c r="J26" i="32" s="1"/>
  <c r="C26" i="32"/>
  <c r="D26" i="32" s="1"/>
  <c r="I25" i="32"/>
  <c r="J25" i="32" s="1"/>
  <c r="C25" i="32"/>
  <c r="D25" i="32" s="1"/>
  <c r="I22" i="32"/>
  <c r="J22" i="32" s="1"/>
  <c r="C22" i="32"/>
  <c r="D22" i="32" s="1"/>
  <c r="I21" i="32"/>
  <c r="J21" i="32" s="1"/>
  <c r="C21" i="32"/>
  <c r="D21" i="32" s="1"/>
  <c r="I20" i="32"/>
  <c r="J20" i="32" s="1"/>
  <c r="C20" i="32"/>
  <c r="D20" i="32" s="1"/>
  <c r="I19" i="32"/>
  <c r="J19" i="32" s="1"/>
  <c r="C19" i="32"/>
  <c r="D19" i="32" s="1"/>
  <c r="J18" i="32"/>
  <c r="I18" i="32"/>
  <c r="C18" i="32"/>
  <c r="D18" i="32" s="1"/>
  <c r="I17" i="32"/>
  <c r="J17" i="32" s="1"/>
  <c r="C17" i="32"/>
  <c r="D17" i="32" s="1"/>
  <c r="I16" i="32"/>
  <c r="J16" i="32" s="1"/>
  <c r="C16" i="32"/>
  <c r="D16" i="32" s="1"/>
  <c r="I15" i="32"/>
  <c r="J15" i="32" s="1"/>
  <c r="C15" i="32"/>
  <c r="D15" i="32" s="1"/>
  <c r="C14" i="32"/>
  <c r="D14" i="32" s="1"/>
  <c r="A5" i="32"/>
  <c r="A4" i="32"/>
  <c r="E20" i="31"/>
  <c r="C34" i="31"/>
  <c r="D34" i="31" s="1"/>
  <c r="C33" i="31"/>
  <c r="D33" i="31" s="1"/>
  <c r="C32" i="31"/>
  <c r="D32" i="31" s="1"/>
  <c r="C30" i="31"/>
  <c r="D30" i="31" s="1"/>
  <c r="C29" i="31"/>
  <c r="D29" i="31" s="1"/>
  <c r="C28" i="31"/>
  <c r="D28" i="31" s="1"/>
  <c r="C26" i="31"/>
  <c r="D26" i="31" s="1"/>
  <c r="A5" i="31"/>
  <c r="A4" i="31"/>
  <c r="J38" i="32" l="1"/>
  <c r="E13" i="32"/>
  <c r="I14" i="32"/>
  <c r="J14" i="32" s="1"/>
  <c r="J39" i="32"/>
  <c r="E14" i="32"/>
  <c r="E15" i="32"/>
  <c r="E16" i="32"/>
  <c r="F16" i="32" s="1"/>
  <c r="G16" i="32" s="1"/>
  <c r="E17" i="32"/>
  <c r="E18" i="32"/>
  <c r="E19" i="32"/>
  <c r="E20" i="32"/>
  <c r="F20" i="32" s="1"/>
  <c r="G20" i="32" s="1"/>
  <c r="E21" i="32"/>
  <c r="E22" i="32"/>
  <c r="E25" i="32"/>
  <c r="E26" i="32"/>
  <c r="E27" i="32"/>
  <c r="E28" i="32"/>
  <c r="E29" i="32"/>
  <c r="E30" i="32"/>
  <c r="F30" i="32" s="1"/>
  <c r="G30" i="32" s="1"/>
  <c r="E31" i="32"/>
  <c r="E32" i="32"/>
  <c r="E33" i="32"/>
  <c r="F33" i="32" s="1"/>
  <c r="G33" i="32" s="1"/>
  <c r="E34" i="32"/>
  <c r="F34" i="32" s="1"/>
  <c r="G34" i="32" s="1"/>
  <c r="E35" i="32"/>
  <c r="I21" i="31"/>
  <c r="J21" i="31" s="1"/>
  <c r="C27" i="31"/>
  <c r="D27" i="31" s="1"/>
  <c r="C31" i="31"/>
  <c r="D31" i="31" s="1"/>
  <c r="C35" i="31"/>
  <c r="D35" i="31" s="1"/>
  <c r="D42" i="31"/>
  <c r="D41" i="31"/>
  <c r="E20" i="16"/>
  <c r="F25" i="32" l="1"/>
  <c r="G25" i="32" s="1"/>
  <c r="F19" i="32"/>
  <c r="G19" i="32" s="1"/>
  <c r="F15" i="32"/>
  <c r="G15" i="32" s="1"/>
  <c r="G38" i="32"/>
  <c r="F35" i="32"/>
  <c r="G35" i="32" s="1"/>
  <c r="F31" i="32"/>
  <c r="G31" i="32" s="1"/>
  <c r="F27" i="32"/>
  <c r="G27" i="32" s="1"/>
  <c r="F29" i="32"/>
  <c r="G29" i="32" s="1"/>
  <c r="F21" i="32"/>
  <c r="G21" i="32" s="1"/>
  <c r="F17" i="32"/>
  <c r="G17" i="32" s="1"/>
  <c r="G42" i="32"/>
  <c r="G41" i="32"/>
  <c r="F26" i="32"/>
  <c r="G26" i="32" s="1"/>
  <c r="F32" i="32"/>
  <c r="G32" i="32" s="1"/>
  <c r="F28" i="32"/>
  <c r="G28" i="32" s="1"/>
  <c r="F22" i="32"/>
  <c r="G22" i="32" s="1"/>
  <c r="G39" i="32"/>
  <c r="F18" i="32"/>
  <c r="G18" i="32" s="1"/>
  <c r="F14" i="32"/>
  <c r="G14" i="32" s="1"/>
  <c r="I20" i="30" l="1"/>
  <c r="J20" i="30" s="1"/>
  <c r="I19" i="30"/>
  <c r="J19" i="30" s="1"/>
  <c r="C20" i="30"/>
  <c r="D20" i="30" s="1"/>
  <c r="I18" i="30"/>
  <c r="J18" i="30" s="1"/>
  <c r="C17" i="30"/>
  <c r="D17" i="30" s="1"/>
  <c r="F16" i="30"/>
  <c r="G16" i="30" s="1"/>
  <c r="I15" i="30"/>
  <c r="J15" i="30" s="1"/>
  <c r="C16" i="30"/>
  <c r="D16" i="30" s="1"/>
  <c r="I14" i="30"/>
  <c r="J14" i="30" s="1"/>
  <c r="A5" i="30"/>
  <c r="A4" i="30"/>
  <c r="I21" i="29"/>
  <c r="J21" i="29" s="1"/>
  <c r="I20" i="29"/>
  <c r="J20" i="29" s="1"/>
  <c r="C19" i="29"/>
  <c r="D19" i="29" s="1"/>
  <c r="I17" i="29"/>
  <c r="J17" i="29" s="1"/>
  <c r="C18" i="29"/>
  <c r="D18" i="29" s="1"/>
  <c r="I16" i="29"/>
  <c r="J16" i="29" s="1"/>
  <c r="C15" i="29"/>
  <c r="D15" i="29" s="1"/>
  <c r="C14" i="29"/>
  <c r="D14" i="29" s="1"/>
  <c r="F15" i="30" l="1"/>
  <c r="G15" i="30" s="1"/>
  <c r="I16" i="30"/>
  <c r="J16" i="30" s="1"/>
  <c r="C18" i="30"/>
  <c r="D18" i="30" s="1"/>
  <c r="F20" i="30"/>
  <c r="G20" i="30" s="1"/>
  <c r="G38" i="30"/>
  <c r="C15" i="30"/>
  <c r="D15" i="30" s="1"/>
  <c r="F17" i="30"/>
  <c r="G17" i="30" s="1"/>
  <c r="I17" i="30"/>
  <c r="J17" i="30" s="1"/>
  <c r="C19" i="30"/>
  <c r="D19" i="30" s="1"/>
  <c r="F22" i="30"/>
  <c r="G22" i="30" s="1"/>
  <c r="I21" i="30"/>
  <c r="J21" i="30" s="1"/>
  <c r="C14" i="30"/>
  <c r="D14" i="30" s="1"/>
  <c r="I14" i="29"/>
  <c r="J14" i="29" s="1"/>
  <c r="C16" i="29"/>
  <c r="D16" i="29" s="1"/>
  <c r="I18" i="29"/>
  <c r="J18" i="29" s="1"/>
  <c r="C20" i="29"/>
  <c r="D20" i="29" s="1"/>
  <c r="F15" i="29"/>
  <c r="G15" i="29" s="1"/>
  <c r="I15" i="29"/>
  <c r="J15" i="29" s="1"/>
  <c r="C17" i="29"/>
  <c r="D17" i="29" s="1"/>
  <c r="F19" i="29"/>
  <c r="G19" i="29" s="1"/>
  <c r="I19" i="29"/>
  <c r="J19" i="29" s="1"/>
  <c r="F17" i="29"/>
  <c r="G17" i="29" s="1"/>
  <c r="K12" i="7"/>
  <c r="H13" i="31" s="1"/>
  <c r="K13" i="7"/>
  <c r="H14" i="31" s="1"/>
  <c r="I14" i="31" s="1"/>
  <c r="J14" i="31" s="1"/>
  <c r="K14" i="7"/>
  <c r="H15" i="31" s="1"/>
  <c r="K15" i="7"/>
  <c r="H16" i="31" s="1"/>
  <c r="K16" i="7"/>
  <c r="H17" i="31" s="1"/>
  <c r="K17" i="7"/>
  <c r="H18" i="31" s="1"/>
  <c r="K18" i="7"/>
  <c r="H19" i="31" s="1"/>
  <c r="K19" i="7"/>
  <c r="K20" i="7"/>
  <c r="H12" i="7"/>
  <c r="H13" i="17" s="1"/>
  <c r="H13" i="7"/>
  <c r="H14" i="17" s="1"/>
  <c r="H14" i="7"/>
  <c r="H15" i="17" s="1"/>
  <c r="H15" i="7"/>
  <c r="H16" i="17" s="1"/>
  <c r="H16" i="7"/>
  <c r="H17" i="17" s="1"/>
  <c r="H17" i="7"/>
  <c r="H18" i="17" s="1"/>
  <c r="H18" i="7"/>
  <c r="H19" i="17" s="1"/>
  <c r="H19" i="7"/>
  <c r="H20" i="7"/>
  <c r="E12" i="7"/>
  <c r="H13" i="16" s="1"/>
  <c r="E13" i="7"/>
  <c r="H14" i="16" s="1"/>
  <c r="E14" i="7"/>
  <c r="H15" i="16" s="1"/>
  <c r="E15" i="7"/>
  <c r="H16" i="16" s="1"/>
  <c r="E16" i="7"/>
  <c r="H17" i="16" s="1"/>
  <c r="E17" i="7"/>
  <c r="H18" i="16" s="1"/>
  <c r="E18" i="7"/>
  <c r="H19" i="16" s="1"/>
  <c r="E19" i="7"/>
  <c r="E20" i="7"/>
  <c r="I16" i="31" l="1"/>
  <c r="J16" i="31" s="1"/>
  <c r="I15" i="31"/>
  <c r="J15" i="31" s="1"/>
  <c r="I18" i="31"/>
  <c r="J18" i="31" s="1"/>
  <c r="I17" i="31"/>
  <c r="J17" i="31" s="1"/>
  <c r="I19" i="31"/>
  <c r="J19" i="31" s="1"/>
  <c r="I20" i="31"/>
  <c r="J20" i="31" s="1"/>
  <c r="F14" i="30"/>
  <c r="G14" i="30" s="1"/>
  <c r="F14" i="29"/>
  <c r="G14" i="29" s="1"/>
  <c r="F18" i="30"/>
  <c r="G18" i="30" s="1"/>
  <c r="G39" i="30"/>
  <c r="F21" i="30"/>
  <c r="G21" i="30" s="1"/>
  <c r="F19" i="30"/>
  <c r="G19" i="30" s="1"/>
  <c r="F16" i="29"/>
  <c r="G16" i="29" s="1"/>
  <c r="F20" i="29"/>
  <c r="G20" i="29" s="1"/>
  <c r="F18" i="29"/>
  <c r="G18" i="29" s="1"/>
  <c r="A5" i="17" l="1"/>
  <c r="A4" i="17"/>
  <c r="M19" i="7" l="1"/>
  <c r="K21" i="7"/>
  <c r="H22" i="31" s="1"/>
  <c r="H21" i="7"/>
  <c r="E21" i="7"/>
  <c r="H22" i="29" s="1"/>
  <c r="J38" i="29" l="1"/>
  <c r="J39" i="29"/>
  <c r="I22" i="29"/>
  <c r="J22" i="29" s="1"/>
  <c r="H22" i="17"/>
  <c r="H22" i="30"/>
  <c r="I22" i="31"/>
  <c r="J22" i="31" s="1"/>
  <c r="J39" i="31"/>
  <c r="J38" i="31"/>
  <c r="M20" i="7"/>
  <c r="H21" i="34" s="1"/>
  <c r="M21" i="7"/>
  <c r="H22" i="34" s="1"/>
  <c r="I22" i="34" l="1"/>
  <c r="J22" i="34" s="1"/>
  <c r="E22" i="34"/>
  <c r="I21" i="34"/>
  <c r="J21" i="34" s="1"/>
  <c r="E21" i="34"/>
  <c r="F21" i="34" s="1"/>
  <c r="G21" i="34" s="1"/>
  <c r="J39" i="30"/>
  <c r="I22" i="30"/>
  <c r="J22" i="30" s="1"/>
  <c r="J38" i="30"/>
  <c r="I14" i="17"/>
  <c r="J14" i="17" s="1"/>
  <c r="I16" i="17"/>
  <c r="J16" i="17" s="1"/>
  <c r="I17" i="17"/>
  <c r="J17" i="17" s="1"/>
  <c r="I19" i="17"/>
  <c r="J19" i="17" s="1"/>
  <c r="I15" i="17"/>
  <c r="J15" i="17" s="1"/>
  <c r="I18" i="17"/>
  <c r="J18" i="17" s="1"/>
  <c r="I20" i="17"/>
  <c r="J20" i="17" s="1"/>
  <c r="F22" i="34" l="1"/>
  <c r="G22" i="34" s="1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5" i="16"/>
  <c r="J15" i="16" s="1"/>
  <c r="I14" i="16"/>
  <c r="J14" i="16" s="1"/>
  <c r="F12" i="6" l="1"/>
  <c r="F12" i="9" s="1"/>
  <c r="B13" i="31" s="1"/>
  <c r="F13" i="6"/>
  <c r="F13" i="9" s="1"/>
  <c r="B14" i="31" s="1"/>
  <c r="F14" i="6"/>
  <c r="F14" i="9" s="1"/>
  <c r="B15" i="31" s="1"/>
  <c r="F15" i="6"/>
  <c r="F15" i="9" s="1"/>
  <c r="B16" i="31" s="1"/>
  <c r="F16" i="6"/>
  <c r="F16" i="9" s="1"/>
  <c r="B17" i="31" s="1"/>
  <c r="F17" i="6"/>
  <c r="F17" i="9" s="1"/>
  <c r="B18" i="31" s="1"/>
  <c r="F18" i="6"/>
  <c r="F18" i="9" s="1"/>
  <c r="B19" i="31" s="1"/>
  <c r="F19" i="6"/>
  <c r="F19" i="9" s="1"/>
  <c r="F20" i="6"/>
  <c r="F20" i="9" s="1"/>
  <c r="B21" i="31" s="1"/>
  <c r="F21" i="6"/>
  <c r="F22" i="6"/>
  <c r="F22" i="9" s="1"/>
  <c r="F23" i="6"/>
  <c r="F23" i="9" s="1"/>
  <c r="F24" i="6"/>
  <c r="F24" i="9" s="1"/>
  <c r="F25" i="6"/>
  <c r="F25" i="9" s="1"/>
  <c r="F26" i="6"/>
  <c r="F26" i="9" s="1"/>
  <c r="F27" i="6"/>
  <c r="F27" i="9" s="1"/>
  <c r="F28" i="6"/>
  <c r="F28" i="9" s="1"/>
  <c r="F29" i="6"/>
  <c r="F29" i="9" s="1"/>
  <c r="F30" i="6"/>
  <c r="F30" i="9" s="1"/>
  <c r="F31" i="6"/>
  <c r="F31" i="9" s="1"/>
  <c r="F32" i="6"/>
  <c r="F32" i="9" s="1"/>
  <c r="D12" i="6"/>
  <c r="D13" i="6"/>
  <c r="D14" i="6"/>
  <c r="D15" i="6"/>
  <c r="D16" i="6"/>
  <c r="D17" i="6"/>
  <c r="D18" i="6"/>
  <c r="D19" i="6"/>
  <c r="D19" i="9" s="1"/>
  <c r="D20" i="6"/>
  <c r="D21" i="6"/>
  <c r="D22" i="6"/>
  <c r="D23" i="6"/>
  <c r="D24" i="6"/>
  <c r="B27" i="30" s="1"/>
  <c r="D25" i="6"/>
  <c r="B28" i="30" s="1"/>
  <c r="D26" i="6"/>
  <c r="D27" i="6"/>
  <c r="D28" i="6"/>
  <c r="B31" i="30" s="1"/>
  <c r="D29" i="6"/>
  <c r="B32" i="30" s="1"/>
  <c r="D30" i="6"/>
  <c r="D31" i="6"/>
  <c r="D32" i="6"/>
  <c r="B35" i="30" s="1"/>
  <c r="B12" i="6"/>
  <c r="B12" i="9" s="1"/>
  <c r="B13" i="6"/>
  <c r="B13" i="9" s="1"/>
  <c r="B14" i="6"/>
  <c r="B14" i="9" s="1"/>
  <c r="B15" i="6"/>
  <c r="B15" i="9" s="1"/>
  <c r="B16" i="6"/>
  <c r="B16" i="9" s="1"/>
  <c r="B17" i="6"/>
  <c r="B17" i="9" s="1"/>
  <c r="B18" i="6"/>
  <c r="B18" i="9" s="1"/>
  <c r="B19" i="6"/>
  <c r="B19" i="9" s="1"/>
  <c r="B20" i="6"/>
  <c r="B20" i="9" s="1"/>
  <c r="B21" i="6"/>
  <c r="B21" i="9" s="1"/>
  <c r="B22" i="29" s="1"/>
  <c r="B22" i="6"/>
  <c r="B22" i="9" s="1"/>
  <c r="B25" i="29" s="1"/>
  <c r="B23" i="6"/>
  <c r="B23" i="9" s="1"/>
  <c r="B26" i="29" s="1"/>
  <c r="B24" i="6"/>
  <c r="B24" i="9" s="1"/>
  <c r="B27" i="29" s="1"/>
  <c r="B25" i="6"/>
  <c r="B25" i="9" s="1"/>
  <c r="B28" i="29" s="1"/>
  <c r="B26" i="6"/>
  <c r="B26" i="9" s="1"/>
  <c r="B29" i="29" s="1"/>
  <c r="B27" i="6"/>
  <c r="B27" i="9" s="1"/>
  <c r="B30" i="29" s="1"/>
  <c r="B28" i="6"/>
  <c r="B28" i="9" s="1"/>
  <c r="B31" i="29" s="1"/>
  <c r="B29" i="6"/>
  <c r="B29" i="9" s="1"/>
  <c r="B32" i="29" s="1"/>
  <c r="B30" i="6"/>
  <c r="B30" i="9" s="1"/>
  <c r="B33" i="29" s="1"/>
  <c r="B31" i="6"/>
  <c r="B31" i="9" s="1"/>
  <c r="B34" i="29" s="1"/>
  <c r="B32" i="6"/>
  <c r="B32" i="9" s="1"/>
  <c r="B35" i="29" s="1"/>
  <c r="C35" i="29" l="1"/>
  <c r="D35" i="29" s="1"/>
  <c r="C31" i="29"/>
  <c r="D31" i="29" s="1"/>
  <c r="C27" i="29"/>
  <c r="D27" i="29" s="1"/>
  <c r="B21" i="29"/>
  <c r="C22" i="29" s="1"/>
  <c r="D22" i="29" s="1"/>
  <c r="B20" i="7"/>
  <c r="B21" i="16"/>
  <c r="B16" i="7"/>
  <c r="B17" i="16"/>
  <c r="B13" i="16"/>
  <c r="E13" i="16" s="1"/>
  <c r="B12" i="7"/>
  <c r="B21" i="30"/>
  <c r="C21" i="30" s="1"/>
  <c r="D21" i="30" s="1"/>
  <c r="B21" i="17"/>
  <c r="C21" i="17" s="1"/>
  <c r="D21" i="17" s="1"/>
  <c r="D20" i="9"/>
  <c r="H20" i="9" s="1"/>
  <c r="B17" i="17"/>
  <c r="D16" i="9"/>
  <c r="H16" i="9" s="1"/>
  <c r="B13" i="17"/>
  <c r="E13" i="17" s="1"/>
  <c r="D12" i="9"/>
  <c r="H12" i="9" s="1"/>
  <c r="E21" i="31"/>
  <c r="F21" i="31" s="1"/>
  <c r="G21" i="31" s="1"/>
  <c r="C21" i="31"/>
  <c r="D21" i="31" s="1"/>
  <c r="C17" i="31"/>
  <c r="D17" i="31" s="1"/>
  <c r="E17" i="31"/>
  <c r="E13" i="31"/>
  <c r="C33" i="29"/>
  <c r="D33" i="29" s="1"/>
  <c r="C29" i="29"/>
  <c r="D29" i="29" s="1"/>
  <c r="C25" i="29"/>
  <c r="D25" i="29" s="1"/>
  <c r="B19" i="16"/>
  <c r="B18" i="7"/>
  <c r="B15" i="16"/>
  <c r="B14" i="7"/>
  <c r="B33" i="17"/>
  <c r="B33" i="30"/>
  <c r="B29" i="17"/>
  <c r="B29" i="30"/>
  <c r="B25" i="17"/>
  <c r="B25" i="30"/>
  <c r="B19" i="17"/>
  <c r="D18" i="9"/>
  <c r="H18" i="9" s="1"/>
  <c r="B15" i="17"/>
  <c r="D14" i="9"/>
  <c r="H14" i="9" s="1"/>
  <c r="C20" i="31"/>
  <c r="D20" i="31" s="1"/>
  <c r="E19" i="31"/>
  <c r="C19" i="31"/>
  <c r="D19" i="31" s="1"/>
  <c r="C15" i="31"/>
  <c r="D15" i="31" s="1"/>
  <c r="E15" i="31"/>
  <c r="C32" i="29"/>
  <c r="D32" i="29" s="1"/>
  <c r="C28" i="29"/>
  <c r="D28" i="29" s="1"/>
  <c r="E22" i="29"/>
  <c r="D39" i="29"/>
  <c r="D38" i="29"/>
  <c r="B17" i="7"/>
  <c r="B18" i="16"/>
  <c r="B13" i="7"/>
  <c r="B14" i="16"/>
  <c r="C32" i="30"/>
  <c r="D32" i="30" s="1"/>
  <c r="C28" i="30"/>
  <c r="D28" i="30" s="1"/>
  <c r="B22" i="17"/>
  <c r="E22" i="17" s="1"/>
  <c r="B22" i="30"/>
  <c r="B18" i="17"/>
  <c r="D17" i="9"/>
  <c r="H17" i="9" s="1"/>
  <c r="B14" i="17"/>
  <c r="D13" i="9"/>
  <c r="H13" i="9" s="1"/>
  <c r="E18" i="31"/>
  <c r="C18" i="31"/>
  <c r="D18" i="31" s="1"/>
  <c r="E14" i="31"/>
  <c r="C14" i="31"/>
  <c r="D14" i="31" s="1"/>
  <c r="C34" i="29"/>
  <c r="D34" i="29" s="1"/>
  <c r="C30" i="29"/>
  <c r="D30" i="29" s="1"/>
  <c r="D41" i="29"/>
  <c r="D42" i="29"/>
  <c r="C26" i="29"/>
  <c r="D26" i="29" s="1"/>
  <c r="H19" i="9"/>
  <c r="B19" i="7"/>
  <c r="B16" i="16"/>
  <c r="B15" i="7"/>
  <c r="B34" i="17"/>
  <c r="B34" i="30"/>
  <c r="C35" i="30" s="1"/>
  <c r="D35" i="30" s="1"/>
  <c r="B30" i="17"/>
  <c r="C30" i="17" s="1"/>
  <c r="D30" i="17" s="1"/>
  <c r="B30" i="30"/>
  <c r="C31" i="30" s="1"/>
  <c r="D31" i="30" s="1"/>
  <c r="B26" i="17"/>
  <c r="B26" i="30"/>
  <c r="C27" i="30" s="1"/>
  <c r="D27" i="30" s="1"/>
  <c r="B16" i="17"/>
  <c r="D15" i="9"/>
  <c r="H15" i="9" s="1"/>
  <c r="C16" i="31"/>
  <c r="D16" i="31" s="1"/>
  <c r="E16" i="31"/>
  <c r="B29" i="16"/>
  <c r="B26" i="7"/>
  <c r="B25" i="16"/>
  <c r="B22" i="7"/>
  <c r="B32" i="16"/>
  <c r="B29" i="7"/>
  <c r="B28" i="16"/>
  <c r="B25" i="7"/>
  <c r="B22" i="16"/>
  <c r="B21" i="7"/>
  <c r="B35" i="16"/>
  <c r="B32" i="7"/>
  <c r="B31" i="16"/>
  <c r="B28" i="7"/>
  <c r="B27" i="16"/>
  <c r="B24" i="7"/>
  <c r="B33" i="16"/>
  <c r="B30" i="7"/>
  <c r="B34" i="16"/>
  <c r="B31" i="7"/>
  <c r="B30" i="16"/>
  <c r="B27" i="7"/>
  <c r="C27" i="7" s="1"/>
  <c r="D27" i="7" s="1"/>
  <c r="B26" i="16"/>
  <c r="B23" i="7"/>
  <c r="C23" i="7" s="1"/>
  <c r="D23" i="7" s="1"/>
  <c r="D27" i="9"/>
  <c r="D21" i="9"/>
  <c r="D32" i="9"/>
  <c r="B35" i="17"/>
  <c r="D28" i="9"/>
  <c r="B31" i="17"/>
  <c r="D24" i="9"/>
  <c r="B27" i="17"/>
  <c r="D26" i="9"/>
  <c r="D25" i="9"/>
  <c r="B28" i="17"/>
  <c r="D31" i="9"/>
  <c r="D23" i="9"/>
  <c r="D29" i="9"/>
  <c r="B32" i="17"/>
  <c r="D30" i="9"/>
  <c r="D22" i="9"/>
  <c r="M12" i="7"/>
  <c r="H13" i="34" s="1"/>
  <c r="J38" i="34" s="1"/>
  <c r="M13" i="7"/>
  <c r="H14" i="34" s="1"/>
  <c r="I14" i="34" s="1"/>
  <c r="J14" i="34" s="1"/>
  <c r="M14" i="7"/>
  <c r="H15" i="34" s="1"/>
  <c r="M15" i="7"/>
  <c r="H16" i="34" s="1"/>
  <c r="M16" i="7"/>
  <c r="H17" i="34" s="1"/>
  <c r="M17" i="7"/>
  <c r="H18" i="34" s="1"/>
  <c r="M18" i="7"/>
  <c r="H19" i="34" s="1"/>
  <c r="I16" i="34" l="1"/>
  <c r="J16" i="34" s="1"/>
  <c r="C25" i="17"/>
  <c r="D25" i="17" s="1"/>
  <c r="C26" i="17"/>
  <c r="D26" i="17" s="1"/>
  <c r="C22" i="17"/>
  <c r="D22" i="17" s="1"/>
  <c r="D38" i="17"/>
  <c r="J39" i="34"/>
  <c r="I18" i="34"/>
  <c r="J18" i="34" s="1"/>
  <c r="I19" i="34"/>
  <c r="J19" i="34" s="1"/>
  <c r="I20" i="34"/>
  <c r="J20" i="34" s="1"/>
  <c r="I15" i="34"/>
  <c r="J15" i="34" s="1"/>
  <c r="I17" i="34"/>
  <c r="J17" i="34" s="1"/>
  <c r="F16" i="31"/>
  <c r="G16" i="31" s="1"/>
  <c r="C19" i="7"/>
  <c r="D19" i="7" s="1"/>
  <c r="F17" i="31"/>
  <c r="G17" i="31" s="1"/>
  <c r="C21" i="7"/>
  <c r="D21" i="7" s="1"/>
  <c r="C14" i="7"/>
  <c r="D14" i="7" s="1"/>
  <c r="B17" i="34"/>
  <c r="B15" i="34"/>
  <c r="B13" i="34"/>
  <c r="B14" i="34"/>
  <c r="B19" i="34"/>
  <c r="E16" i="17"/>
  <c r="C16" i="17"/>
  <c r="D16" i="17" s="1"/>
  <c r="E14" i="17"/>
  <c r="F14" i="17" s="1"/>
  <c r="G14" i="17" s="1"/>
  <c r="C14" i="17"/>
  <c r="D14" i="17" s="1"/>
  <c r="B18" i="34"/>
  <c r="F20" i="31"/>
  <c r="G20" i="31" s="1"/>
  <c r="F19" i="31"/>
  <c r="G19" i="31" s="1"/>
  <c r="C29" i="30"/>
  <c r="D29" i="30" s="1"/>
  <c r="C18" i="7"/>
  <c r="D18" i="7" s="1"/>
  <c r="C17" i="7"/>
  <c r="D17" i="7" s="1"/>
  <c r="C16" i="7"/>
  <c r="D16" i="7" s="1"/>
  <c r="C21" i="29"/>
  <c r="D21" i="29" s="1"/>
  <c r="E21" i="29"/>
  <c r="F21" i="29" s="1"/>
  <c r="G21" i="29" s="1"/>
  <c r="D41" i="17"/>
  <c r="D41" i="30"/>
  <c r="C26" i="30"/>
  <c r="D26" i="30" s="1"/>
  <c r="D42" i="30"/>
  <c r="C34" i="30"/>
  <c r="D34" i="30" s="1"/>
  <c r="C15" i="7"/>
  <c r="D15" i="7" s="1"/>
  <c r="F18" i="31"/>
  <c r="G18" i="31" s="1"/>
  <c r="E18" i="16"/>
  <c r="C18" i="16"/>
  <c r="D18" i="16" s="1"/>
  <c r="F15" i="31"/>
  <c r="G15" i="31" s="1"/>
  <c r="E19" i="17"/>
  <c r="C20" i="17"/>
  <c r="D20" i="17" s="1"/>
  <c r="C19" i="17"/>
  <c r="D19" i="17" s="1"/>
  <c r="E19" i="16"/>
  <c r="C20" i="16"/>
  <c r="D20" i="16" s="1"/>
  <c r="C19" i="16"/>
  <c r="D19" i="16" s="1"/>
  <c r="E17" i="17"/>
  <c r="C17" i="17"/>
  <c r="D17" i="17" s="1"/>
  <c r="B16" i="34"/>
  <c r="E16" i="34" s="1"/>
  <c r="E18" i="17"/>
  <c r="C18" i="17"/>
  <c r="D18" i="17" s="1"/>
  <c r="E14" i="16"/>
  <c r="F14" i="16" s="1"/>
  <c r="G14" i="16" s="1"/>
  <c r="C14" i="16"/>
  <c r="D14" i="16" s="1"/>
  <c r="G38" i="29"/>
  <c r="G39" i="29"/>
  <c r="C25" i="30"/>
  <c r="D25" i="30" s="1"/>
  <c r="C33" i="30"/>
  <c r="D33" i="30" s="1"/>
  <c r="E15" i="16"/>
  <c r="C15" i="16"/>
  <c r="D15" i="16" s="1"/>
  <c r="E21" i="16"/>
  <c r="F21" i="16" s="1"/>
  <c r="G21" i="16" s="1"/>
  <c r="C21" i="16"/>
  <c r="D21" i="16" s="1"/>
  <c r="C34" i="17"/>
  <c r="D34" i="17" s="1"/>
  <c r="D39" i="17"/>
  <c r="C30" i="30"/>
  <c r="D30" i="30" s="1"/>
  <c r="E16" i="16"/>
  <c r="C16" i="16"/>
  <c r="D16" i="16" s="1"/>
  <c r="F14" i="31"/>
  <c r="G14" i="31" s="1"/>
  <c r="D39" i="30"/>
  <c r="D38" i="30"/>
  <c r="C22" i="30"/>
  <c r="D22" i="30" s="1"/>
  <c r="C13" i="7"/>
  <c r="D13" i="7" s="1"/>
  <c r="E15" i="17"/>
  <c r="C15" i="17"/>
  <c r="D15" i="17" s="1"/>
  <c r="E17" i="16"/>
  <c r="C17" i="16"/>
  <c r="D17" i="16" s="1"/>
  <c r="C20" i="7"/>
  <c r="D20" i="7" s="1"/>
  <c r="C31" i="17"/>
  <c r="D31" i="17" s="1"/>
  <c r="C27" i="17"/>
  <c r="D27" i="17" s="1"/>
  <c r="C35" i="17"/>
  <c r="D35" i="17" s="1"/>
  <c r="C29" i="17"/>
  <c r="D29" i="17" s="1"/>
  <c r="C30" i="16"/>
  <c r="D30" i="16" s="1"/>
  <c r="D39" i="16"/>
  <c r="E22" i="16"/>
  <c r="C34" i="16"/>
  <c r="D34" i="16" s="1"/>
  <c r="D41" i="16"/>
  <c r="C27" i="16"/>
  <c r="D27" i="16" s="1"/>
  <c r="C31" i="16"/>
  <c r="D31" i="16" s="1"/>
  <c r="C29" i="16"/>
  <c r="D29" i="16" s="1"/>
  <c r="C35" i="16"/>
  <c r="D35" i="16" s="1"/>
  <c r="C33" i="16"/>
  <c r="D33" i="16" s="1"/>
  <c r="C22" i="16"/>
  <c r="D22" i="16" s="1"/>
  <c r="C25" i="16"/>
  <c r="D25" i="16" s="1"/>
  <c r="D38" i="16"/>
  <c r="C28" i="16"/>
  <c r="D28" i="16" s="1"/>
  <c r="C32" i="16"/>
  <c r="D32" i="16" s="1"/>
  <c r="C26" i="16"/>
  <c r="D26" i="16" s="1"/>
  <c r="D42" i="16"/>
  <c r="C31" i="7"/>
  <c r="D31" i="7" s="1"/>
  <c r="C29" i="7"/>
  <c r="D29" i="7" s="1"/>
  <c r="C24" i="7"/>
  <c r="D24" i="7" s="1"/>
  <c r="C32" i="7"/>
  <c r="D32" i="7" s="1"/>
  <c r="C22" i="7"/>
  <c r="D22" i="7" s="1"/>
  <c r="C30" i="7"/>
  <c r="D30" i="7" s="1"/>
  <c r="C28" i="7"/>
  <c r="D28" i="7" s="1"/>
  <c r="C25" i="7"/>
  <c r="D25" i="7" s="1"/>
  <c r="C26" i="7"/>
  <c r="D26" i="7" s="1"/>
  <c r="F21" i="17"/>
  <c r="G21" i="17" s="1"/>
  <c r="I21" i="17"/>
  <c r="J21" i="17" s="1"/>
  <c r="D42" i="17"/>
  <c r="C32" i="17"/>
  <c r="D32" i="17" s="1"/>
  <c r="C33" i="17"/>
  <c r="D33" i="17" s="1"/>
  <c r="C28" i="17"/>
  <c r="D28" i="17" s="1"/>
  <c r="J38" i="17"/>
  <c r="J39" i="17"/>
  <c r="K22" i="7"/>
  <c r="H25" i="31" s="1"/>
  <c r="K23" i="7"/>
  <c r="H26" i="31" s="1"/>
  <c r="K24" i="7"/>
  <c r="H27" i="31" s="1"/>
  <c r="K25" i="7"/>
  <c r="H28" i="31" s="1"/>
  <c r="K26" i="7"/>
  <c r="H29" i="31" s="1"/>
  <c r="K27" i="7"/>
  <c r="H30" i="31" s="1"/>
  <c r="K28" i="7"/>
  <c r="H31" i="31" s="1"/>
  <c r="K29" i="7"/>
  <c r="H32" i="31" s="1"/>
  <c r="K30" i="7"/>
  <c r="H33" i="31" s="1"/>
  <c r="K31" i="7"/>
  <c r="H34" i="31" s="1"/>
  <c r="K32" i="7"/>
  <c r="H35" i="31" s="1"/>
  <c r="H22" i="7"/>
  <c r="H23" i="7"/>
  <c r="H24" i="7"/>
  <c r="H25" i="7"/>
  <c r="H26" i="7"/>
  <c r="H27" i="7"/>
  <c r="H28" i="7"/>
  <c r="H29" i="7"/>
  <c r="H30" i="7"/>
  <c r="H31" i="7"/>
  <c r="H32" i="7"/>
  <c r="E22" i="7"/>
  <c r="E23" i="7"/>
  <c r="E24" i="7"/>
  <c r="E25" i="7"/>
  <c r="E26" i="7"/>
  <c r="E27" i="7"/>
  <c r="E28" i="7"/>
  <c r="E29" i="7"/>
  <c r="E30" i="7"/>
  <c r="E31" i="7"/>
  <c r="E32" i="7"/>
  <c r="F22" i="29" l="1"/>
  <c r="G22" i="29" s="1"/>
  <c r="F18" i="17"/>
  <c r="G18" i="17" s="1"/>
  <c r="F17" i="17"/>
  <c r="G17" i="17" s="1"/>
  <c r="H34" i="16"/>
  <c r="E34" i="16" s="1"/>
  <c r="H34" i="29"/>
  <c r="H26" i="16"/>
  <c r="E26" i="16" s="1"/>
  <c r="H26" i="29"/>
  <c r="H35" i="30"/>
  <c r="H35" i="17"/>
  <c r="E35" i="17" s="1"/>
  <c r="H32" i="16"/>
  <c r="E32" i="16" s="1"/>
  <c r="H32" i="29"/>
  <c r="H28" i="16"/>
  <c r="E28" i="16" s="1"/>
  <c r="H28" i="29"/>
  <c r="H33" i="17"/>
  <c r="E33" i="17" s="1"/>
  <c r="H33" i="30"/>
  <c r="H29" i="17"/>
  <c r="E29" i="17" s="1"/>
  <c r="H29" i="30"/>
  <c r="H25" i="30"/>
  <c r="H25" i="17"/>
  <c r="E25" i="17" s="1"/>
  <c r="F25" i="17" s="1"/>
  <c r="G25" i="17" s="1"/>
  <c r="I34" i="31"/>
  <c r="J34" i="31" s="1"/>
  <c r="E34" i="31"/>
  <c r="I30" i="31"/>
  <c r="J30" i="31" s="1"/>
  <c r="E30" i="31"/>
  <c r="E26" i="31"/>
  <c r="I26" i="31"/>
  <c r="J26" i="31" s="1"/>
  <c r="J42" i="31"/>
  <c r="J41" i="31"/>
  <c r="H35" i="16"/>
  <c r="E35" i="16" s="1"/>
  <c r="H35" i="29"/>
  <c r="H31" i="16"/>
  <c r="E31" i="16" s="1"/>
  <c r="H31" i="29"/>
  <c r="H27" i="16"/>
  <c r="E27" i="16" s="1"/>
  <c r="H27" i="29"/>
  <c r="H32" i="30"/>
  <c r="H32" i="17"/>
  <c r="E32" i="17" s="1"/>
  <c r="H28" i="30"/>
  <c r="H28" i="17"/>
  <c r="E28" i="17" s="1"/>
  <c r="E33" i="31"/>
  <c r="I33" i="31"/>
  <c r="J33" i="31" s="1"/>
  <c r="E29" i="31"/>
  <c r="I29" i="31"/>
  <c r="J29" i="31" s="1"/>
  <c r="E25" i="31"/>
  <c r="I25" i="31"/>
  <c r="J25" i="31" s="1"/>
  <c r="F15" i="17"/>
  <c r="G15" i="17" s="1"/>
  <c r="F16" i="16"/>
  <c r="G16" i="16" s="1"/>
  <c r="H30" i="16"/>
  <c r="E30" i="16" s="1"/>
  <c r="H30" i="29"/>
  <c r="H31" i="30"/>
  <c r="H31" i="17"/>
  <c r="E31" i="17" s="1"/>
  <c r="H27" i="30"/>
  <c r="H27" i="17"/>
  <c r="E27" i="17" s="1"/>
  <c r="I32" i="31"/>
  <c r="J32" i="31" s="1"/>
  <c r="E32" i="31"/>
  <c r="I28" i="31"/>
  <c r="J28" i="31" s="1"/>
  <c r="E28" i="31"/>
  <c r="H33" i="16"/>
  <c r="E33" i="16" s="1"/>
  <c r="H33" i="29"/>
  <c r="H29" i="16"/>
  <c r="E29" i="16" s="1"/>
  <c r="H29" i="29"/>
  <c r="H25" i="16"/>
  <c r="E25" i="16" s="1"/>
  <c r="H25" i="29"/>
  <c r="H34" i="30"/>
  <c r="H34" i="17"/>
  <c r="E34" i="17" s="1"/>
  <c r="H30" i="30"/>
  <c r="H30" i="17"/>
  <c r="E30" i="17" s="1"/>
  <c r="H26" i="30"/>
  <c r="H26" i="17"/>
  <c r="E26" i="17" s="1"/>
  <c r="I35" i="31"/>
  <c r="J35" i="31" s="1"/>
  <c r="E35" i="31"/>
  <c r="F35" i="31" s="1"/>
  <c r="G35" i="31" s="1"/>
  <c r="I31" i="31"/>
  <c r="J31" i="31" s="1"/>
  <c r="E31" i="31"/>
  <c r="F31" i="31" s="1"/>
  <c r="G31" i="31" s="1"/>
  <c r="I27" i="31"/>
  <c r="J27" i="31" s="1"/>
  <c r="E27" i="31"/>
  <c r="F19" i="17"/>
  <c r="G19" i="17" s="1"/>
  <c r="F20" i="17"/>
  <c r="G20" i="17" s="1"/>
  <c r="D39" i="34"/>
  <c r="E18" i="34"/>
  <c r="F17" i="16"/>
  <c r="G17" i="16" s="1"/>
  <c r="F15" i="16"/>
  <c r="G15" i="16" s="1"/>
  <c r="F19" i="16"/>
  <c r="G19" i="16" s="1"/>
  <c r="F20" i="16"/>
  <c r="G20" i="16" s="1"/>
  <c r="C20" i="34"/>
  <c r="D20" i="34" s="1"/>
  <c r="C19" i="34"/>
  <c r="D19" i="34" s="1"/>
  <c r="E19" i="34"/>
  <c r="C16" i="34"/>
  <c r="D16" i="34" s="1"/>
  <c r="C15" i="34"/>
  <c r="D15" i="34" s="1"/>
  <c r="E15" i="34"/>
  <c r="F18" i="16"/>
  <c r="G18" i="16" s="1"/>
  <c r="F16" i="17"/>
  <c r="G16" i="17" s="1"/>
  <c r="E14" i="34"/>
  <c r="C14" i="34"/>
  <c r="D14" i="34" s="1"/>
  <c r="D38" i="34"/>
  <c r="E13" i="34"/>
  <c r="G38" i="34" s="1"/>
  <c r="C18" i="34"/>
  <c r="D18" i="34" s="1"/>
  <c r="C17" i="34"/>
  <c r="D17" i="34" s="1"/>
  <c r="E17" i="34"/>
  <c r="F17" i="34" s="1"/>
  <c r="G17" i="34" s="1"/>
  <c r="I22" i="17"/>
  <c r="J22" i="17" s="1"/>
  <c r="M23" i="7"/>
  <c r="H26" i="34" s="1"/>
  <c r="M31" i="7"/>
  <c r="H34" i="34" s="1"/>
  <c r="M27" i="7"/>
  <c r="H30" i="34" s="1"/>
  <c r="G38" i="17"/>
  <c r="G39" i="17"/>
  <c r="F22" i="17"/>
  <c r="G22" i="17" s="1"/>
  <c r="M26" i="7"/>
  <c r="H29" i="34" s="1"/>
  <c r="M30" i="7"/>
  <c r="H33" i="34" s="1"/>
  <c r="I31" i="16"/>
  <c r="J31" i="16" s="1"/>
  <c r="F22" i="7"/>
  <c r="I30" i="16"/>
  <c r="J30" i="16" s="1"/>
  <c r="M32" i="7"/>
  <c r="H35" i="34" s="1"/>
  <c r="M28" i="7"/>
  <c r="H31" i="34" s="1"/>
  <c r="M24" i="7"/>
  <c r="H27" i="34" s="1"/>
  <c r="M29" i="7"/>
  <c r="H32" i="34" s="1"/>
  <c r="M25" i="7"/>
  <c r="H28" i="34" s="1"/>
  <c r="M22" i="7"/>
  <c r="H25" i="34" s="1"/>
  <c r="I25" i="34" s="1"/>
  <c r="J25" i="34" s="1"/>
  <c r="I31" i="34" l="1"/>
  <c r="J31" i="34" s="1"/>
  <c r="I35" i="34"/>
  <c r="J35" i="34" s="1"/>
  <c r="I35" i="17"/>
  <c r="J35" i="17" s="1"/>
  <c r="J41" i="16"/>
  <c r="I32" i="16"/>
  <c r="J32" i="16" s="1"/>
  <c r="I27" i="17"/>
  <c r="J27" i="17" s="1"/>
  <c r="I28" i="34"/>
  <c r="J28" i="34" s="1"/>
  <c r="I32" i="17"/>
  <c r="J32" i="17" s="1"/>
  <c r="I29" i="16"/>
  <c r="J29" i="16" s="1"/>
  <c r="I26" i="16"/>
  <c r="J26" i="16" s="1"/>
  <c r="I34" i="16"/>
  <c r="J34" i="16" s="1"/>
  <c r="I27" i="16"/>
  <c r="J27" i="16" s="1"/>
  <c r="I33" i="16"/>
  <c r="J33" i="16" s="1"/>
  <c r="I33" i="34"/>
  <c r="J33" i="34" s="1"/>
  <c r="F30" i="31"/>
  <c r="G30" i="31" s="1"/>
  <c r="I25" i="16"/>
  <c r="J25" i="16" s="1"/>
  <c r="I26" i="17"/>
  <c r="J26" i="17" s="1"/>
  <c r="I33" i="17"/>
  <c r="J33" i="17" s="1"/>
  <c r="J42" i="16"/>
  <c r="I28" i="16"/>
  <c r="J28" i="16" s="1"/>
  <c r="I35" i="16"/>
  <c r="J35" i="16" s="1"/>
  <c r="I25" i="17"/>
  <c r="J25" i="17" s="1"/>
  <c r="I34" i="17"/>
  <c r="J34" i="17" s="1"/>
  <c r="F27" i="31"/>
  <c r="G27" i="31" s="1"/>
  <c r="F32" i="31"/>
  <c r="G32" i="31" s="1"/>
  <c r="F34" i="31"/>
  <c r="G34" i="31" s="1"/>
  <c r="I26" i="34"/>
  <c r="J26" i="34" s="1"/>
  <c r="J42" i="34"/>
  <c r="J41" i="34"/>
  <c r="I29" i="29"/>
  <c r="J29" i="29" s="1"/>
  <c r="E29" i="29"/>
  <c r="F28" i="31"/>
  <c r="G28" i="31" s="1"/>
  <c r="I30" i="29"/>
  <c r="J30" i="29" s="1"/>
  <c r="E30" i="29"/>
  <c r="I31" i="29"/>
  <c r="J31" i="29" s="1"/>
  <c r="E31" i="29"/>
  <c r="I33" i="30"/>
  <c r="J33" i="30" s="1"/>
  <c r="E33" i="30"/>
  <c r="I32" i="29"/>
  <c r="J32" i="29" s="1"/>
  <c r="E32" i="29"/>
  <c r="F32" i="29" s="1"/>
  <c r="G32" i="29" s="1"/>
  <c r="J41" i="29"/>
  <c r="I26" i="29"/>
  <c r="J26" i="29" s="1"/>
  <c r="J42" i="29"/>
  <c r="E26" i="29"/>
  <c r="I32" i="34"/>
  <c r="J32" i="34" s="1"/>
  <c r="I27" i="34"/>
  <c r="J27" i="34" s="1"/>
  <c r="I28" i="17"/>
  <c r="J28" i="17" s="1"/>
  <c r="I29" i="34"/>
  <c r="J29" i="34" s="1"/>
  <c r="J42" i="17"/>
  <c r="I31" i="17"/>
  <c r="J31" i="17" s="1"/>
  <c r="I30" i="34"/>
  <c r="J30" i="34" s="1"/>
  <c r="J42" i="30"/>
  <c r="I26" i="30"/>
  <c r="J26" i="30" s="1"/>
  <c r="J41" i="30"/>
  <c r="E26" i="30"/>
  <c r="I34" i="30"/>
  <c r="J34" i="30" s="1"/>
  <c r="E34" i="30"/>
  <c r="I27" i="30"/>
  <c r="J27" i="30" s="1"/>
  <c r="E27" i="30"/>
  <c r="F27" i="30" s="1"/>
  <c r="G27" i="30" s="1"/>
  <c r="F33" i="31"/>
  <c r="G33" i="31" s="1"/>
  <c r="I32" i="30"/>
  <c r="J32" i="30" s="1"/>
  <c r="E32" i="30"/>
  <c r="I25" i="30"/>
  <c r="J25" i="30" s="1"/>
  <c r="E25" i="30"/>
  <c r="F25" i="30" s="1"/>
  <c r="G25" i="30" s="1"/>
  <c r="I25" i="29"/>
  <c r="J25" i="29" s="1"/>
  <c r="E25" i="29"/>
  <c r="F25" i="29" s="1"/>
  <c r="G25" i="29" s="1"/>
  <c r="I33" i="29"/>
  <c r="J33" i="29" s="1"/>
  <c r="E33" i="29"/>
  <c r="F33" i="29" s="1"/>
  <c r="G33" i="29" s="1"/>
  <c r="I27" i="29"/>
  <c r="J27" i="29" s="1"/>
  <c r="E27" i="29"/>
  <c r="I35" i="29"/>
  <c r="J35" i="29" s="1"/>
  <c r="E35" i="29"/>
  <c r="I29" i="30"/>
  <c r="J29" i="30" s="1"/>
  <c r="E29" i="30"/>
  <c r="I28" i="29"/>
  <c r="J28" i="29" s="1"/>
  <c r="E28" i="29"/>
  <c r="I34" i="29"/>
  <c r="J34" i="29" s="1"/>
  <c r="E34" i="29"/>
  <c r="J41" i="17"/>
  <c r="I34" i="34"/>
  <c r="J34" i="34" s="1"/>
  <c r="I30" i="30"/>
  <c r="J30" i="30" s="1"/>
  <c r="E30" i="30"/>
  <c r="F30" i="30" s="1"/>
  <c r="G30" i="30" s="1"/>
  <c r="I31" i="30"/>
  <c r="J31" i="30" s="1"/>
  <c r="E31" i="30"/>
  <c r="F29" i="31"/>
  <c r="G29" i="31" s="1"/>
  <c r="I28" i="30"/>
  <c r="J28" i="30" s="1"/>
  <c r="E28" i="30"/>
  <c r="F28" i="30" s="1"/>
  <c r="G28" i="30" s="1"/>
  <c r="G41" i="31"/>
  <c r="G42" i="31"/>
  <c r="F26" i="31"/>
  <c r="G26" i="31" s="1"/>
  <c r="I35" i="30"/>
  <c r="J35" i="30" s="1"/>
  <c r="E35" i="30"/>
  <c r="F14" i="34"/>
  <c r="G14" i="34" s="1"/>
  <c r="F16" i="34"/>
  <c r="G16" i="34" s="1"/>
  <c r="F15" i="34"/>
  <c r="G15" i="34" s="1"/>
  <c r="F19" i="34"/>
  <c r="G19" i="34" s="1"/>
  <c r="F20" i="34"/>
  <c r="G20" i="34" s="1"/>
  <c r="G39" i="34"/>
  <c r="F18" i="34"/>
  <c r="G18" i="34" s="1"/>
  <c r="F34" i="17"/>
  <c r="G34" i="17" s="1"/>
  <c r="F28" i="16"/>
  <c r="G28" i="16" s="1"/>
  <c r="F33" i="16"/>
  <c r="G33" i="16" s="1"/>
  <c r="F32" i="17"/>
  <c r="G32" i="17" s="1"/>
  <c r="F28" i="17"/>
  <c r="G28" i="17" s="1"/>
  <c r="F31" i="17"/>
  <c r="G31" i="17" s="1"/>
  <c r="F29" i="17"/>
  <c r="G29" i="17" s="1"/>
  <c r="I29" i="17"/>
  <c r="J29" i="17" s="1"/>
  <c r="F30" i="16"/>
  <c r="G30" i="16" s="1"/>
  <c r="F33" i="17"/>
  <c r="G33" i="17" s="1"/>
  <c r="G41" i="17"/>
  <c r="F26" i="17"/>
  <c r="G26" i="17" s="1"/>
  <c r="G42" i="17"/>
  <c r="I30" i="17"/>
  <c r="J30" i="17" s="1"/>
  <c r="F27" i="17"/>
  <c r="G27" i="17" s="1"/>
  <c r="F35" i="17"/>
  <c r="G35" i="17" s="1"/>
  <c r="F31" i="16"/>
  <c r="G31" i="16" s="1"/>
  <c r="G42" i="16"/>
  <c r="G41" i="16"/>
  <c r="F26" i="16"/>
  <c r="G26" i="16" s="1"/>
  <c r="F27" i="16"/>
  <c r="G27" i="16" s="1"/>
  <c r="F32" i="16"/>
  <c r="G32" i="16" s="1"/>
  <c r="I22" i="16"/>
  <c r="J22" i="16" s="1"/>
  <c r="J39" i="16"/>
  <c r="F25" i="16"/>
  <c r="G25" i="16" s="1"/>
  <c r="J38" i="16"/>
  <c r="F34" i="16"/>
  <c r="G34" i="16" s="1"/>
  <c r="F35" i="16"/>
  <c r="G35" i="16" s="1"/>
  <c r="F29" i="16"/>
  <c r="G29" i="16" s="1"/>
  <c r="F19" i="7"/>
  <c r="G19" i="7" s="1"/>
  <c r="H32" i="9"/>
  <c r="C32" i="9"/>
  <c r="H31" i="9"/>
  <c r="E31" i="9"/>
  <c r="H30" i="9"/>
  <c r="H28" i="9"/>
  <c r="C28" i="9"/>
  <c r="H27" i="9"/>
  <c r="E27" i="9"/>
  <c r="H26" i="9"/>
  <c r="H24" i="9"/>
  <c r="C24" i="9"/>
  <c r="H23" i="9"/>
  <c r="E23" i="9"/>
  <c r="C39" i="9"/>
  <c r="H22" i="9"/>
  <c r="C20" i="9"/>
  <c r="E19" i="9"/>
  <c r="G16" i="9"/>
  <c r="E15" i="9"/>
  <c r="G13" i="9"/>
  <c r="F34" i="29" l="1"/>
  <c r="G34" i="29" s="1"/>
  <c r="F27" i="29"/>
  <c r="G27" i="29" s="1"/>
  <c r="F29" i="30"/>
  <c r="G29" i="30" s="1"/>
  <c r="F30" i="29"/>
  <c r="G30" i="29" s="1"/>
  <c r="F35" i="30"/>
  <c r="G35" i="30" s="1"/>
  <c r="F32" i="30"/>
  <c r="G32" i="30" s="1"/>
  <c r="F33" i="30"/>
  <c r="G33" i="30" s="1"/>
  <c r="F34" i="30"/>
  <c r="G34" i="30" s="1"/>
  <c r="F31" i="30"/>
  <c r="G31" i="30" s="1"/>
  <c r="F28" i="29"/>
  <c r="G28" i="29" s="1"/>
  <c r="F35" i="29"/>
  <c r="G35" i="29" s="1"/>
  <c r="G41" i="29"/>
  <c r="G42" i="29"/>
  <c r="F26" i="29"/>
  <c r="G26" i="29" s="1"/>
  <c r="F31" i="29"/>
  <c r="G31" i="29" s="1"/>
  <c r="F26" i="30"/>
  <c r="G26" i="30" s="1"/>
  <c r="G42" i="30"/>
  <c r="G41" i="30"/>
  <c r="F29" i="29"/>
  <c r="G29" i="29" s="1"/>
  <c r="B27" i="34"/>
  <c r="B34" i="34"/>
  <c r="B25" i="34"/>
  <c r="B30" i="34"/>
  <c r="B29" i="34"/>
  <c r="B31" i="34"/>
  <c r="B26" i="34"/>
  <c r="B33" i="34"/>
  <c r="B35" i="34"/>
  <c r="F30" i="17"/>
  <c r="G30" i="17" s="1"/>
  <c r="G39" i="16"/>
  <c r="F22" i="16"/>
  <c r="G22" i="16" s="1"/>
  <c r="G38" i="16"/>
  <c r="G29" i="9"/>
  <c r="H29" i="9"/>
  <c r="G25" i="9"/>
  <c r="H25" i="9"/>
  <c r="G14" i="9"/>
  <c r="C18" i="9"/>
  <c r="E20" i="9"/>
  <c r="E28" i="9"/>
  <c r="G30" i="9"/>
  <c r="E38" i="9"/>
  <c r="C16" i="9"/>
  <c r="E17" i="9"/>
  <c r="E18" i="9"/>
  <c r="G19" i="9"/>
  <c r="G20" i="9"/>
  <c r="E25" i="9"/>
  <c r="E26" i="9"/>
  <c r="G27" i="9"/>
  <c r="G28" i="9"/>
  <c r="I13" i="9"/>
  <c r="C14" i="9"/>
  <c r="E16" i="9"/>
  <c r="G18" i="9"/>
  <c r="C22" i="9"/>
  <c r="E24" i="9"/>
  <c r="G26" i="9"/>
  <c r="C30" i="9"/>
  <c r="E32" i="9"/>
  <c r="E35" i="9"/>
  <c r="E39" i="9"/>
  <c r="E13" i="9"/>
  <c r="E14" i="9"/>
  <c r="G17" i="9"/>
  <c r="E21" i="9"/>
  <c r="E22" i="9"/>
  <c r="G23" i="9"/>
  <c r="G24" i="9"/>
  <c r="E29" i="9"/>
  <c r="E30" i="9"/>
  <c r="G31" i="9"/>
  <c r="G32" i="9"/>
  <c r="E36" i="9"/>
  <c r="L19" i="7"/>
  <c r="L30" i="7"/>
  <c r="F30" i="7"/>
  <c r="G30" i="7" s="1"/>
  <c r="L15" i="7"/>
  <c r="L16" i="7"/>
  <c r="L13" i="7"/>
  <c r="I14" i="7"/>
  <c r="J14" i="7" s="1"/>
  <c r="I32" i="7"/>
  <c r="J32" i="7" s="1"/>
  <c r="F20" i="7"/>
  <c r="G20" i="7" s="1"/>
  <c r="L25" i="7"/>
  <c r="L29" i="7"/>
  <c r="I30" i="7"/>
  <c r="J30" i="7" s="1"/>
  <c r="L32" i="7"/>
  <c r="I16" i="7"/>
  <c r="J16" i="7" s="1"/>
  <c r="I21" i="7"/>
  <c r="J21" i="7" s="1"/>
  <c r="L17" i="7"/>
  <c r="L20" i="7"/>
  <c r="F14" i="7"/>
  <c r="G14" i="7" s="1"/>
  <c r="F16" i="7"/>
  <c r="G16" i="7" s="1"/>
  <c r="L18" i="7"/>
  <c r="L21" i="7"/>
  <c r="L28" i="7"/>
  <c r="I29" i="7"/>
  <c r="J29" i="7" s="1"/>
  <c r="L31" i="7"/>
  <c r="F27" i="7"/>
  <c r="G27" i="7" s="1"/>
  <c r="I18" i="7"/>
  <c r="J18" i="7" s="1"/>
  <c r="L24" i="7"/>
  <c r="F26" i="7"/>
  <c r="G26" i="7" s="1"/>
  <c r="L26" i="7"/>
  <c r="F28" i="7"/>
  <c r="G28" i="7" s="1"/>
  <c r="I31" i="7"/>
  <c r="J31" i="7" s="1"/>
  <c r="L27" i="7"/>
  <c r="F32" i="7"/>
  <c r="G32" i="7" s="1"/>
  <c r="I23" i="7"/>
  <c r="J23" i="7" s="1"/>
  <c r="L14" i="7"/>
  <c r="L22" i="7"/>
  <c r="I25" i="7"/>
  <c r="J25" i="7" s="1"/>
  <c r="I26" i="7"/>
  <c r="J26" i="7" s="1"/>
  <c r="F31" i="7"/>
  <c r="G31" i="7" s="1"/>
  <c r="L23" i="7"/>
  <c r="F24" i="7"/>
  <c r="G24" i="7" s="1"/>
  <c r="I28" i="7"/>
  <c r="J28" i="7" s="1"/>
  <c r="C13" i="9"/>
  <c r="C17" i="9"/>
  <c r="C21" i="9"/>
  <c r="C29" i="9"/>
  <c r="G15" i="9"/>
  <c r="C26" i="9"/>
  <c r="C35" i="9"/>
  <c r="C38" i="9"/>
  <c r="C36" i="9"/>
  <c r="I14" i="9"/>
  <c r="I18" i="9"/>
  <c r="G39" i="9"/>
  <c r="G38" i="9"/>
  <c r="C25" i="9"/>
  <c r="C15" i="9"/>
  <c r="C19" i="9"/>
  <c r="I20" i="9"/>
  <c r="C23" i="9"/>
  <c r="C27" i="9"/>
  <c r="C31" i="9"/>
  <c r="I19" i="7"/>
  <c r="J19" i="7" s="1"/>
  <c r="F21" i="7"/>
  <c r="G21" i="7" s="1"/>
  <c r="F25" i="7"/>
  <c r="G25" i="7" s="1"/>
  <c r="I27" i="7"/>
  <c r="J27" i="7" s="1"/>
  <c r="F29" i="7"/>
  <c r="G29" i="7" s="1"/>
  <c r="I13" i="7"/>
  <c r="J13" i="7" s="1"/>
  <c r="F15" i="7"/>
  <c r="G15" i="7" s="1"/>
  <c r="I17" i="7"/>
  <c r="J17" i="7" s="1"/>
  <c r="F18" i="7"/>
  <c r="G18" i="7" s="1"/>
  <c r="I20" i="7"/>
  <c r="J20" i="7" s="1"/>
  <c r="G22" i="7"/>
  <c r="I24" i="7"/>
  <c r="J24" i="7" s="1"/>
  <c r="I15" i="7"/>
  <c r="J15" i="7" s="1"/>
  <c r="F17" i="7"/>
  <c r="G17" i="7" s="1"/>
  <c r="I22" i="7"/>
  <c r="J22" i="7" s="1"/>
  <c r="F13" i="7"/>
  <c r="G13" i="7" s="1"/>
  <c r="F23" i="7"/>
  <c r="G23" i="7" s="1"/>
  <c r="I30" i="9" l="1"/>
  <c r="B32" i="34"/>
  <c r="C33" i="34" s="1"/>
  <c r="D33" i="34" s="1"/>
  <c r="E33" i="34"/>
  <c r="E31" i="34"/>
  <c r="C31" i="34"/>
  <c r="D31" i="34" s="1"/>
  <c r="E30" i="34"/>
  <c r="C30" i="34"/>
  <c r="D30" i="34" s="1"/>
  <c r="E34" i="34"/>
  <c r="F34" i="34" s="1"/>
  <c r="G34" i="34" s="1"/>
  <c r="C34" i="34"/>
  <c r="D34" i="34" s="1"/>
  <c r="I26" i="9"/>
  <c r="B28" i="34"/>
  <c r="C35" i="34"/>
  <c r="D35" i="34" s="1"/>
  <c r="E35" i="34"/>
  <c r="D42" i="34"/>
  <c r="D41" i="34"/>
  <c r="C26" i="34"/>
  <c r="D26" i="34" s="1"/>
  <c r="E26" i="34"/>
  <c r="E29" i="34"/>
  <c r="C29" i="34"/>
  <c r="D29" i="34" s="1"/>
  <c r="E25" i="34"/>
  <c r="F25" i="34" s="1"/>
  <c r="G25" i="34" s="1"/>
  <c r="C25" i="34"/>
  <c r="D25" i="34" s="1"/>
  <c r="E27" i="34"/>
  <c r="C27" i="34"/>
  <c r="D27" i="34" s="1"/>
  <c r="I32" i="9"/>
  <c r="I27" i="9"/>
  <c r="I17" i="9"/>
  <c r="I28" i="9"/>
  <c r="I24" i="9"/>
  <c r="I15" i="9"/>
  <c r="I29" i="9"/>
  <c r="I25" i="9"/>
  <c r="I39" i="9"/>
  <c r="I38" i="9"/>
  <c r="I23" i="9"/>
  <c r="I16" i="9"/>
  <c r="I31" i="9"/>
  <c r="I19" i="9"/>
  <c r="F31" i="34" l="1"/>
  <c r="G31" i="34" s="1"/>
  <c r="F30" i="34"/>
  <c r="G30" i="34" s="1"/>
  <c r="F35" i="34"/>
  <c r="G35" i="34" s="1"/>
  <c r="F26" i="34"/>
  <c r="G26" i="34" s="1"/>
  <c r="G41" i="34"/>
  <c r="G42" i="34"/>
  <c r="C32" i="34"/>
  <c r="D32" i="34" s="1"/>
  <c r="E32" i="34"/>
  <c r="F32" i="34" s="1"/>
  <c r="G32" i="34" s="1"/>
  <c r="F27" i="34"/>
  <c r="G27" i="34" s="1"/>
  <c r="C28" i="34"/>
  <c r="D28" i="34" s="1"/>
  <c r="E28" i="34"/>
  <c r="F28" i="34" s="1"/>
  <c r="G28" i="34" s="1"/>
  <c r="H22" i="6"/>
  <c r="H23" i="6"/>
  <c r="H24" i="6"/>
  <c r="H25" i="6"/>
  <c r="H26" i="6"/>
  <c r="H27" i="6"/>
  <c r="H29" i="6"/>
  <c r="H30" i="6"/>
  <c r="H31" i="6"/>
  <c r="E27" i="6"/>
  <c r="E31" i="6"/>
  <c r="C35" i="6"/>
  <c r="C31" i="6"/>
  <c r="E14" i="6"/>
  <c r="F29" i="34" l="1"/>
  <c r="G29" i="34" s="1"/>
  <c r="F33" i="34"/>
  <c r="G33" i="34" s="1"/>
  <c r="H18" i="6"/>
  <c r="H14" i="6"/>
  <c r="G23" i="6"/>
  <c r="H21" i="6"/>
  <c r="F21" i="9"/>
  <c r="B22" i="31" s="1"/>
  <c r="H17" i="6"/>
  <c r="H13" i="6"/>
  <c r="G32" i="6"/>
  <c r="H32" i="6"/>
  <c r="G28" i="6"/>
  <c r="H28" i="6"/>
  <c r="I28" i="6" s="1"/>
  <c r="H20" i="6"/>
  <c r="G16" i="6"/>
  <c r="H16" i="6"/>
  <c r="H12" i="6"/>
  <c r="H19" i="6"/>
  <c r="H15" i="6"/>
  <c r="E36" i="6"/>
  <c r="C32" i="6"/>
  <c r="C39" i="6"/>
  <c r="C38" i="6"/>
  <c r="E32" i="6"/>
  <c r="E13" i="6"/>
  <c r="E35" i="6"/>
  <c r="G30" i="6"/>
  <c r="G25" i="6"/>
  <c r="G21" i="6"/>
  <c r="G17" i="6"/>
  <c r="G36" i="6"/>
  <c r="G13" i="6"/>
  <c r="E23" i="6"/>
  <c r="E39" i="6"/>
  <c r="E38" i="6"/>
  <c r="G35" i="6"/>
  <c r="C36" i="6"/>
  <c r="G39" i="6"/>
  <c r="G38" i="6"/>
  <c r="C19" i="6"/>
  <c r="E30" i="6"/>
  <c r="E22" i="6"/>
  <c r="E18" i="6"/>
  <c r="G27" i="6"/>
  <c r="E24" i="6"/>
  <c r="G29" i="6"/>
  <c r="C15" i="6"/>
  <c r="C21" i="6"/>
  <c r="C17" i="6"/>
  <c r="C13" i="6"/>
  <c r="G31" i="6"/>
  <c r="G24" i="6"/>
  <c r="G20" i="6"/>
  <c r="G15" i="6"/>
  <c r="E29" i="6"/>
  <c r="E25" i="6"/>
  <c r="G22" i="6"/>
  <c r="G14" i="6"/>
  <c r="G19" i="6"/>
  <c r="G26" i="6"/>
  <c r="G18" i="6"/>
  <c r="E17" i="6"/>
  <c r="E26" i="6"/>
  <c r="E28" i="6"/>
  <c r="E21" i="6"/>
  <c r="I27" i="6"/>
  <c r="C14" i="6"/>
  <c r="E19" i="6"/>
  <c r="C22" i="6"/>
  <c r="C23" i="6"/>
  <c r="C24" i="6"/>
  <c r="C25" i="6"/>
  <c r="C26" i="6"/>
  <c r="C27" i="6"/>
  <c r="C28" i="6"/>
  <c r="C29" i="6"/>
  <c r="C30" i="6"/>
  <c r="C16" i="6"/>
  <c r="C20" i="6"/>
  <c r="E16" i="6"/>
  <c r="C18" i="6"/>
  <c r="E20" i="6"/>
  <c r="E15" i="6"/>
  <c r="I19" i="6" l="1"/>
  <c r="I20" i="6"/>
  <c r="I15" i="6"/>
  <c r="C22" i="31"/>
  <c r="D22" i="31" s="1"/>
  <c r="C25" i="31"/>
  <c r="D25" i="31" s="1"/>
  <c r="E22" i="31"/>
  <c r="D39" i="31"/>
  <c r="D38" i="31"/>
  <c r="I29" i="6"/>
  <c r="I16" i="6"/>
  <c r="H21" i="9"/>
  <c r="G36" i="9"/>
  <c r="G21" i="9"/>
  <c r="G22" i="9"/>
  <c r="G35" i="9"/>
  <c r="I21" i="6"/>
  <c r="I25" i="6"/>
  <c r="I24" i="6"/>
  <c r="I39" i="6"/>
  <c r="I38" i="6"/>
  <c r="I35" i="6"/>
  <c r="I36" i="6"/>
  <c r="I31" i="6"/>
  <c r="I13" i="6"/>
  <c r="I23" i="6"/>
  <c r="I30" i="6"/>
  <c r="I17" i="6"/>
  <c r="I26" i="6"/>
  <c r="I14" i="6"/>
  <c r="I32" i="6"/>
  <c r="I18" i="6"/>
  <c r="I22" i="6"/>
  <c r="F22" i="31" l="1"/>
  <c r="G22" i="31" s="1"/>
  <c r="F25" i="31"/>
  <c r="G25" i="31" s="1"/>
  <c r="G38" i="31"/>
  <c r="G39" i="31"/>
  <c r="I36" i="9"/>
  <c r="I22" i="9"/>
  <c r="I35" i="9"/>
  <c r="I21" i="9"/>
</calcChain>
</file>

<file path=xl/sharedStrings.xml><?xml version="1.0" encoding="utf-8"?>
<sst xmlns="http://schemas.openxmlformats.org/spreadsheetml/2006/main" count="503" uniqueCount="69">
  <si>
    <t>SECI</t>
  </si>
  <si>
    <t>coop</t>
  </si>
  <si>
    <t>Year</t>
  </si>
  <si>
    <t>EXHIBIT  2</t>
  </si>
  <si>
    <t>ENERGY SALES &amp; PURCHASES</t>
  </si>
  <si>
    <t>Seminole Electric Cooperative, Inc.</t>
  </si>
  <si>
    <t>2017 Load Forecast Study</t>
  </si>
  <si>
    <t>Residential</t>
  </si>
  <si>
    <t>Commercial</t>
  </si>
  <si>
    <t>Other</t>
  </si>
  <si>
    <t>Total</t>
  </si>
  <si>
    <t>Sales</t>
  </si>
  <si>
    <t>Change</t>
  </si>
  <si>
    <t>Growth</t>
  </si>
  <si>
    <t>(MWh)</t>
  </si>
  <si>
    <t>(%)</t>
  </si>
  <si>
    <t>-</t>
  </si>
  <si>
    <t>EXHIBIT 6</t>
  </si>
  <si>
    <t>CUSTOMER-METERS</t>
  </si>
  <si>
    <t>Average</t>
  </si>
  <si>
    <t>AAGR 2007-2016</t>
  </si>
  <si>
    <t>AAGR 2012-2016</t>
  </si>
  <si>
    <t>AAGR 2018-2022</t>
  </si>
  <si>
    <t xml:space="preserve"> </t>
  </si>
  <si>
    <t>AAGR 2018-2027</t>
  </si>
  <si>
    <t>Note: Actual Data through February 2017</t>
  </si>
  <si>
    <t>SUM_of_ResSales</t>
  </si>
  <si>
    <t>SUM_of_ComSales</t>
  </si>
  <si>
    <t>SUM_of_OthSales</t>
  </si>
  <si>
    <t>SUM_of_TotalSales</t>
  </si>
  <si>
    <t>SUM_of_Purchases</t>
  </si>
  <si>
    <t>SUM_of_ResMeters</t>
  </si>
  <si>
    <t>SUM_of_ComMeters</t>
  </si>
  <si>
    <t>SUM_of_OthMeters</t>
  </si>
  <si>
    <t>SUM_of_TotalMeters</t>
  </si>
  <si>
    <t>RESIDENTIAL METERS &amp; ENERGY SALES</t>
  </si>
  <si>
    <t>Meters</t>
  </si>
  <si>
    <t>(kWh)</t>
  </si>
  <si>
    <t>COMMERCIAL METERS &amp; ENERGY SALES</t>
  </si>
  <si>
    <t>Note: Estimated-Actual Data through February 2017</t>
  </si>
  <si>
    <t>TOTAL METERS &amp; ENERGY SALES</t>
  </si>
  <si>
    <t>OTHER METERS &amp; ENERGY SALES</t>
  </si>
  <si>
    <t>EXHIBIT</t>
  </si>
  <si>
    <t>History</t>
  </si>
  <si>
    <t>Forecast</t>
  </si>
  <si>
    <t>Note: Estimated-Actual data through February 2017</t>
  </si>
  <si>
    <t>(GWh)</t>
  </si>
  <si>
    <t>AAGR '07-'16</t>
  </si>
  <si>
    <t>AAGR '12-'16</t>
  </si>
  <si>
    <t>AAGR '18-'22</t>
  </si>
  <si>
    <t>AAGR '18-'27</t>
  </si>
  <si>
    <t xml:space="preserve">Average </t>
  </si>
  <si>
    <t>Number of</t>
  </si>
  <si>
    <t>Customers</t>
  </si>
  <si>
    <t>Consumption</t>
  </si>
  <si>
    <t>Per Customer</t>
  </si>
  <si>
    <t>SECI000153</t>
  </si>
  <si>
    <t>SECI000155</t>
  </si>
  <si>
    <t>SECI000154</t>
  </si>
  <si>
    <t>SECI000156</t>
  </si>
  <si>
    <t>SECI000157</t>
  </si>
  <si>
    <t>SECI000159</t>
  </si>
  <si>
    <t>SECI000158</t>
  </si>
  <si>
    <t>SECI000160</t>
  </si>
  <si>
    <t>SECI000161</t>
  </si>
  <si>
    <t>SECI000162</t>
  </si>
  <si>
    <t>SECI000163</t>
  </si>
  <si>
    <t>SECI000164</t>
  </si>
  <si>
    <t>SECI000152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</si>
</sst>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170">
    <xf numFmtId="0" fontId="0" fillId="0" borderId="0" xfId="0"/>
    <xf numFmtId="0" fontId="2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center" vertical="center"/>
    </xf>
    <xf numFmtId="0" fontId="5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center"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center"/>
    </xf>
    <xf numFmtId="0" fontId="8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/>
    </xf>
    <xf numFmtId="0" fontId="8" fillId="0" borderId="1" xfId="3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3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3" applyNumberFormat="1" applyFont="1" applyAlignment="1">
      <alignment horizontal="center" vertical="center"/>
    </xf>
    <xf numFmtId="0" fontId="8" fillId="2" borderId="2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164" fontId="9" fillId="2" borderId="2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0" fontId="8" fillId="0" borderId="2" xfId="3" applyNumberFormat="1" applyFont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164" fontId="9" fillId="0" borderId="0" xfId="3" applyNumberFormat="1" applyFont="1" applyBorder="1" applyAlignment="1">
      <alignment horizontal="center"/>
    </xf>
    <xf numFmtId="0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3" fontId="6" fillId="0" borderId="0" xfId="3" applyNumberFormat="1" applyFont="1" applyBorder="1" applyAlignment="1">
      <alignment horizontal="center" vertical="center"/>
    </xf>
    <xf numFmtId="3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0" fontId="10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/>
    </xf>
    <xf numFmtId="0" fontId="10" fillId="0" borderId="0" xfId="3" applyNumberFormat="1" applyFont="1" applyBorder="1" applyAlignment="1">
      <alignment horizontal="center"/>
    </xf>
    <xf numFmtId="0" fontId="11" fillId="0" borderId="0" xfId="3" applyNumberFormat="1" applyFont="1" applyBorder="1" applyAlignment="1">
      <alignment horizontal="center" vertical="center"/>
    </xf>
    <xf numFmtId="0" fontId="12" fillId="0" borderId="0" xfId="3" applyNumberFormat="1" applyFont="1" applyBorder="1" applyAlignment="1">
      <alignment horizontal="center" vertical="center"/>
    </xf>
    <xf numFmtId="3" fontId="6" fillId="0" borderId="0" xfId="3" applyNumberFormat="1" applyFont="1" applyBorder="1" applyAlignment="1">
      <alignment horizontal="center"/>
    </xf>
    <xf numFmtId="3" fontId="7" fillId="0" borderId="0" xfId="3" applyNumberFormat="1" applyFont="1" applyBorder="1" applyAlignment="1">
      <alignment horizontal="center"/>
    </xf>
    <xf numFmtId="164" fontId="7" fillId="0" borderId="0" xfId="3" applyNumberFormat="1" applyFont="1" applyBorder="1" applyAlignment="1">
      <alignment horizontal="center"/>
    </xf>
    <xf numFmtId="0" fontId="13" fillId="0" borderId="0" xfId="3" applyNumberFormat="1" applyFont="1" applyBorder="1" applyAlignment="1">
      <alignment horizontal="center" vertical="center"/>
    </xf>
    <xf numFmtId="0" fontId="14" fillId="0" borderId="0" xfId="3" applyNumberFormat="1" applyFont="1" applyBorder="1" applyAlignment="1">
      <alignment horizontal="center" vertical="center"/>
    </xf>
    <xf numFmtId="3" fontId="14" fillId="0" borderId="0" xfId="3" applyNumberFormat="1" applyFont="1" applyBorder="1" applyAlignment="1">
      <alignment horizontal="center" vertical="center"/>
    </xf>
    <xf numFmtId="3" fontId="15" fillId="0" borderId="0" xfId="3" applyNumberFormat="1" applyFont="1" applyBorder="1" applyAlignment="1">
      <alignment horizontal="center" vertical="center"/>
    </xf>
    <xf numFmtId="164" fontId="15" fillId="0" borderId="0" xfId="3" applyNumberFormat="1" applyFont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center"/>
    </xf>
    <xf numFmtId="164" fontId="9" fillId="0" borderId="2" xfId="3" applyNumberFormat="1" applyFont="1" applyFill="1" applyBorder="1" applyAlignment="1">
      <alignment horizontal="center"/>
    </xf>
    <xf numFmtId="3" fontId="8" fillId="0" borderId="3" xfId="3" applyNumberFormat="1" applyFont="1" applyFill="1" applyBorder="1" applyAlignment="1">
      <alignment horizontal="center"/>
    </xf>
    <xf numFmtId="0" fontId="8" fillId="0" borderId="1" xfId="3" applyNumberFormat="1" applyFont="1" applyBorder="1" applyAlignment="1">
      <alignment horizontal="center"/>
    </xf>
    <xf numFmtId="0" fontId="4" fillId="0" borderId="0" xfId="3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10" fillId="0" borderId="0" xfId="3" applyNumberFormat="1" applyFont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3" fontId="8" fillId="2" borderId="0" xfId="3" applyNumberFormat="1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Alignment="1">
      <alignment horizontal="center"/>
    </xf>
    <xf numFmtId="0" fontId="7" fillId="0" borderId="0" xfId="3" applyNumberFormat="1" applyFont="1" applyAlignment="1">
      <alignment horizontal="left"/>
    </xf>
    <xf numFmtId="0" fontId="8" fillId="0" borderId="0" xfId="3" applyNumberFormat="1" applyFont="1" applyAlignment="1">
      <alignment horizontal="center"/>
    </xf>
    <xf numFmtId="0" fontId="5" fillId="0" borderId="0" xfId="3" applyNumberFormat="1" applyFont="1" applyAlignment="1">
      <alignment horizontal="center"/>
    </xf>
    <xf numFmtId="3" fontId="8" fillId="0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0" fontId="3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Alignment="1">
      <alignment horizontal="center"/>
    </xf>
    <xf numFmtId="1" fontId="9" fillId="0" borderId="0" xfId="4" applyNumberFormat="1" applyFont="1" applyBorder="1" applyAlignment="1"/>
    <xf numFmtId="0" fontId="9" fillId="0" borderId="0" xfId="4" applyNumberFormat="1" applyFont="1" applyBorder="1" applyAlignment="1">
      <alignment horizontal="center"/>
    </xf>
    <xf numFmtId="165" fontId="9" fillId="0" borderId="0" xfId="4" applyNumberFormat="1" applyFont="1" applyBorder="1" applyAlignment="1">
      <alignment horizontal="center"/>
    </xf>
    <xf numFmtId="0" fontId="16" fillId="0" borderId="0" xfId="3" applyNumberFormat="1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8" fillId="0" borderId="0" xfId="4" applyNumberFormat="1" applyFont="1" applyAlignment="1">
      <alignment horizontal="center"/>
    </xf>
    <xf numFmtId="0" fontId="17" fillId="0" borderId="0" xfId="3" applyNumberFormat="1" applyFont="1" applyAlignment="1">
      <alignment horizontal="center"/>
    </xf>
    <xf numFmtId="0" fontId="18" fillId="0" borderId="0" xfId="3" applyNumberFormat="1" applyFont="1" applyBorder="1" applyAlignment="1">
      <alignment horizontal="left"/>
    </xf>
    <xf numFmtId="0" fontId="3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164" fontId="9" fillId="0" borderId="2" xfId="3" applyNumberFormat="1" applyFont="1" applyBorder="1" applyAlignment="1">
      <alignment horizontal="center"/>
    </xf>
    <xf numFmtId="0" fontId="19" fillId="0" borderId="0" xfId="0" applyFont="1"/>
    <xf numFmtId="3" fontId="20" fillId="0" borderId="0" xfId="3" applyNumberFormat="1" applyFont="1" applyFill="1" applyBorder="1" applyAlignment="1">
      <alignment horizontal="center"/>
    </xf>
    <xf numFmtId="3" fontId="20" fillId="2" borderId="0" xfId="3" applyNumberFormat="1" applyFont="1" applyFill="1" applyBorder="1" applyAlignment="1">
      <alignment horizontal="center"/>
    </xf>
    <xf numFmtId="3" fontId="0" fillId="0" borderId="0" xfId="0" applyNumberFormat="1" applyBorder="1" applyAlignment="1"/>
    <xf numFmtId="49" fontId="0" fillId="0" borderId="0" xfId="0" applyNumberFormat="1" applyBorder="1" applyAlignment="1"/>
    <xf numFmtId="0" fontId="0" fillId="0" borderId="0" xfId="0" applyNumberFormat="1" applyBorder="1" applyAlignment="1"/>
    <xf numFmtId="3" fontId="20" fillId="2" borderId="0" xfId="3" applyNumberFormat="1" applyFont="1" applyFill="1" applyAlignment="1">
      <alignment horizontal="center"/>
    </xf>
    <xf numFmtId="3" fontId="20" fillId="0" borderId="0" xfId="3" applyNumberFormat="1" applyFont="1" applyFill="1" applyAlignment="1">
      <alignment horizontal="center"/>
    </xf>
    <xf numFmtId="165" fontId="9" fillId="0" borderId="0" xfId="4" applyNumberFormat="1" applyFont="1" applyFill="1" applyAlignment="1">
      <alignment horizontal="center"/>
    </xf>
    <xf numFmtId="3" fontId="8" fillId="0" borderId="1" xfId="3" applyNumberFormat="1" applyFont="1" applyBorder="1" applyAlignment="1">
      <alignment horizontal="center"/>
    </xf>
    <xf numFmtId="3" fontId="9" fillId="0" borderId="1" xfId="3" applyNumberFormat="1" applyFont="1" applyBorder="1" applyAlignment="1">
      <alignment horizontal="center"/>
    </xf>
    <xf numFmtId="0" fontId="0" fillId="0" borderId="0" xfId="0" applyBorder="1"/>
    <xf numFmtId="0" fontId="4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3" fontId="8" fillId="0" borderId="0" xfId="4" applyNumberFormat="1" applyFont="1" applyAlignment="1">
      <alignment horizontal="center"/>
    </xf>
    <xf numFmtId="10" fontId="0" fillId="0" borderId="0" xfId="2" applyNumberFormat="1" applyFont="1"/>
    <xf numFmtId="0" fontId="21" fillId="0" borderId="0" xfId="3" applyNumberFormat="1" applyFont="1" applyBorder="1" applyAlignment="1">
      <alignment horizontal="center" vertical="center"/>
    </xf>
    <xf numFmtId="0" fontId="22" fillId="0" borderId="0" xfId="3" applyNumberFormat="1" applyFont="1" applyBorder="1" applyAlignment="1">
      <alignment horizontal="center" vertical="center"/>
    </xf>
    <xf numFmtId="0" fontId="22" fillId="0" borderId="0" xfId="3" applyNumberFormat="1" applyFont="1" applyBorder="1" applyAlignment="1">
      <alignment horizontal="center"/>
    </xf>
    <xf numFmtId="0" fontId="21" fillId="0" borderId="1" xfId="3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" xfId="3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/>
    </xf>
    <xf numFmtId="0" fontId="22" fillId="0" borderId="0" xfId="3" applyNumberFormat="1" applyFont="1" applyAlignment="1">
      <alignment horizontal="center" vertical="center"/>
    </xf>
    <xf numFmtId="0" fontId="21" fillId="2" borderId="2" xfId="3" applyNumberFormat="1" applyFont="1" applyFill="1" applyBorder="1" applyAlignment="1">
      <alignment horizontal="center"/>
    </xf>
    <xf numFmtId="3" fontId="21" fillId="2" borderId="0" xfId="3" applyNumberFormat="1" applyFont="1" applyFill="1" applyBorder="1" applyAlignment="1">
      <alignment horizontal="center"/>
    </xf>
    <xf numFmtId="3" fontId="22" fillId="2" borderId="0" xfId="3" quotePrefix="1" applyNumberFormat="1" applyFont="1" applyFill="1" applyBorder="1" applyAlignment="1">
      <alignment horizontal="center"/>
    </xf>
    <xf numFmtId="164" fontId="22" fillId="2" borderId="2" xfId="3" quotePrefix="1" applyNumberFormat="1" applyFont="1" applyFill="1" applyBorder="1" applyAlignment="1">
      <alignment horizontal="center"/>
    </xf>
    <xf numFmtId="3" fontId="22" fillId="2" borderId="0" xfId="3" applyNumberFormat="1" applyFont="1" applyFill="1" applyBorder="1" applyAlignment="1">
      <alignment horizontal="center"/>
    </xf>
    <xf numFmtId="164" fontId="22" fillId="2" borderId="0" xfId="3" quotePrefix="1" applyNumberFormat="1" applyFont="1" applyFill="1" applyBorder="1" applyAlignment="1">
      <alignment horizontal="center"/>
    </xf>
    <xf numFmtId="164" fontId="22" fillId="2" borderId="2" xfId="3" applyNumberFormat="1" applyFont="1" applyFill="1" applyBorder="1" applyAlignment="1">
      <alignment horizontal="center"/>
    </xf>
    <xf numFmtId="164" fontId="22" fillId="2" borderId="0" xfId="3" applyNumberFormat="1" applyFont="1" applyFill="1" applyBorder="1" applyAlignment="1">
      <alignment horizontal="center"/>
    </xf>
    <xf numFmtId="0" fontId="21" fillId="0" borderId="2" xfId="3" applyNumberFormat="1" applyFont="1" applyBorder="1" applyAlignment="1">
      <alignment horizontal="center"/>
    </xf>
    <xf numFmtId="3" fontId="21" fillId="0" borderId="0" xfId="3" applyNumberFormat="1" applyFont="1" applyFill="1" applyBorder="1" applyAlignment="1">
      <alignment horizontal="center"/>
    </xf>
    <xf numFmtId="3" fontId="22" fillId="0" borderId="0" xfId="3" applyNumberFormat="1" applyFont="1" applyBorder="1" applyAlignment="1">
      <alignment horizontal="center"/>
    </xf>
    <xf numFmtId="164" fontId="22" fillId="0" borderId="2" xfId="3" applyNumberFormat="1" applyFont="1" applyBorder="1" applyAlignment="1">
      <alignment horizontal="center"/>
    </xf>
    <xf numFmtId="164" fontId="22" fillId="0" borderId="0" xfId="3" applyNumberFormat="1" applyFont="1" applyBorder="1" applyAlignment="1">
      <alignment horizontal="center"/>
    </xf>
    <xf numFmtId="0" fontId="21" fillId="0" borderId="1" xfId="3" applyNumberFormat="1" applyFont="1" applyBorder="1" applyAlignment="1">
      <alignment horizontal="center"/>
    </xf>
    <xf numFmtId="3" fontId="21" fillId="0" borderId="1" xfId="3" applyNumberFormat="1" applyFont="1" applyBorder="1" applyAlignment="1">
      <alignment horizontal="center"/>
    </xf>
    <xf numFmtId="3" fontId="22" fillId="0" borderId="1" xfId="3" applyNumberFormat="1" applyFont="1" applyBorder="1" applyAlignment="1">
      <alignment horizontal="center"/>
    </xf>
    <xf numFmtId="164" fontId="22" fillId="0" borderId="1" xfId="3" applyNumberFormat="1" applyFont="1" applyBorder="1" applyAlignment="1">
      <alignment horizontal="center"/>
    </xf>
    <xf numFmtId="1" fontId="21" fillId="0" borderId="0" xfId="4" applyNumberFormat="1" applyFont="1" applyBorder="1" applyAlignment="1">
      <alignment horizontal="center"/>
    </xf>
    <xf numFmtId="3" fontId="21" fillId="0" borderId="0" xfId="4" applyNumberFormat="1" applyFont="1" applyAlignment="1">
      <alignment horizontal="center"/>
    </xf>
    <xf numFmtId="165" fontId="22" fillId="0" borderId="0" xfId="4" applyNumberFormat="1" applyFont="1" applyFill="1" applyAlignment="1">
      <alignment horizontal="center"/>
    </xf>
    <xf numFmtId="3" fontId="22" fillId="0" borderId="0" xfId="4" applyNumberFormat="1" applyFont="1" applyBorder="1" applyAlignment="1">
      <alignment horizontal="center"/>
    </xf>
    <xf numFmtId="164" fontId="22" fillId="0" borderId="0" xfId="4" applyNumberFormat="1" applyFont="1" applyAlignment="1">
      <alignment horizontal="center"/>
    </xf>
    <xf numFmtId="3" fontId="22" fillId="0" borderId="0" xfId="4" applyNumberFormat="1" applyFont="1" applyAlignment="1">
      <alignment horizontal="center"/>
    </xf>
    <xf numFmtId="3" fontId="21" fillId="0" borderId="0" xfId="4" applyNumberFormat="1" applyFont="1" applyFill="1" applyBorder="1" applyAlignment="1">
      <alignment horizontal="center"/>
    </xf>
    <xf numFmtId="3" fontId="22" fillId="0" borderId="0" xfId="4" applyNumberFormat="1" applyFont="1" applyFill="1" applyBorder="1" applyAlignment="1">
      <alignment horizontal="center"/>
    </xf>
    <xf numFmtId="1" fontId="22" fillId="0" borderId="0" xfId="4" applyNumberFormat="1" applyFont="1" applyBorder="1" applyAlignment="1"/>
    <xf numFmtId="0" fontId="22" fillId="0" borderId="0" xfId="4" applyNumberFormat="1" applyFont="1" applyBorder="1" applyAlignment="1">
      <alignment horizontal="center"/>
    </xf>
    <xf numFmtId="165" fontId="22" fillId="0" borderId="0" xfId="4" applyNumberFormat="1" applyFont="1" applyBorder="1" applyAlignment="1">
      <alignment horizontal="center"/>
    </xf>
    <xf numFmtId="0" fontId="21" fillId="0" borderId="0" xfId="4" applyNumberFormat="1" applyFont="1" applyAlignment="1">
      <alignment horizontal="center"/>
    </xf>
    <xf numFmtId="165" fontId="22" fillId="0" borderId="0" xfId="4" applyNumberFormat="1" applyFont="1" applyAlignment="1">
      <alignment horizontal="center"/>
    </xf>
    <xf numFmtId="165" fontId="21" fillId="0" borderId="0" xfId="4" applyNumberFormat="1" applyFont="1" applyAlignment="1">
      <alignment horizontal="center"/>
    </xf>
    <xf numFmtId="0" fontId="1" fillId="0" borderId="0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center"/>
    </xf>
    <xf numFmtId="3" fontId="18" fillId="0" borderId="0" xfId="3" applyNumberFormat="1" applyFont="1" applyBorder="1" applyAlignment="1">
      <alignment horizontal="center"/>
    </xf>
    <xf numFmtId="164" fontId="18" fillId="0" borderId="0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center" vertical="center"/>
    </xf>
    <xf numFmtId="3" fontId="18" fillId="0" borderId="0" xfId="3" applyNumberFormat="1" applyFont="1" applyBorder="1" applyAlignment="1">
      <alignment horizontal="center" vertical="center"/>
    </xf>
    <xf numFmtId="164" fontId="18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center" vertical="center"/>
    </xf>
    <xf numFmtId="3" fontId="22" fillId="0" borderId="0" xfId="3" applyNumberFormat="1" applyFont="1" applyFill="1" applyBorder="1" applyAlignment="1">
      <alignment horizontal="center"/>
    </xf>
    <xf numFmtId="164" fontId="22" fillId="0" borderId="2" xfId="3" applyNumberFormat="1" applyFont="1" applyFill="1" applyBorder="1" applyAlignment="1">
      <alignment horizontal="center"/>
    </xf>
    <xf numFmtId="164" fontId="22" fillId="0" borderId="0" xfId="3" applyNumberFormat="1" applyFont="1" applyFill="1" applyBorder="1" applyAlignment="1">
      <alignment horizontal="center"/>
    </xf>
    <xf numFmtId="0" fontId="0" fillId="0" borderId="0" xfId="0" applyFill="1"/>
    <xf numFmtId="10" fontId="0" fillId="0" borderId="0" xfId="2" applyNumberFormat="1" applyFont="1" applyFill="1"/>
    <xf numFmtId="0" fontId="21" fillId="0" borderId="2" xfId="3" applyNumberFormat="1" applyFont="1" applyFill="1" applyBorder="1" applyAlignment="1">
      <alignment horizontal="center"/>
    </xf>
    <xf numFmtId="0" fontId="18" fillId="2" borderId="0" xfId="3" applyNumberFormat="1" applyFont="1" applyFill="1" applyBorder="1" applyAlignment="1">
      <alignment horizontal="center" vertical="center"/>
    </xf>
    <xf numFmtId="0" fontId="1" fillId="2" borderId="0" xfId="3" applyNumberFormat="1" applyFont="1" applyFill="1" applyBorder="1" applyAlignment="1">
      <alignment horizontal="center" vertical="center"/>
    </xf>
    <xf numFmtId="0" fontId="22" fillId="2" borderId="0" xfId="3" applyNumberFormat="1" applyFont="1" applyFill="1" applyBorder="1" applyAlignment="1">
      <alignment horizontal="center" vertical="center"/>
    </xf>
    <xf numFmtId="0" fontId="21" fillId="2" borderId="0" xfId="3" applyNumberFormat="1" applyFont="1" applyFill="1" applyBorder="1" applyAlignment="1">
      <alignment horizontal="center"/>
    </xf>
    <xf numFmtId="0" fontId="21" fillId="0" borderId="0" xfId="3" applyNumberFormat="1" applyFont="1" applyFill="1" applyBorder="1" applyAlignment="1">
      <alignment horizontal="center"/>
    </xf>
    <xf numFmtId="0" fontId="22" fillId="0" borderId="0" xfId="3" applyNumberFormat="1" applyFont="1" applyFill="1" applyBorder="1" applyAlignment="1">
      <alignment horizontal="center"/>
    </xf>
    <xf numFmtId="0" fontId="21" fillId="0" borderId="0" xfId="3" applyNumberFormat="1" applyFont="1" applyBorder="1" applyAlignment="1">
      <alignment horizontal="center"/>
    </xf>
    <xf numFmtId="0" fontId="1" fillId="2" borderId="4" xfId="3" applyNumberFormat="1" applyFont="1" applyFill="1" applyBorder="1" applyAlignment="1">
      <alignment horizontal="center" vertical="center"/>
    </xf>
    <xf numFmtId="3" fontId="21" fillId="2" borderId="4" xfId="3" applyNumberFormat="1" applyFont="1" applyFill="1" applyBorder="1" applyAlignment="1">
      <alignment horizontal="center"/>
    </xf>
    <xf numFmtId="3" fontId="21" fillId="0" borderId="4" xfId="3" applyNumberFormat="1" applyFont="1" applyFill="1" applyBorder="1" applyAlignment="1">
      <alignment horizontal="center"/>
    </xf>
    <xf numFmtId="3" fontId="21" fillId="0" borderId="4" xfId="3" applyNumberFormat="1" applyFont="1" applyBorder="1" applyAlignment="1">
      <alignment horizontal="center"/>
    </xf>
    <xf numFmtId="0" fontId="4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Alignment="1">
      <alignment horizontal="center" vertical="center"/>
    </xf>
    <xf numFmtId="3" fontId="21" fillId="0" borderId="0" xfId="3" applyNumberFormat="1" applyFont="1" applyBorder="1" applyAlignment="1">
      <alignment horizontal="center"/>
    </xf>
    <xf numFmtId="166" fontId="0" fillId="0" borderId="0" xfId="1" applyNumberFormat="1" applyFont="1"/>
    <xf numFmtId="164" fontId="9" fillId="2" borderId="2" xfId="3" quotePrefix="1" applyNumberFormat="1" applyFont="1" applyFill="1" applyBorder="1" applyAlignment="1">
      <alignment horizontal="center"/>
    </xf>
    <xf numFmtId="3" fontId="9" fillId="2" borderId="0" xfId="3" quotePrefix="1" applyNumberFormat="1" applyFont="1" applyFill="1" applyBorder="1" applyAlignment="1">
      <alignment horizontal="center"/>
    </xf>
    <xf numFmtId="164" fontId="9" fillId="2" borderId="0" xfId="3" quotePrefix="1" applyNumberFormat="1" applyFont="1" applyFill="1" applyAlignment="1">
      <alignment horizontal="center"/>
    </xf>
    <xf numFmtId="0" fontId="23" fillId="0" borderId="0" xfId="3" applyNumberFormat="1" applyFont="1" applyAlignment="1">
      <alignment horizontal="center"/>
    </xf>
    <xf numFmtId="0" fontId="23" fillId="0" borderId="0" xfId="3" applyNumberFormat="1" applyFont="1" applyBorder="1" applyAlignment="1">
      <alignment horizontal="center"/>
    </xf>
    <xf numFmtId="0" fontId="3" fillId="0" borderId="0" xfId="3" applyNumberFormat="1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Alignment="1">
      <alignment horizontal="center" vertical="center"/>
    </xf>
    <xf numFmtId="0" fontId="4" fillId="0" borderId="0" xfId="3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" xfId="3"/>
    <cellStyle name="Normal 3" xfId="5"/>
    <cellStyle name="Normal 9" xfId="4"/>
    <cellStyle name="Percent" xfId="2" builtinId="5"/>
  </cellStyles>
  <dxfs count="17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border diagonalUp="0" diagonalDown="0">
        <left/>
        <right/>
        <top/>
        <bottom/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border diagonalUp="0" diagonalDown="0">
        <left/>
        <right/>
        <top/>
        <bottom/>
      </border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23" totalsRowShown="0" tableBorderDxfId="16">
  <autoFilter ref="A2:H23"/>
  <tableColumns count="8">
    <tableColumn id="1" name=" " dataDxfId="15"/>
    <tableColumn id="2" name="coop" dataDxfId="14"/>
    <tableColumn id="3" name="Year" dataDxfId="13"/>
    <tableColumn id="4" name="SUM_of_ResSales" dataDxfId="12"/>
    <tableColumn id="5" name="SUM_of_ComSales" dataDxfId="11"/>
    <tableColumn id="6" name="SUM_of_OthSales" dataDxfId="10"/>
    <tableColumn id="7" name="SUM_of_TotalSales" dataDxfId="9"/>
    <tableColumn id="8" name="SUM_of_Purchases" dataDxfId="8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id="4" name="Table4" displayName="Table4" ref="A2:G23" totalsRowShown="0" tableBorderDxfId="7">
  <autoFilter ref="A2:G23"/>
  <tableColumns count="7">
    <tableColumn id="1" name=" " dataDxfId="6"/>
    <tableColumn id="2" name="coop" dataDxfId="5"/>
    <tableColumn id="3" name="Year" dataDxfId="4"/>
    <tableColumn id="4" name="SUM_of_ResMeters" dataDxfId="3"/>
    <tableColumn id="5" name="SUM_of_ComMeters" dataDxfId="2"/>
    <tableColumn id="6" name="SUM_of_OthMeters" dataDxfId="1"/>
    <tableColumn id="7" name="SUM_of_TotalMeters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23"/>
  <sheetViews>
    <sheetView topLeftCell="B1" workbookViewId="0">
      <selection activeCell="B2" sqref="B2"/>
    </sheetView>
  </sheetViews>
  <sheetFormatPr defaultRowHeight="13.2" x14ac:dyDescent="0.25"/>
  <cols>
    <col min="1" max="1" width="3.88671875" bestFit="1" customWidth="1"/>
    <col min="2" max="2" width="7.6640625" bestFit="1" customWidth="1"/>
    <col min="3" max="3" width="7.44140625" bestFit="1" customWidth="1"/>
    <col min="4" max="4" width="19.6640625" bestFit="1" customWidth="1"/>
    <col min="5" max="5" width="20.5546875" bestFit="1" customWidth="1"/>
    <col min="6" max="6" width="19.5546875" bestFit="1" customWidth="1"/>
    <col min="7" max="7" width="21" bestFit="1" customWidth="1"/>
    <col min="8" max="8" width="20.6640625" bestFit="1" customWidth="1"/>
  </cols>
  <sheetData>
    <row r="1" spans="1:8" x14ac:dyDescent="0.25">
      <c r="B1" s="72" t="s">
        <v>68</v>
      </c>
    </row>
    <row r="2" spans="1:8" x14ac:dyDescent="0.25">
      <c r="A2" s="83" t="s">
        <v>23</v>
      </c>
      <c r="B2" s="76" t="s">
        <v>1</v>
      </c>
      <c r="C2" s="76" t="s">
        <v>2</v>
      </c>
      <c r="D2" s="76" t="s">
        <v>26</v>
      </c>
      <c r="E2" s="76" t="s">
        <v>27</v>
      </c>
      <c r="F2" s="76" t="s">
        <v>28</v>
      </c>
      <c r="G2" s="76" t="s">
        <v>29</v>
      </c>
      <c r="H2" s="76" t="s">
        <v>30</v>
      </c>
    </row>
    <row r="3" spans="1:8" x14ac:dyDescent="0.25">
      <c r="A3" s="75">
        <v>11</v>
      </c>
      <c r="B3" s="76" t="s">
        <v>0</v>
      </c>
      <c r="C3" s="77">
        <v>2007</v>
      </c>
      <c r="D3" s="77">
        <v>8997531.6397833489</v>
      </c>
      <c r="E3" s="77">
        <v>3785737.9855830739</v>
      </c>
      <c r="F3" s="77">
        <v>136432.65818992638</v>
      </c>
      <c r="G3" s="77">
        <v>12919702.283556348</v>
      </c>
      <c r="H3" s="77">
        <v>13493427.904499998</v>
      </c>
    </row>
    <row r="4" spans="1:8" x14ac:dyDescent="0.25">
      <c r="A4" s="75">
        <v>12</v>
      </c>
      <c r="B4" s="76" t="s">
        <v>0</v>
      </c>
      <c r="C4" s="77">
        <v>2008</v>
      </c>
      <c r="D4" s="77">
        <v>8785864.4816593155</v>
      </c>
      <c r="E4" s="77">
        <v>3834599.4001640799</v>
      </c>
      <c r="F4" s="77">
        <v>133081.75997556612</v>
      </c>
      <c r="G4" s="77">
        <v>12753545.641798958</v>
      </c>
      <c r="H4" s="77">
        <v>13358039.168500001</v>
      </c>
    </row>
    <row r="5" spans="1:8" x14ac:dyDescent="0.25">
      <c r="A5" s="75">
        <v>13</v>
      </c>
      <c r="B5" s="76" t="s">
        <v>0</v>
      </c>
      <c r="C5" s="77">
        <v>2009</v>
      </c>
      <c r="D5" s="77">
        <v>8929144.5950381197</v>
      </c>
      <c r="E5" s="77">
        <v>3716856.1030336069</v>
      </c>
      <c r="F5" s="77">
        <v>136841.33050153227</v>
      </c>
      <c r="G5" s="77">
        <v>12782842.02857326</v>
      </c>
      <c r="H5" s="77">
        <v>13455120.618999997</v>
      </c>
    </row>
    <row r="6" spans="1:8" x14ac:dyDescent="0.25">
      <c r="A6" s="75">
        <v>14</v>
      </c>
      <c r="B6" s="76" t="s">
        <v>0</v>
      </c>
      <c r="C6" s="77">
        <v>2010</v>
      </c>
      <c r="D6" s="77">
        <v>9688714.0556362532</v>
      </c>
      <c r="E6" s="77">
        <v>3890210.1794452742</v>
      </c>
      <c r="F6" s="77">
        <v>137536.35370644816</v>
      </c>
      <c r="G6" s="77">
        <v>13716460.588787975</v>
      </c>
      <c r="H6" s="77">
        <v>14449769.763</v>
      </c>
    </row>
    <row r="7" spans="1:8" x14ac:dyDescent="0.25">
      <c r="A7" s="75">
        <v>15</v>
      </c>
      <c r="B7" s="76" t="s">
        <v>0</v>
      </c>
      <c r="C7" s="77">
        <v>2011</v>
      </c>
      <c r="D7" s="77">
        <v>8777071.741543822</v>
      </c>
      <c r="E7" s="77">
        <v>3699225.7685107491</v>
      </c>
      <c r="F7" s="77">
        <v>138744.1992795</v>
      </c>
      <c r="G7" s="77">
        <v>12615041.709334072</v>
      </c>
      <c r="H7" s="77">
        <v>13192272.76</v>
      </c>
    </row>
    <row r="8" spans="1:8" x14ac:dyDescent="0.25">
      <c r="A8" s="75">
        <v>16</v>
      </c>
      <c r="B8" s="76" t="s">
        <v>0</v>
      </c>
      <c r="C8" s="77">
        <v>2012</v>
      </c>
      <c r="D8" s="77">
        <v>8422591.3126208037</v>
      </c>
      <c r="E8" s="77">
        <v>3821421.5279008639</v>
      </c>
      <c r="F8" s="77">
        <v>144665.12143300843</v>
      </c>
      <c r="G8" s="77">
        <v>12388677.961954676</v>
      </c>
      <c r="H8" s="77">
        <v>13004082.004000001</v>
      </c>
    </row>
    <row r="9" spans="1:8" x14ac:dyDescent="0.25">
      <c r="A9" s="75">
        <v>17</v>
      </c>
      <c r="B9" s="76" t="s">
        <v>0</v>
      </c>
      <c r="C9" s="77">
        <v>2013</v>
      </c>
      <c r="D9" s="77">
        <v>8453084.0382121429</v>
      </c>
      <c r="E9" s="77">
        <v>3866778.4736954859</v>
      </c>
      <c r="F9" s="77">
        <v>146581.02003668642</v>
      </c>
      <c r="G9" s="77">
        <v>12466443.531944316</v>
      </c>
      <c r="H9" s="77">
        <v>13061498.683</v>
      </c>
    </row>
    <row r="10" spans="1:8" x14ac:dyDescent="0.25">
      <c r="A10" s="75">
        <v>18</v>
      </c>
      <c r="B10" s="76" t="s">
        <v>0</v>
      </c>
      <c r="C10" s="77">
        <v>2014</v>
      </c>
      <c r="D10" s="77">
        <v>8805492.8729935437</v>
      </c>
      <c r="E10" s="77">
        <v>4003736.5682030385</v>
      </c>
      <c r="F10" s="77">
        <v>150039.40681462962</v>
      </c>
      <c r="G10" s="77">
        <v>12959268.848011211</v>
      </c>
      <c r="H10" s="77">
        <v>13591309.989999998</v>
      </c>
    </row>
    <row r="11" spans="1:8" x14ac:dyDescent="0.25">
      <c r="A11" s="75">
        <v>19</v>
      </c>
      <c r="B11" s="76" t="s">
        <v>0</v>
      </c>
      <c r="C11" s="77">
        <v>2015</v>
      </c>
      <c r="D11" s="77">
        <v>9062497.7612399999</v>
      </c>
      <c r="E11" s="77">
        <v>4159033.5612900001</v>
      </c>
      <c r="F11" s="77">
        <v>152702.37</v>
      </c>
      <c r="G11" s="77">
        <v>13374233.692529999</v>
      </c>
      <c r="H11" s="77">
        <v>14005287.944000002</v>
      </c>
    </row>
    <row r="12" spans="1:8" x14ac:dyDescent="0.25">
      <c r="A12" s="75">
        <v>20</v>
      </c>
      <c r="B12" s="76" t="s">
        <v>0</v>
      </c>
      <c r="C12" s="77">
        <v>2016</v>
      </c>
      <c r="D12" s="77">
        <v>9310426.0251200013</v>
      </c>
      <c r="E12" s="77">
        <v>4311370.0042300001</v>
      </c>
      <c r="F12" s="77">
        <v>151635.95366000003</v>
      </c>
      <c r="G12" s="77">
        <v>13773431.983010003</v>
      </c>
      <c r="H12" s="77">
        <v>14378704.948999999</v>
      </c>
    </row>
    <row r="13" spans="1:8" x14ac:dyDescent="0.25">
      <c r="A13" s="75">
        <v>21</v>
      </c>
      <c r="B13" s="76" t="s">
        <v>0</v>
      </c>
      <c r="C13" s="77">
        <v>2017</v>
      </c>
      <c r="D13" s="77">
        <v>9032130.3568837736</v>
      </c>
      <c r="E13" s="77">
        <v>4356137.4822137747</v>
      </c>
      <c r="F13" s="77">
        <v>137643.47698776683</v>
      </c>
      <c r="G13" s="77">
        <v>13525911.316085316</v>
      </c>
      <c r="H13" s="77">
        <v>14032074.905019347</v>
      </c>
    </row>
    <row r="14" spans="1:8" x14ac:dyDescent="0.25">
      <c r="A14" s="75">
        <v>22</v>
      </c>
      <c r="B14" s="76" t="s">
        <v>0</v>
      </c>
      <c r="C14" s="77">
        <v>2018</v>
      </c>
      <c r="D14" s="77">
        <v>9350508.0184885468</v>
      </c>
      <c r="E14" s="77">
        <v>4415978.7126858206</v>
      </c>
      <c r="F14" s="77">
        <v>135763.67510058329</v>
      </c>
      <c r="G14" s="77">
        <v>13902250.406274954</v>
      </c>
      <c r="H14" s="77">
        <v>14478978.465241792</v>
      </c>
    </row>
    <row r="15" spans="1:8" x14ac:dyDescent="0.25">
      <c r="A15" s="75">
        <v>23</v>
      </c>
      <c r="B15" s="76" t="s">
        <v>0</v>
      </c>
      <c r="C15" s="77">
        <v>2019</v>
      </c>
      <c r="D15" s="77">
        <v>9497326.0590490848</v>
      </c>
      <c r="E15" s="77">
        <v>4485971.5125123719</v>
      </c>
      <c r="F15" s="77">
        <v>134328.97700936528</v>
      </c>
      <c r="G15" s="77">
        <v>14117626.548570823</v>
      </c>
      <c r="H15" s="77">
        <v>14691442.98543838</v>
      </c>
    </row>
    <row r="16" spans="1:8" x14ac:dyDescent="0.25">
      <c r="A16" s="75">
        <v>24</v>
      </c>
      <c r="B16" s="76" t="s">
        <v>0</v>
      </c>
      <c r="C16" s="77">
        <v>2020</v>
      </c>
      <c r="D16" s="77">
        <v>9533286.2495965678</v>
      </c>
      <c r="E16" s="77">
        <v>4570950.1724004466</v>
      </c>
      <c r="F16" s="77">
        <v>132467.25242359264</v>
      </c>
      <c r="G16" s="77">
        <v>14236703.674420604</v>
      </c>
      <c r="H16" s="77">
        <v>14804272.332260285</v>
      </c>
    </row>
    <row r="17" spans="1:8" x14ac:dyDescent="0.25">
      <c r="A17" s="75">
        <v>25</v>
      </c>
      <c r="B17" s="76" t="s">
        <v>0</v>
      </c>
      <c r="C17" s="77">
        <v>2021</v>
      </c>
      <c r="D17" s="77">
        <v>9626299.3442633338</v>
      </c>
      <c r="E17" s="77">
        <v>4650254.4505540719</v>
      </c>
      <c r="F17" s="77">
        <v>131784.98314277333</v>
      </c>
      <c r="G17" s="77">
        <v>14408338.777960179</v>
      </c>
      <c r="H17" s="77">
        <v>14970558.70111814</v>
      </c>
    </row>
    <row r="18" spans="1:8" x14ac:dyDescent="0.25">
      <c r="A18" s="75">
        <v>26</v>
      </c>
      <c r="B18" s="76" t="s">
        <v>0</v>
      </c>
      <c r="C18" s="77">
        <v>2022</v>
      </c>
      <c r="D18" s="77">
        <v>9756675.7631148919</v>
      </c>
      <c r="E18" s="77">
        <v>4738396.2924513379</v>
      </c>
      <c r="F18" s="77">
        <v>131653.63370578372</v>
      </c>
      <c r="G18" s="77">
        <v>14626725.689272014</v>
      </c>
      <c r="H18" s="77">
        <v>15186653.692404732</v>
      </c>
    </row>
    <row r="19" spans="1:8" x14ac:dyDescent="0.25">
      <c r="A19" s="75">
        <v>27</v>
      </c>
      <c r="B19" s="76" t="s">
        <v>0</v>
      </c>
      <c r="C19" s="77">
        <v>2023</v>
      </c>
      <c r="D19" s="77">
        <v>9899989.3967784848</v>
      </c>
      <c r="E19" s="77">
        <v>4824240.0553382542</v>
      </c>
      <c r="F19" s="77">
        <v>131630.50848003139</v>
      </c>
      <c r="G19" s="77">
        <v>14855859.960596772</v>
      </c>
      <c r="H19" s="77">
        <v>15420665.094374323</v>
      </c>
    </row>
    <row r="20" spans="1:8" x14ac:dyDescent="0.25">
      <c r="A20" s="75">
        <v>28</v>
      </c>
      <c r="B20" s="76" t="s">
        <v>0</v>
      </c>
      <c r="C20" s="77">
        <v>2024</v>
      </c>
      <c r="D20" s="77">
        <v>10037194.944076741</v>
      </c>
      <c r="E20" s="77">
        <v>4904053.1038584495</v>
      </c>
      <c r="F20" s="77">
        <v>131638.03662610953</v>
      </c>
      <c r="G20" s="77">
        <v>15072886.0845613</v>
      </c>
      <c r="H20" s="77">
        <v>15641923.490675684</v>
      </c>
    </row>
    <row r="21" spans="1:8" x14ac:dyDescent="0.25">
      <c r="A21" s="75">
        <v>29</v>
      </c>
      <c r="B21" s="76" t="s">
        <v>0</v>
      </c>
      <c r="C21" s="77">
        <v>2025</v>
      </c>
      <c r="D21" s="77">
        <v>10164156.858515471</v>
      </c>
      <c r="E21" s="77">
        <v>4981892.5417488003</v>
      </c>
      <c r="F21" s="77">
        <v>131569.95488099259</v>
      </c>
      <c r="G21" s="77">
        <v>15277619.355145264</v>
      </c>
      <c r="H21" s="77">
        <v>15852259.599958461</v>
      </c>
    </row>
    <row r="22" spans="1:8" x14ac:dyDescent="0.25">
      <c r="A22" s="75">
        <v>30</v>
      </c>
      <c r="B22" s="76" t="s">
        <v>0</v>
      </c>
      <c r="C22" s="77">
        <v>2026</v>
      </c>
      <c r="D22" s="77">
        <v>10297771.039995017</v>
      </c>
      <c r="E22" s="77">
        <v>5062418.0958035486</v>
      </c>
      <c r="F22" s="77">
        <v>131668.63450281377</v>
      </c>
      <c r="G22" s="77">
        <v>15491857.770301381</v>
      </c>
      <c r="H22" s="77">
        <v>16073390.477057463</v>
      </c>
    </row>
    <row r="23" spans="1:8" x14ac:dyDescent="0.25">
      <c r="A23" s="75">
        <v>31</v>
      </c>
      <c r="B23" s="76" t="s">
        <v>0</v>
      </c>
      <c r="C23" s="77">
        <v>2027</v>
      </c>
      <c r="D23" s="77">
        <v>10433307.795871526</v>
      </c>
      <c r="E23" s="77">
        <v>5141728.7192715835</v>
      </c>
      <c r="F23" s="77">
        <v>131845.17919645234</v>
      </c>
      <c r="G23" s="77">
        <v>15706881.694339562</v>
      </c>
      <c r="H23" s="77">
        <v>16295327.699055837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zoomScale="85" zoomScaleNormal="85" workbookViewId="0">
      <selection activeCell="A2" sqref="A2:J2"/>
    </sheetView>
  </sheetViews>
  <sheetFormatPr defaultRowHeight="15.6" x14ac:dyDescent="0.3"/>
  <cols>
    <col min="1" max="1" width="12.777343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  <col min="12" max="12" width="15.33203125" bestFit="1" customWidth="1"/>
  </cols>
  <sheetData>
    <row r="1" spans="1:12" x14ac:dyDescent="0.3">
      <c r="A1" s="163" t="s">
        <v>64</v>
      </c>
    </row>
    <row r="2" spans="1:12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2" ht="17.399999999999999" x14ac:dyDescent="0.25">
      <c r="A3" s="166" t="s">
        <v>41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2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2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2" x14ac:dyDescent="0.3">
      <c r="A6" s="1"/>
      <c r="C6" s="3"/>
      <c r="D6" s="3"/>
      <c r="G6" s="3"/>
      <c r="I6" s="3"/>
    </row>
    <row r="7" spans="1:12" ht="13.2" x14ac:dyDescent="0.25">
      <c r="A7" s="5"/>
      <c r="B7" s="5"/>
      <c r="C7" s="6"/>
      <c r="D7" s="7"/>
      <c r="E7" s="6"/>
      <c r="F7" s="6"/>
      <c r="G7" s="7"/>
      <c r="H7" s="5"/>
      <c r="I7" s="7"/>
      <c r="J7" s="6"/>
    </row>
    <row r="8" spans="1:12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2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2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2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2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2" ht="14.4" x14ac:dyDescent="0.3">
      <c r="A13" s="146">
        <v>2007</v>
      </c>
      <c r="B13" s="151">
        <v>5150</v>
      </c>
      <c r="C13" s="101" t="s">
        <v>16</v>
      </c>
      <c r="D13" s="104" t="s">
        <v>16</v>
      </c>
      <c r="E13" s="151">
        <f>H13/B13*10^6</f>
        <v>31959.767961165049</v>
      </c>
      <c r="F13" s="101" t="s">
        <v>16</v>
      </c>
      <c r="G13" s="104" t="s">
        <v>16</v>
      </c>
      <c r="H13" s="151">
        <v>164.592805</v>
      </c>
      <c r="I13" s="101" t="s">
        <v>16</v>
      </c>
      <c r="J13" s="104" t="s">
        <v>16</v>
      </c>
      <c r="L13" s="158"/>
    </row>
    <row r="14" spans="1:12" ht="14.4" x14ac:dyDescent="0.3">
      <c r="A14" s="146">
        <v>2008</v>
      </c>
      <c r="B14" s="151">
        <v>5075</v>
      </c>
      <c r="C14" s="101">
        <f t="shared" ref="C14:C35" si="0">B14-B13</f>
        <v>-75</v>
      </c>
      <c r="D14" s="104">
        <f t="shared" ref="D14:D35" si="1">(C14/B13)*100</f>
        <v>-1.4563106796116505</v>
      </c>
      <c r="E14" s="151">
        <f t="shared" ref="E14:E22" si="2">H14/B14*10^6</f>
        <v>32097.691822660097</v>
      </c>
      <c r="F14" s="101">
        <f t="shared" ref="F14:F35" si="3">E14-E13</f>
        <v>137.92386149504819</v>
      </c>
      <c r="G14" s="104">
        <f t="shared" ref="G14:G35" si="4">(F14/E13)*100</f>
        <v>0.43155463976660347</v>
      </c>
      <c r="H14" s="151">
        <v>162.89578599999999</v>
      </c>
      <c r="I14" s="101">
        <f t="shared" ref="I14:I35" si="5">H14-H13</f>
        <v>-1.6970190000000116</v>
      </c>
      <c r="J14" s="104">
        <f t="shared" ref="J14:J35" si="6">(I14/H13)*100</f>
        <v>-1.0310408161523292</v>
      </c>
    </row>
    <row r="15" spans="1:12" ht="14.4" x14ac:dyDescent="0.3">
      <c r="A15" s="146">
        <v>2009</v>
      </c>
      <c r="B15" s="151">
        <v>5036</v>
      </c>
      <c r="C15" s="101">
        <f t="shared" si="0"/>
        <v>-39</v>
      </c>
      <c r="D15" s="104">
        <f t="shared" si="1"/>
        <v>-0.76847290640394084</v>
      </c>
      <c r="E15" s="151">
        <f t="shared" si="2"/>
        <v>33084.892176330417</v>
      </c>
      <c r="F15" s="101">
        <f t="shared" si="3"/>
        <v>987.2003536703196</v>
      </c>
      <c r="G15" s="104">
        <f t="shared" si="4"/>
        <v>3.0756116643047307</v>
      </c>
      <c r="H15" s="151">
        <v>166.61551699999998</v>
      </c>
      <c r="I15" s="101">
        <f t="shared" si="5"/>
        <v>3.7197309999999959</v>
      </c>
      <c r="J15" s="104">
        <f t="shared" si="6"/>
        <v>2.2835035155544148</v>
      </c>
    </row>
    <row r="16" spans="1:12" ht="14.4" x14ac:dyDescent="0.3">
      <c r="A16" s="146">
        <v>2010</v>
      </c>
      <c r="B16" s="151">
        <v>4956</v>
      </c>
      <c r="C16" s="101">
        <f t="shared" si="0"/>
        <v>-80</v>
      </c>
      <c r="D16" s="104">
        <f t="shared" si="1"/>
        <v>-1.5885623510722795</v>
      </c>
      <c r="E16" s="151">
        <f t="shared" si="2"/>
        <v>31895.749394673123</v>
      </c>
      <c r="F16" s="101">
        <f t="shared" si="3"/>
        <v>-1189.1427816572941</v>
      </c>
      <c r="G16" s="104">
        <f t="shared" si="4"/>
        <v>-3.5942168870298761</v>
      </c>
      <c r="H16" s="151">
        <v>158.075334</v>
      </c>
      <c r="I16" s="101">
        <f t="shared" si="5"/>
        <v>-8.5401829999999848</v>
      </c>
      <c r="J16" s="104">
        <f t="shared" si="6"/>
        <v>-5.1256828618189179</v>
      </c>
    </row>
    <row r="17" spans="1:12" ht="14.4" x14ac:dyDescent="0.3">
      <c r="A17" s="146">
        <v>2011</v>
      </c>
      <c r="B17" s="151">
        <v>4954</v>
      </c>
      <c r="C17" s="101">
        <f t="shared" si="0"/>
        <v>-2</v>
      </c>
      <c r="D17" s="104">
        <f t="shared" si="1"/>
        <v>-4.0355125100887811E-2</v>
      </c>
      <c r="E17" s="151">
        <f t="shared" si="2"/>
        <v>32254.601130399671</v>
      </c>
      <c r="F17" s="101">
        <f t="shared" si="3"/>
        <v>358.85173572654821</v>
      </c>
      <c r="G17" s="104">
        <f t="shared" si="4"/>
        <v>1.1250769852940958</v>
      </c>
      <c r="H17" s="151">
        <v>159.78929399999998</v>
      </c>
      <c r="I17" s="101">
        <f t="shared" si="5"/>
        <v>1.7139599999999859</v>
      </c>
      <c r="J17" s="104">
        <f t="shared" si="6"/>
        <v>1.0842678339683192</v>
      </c>
    </row>
    <row r="18" spans="1:12" ht="14.4" x14ac:dyDescent="0.3">
      <c r="A18" s="146">
        <v>2012</v>
      </c>
      <c r="B18" s="151">
        <v>4818</v>
      </c>
      <c r="C18" s="101">
        <f t="shared" si="0"/>
        <v>-136</v>
      </c>
      <c r="D18" s="104">
        <f t="shared" si="1"/>
        <v>-2.7452563584981835</v>
      </c>
      <c r="E18" s="151">
        <f t="shared" si="2"/>
        <v>34079.979452054795</v>
      </c>
      <c r="F18" s="101">
        <f t="shared" si="3"/>
        <v>1825.3783216551237</v>
      </c>
      <c r="G18" s="104">
        <f t="shared" si="4"/>
        <v>5.6592804055317272</v>
      </c>
      <c r="H18" s="151">
        <v>164.19734099999999</v>
      </c>
      <c r="I18" s="101">
        <f t="shared" si="5"/>
        <v>4.4080470000000105</v>
      </c>
      <c r="J18" s="104">
        <f t="shared" si="6"/>
        <v>2.7586622918554302</v>
      </c>
    </row>
    <row r="19" spans="1:12" ht="14.4" x14ac:dyDescent="0.3">
      <c r="A19" s="146">
        <v>2013</v>
      </c>
      <c r="B19" s="151">
        <v>5185</v>
      </c>
      <c r="C19" s="101">
        <f t="shared" si="0"/>
        <v>367</v>
      </c>
      <c r="D19" s="104">
        <f t="shared" si="1"/>
        <v>7.6172685761726848</v>
      </c>
      <c r="E19" s="151">
        <f t="shared" si="2"/>
        <v>32021.999807135966</v>
      </c>
      <c r="F19" s="101">
        <f t="shared" si="3"/>
        <v>-2057.9796449188289</v>
      </c>
      <c r="G19" s="104">
        <f t="shared" si="4"/>
        <v>-6.0386763079305394</v>
      </c>
      <c r="H19" s="151">
        <v>166.03406899999999</v>
      </c>
      <c r="I19" s="101">
        <f t="shared" si="5"/>
        <v>1.8367279999999937</v>
      </c>
      <c r="J19" s="104">
        <f t="shared" si="6"/>
        <v>1.1186100754213759</v>
      </c>
    </row>
    <row r="20" spans="1:12" ht="14.4" x14ac:dyDescent="0.3">
      <c r="A20" s="146">
        <v>2014</v>
      </c>
      <c r="B20" s="151">
        <v>5307.75</v>
      </c>
      <c r="C20" s="101">
        <f t="shared" si="0"/>
        <v>122.75</v>
      </c>
      <c r="D20" s="104">
        <f t="shared" si="1"/>
        <v>2.3674059787849568</v>
      </c>
      <c r="E20" s="151">
        <f t="shared" si="2"/>
        <v>28448.966134426075</v>
      </c>
      <c r="F20" s="101">
        <f t="shared" si="3"/>
        <v>-3573.0336727098911</v>
      </c>
      <c r="G20" s="104">
        <f t="shared" si="4"/>
        <v>-11.158059128816983</v>
      </c>
      <c r="H20" s="151">
        <v>151</v>
      </c>
      <c r="I20" s="101">
        <f t="shared" si="5"/>
        <v>-15.034068999999988</v>
      </c>
      <c r="J20" s="104">
        <f t="shared" si="6"/>
        <v>-9.0548097089640009</v>
      </c>
    </row>
    <row r="21" spans="1:12" ht="14.4" x14ac:dyDescent="0.3">
      <c r="A21" s="146">
        <v>2015</v>
      </c>
      <c r="B21" s="151">
        <v>5342.916666666667</v>
      </c>
      <c r="C21" s="101">
        <f t="shared" si="0"/>
        <v>35.16666666666697</v>
      </c>
      <c r="D21" s="104">
        <f t="shared" si="1"/>
        <v>0.66255318480838332</v>
      </c>
      <c r="E21" s="151">
        <f t="shared" si="2"/>
        <v>28261.717226857989</v>
      </c>
      <c r="F21" s="101">
        <f t="shared" si="3"/>
        <v>-187.248907568086</v>
      </c>
      <c r="G21" s="104">
        <f t="shared" si="4"/>
        <v>-0.65819231069172746</v>
      </c>
      <c r="H21" s="151">
        <v>151</v>
      </c>
      <c r="I21" s="101">
        <f t="shared" si="5"/>
        <v>0</v>
      </c>
      <c r="J21" s="104">
        <f t="shared" si="6"/>
        <v>0</v>
      </c>
    </row>
    <row r="22" spans="1:12" ht="14.4" x14ac:dyDescent="0.3">
      <c r="A22" s="146">
        <v>2016</v>
      </c>
      <c r="B22" s="151">
        <v>5384.4219454877848</v>
      </c>
      <c r="C22" s="101">
        <f t="shared" si="0"/>
        <v>41.505278821117827</v>
      </c>
      <c r="D22" s="104">
        <f t="shared" si="1"/>
        <v>0.77682811487703951</v>
      </c>
      <c r="E22" s="151">
        <f t="shared" si="2"/>
        <v>28161.974524874102</v>
      </c>
      <c r="F22" s="101">
        <f t="shared" si="3"/>
        <v>-99.742701983886946</v>
      </c>
      <c r="G22" s="104">
        <f t="shared" si="4"/>
        <v>-0.35292512901197082</v>
      </c>
      <c r="H22" s="151">
        <v>151.63595366000004</v>
      </c>
      <c r="I22" s="101">
        <f t="shared" si="5"/>
        <v>0.63595366000004105</v>
      </c>
      <c r="J22" s="104">
        <f t="shared" si="6"/>
        <v>0.42116136423843775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v>5428.236050952105</v>
      </c>
      <c r="C25" s="107">
        <f>B25-B22</f>
        <v>43.814105464320164</v>
      </c>
      <c r="D25" s="109">
        <f>(C25/B22)*100</f>
        <v>0.81371976245355282</v>
      </c>
      <c r="E25" s="153">
        <f>H25/B25*10^6</f>
        <v>25356.943894071144</v>
      </c>
      <c r="F25" s="107">
        <f>E25-E22</f>
        <v>-2805.0306308029576</v>
      </c>
      <c r="G25" s="109">
        <f>(F25/E22)*100</f>
        <v>-9.960347873780691</v>
      </c>
      <c r="H25" s="152">
        <v>137.64347698776683</v>
      </c>
      <c r="I25" s="107">
        <f>H25-H22</f>
        <v>-13.992476672233209</v>
      </c>
      <c r="J25" s="109">
        <f>(I25/H22)*100</f>
        <v>-9.2276774303852171</v>
      </c>
    </row>
    <row r="26" spans="1:12" ht="14.4" x14ac:dyDescent="0.3">
      <c r="A26" s="149">
        <v>2018</v>
      </c>
      <c r="B26" s="152">
        <v>5455.2006641843745</v>
      </c>
      <c r="C26" s="107">
        <f t="shared" si="0"/>
        <v>26.964613232269585</v>
      </c>
      <c r="D26" s="109">
        <f t="shared" si="1"/>
        <v>0.49674724863042813</v>
      </c>
      <c r="E26" s="153">
        <f t="shared" ref="E26:E35" si="7">H26/B26*10^6</f>
        <v>24887.017629237253</v>
      </c>
      <c r="F26" s="107">
        <f t="shared" si="3"/>
        <v>-469.92626483389176</v>
      </c>
      <c r="G26" s="109">
        <f t="shared" si="4"/>
        <v>-1.8532448815480793</v>
      </c>
      <c r="H26" s="152">
        <v>135.7636751005833</v>
      </c>
      <c r="I26" s="107">
        <f t="shared" si="5"/>
        <v>-1.8798018871835325</v>
      </c>
      <c r="J26" s="109">
        <f t="shared" si="6"/>
        <v>-1.3657035758771201</v>
      </c>
    </row>
    <row r="27" spans="1:12" ht="14.4" x14ac:dyDescent="0.3">
      <c r="A27" s="149">
        <v>2019</v>
      </c>
      <c r="B27" s="152">
        <v>5475.3225328603085</v>
      </c>
      <c r="C27" s="107">
        <f t="shared" si="0"/>
        <v>20.121868675933911</v>
      </c>
      <c r="D27" s="109">
        <f t="shared" si="1"/>
        <v>0.36885661801667929</v>
      </c>
      <c r="E27" s="153">
        <f t="shared" si="7"/>
        <v>24533.527696895657</v>
      </c>
      <c r="F27" s="107">
        <f t="shared" si="3"/>
        <v>-353.4899323415957</v>
      </c>
      <c r="G27" s="109">
        <f t="shared" si="4"/>
        <v>-1.4203788401158843</v>
      </c>
      <c r="H27" s="152">
        <v>134.32897700936527</v>
      </c>
      <c r="I27" s="107">
        <f t="shared" si="5"/>
        <v>-1.4346980912180243</v>
      </c>
      <c r="J27" s="109">
        <f t="shared" si="6"/>
        <v>-1.0567613834518688</v>
      </c>
    </row>
    <row r="28" spans="1:12" ht="14.4" x14ac:dyDescent="0.3">
      <c r="A28" s="149">
        <v>2020</v>
      </c>
      <c r="B28" s="152">
        <v>5496.8827912333691</v>
      </c>
      <c r="C28" s="107">
        <f t="shared" si="0"/>
        <v>21.560258373060606</v>
      </c>
      <c r="D28" s="109">
        <f t="shared" si="1"/>
        <v>0.39377147635899223</v>
      </c>
      <c r="E28" s="153">
        <f t="shared" si="7"/>
        <v>24098.613242191794</v>
      </c>
      <c r="F28" s="107">
        <f t="shared" si="3"/>
        <v>-434.91445470386316</v>
      </c>
      <c r="G28" s="109">
        <f t="shared" si="4"/>
        <v>-1.7727350916553877</v>
      </c>
      <c r="H28" s="152">
        <v>132.46725242359264</v>
      </c>
      <c r="I28" s="107">
        <f t="shared" si="5"/>
        <v>-1.8617245857726346</v>
      </c>
      <c r="J28" s="109">
        <f t="shared" si="6"/>
        <v>-1.3859441404387656</v>
      </c>
    </row>
    <row r="29" spans="1:12" ht="14.4" x14ac:dyDescent="0.3">
      <c r="A29" s="149">
        <v>2021</v>
      </c>
      <c r="B29" s="152">
        <v>5524.328525938482</v>
      </c>
      <c r="C29" s="107">
        <f t="shared" si="0"/>
        <v>27.445734705112955</v>
      </c>
      <c r="D29" s="109">
        <f t="shared" si="1"/>
        <v>0.49929634208108686</v>
      </c>
      <c r="E29" s="153">
        <f t="shared" si="7"/>
        <v>23855.384871482725</v>
      </c>
      <c r="F29" s="107">
        <f t="shared" si="3"/>
        <v>-243.22837070906826</v>
      </c>
      <c r="G29" s="109">
        <f t="shared" si="4"/>
        <v>-1.0093044287014183</v>
      </c>
      <c r="H29" s="152">
        <v>131.78498314277334</v>
      </c>
      <c r="I29" s="107">
        <f t="shared" si="5"/>
        <v>-0.68226928081929827</v>
      </c>
      <c r="J29" s="109">
        <f t="shared" si="6"/>
        <v>-0.51504750671327804</v>
      </c>
    </row>
    <row r="30" spans="1:12" ht="14.4" x14ac:dyDescent="0.3">
      <c r="A30" s="149">
        <v>2022</v>
      </c>
      <c r="B30" s="152">
        <v>5553.1132959887418</v>
      </c>
      <c r="C30" s="107">
        <f t="shared" si="0"/>
        <v>28.784770050259795</v>
      </c>
      <c r="D30" s="109">
        <f t="shared" si="1"/>
        <v>0.52105463885983838</v>
      </c>
      <c r="E30" s="153">
        <f t="shared" si="7"/>
        <v>23708.076296747437</v>
      </c>
      <c r="F30" s="107">
        <f t="shared" si="3"/>
        <v>-147.30857473528886</v>
      </c>
      <c r="G30" s="109">
        <f t="shared" si="4"/>
        <v>-0.61750659454413126</v>
      </c>
      <c r="H30" s="152">
        <v>131.65363370578373</v>
      </c>
      <c r="I30" s="107">
        <f t="shared" si="5"/>
        <v>-0.1313494369896091</v>
      </c>
      <c r="J30" s="109">
        <f t="shared" si="6"/>
        <v>-9.9669502440431795E-2</v>
      </c>
    </row>
    <row r="31" spans="1:12" ht="14.4" x14ac:dyDescent="0.3">
      <c r="A31" s="149">
        <v>2023</v>
      </c>
      <c r="B31" s="152">
        <v>5578.5527722271909</v>
      </c>
      <c r="C31" s="107">
        <f t="shared" si="0"/>
        <v>25.43947623844906</v>
      </c>
      <c r="D31" s="109">
        <f t="shared" si="1"/>
        <v>0.45811196138975074</v>
      </c>
      <c r="E31" s="153">
        <f t="shared" si="7"/>
        <v>23595.816666887778</v>
      </c>
      <c r="F31" s="107">
        <f t="shared" si="3"/>
        <v>-112.25962985965816</v>
      </c>
      <c r="G31" s="109">
        <f t="shared" si="4"/>
        <v>-0.47350796603881057</v>
      </c>
      <c r="H31" s="152">
        <v>131.63050848003138</v>
      </c>
      <c r="I31" s="107">
        <f t="shared" si="5"/>
        <v>-2.3125225752352208E-2</v>
      </c>
      <c r="J31" s="109">
        <f t="shared" si="6"/>
        <v>-1.756520127961822E-2</v>
      </c>
    </row>
    <row r="32" spans="1:12" ht="14.4" x14ac:dyDescent="0.3">
      <c r="A32" s="149">
        <v>2024</v>
      </c>
      <c r="B32" s="152">
        <v>5603.4945588675864</v>
      </c>
      <c r="C32" s="107">
        <f t="shared" si="0"/>
        <v>24.941786640395549</v>
      </c>
      <c r="D32" s="109">
        <f t="shared" si="1"/>
        <v>0.44710138379559949</v>
      </c>
      <c r="E32" s="153">
        <f t="shared" si="7"/>
        <v>23492.132497530674</v>
      </c>
      <c r="F32" s="107">
        <f t="shared" si="3"/>
        <v>-103.68416935710411</v>
      </c>
      <c r="G32" s="109">
        <f t="shared" si="4"/>
        <v>-0.43941759177424466</v>
      </c>
      <c r="H32" s="152">
        <v>131.63803662610954</v>
      </c>
      <c r="I32" s="107">
        <f t="shared" si="5"/>
        <v>7.5281460781582155E-3</v>
      </c>
      <c r="J32" s="109">
        <f t="shared" si="6"/>
        <v>5.7191498878850344E-3</v>
      </c>
    </row>
    <row r="33" spans="1:12" ht="14.4" x14ac:dyDescent="0.3">
      <c r="A33" s="149">
        <v>2025</v>
      </c>
      <c r="B33" s="152">
        <v>5627.6629030504555</v>
      </c>
      <c r="C33" s="107">
        <f t="shared" si="0"/>
        <v>24.168344182869077</v>
      </c>
      <c r="D33" s="109">
        <f t="shared" si="1"/>
        <v>0.43130842600038632</v>
      </c>
      <c r="E33" s="153">
        <f t="shared" si="7"/>
        <v>23379.146396575306</v>
      </c>
      <c r="F33" s="107">
        <f t="shared" si="3"/>
        <v>-112.98610095536787</v>
      </c>
      <c r="G33" s="109">
        <f t="shared" si="4"/>
        <v>-0.48095293591266847</v>
      </c>
      <c r="H33" s="152">
        <v>131.56995488099258</v>
      </c>
      <c r="I33" s="107">
        <f t="shared" si="5"/>
        <v>-6.8081745116955972E-2</v>
      </c>
      <c r="J33" s="109">
        <f t="shared" si="6"/>
        <v>-5.171890044997253E-2</v>
      </c>
    </row>
    <row r="34" spans="1:12" ht="14.4" x14ac:dyDescent="0.3">
      <c r="A34" s="149">
        <v>2026</v>
      </c>
      <c r="B34" s="152">
        <v>5650.2983584917802</v>
      </c>
      <c r="C34" s="107">
        <f t="shared" si="0"/>
        <v>22.635455441324666</v>
      </c>
      <c r="D34" s="109">
        <f t="shared" si="1"/>
        <v>0.40221768487688186</v>
      </c>
      <c r="E34" s="153">
        <f t="shared" si="7"/>
        <v>23302.952543192736</v>
      </c>
      <c r="F34" s="107">
        <f t="shared" si="3"/>
        <v>-76.193853382570524</v>
      </c>
      <c r="G34" s="109">
        <f t="shared" si="4"/>
        <v>-0.32590519812020075</v>
      </c>
      <c r="H34" s="152">
        <v>131.66863450281377</v>
      </c>
      <c r="I34" s="107">
        <f t="shared" si="5"/>
        <v>9.8679621821190722E-2</v>
      </c>
      <c r="J34" s="109">
        <f t="shared" si="6"/>
        <v>7.5001638413913149E-2</v>
      </c>
    </row>
    <row r="35" spans="1:12" ht="14.4" x14ac:dyDescent="0.3">
      <c r="A35" s="149">
        <v>2027</v>
      </c>
      <c r="B35" s="152">
        <v>5671.4647917836646</v>
      </c>
      <c r="C35" s="107">
        <f t="shared" si="0"/>
        <v>21.166433291884459</v>
      </c>
      <c r="D35" s="109">
        <f t="shared" si="1"/>
        <v>0.37460735608896872</v>
      </c>
      <c r="E35" s="153">
        <f t="shared" si="7"/>
        <v>23247.112348728395</v>
      </c>
      <c r="F35" s="107">
        <f t="shared" si="3"/>
        <v>-55.840194464341039</v>
      </c>
      <c r="G35" s="109">
        <f t="shared" si="4"/>
        <v>-0.23962712175995524</v>
      </c>
      <c r="H35" s="152">
        <v>131.84517919645234</v>
      </c>
      <c r="I35" s="107">
        <f t="shared" si="5"/>
        <v>0.17654469363856151</v>
      </c>
      <c r="J35" s="109">
        <f t="shared" si="6"/>
        <v>0.13408257350370617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0.49581673278136135</v>
      </c>
      <c r="E38" s="124"/>
      <c r="F38" s="124"/>
      <c r="G38" s="124">
        <f>RATE($A$22-$A$13,,-E13,E22)*100</f>
        <v>-1.3957808624558063</v>
      </c>
      <c r="H38" s="124"/>
      <c r="I38" s="124"/>
      <c r="J38" s="124">
        <f>RATE($A$22-$A$13,,-H13,H22)*100</f>
        <v>-0.90688464474354291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2.8177444825424556</v>
      </c>
      <c r="E39" s="126"/>
      <c r="F39" s="126"/>
      <c r="G39" s="124">
        <f>RATE($A$22-$A$18,,-E18,E22)*100</f>
        <v>-4.6565321179529926</v>
      </c>
      <c r="H39" s="127"/>
      <c r="I39" s="124"/>
      <c r="J39" s="124">
        <f>RATE($A$22-$A$18,,-H18,H22)*100</f>
        <v>-1.9699968122484048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0.44572342366814488</v>
      </c>
      <c r="E41" s="126"/>
      <c r="F41" s="126"/>
      <c r="G41" s="124">
        <f>RATE($A$30-$A$26,,-E26,E30)*100</f>
        <v>-1.205932764572021</v>
      </c>
      <c r="H41" s="127"/>
      <c r="I41" s="124"/>
      <c r="J41" s="124">
        <f>RATE($A$30-$A$26,,-H26,H30)*100</f>
        <v>-0.76558446596794039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0.43291238219073364</v>
      </c>
      <c r="E42" s="124"/>
      <c r="F42" s="124"/>
      <c r="G42" s="124">
        <f>RATE($A$35-$A$26,,-E26,E35)*100</f>
        <v>-0.75453192833074845</v>
      </c>
      <c r="H42" s="124"/>
      <c r="I42" s="124"/>
      <c r="J42" s="124">
        <f>RATE($A$35-$A$26,,-H26,H35)*100</f>
        <v>-0.32488600828536612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154"/>
      <c r="C48" s="29"/>
      <c r="D48" s="29"/>
      <c r="E48" s="31"/>
      <c r="F48" s="31"/>
      <c r="G48" s="31"/>
      <c r="H48" s="154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55"/>
      <c r="B101" s="154"/>
      <c r="C101" s="29"/>
      <c r="D101" s="29"/>
      <c r="E101" s="31"/>
      <c r="F101" s="31"/>
      <c r="G101" s="31"/>
      <c r="H101" s="154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55"/>
      <c r="B154" s="154"/>
      <c r="C154" s="29"/>
      <c r="D154" s="29"/>
      <c r="E154" s="31"/>
      <c r="F154" s="31"/>
      <c r="G154" s="31"/>
      <c r="H154" s="154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55"/>
      <c r="B207" s="154"/>
      <c r="C207" s="29"/>
      <c r="D207" s="29"/>
      <c r="E207" s="31"/>
      <c r="F207" s="31"/>
      <c r="G207" s="31"/>
      <c r="H207" s="154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55"/>
      <c r="B260" s="154"/>
      <c r="C260" s="29"/>
      <c r="D260" s="29"/>
      <c r="E260" s="31"/>
      <c r="F260" s="31"/>
      <c r="G260" s="31"/>
      <c r="H260" s="154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55"/>
      <c r="B313" s="154"/>
      <c r="C313" s="29"/>
      <c r="D313" s="29"/>
      <c r="E313" s="31"/>
      <c r="F313" s="31"/>
      <c r="G313" s="31"/>
      <c r="H313" s="154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55"/>
      <c r="B366" s="154"/>
      <c r="C366" s="29"/>
      <c r="D366" s="29"/>
      <c r="E366" s="31"/>
      <c r="F366" s="31"/>
      <c r="G366" s="31"/>
      <c r="H366" s="154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zoomScale="85" zoomScaleNormal="85" workbookViewId="0">
      <selection activeCell="A2" sqref="A2:J2"/>
    </sheetView>
  </sheetViews>
  <sheetFormatPr defaultRowHeight="15.6" x14ac:dyDescent="0.3"/>
  <cols>
    <col min="1" max="1" width="12.1093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65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41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3">
      <c r="A6" s="1"/>
      <c r="C6" s="3"/>
      <c r="D6" s="3"/>
      <c r="G6" s="3"/>
      <c r="I6" s="3"/>
    </row>
    <row r="7" spans="1:10" ht="13.2" x14ac:dyDescent="0.25">
      <c r="A7" s="5"/>
      <c r="B7" s="5"/>
      <c r="C7" s="6"/>
      <c r="D7" s="7"/>
      <c r="E7" s="6"/>
      <c r="F7" s="6"/>
      <c r="G7" s="7"/>
      <c r="H7" s="5"/>
      <c r="I7" s="7"/>
      <c r="J7" s="6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0" ht="14.4" x14ac:dyDescent="0.3">
      <c r="A13" s="146">
        <v>2007</v>
      </c>
      <c r="B13" s="151">
        <f>'Exhibit 6'!F12</f>
        <v>5098.1666666666661</v>
      </c>
      <c r="C13" s="101" t="s">
        <v>16</v>
      </c>
      <c r="D13" s="104" t="s">
        <v>16</v>
      </c>
      <c r="E13" s="151">
        <f>H13/B13*10^6</f>
        <v>26761.121616906676</v>
      </c>
      <c r="F13" s="101" t="s">
        <v>16</v>
      </c>
      <c r="G13" s="104" t="s">
        <v>16</v>
      </c>
      <c r="H13" s="151">
        <f>'Exhibit 2'!K12/1000</f>
        <v>136.43265818992637</v>
      </c>
      <c r="I13" s="101" t="s">
        <v>16</v>
      </c>
      <c r="J13" s="104" t="s">
        <v>16</v>
      </c>
    </row>
    <row r="14" spans="1:10" ht="14.4" x14ac:dyDescent="0.3">
      <c r="A14" s="146">
        <v>2008</v>
      </c>
      <c r="B14" s="151">
        <f>'Exhibit 6'!F13</f>
        <v>5019.2500000000009</v>
      </c>
      <c r="C14" s="101">
        <f t="shared" ref="C14:C35" si="0">B14-B13</f>
        <v>-78.916666666665151</v>
      </c>
      <c r="D14" s="104">
        <f t="shared" ref="D14:D35" si="1">(C14/B13)*100</f>
        <v>-1.5479420706789726</v>
      </c>
      <c r="E14" s="151">
        <f t="shared" ref="E14:E22" si="2">H14/B14*10^6</f>
        <v>26514.272047729461</v>
      </c>
      <c r="F14" s="101">
        <f t="shared" ref="F14:F35" si="3">E14-E13</f>
        <v>-246.84956917721502</v>
      </c>
      <c r="G14" s="104">
        <f t="shared" ref="G14:G35" si="4">(F14/E13)*100</f>
        <v>-0.92241862172647016</v>
      </c>
      <c r="H14" s="151">
        <f>'Exhibit 2'!K13/1000</f>
        <v>133.08175997556611</v>
      </c>
      <c r="I14" s="101">
        <f t="shared" ref="I14:I35" si="5">H14-H13</f>
        <v>-3.3508982143602566</v>
      </c>
      <c r="J14" s="104">
        <f t="shared" ref="J14:J35" si="6">(I14/H13)*100</f>
        <v>-2.456082186491968</v>
      </c>
    </row>
    <row r="15" spans="1:10" ht="14.4" x14ac:dyDescent="0.3">
      <c r="A15" s="146">
        <v>2009</v>
      </c>
      <c r="B15" s="151">
        <f>'Exhibit 6'!F14</f>
        <v>4982.4166666666661</v>
      </c>
      <c r="C15" s="101">
        <f t="shared" si="0"/>
        <v>-36.833333333334849</v>
      </c>
      <c r="D15" s="104">
        <f t="shared" si="1"/>
        <v>-0.73384137736384614</v>
      </c>
      <c r="E15" s="151">
        <f t="shared" si="2"/>
        <v>27464.850825710204</v>
      </c>
      <c r="F15" s="101">
        <f t="shared" si="3"/>
        <v>950.57877798074333</v>
      </c>
      <c r="G15" s="104">
        <f t="shared" si="4"/>
        <v>3.5851588769609304</v>
      </c>
      <c r="H15" s="151">
        <f>'Exhibit 2'!K14/1000</f>
        <v>136.84133050153227</v>
      </c>
      <c r="I15" s="101">
        <f t="shared" si="5"/>
        <v>3.7595705259661543</v>
      </c>
      <c r="J15" s="104">
        <f t="shared" si="6"/>
        <v>2.8250081203137181</v>
      </c>
    </row>
    <row r="16" spans="1:10" ht="14.4" x14ac:dyDescent="0.3">
      <c r="A16" s="146">
        <v>2010</v>
      </c>
      <c r="B16" s="151">
        <f>'Exhibit 6'!F15</f>
        <v>4966.416666666667</v>
      </c>
      <c r="C16" s="101">
        <f t="shared" si="0"/>
        <v>-15.999999999999091</v>
      </c>
      <c r="D16" s="104">
        <f t="shared" si="1"/>
        <v>-0.32112930472158613</v>
      </c>
      <c r="E16" s="151">
        <f t="shared" si="2"/>
        <v>27693.277253509033</v>
      </c>
      <c r="F16" s="101">
        <f t="shared" si="3"/>
        <v>228.42642779882954</v>
      </c>
      <c r="G16" s="104">
        <f t="shared" si="4"/>
        <v>0.8317046003577655</v>
      </c>
      <c r="H16" s="151">
        <f>'Exhibit 2'!K15/1000</f>
        <v>137.53635370644815</v>
      </c>
      <c r="I16" s="101">
        <f t="shared" si="5"/>
        <v>0.69502320491588421</v>
      </c>
      <c r="J16" s="104">
        <f t="shared" si="6"/>
        <v>0.50790444843570259</v>
      </c>
    </row>
    <row r="17" spans="1:12" ht="14.4" x14ac:dyDescent="0.3">
      <c r="A17" s="146">
        <v>2011</v>
      </c>
      <c r="B17" s="151">
        <f>'Exhibit 6'!F16</f>
        <v>4878.0833333333339</v>
      </c>
      <c r="C17" s="101">
        <f t="shared" si="0"/>
        <v>-88.33333333333303</v>
      </c>
      <c r="D17" s="104">
        <f t="shared" si="1"/>
        <v>-1.7786130174337573</v>
      </c>
      <c r="E17" s="151">
        <f t="shared" si="2"/>
        <v>28442.359385585183</v>
      </c>
      <c r="F17" s="101">
        <f t="shared" si="3"/>
        <v>749.08213207614972</v>
      </c>
      <c r="G17" s="104">
        <f t="shared" si="4"/>
        <v>2.7049241056554005</v>
      </c>
      <c r="H17" s="151">
        <f>'Exhibit 2'!K16/1000</f>
        <v>138.74419927950001</v>
      </c>
      <c r="I17" s="101">
        <f t="shared" si="5"/>
        <v>1.2078455730518556</v>
      </c>
      <c r="J17" s="104">
        <f t="shared" si="6"/>
        <v>0.87820095596676251</v>
      </c>
    </row>
    <row r="18" spans="1:12" ht="14.4" x14ac:dyDescent="0.3">
      <c r="A18" s="146">
        <v>2012</v>
      </c>
      <c r="B18" s="151">
        <f>'Exhibit 6'!F17</f>
        <v>4939.4999999999991</v>
      </c>
      <c r="C18" s="101">
        <f t="shared" si="0"/>
        <v>61.416666666665151</v>
      </c>
      <c r="D18" s="104">
        <f t="shared" si="1"/>
        <v>1.259032748518</v>
      </c>
      <c r="E18" s="151">
        <f t="shared" si="2"/>
        <v>29287.401848974281</v>
      </c>
      <c r="F18" s="101">
        <f t="shared" si="3"/>
        <v>845.04246338909797</v>
      </c>
      <c r="G18" s="104">
        <f t="shared" si="4"/>
        <v>2.9710701982669283</v>
      </c>
      <c r="H18" s="151">
        <f>'Exhibit 2'!K17/1000</f>
        <v>144.66512143300844</v>
      </c>
      <c r="I18" s="101">
        <f t="shared" si="5"/>
        <v>5.9209221535084282</v>
      </c>
      <c r="J18" s="104">
        <f t="shared" si="6"/>
        <v>4.2675096935625669</v>
      </c>
    </row>
    <row r="19" spans="1:12" ht="14.4" x14ac:dyDescent="0.3">
      <c r="A19" s="146">
        <v>2013</v>
      </c>
      <c r="B19" s="151">
        <f>'Exhibit 6'!F18</f>
        <v>5046.9166666666661</v>
      </c>
      <c r="C19" s="101">
        <f t="shared" si="0"/>
        <v>107.41666666666697</v>
      </c>
      <c r="D19" s="104">
        <f t="shared" si="1"/>
        <v>2.1746465566690349</v>
      </c>
      <c r="E19" s="151">
        <f t="shared" si="2"/>
        <v>29043.677500127757</v>
      </c>
      <c r="F19" s="101">
        <f t="shared" si="3"/>
        <v>-243.72434884652466</v>
      </c>
      <c r="G19" s="104">
        <f t="shared" si="4"/>
        <v>-0.83218153014505281</v>
      </c>
      <c r="H19" s="151">
        <f>'Exhibit 2'!K18/1000</f>
        <v>146.58102003668643</v>
      </c>
      <c r="I19" s="101">
        <f t="shared" si="5"/>
        <v>1.9158986036779879</v>
      </c>
      <c r="J19" s="104">
        <f t="shared" si="6"/>
        <v>1.3243680195334455</v>
      </c>
    </row>
    <row r="20" spans="1:12" ht="14.4" x14ac:dyDescent="0.3">
      <c r="A20" s="146">
        <v>2014</v>
      </c>
      <c r="B20" s="151">
        <v>5307.75</v>
      </c>
      <c r="C20" s="101">
        <f t="shared" si="0"/>
        <v>260.83333333333394</v>
      </c>
      <c r="D20" s="104">
        <f t="shared" si="1"/>
        <v>5.1681719861962048</v>
      </c>
      <c r="E20" s="151">
        <f t="shared" si="2"/>
        <v>28448.966134426075</v>
      </c>
      <c r="F20" s="101">
        <f t="shared" si="3"/>
        <v>-594.71136570168164</v>
      </c>
      <c r="G20" s="104">
        <f t="shared" si="4"/>
        <v>-2.0476448469690713</v>
      </c>
      <c r="H20" s="151">
        <v>151</v>
      </c>
      <c r="I20" s="101">
        <f t="shared" si="5"/>
        <v>4.4189799633135749</v>
      </c>
      <c r="J20" s="104">
        <f t="shared" si="6"/>
        <v>3.014701331869289</v>
      </c>
    </row>
    <row r="21" spans="1:12" ht="14.4" x14ac:dyDescent="0.3">
      <c r="A21" s="146">
        <v>2015</v>
      </c>
      <c r="B21" s="151">
        <f>'Exhibit 6'!F20</f>
        <v>5342.916666666667</v>
      </c>
      <c r="C21" s="101">
        <f t="shared" si="0"/>
        <v>35.16666666666697</v>
      </c>
      <c r="D21" s="104">
        <f t="shared" si="1"/>
        <v>0.66255318480838332</v>
      </c>
      <c r="E21" s="151">
        <f t="shared" si="2"/>
        <v>28261.717226857989</v>
      </c>
      <c r="F21" s="101">
        <f t="shared" si="3"/>
        <v>-187.248907568086</v>
      </c>
      <c r="G21" s="104">
        <f t="shared" si="4"/>
        <v>-0.65819231069172746</v>
      </c>
      <c r="H21" s="151">
        <v>151</v>
      </c>
      <c r="I21" s="101">
        <f t="shared" si="5"/>
        <v>0</v>
      </c>
      <c r="J21" s="104">
        <f t="shared" si="6"/>
        <v>0</v>
      </c>
    </row>
    <row r="22" spans="1:12" ht="14.4" x14ac:dyDescent="0.3">
      <c r="A22" s="146">
        <v>2016</v>
      </c>
      <c r="B22" s="151">
        <f>'Exhibit 6'!F21</f>
        <v>5384.4219454877848</v>
      </c>
      <c r="C22" s="101">
        <f t="shared" si="0"/>
        <v>41.505278821117827</v>
      </c>
      <c r="D22" s="104">
        <f t="shared" si="1"/>
        <v>0.77682811487703951</v>
      </c>
      <c r="E22" s="151">
        <f t="shared" si="2"/>
        <v>28161.974524874102</v>
      </c>
      <c r="F22" s="101">
        <f t="shared" si="3"/>
        <v>-99.742701983886946</v>
      </c>
      <c r="G22" s="104">
        <f t="shared" si="4"/>
        <v>-0.35292512901197082</v>
      </c>
      <c r="H22" s="151">
        <f>'Exhibit 2'!K21/1000</f>
        <v>151.63595366000004</v>
      </c>
      <c r="I22" s="101">
        <f t="shared" si="5"/>
        <v>0.63595366000004105</v>
      </c>
      <c r="J22" s="104">
        <f t="shared" si="6"/>
        <v>0.42116136423843775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v>5428.236050952105</v>
      </c>
      <c r="C25" s="107">
        <f>B25-B22</f>
        <v>43.814105464320164</v>
      </c>
      <c r="D25" s="109">
        <f>(C25/B22)*100</f>
        <v>0.81371976245355282</v>
      </c>
      <c r="E25" s="153">
        <f>H25/B25*10^6</f>
        <v>25356.943894071144</v>
      </c>
      <c r="F25" s="107">
        <f>E25-E22</f>
        <v>-2805.0306308029576</v>
      </c>
      <c r="G25" s="109">
        <f>(F25/E22)*100</f>
        <v>-9.960347873780691</v>
      </c>
      <c r="H25" s="152">
        <f>'Exhibit 2'!K22/1000</f>
        <v>137.64347698776683</v>
      </c>
      <c r="I25" s="107">
        <f>H25-H22</f>
        <v>-13.992476672233209</v>
      </c>
      <c r="J25" s="109">
        <f>(I25/H22)*100</f>
        <v>-9.2276774303852171</v>
      </c>
    </row>
    <row r="26" spans="1:12" ht="14.4" x14ac:dyDescent="0.3">
      <c r="A26" s="149">
        <v>2018</v>
      </c>
      <c r="B26" s="152">
        <v>5455.2006641843745</v>
      </c>
      <c r="C26" s="107">
        <f t="shared" si="0"/>
        <v>26.964613232269585</v>
      </c>
      <c r="D26" s="109">
        <f t="shared" si="1"/>
        <v>0.49674724863042813</v>
      </c>
      <c r="E26" s="153">
        <f t="shared" ref="E26:E35" si="7">H26/B26*10^6</f>
        <v>24887.017629237253</v>
      </c>
      <c r="F26" s="107">
        <f t="shared" si="3"/>
        <v>-469.92626483389176</v>
      </c>
      <c r="G26" s="109">
        <f t="shared" si="4"/>
        <v>-1.8532448815480793</v>
      </c>
      <c r="H26" s="152">
        <f>'Exhibit 2'!K23/1000</f>
        <v>135.7636751005833</v>
      </c>
      <c r="I26" s="107">
        <f t="shared" si="5"/>
        <v>-1.8798018871835325</v>
      </c>
      <c r="J26" s="109">
        <f t="shared" si="6"/>
        <v>-1.3657035758771201</v>
      </c>
    </row>
    <row r="27" spans="1:12" ht="14.4" x14ac:dyDescent="0.3">
      <c r="A27" s="149">
        <v>2019</v>
      </c>
      <c r="B27" s="152">
        <v>5475.3225328603085</v>
      </c>
      <c r="C27" s="107">
        <f t="shared" si="0"/>
        <v>20.121868675933911</v>
      </c>
      <c r="D27" s="109">
        <f t="shared" si="1"/>
        <v>0.36885661801667929</v>
      </c>
      <c r="E27" s="153">
        <f t="shared" si="7"/>
        <v>24533.527696895657</v>
      </c>
      <c r="F27" s="107">
        <f t="shared" si="3"/>
        <v>-353.4899323415957</v>
      </c>
      <c r="G27" s="109">
        <f t="shared" si="4"/>
        <v>-1.4203788401158843</v>
      </c>
      <c r="H27" s="152">
        <f>'Exhibit 2'!K24/1000</f>
        <v>134.32897700936527</v>
      </c>
      <c r="I27" s="107">
        <f t="shared" si="5"/>
        <v>-1.4346980912180243</v>
      </c>
      <c r="J27" s="109">
        <f t="shared" si="6"/>
        <v>-1.0567613834518688</v>
      </c>
    </row>
    <row r="28" spans="1:12" ht="14.4" x14ac:dyDescent="0.3">
      <c r="A28" s="149">
        <v>2020</v>
      </c>
      <c r="B28" s="152">
        <v>5496.8827912333691</v>
      </c>
      <c r="C28" s="107">
        <f t="shared" si="0"/>
        <v>21.560258373060606</v>
      </c>
      <c r="D28" s="109">
        <f t="shared" si="1"/>
        <v>0.39377147635899223</v>
      </c>
      <c r="E28" s="153">
        <f t="shared" si="7"/>
        <v>24098.613242191794</v>
      </c>
      <c r="F28" s="107">
        <f t="shared" si="3"/>
        <v>-434.91445470386316</v>
      </c>
      <c r="G28" s="109">
        <f t="shared" si="4"/>
        <v>-1.7727350916553877</v>
      </c>
      <c r="H28" s="152">
        <f>'Exhibit 2'!K25/1000</f>
        <v>132.46725242359264</v>
      </c>
      <c r="I28" s="107">
        <f t="shared" si="5"/>
        <v>-1.8617245857726346</v>
      </c>
      <c r="J28" s="109">
        <f t="shared" si="6"/>
        <v>-1.3859441404387656</v>
      </c>
    </row>
    <row r="29" spans="1:12" ht="14.4" x14ac:dyDescent="0.3">
      <c r="A29" s="149">
        <v>2021</v>
      </c>
      <c r="B29" s="152">
        <v>5524.328525938482</v>
      </c>
      <c r="C29" s="107">
        <f t="shared" si="0"/>
        <v>27.445734705112955</v>
      </c>
      <c r="D29" s="109">
        <f t="shared" si="1"/>
        <v>0.49929634208108686</v>
      </c>
      <c r="E29" s="153">
        <f t="shared" si="7"/>
        <v>23855.384871482725</v>
      </c>
      <c r="F29" s="107">
        <f t="shared" si="3"/>
        <v>-243.22837070906826</v>
      </c>
      <c r="G29" s="109">
        <f t="shared" si="4"/>
        <v>-1.0093044287014183</v>
      </c>
      <c r="H29" s="152">
        <f>'Exhibit 2'!K26/1000</f>
        <v>131.78498314277334</v>
      </c>
      <c r="I29" s="107">
        <f t="shared" si="5"/>
        <v>-0.68226928081929827</v>
      </c>
      <c r="J29" s="109">
        <f t="shared" si="6"/>
        <v>-0.51504750671327804</v>
      </c>
    </row>
    <row r="30" spans="1:12" ht="14.4" x14ac:dyDescent="0.3">
      <c r="A30" s="149">
        <v>2022</v>
      </c>
      <c r="B30" s="152">
        <v>5553.1132959887418</v>
      </c>
      <c r="C30" s="107">
        <f t="shared" si="0"/>
        <v>28.784770050259795</v>
      </c>
      <c r="D30" s="109">
        <f t="shared" si="1"/>
        <v>0.52105463885983838</v>
      </c>
      <c r="E30" s="153">
        <f t="shared" si="7"/>
        <v>23708.076296747437</v>
      </c>
      <c r="F30" s="107">
        <f t="shared" si="3"/>
        <v>-147.30857473528886</v>
      </c>
      <c r="G30" s="109">
        <f t="shared" si="4"/>
        <v>-0.61750659454413126</v>
      </c>
      <c r="H30" s="152">
        <f>'Exhibit 2'!K27/1000</f>
        <v>131.65363370578373</v>
      </c>
      <c r="I30" s="107">
        <f t="shared" si="5"/>
        <v>-0.1313494369896091</v>
      </c>
      <c r="J30" s="109">
        <f t="shared" si="6"/>
        <v>-9.9669502440431795E-2</v>
      </c>
    </row>
    <row r="31" spans="1:12" ht="14.4" x14ac:dyDescent="0.3">
      <c r="A31" s="149">
        <v>2023</v>
      </c>
      <c r="B31" s="152">
        <v>5578.5527722271909</v>
      </c>
      <c r="C31" s="107">
        <f t="shared" si="0"/>
        <v>25.43947623844906</v>
      </c>
      <c r="D31" s="109">
        <f t="shared" si="1"/>
        <v>0.45811196138975074</v>
      </c>
      <c r="E31" s="153">
        <f t="shared" si="7"/>
        <v>23595.816666887778</v>
      </c>
      <c r="F31" s="107">
        <f t="shared" si="3"/>
        <v>-112.25962985965816</v>
      </c>
      <c r="G31" s="109">
        <f t="shared" si="4"/>
        <v>-0.47350796603881057</v>
      </c>
      <c r="H31" s="152">
        <f>'Exhibit 2'!K28/1000</f>
        <v>131.63050848003138</v>
      </c>
      <c r="I31" s="107">
        <f t="shared" si="5"/>
        <v>-2.3125225752352208E-2</v>
      </c>
      <c r="J31" s="109">
        <f t="shared" si="6"/>
        <v>-1.756520127961822E-2</v>
      </c>
    </row>
    <row r="32" spans="1:12" ht="14.4" x14ac:dyDescent="0.3">
      <c r="A32" s="149">
        <v>2024</v>
      </c>
      <c r="B32" s="152">
        <v>5603.4945588675864</v>
      </c>
      <c r="C32" s="107">
        <f t="shared" si="0"/>
        <v>24.941786640395549</v>
      </c>
      <c r="D32" s="109">
        <f t="shared" si="1"/>
        <v>0.44710138379559949</v>
      </c>
      <c r="E32" s="153">
        <f t="shared" si="7"/>
        <v>23492.132497530674</v>
      </c>
      <c r="F32" s="107">
        <f t="shared" si="3"/>
        <v>-103.68416935710411</v>
      </c>
      <c r="G32" s="109">
        <f t="shared" si="4"/>
        <v>-0.43941759177424466</v>
      </c>
      <c r="H32" s="152">
        <f>'Exhibit 2'!K29/1000</f>
        <v>131.63803662610954</v>
      </c>
      <c r="I32" s="107">
        <f t="shared" si="5"/>
        <v>7.5281460781582155E-3</v>
      </c>
      <c r="J32" s="109">
        <f t="shared" si="6"/>
        <v>5.7191498878850344E-3</v>
      </c>
    </row>
    <row r="33" spans="1:12" ht="14.4" x14ac:dyDescent="0.3">
      <c r="A33" s="149">
        <v>2025</v>
      </c>
      <c r="B33" s="152">
        <v>5627.6629030504555</v>
      </c>
      <c r="C33" s="107">
        <f t="shared" si="0"/>
        <v>24.168344182869077</v>
      </c>
      <c r="D33" s="109">
        <f t="shared" si="1"/>
        <v>0.43130842600038632</v>
      </c>
      <c r="E33" s="153">
        <f t="shared" si="7"/>
        <v>23379.146396575306</v>
      </c>
      <c r="F33" s="107">
        <f t="shared" si="3"/>
        <v>-112.98610095536787</v>
      </c>
      <c r="G33" s="109">
        <f t="shared" si="4"/>
        <v>-0.48095293591266847</v>
      </c>
      <c r="H33" s="152">
        <f>'Exhibit 2'!K30/1000</f>
        <v>131.56995488099258</v>
      </c>
      <c r="I33" s="107">
        <f t="shared" si="5"/>
        <v>-6.8081745116955972E-2</v>
      </c>
      <c r="J33" s="109">
        <f t="shared" si="6"/>
        <v>-5.171890044997253E-2</v>
      </c>
    </row>
    <row r="34" spans="1:12" ht="14.4" x14ac:dyDescent="0.3">
      <c r="A34" s="149">
        <v>2026</v>
      </c>
      <c r="B34" s="152">
        <v>5650.2983584917802</v>
      </c>
      <c r="C34" s="107">
        <f t="shared" si="0"/>
        <v>22.635455441324666</v>
      </c>
      <c r="D34" s="109">
        <f t="shared" si="1"/>
        <v>0.40221768487688186</v>
      </c>
      <c r="E34" s="153">
        <f t="shared" si="7"/>
        <v>23302.952543192736</v>
      </c>
      <c r="F34" s="107">
        <f t="shared" si="3"/>
        <v>-76.193853382570524</v>
      </c>
      <c r="G34" s="109">
        <f t="shared" si="4"/>
        <v>-0.32590519812020075</v>
      </c>
      <c r="H34" s="152">
        <f>'Exhibit 2'!K31/1000</f>
        <v>131.66863450281377</v>
      </c>
      <c r="I34" s="107">
        <f t="shared" si="5"/>
        <v>9.8679621821190722E-2</v>
      </c>
      <c r="J34" s="109">
        <f t="shared" si="6"/>
        <v>7.5001638413913149E-2</v>
      </c>
    </row>
    <row r="35" spans="1:12" ht="14.4" x14ac:dyDescent="0.3">
      <c r="A35" s="149">
        <v>2027</v>
      </c>
      <c r="B35" s="152">
        <v>5671.4647917836646</v>
      </c>
      <c r="C35" s="107">
        <f t="shared" si="0"/>
        <v>21.166433291884459</v>
      </c>
      <c r="D35" s="109">
        <f t="shared" si="1"/>
        <v>0.37460735608896872</v>
      </c>
      <c r="E35" s="153">
        <f t="shared" si="7"/>
        <v>23247.112348728395</v>
      </c>
      <c r="F35" s="107">
        <f t="shared" si="3"/>
        <v>-55.840194464341039</v>
      </c>
      <c r="G35" s="109">
        <f t="shared" si="4"/>
        <v>-0.23962712175995524</v>
      </c>
      <c r="H35" s="152">
        <f>'Exhibit 2'!K32/1000</f>
        <v>131.84517919645234</v>
      </c>
      <c r="I35" s="107">
        <f t="shared" si="5"/>
        <v>0.17654469363856151</v>
      </c>
      <c r="J35" s="109">
        <f t="shared" si="6"/>
        <v>0.13408257350370617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0.60883436960494686</v>
      </c>
      <c r="E38" s="124"/>
      <c r="F38" s="124"/>
      <c r="G38" s="124">
        <f>RATE($A$22-$A$13,,-E13,E22)*100</f>
        <v>0.56852666443708921</v>
      </c>
      <c r="H38" s="124"/>
      <c r="I38" s="124"/>
      <c r="J38" s="124">
        <f>RATE($A$22-$A$13,,-H13,H22)*100</f>
        <v>1.1808224200642434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2.1795590016063309</v>
      </c>
      <c r="E39" s="126"/>
      <c r="F39" s="126"/>
      <c r="G39" s="124">
        <f>RATE($A$22-$A$18,,-E18,E22)*100</f>
        <v>-0.97483749269364639</v>
      </c>
      <c r="H39" s="127"/>
      <c r="I39" s="124"/>
      <c r="J39" s="124">
        <f>RATE($A$22-$A$18,,-H18,H22)*100</f>
        <v>1.1834743506628029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0.44572342366814488</v>
      </c>
      <c r="E41" s="126"/>
      <c r="F41" s="126"/>
      <c r="G41" s="124">
        <f>RATE($A$30-$A$26,,-E26,E30)*100</f>
        <v>-1.205932764572021</v>
      </c>
      <c r="H41" s="127"/>
      <c r="I41" s="124"/>
      <c r="J41" s="124">
        <f>RATE($A$30-$A$26,,-H26,H30)*100</f>
        <v>-0.76558446596794039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0.43291238219073364</v>
      </c>
      <c r="E42" s="124"/>
      <c r="F42" s="124"/>
      <c r="G42" s="124">
        <f>RATE($A$35-$A$26,,-E26,E35)*100</f>
        <v>-0.75453192833074845</v>
      </c>
      <c r="H42" s="124"/>
      <c r="I42" s="124"/>
      <c r="J42" s="124">
        <f>RATE($A$35-$A$26,,-H26,H35)*100</f>
        <v>-0.32488600828536612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154"/>
      <c r="C48" s="29"/>
      <c r="D48" s="29"/>
      <c r="E48" s="31"/>
      <c r="F48" s="31"/>
      <c r="G48" s="31"/>
      <c r="H48" s="154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55"/>
      <c r="B101" s="154"/>
      <c r="C101" s="29"/>
      <c r="D101" s="29"/>
      <c r="E101" s="31"/>
      <c r="F101" s="31"/>
      <c r="G101" s="31"/>
      <c r="H101" s="154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55"/>
      <c r="B154" s="154"/>
      <c r="C154" s="29"/>
      <c r="D154" s="29"/>
      <c r="E154" s="31"/>
      <c r="F154" s="31"/>
      <c r="G154" s="31"/>
      <c r="H154" s="154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55"/>
      <c r="B207" s="154"/>
      <c r="C207" s="29"/>
      <c r="D207" s="29"/>
      <c r="E207" s="31"/>
      <c r="F207" s="31"/>
      <c r="G207" s="31"/>
      <c r="H207" s="154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55"/>
      <c r="B260" s="154"/>
      <c r="C260" s="29"/>
      <c r="D260" s="29"/>
      <c r="E260" s="31"/>
      <c r="F260" s="31"/>
      <c r="G260" s="31"/>
      <c r="H260" s="154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55"/>
      <c r="B313" s="154"/>
      <c r="C313" s="29"/>
      <c r="D313" s="29"/>
      <c r="E313" s="31"/>
      <c r="F313" s="31"/>
      <c r="G313" s="31"/>
      <c r="H313" s="154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55"/>
      <c r="B366" s="154"/>
      <c r="C366" s="29"/>
      <c r="D366" s="29"/>
      <c r="E366" s="31"/>
      <c r="F366" s="31"/>
      <c r="G366" s="31"/>
      <c r="H366" s="154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zoomScale="85" zoomScaleNormal="85" workbookViewId="0">
      <selection activeCell="A2" sqref="A2:J2"/>
    </sheetView>
  </sheetViews>
  <sheetFormatPr defaultRowHeight="15.6" x14ac:dyDescent="0.3"/>
  <cols>
    <col min="1" max="1" width="12.218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66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40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3">
      <c r="A6" s="1"/>
      <c r="C6" s="3"/>
      <c r="D6" s="3"/>
      <c r="G6" s="3"/>
      <c r="I6" s="3"/>
    </row>
    <row r="7" spans="1:10" ht="13.2" x14ac:dyDescent="0.25">
      <c r="A7" s="5"/>
      <c r="B7" s="5"/>
      <c r="C7" s="6"/>
      <c r="D7" s="7"/>
      <c r="E7" s="6"/>
      <c r="F7" s="6"/>
      <c r="G7" s="7"/>
      <c r="H7" s="5"/>
      <c r="I7" s="7"/>
      <c r="J7" s="6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0" ht="14.4" x14ac:dyDescent="0.3">
      <c r="A13" s="146">
        <v>2007</v>
      </c>
      <c r="B13" s="151">
        <v>897413</v>
      </c>
      <c r="C13" s="101" t="s">
        <v>16</v>
      </c>
      <c r="D13" s="104" t="s">
        <v>16</v>
      </c>
      <c r="E13" s="151">
        <f>H13/B13*10^6</f>
        <v>18327.878001544439</v>
      </c>
      <c r="F13" s="101" t="s">
        <v>16</v>
      </c>
      <c r="G13" s="104" t="s">
        <v>16</v>
      </c>
      <c r="H13" s="151">
        <v>16447.675981</v>
      </c>
      <c r="I13" s="101" t="s">
        <v>16</v>
      </c>
      <c r="J13" s="104" t="s">
        <v>16</v>
      </c>
    </row>
    <row r="14" spans="1:10" ht="14.4" x14ac:dyDescent="0.3">
      <c r="A14" s="146">
        <v>2008</v>
      </c>
      <c r="B14" s="151">
        <v>900122</v>
      </c>
      <c r="C14" s="101">
        <f t="shared" ref="C14:C35" si="0">B14-B13</f>
        <v>2709</v>
      </c>
      <c r="D14" s="104">
        <f t="shared" ref="D14:D35" si="1">(C14/B13)*100</f>
        <v>0.3018677019387952</v>
      </c>
      <c r="E14" s="151">
        <f t="shared" ref="E14:E22" si="2">H14/B14*10^6</f>
        <v>17954.232870655313</v>
      </c>
      <c r="F14" s="101">
        <f t="shared" ref="F14:F35" si="3">E14-E13</f>
        <v>-373.64513088912645</v>
      </c>
      <c r="G14" s="104">
        <f t="shared" ref="G14:G35" si="4">(F14/E13)*100</f>
        <v>-2.0386709844840762</v>
      </c>
      <c r="H14" s="151">
        <v>16161</v>
      </c>
      <c r="I14" s="101">
        <f t="shared" ref="I14:I35" si="5">H14-H13</f>
        <v>-286.67598100000032</v>
      </c>
      <c r="J14" s="104">
        <f t="shared" ref="J14:J35" si="6">(I14/H13)*100</f>
        <v>-1.7429573717962479</v>
      </c>
    </row>
    <row r="15" spans="1:10" ht="14.4" x14ac:dyDescent="0.3">
      <c r="A15" s="146">
        <v>2009</v>
      </c>
      <c r="B15" s="151">
        <v>901121</v>
      </c>
      <c r="C15" s="101">
        <f t="shared" si="0"/>
        <v>999</v>
      </c>
      <c r="D15" s="104">
        <f t="shared" si="1"/>
        <v>0.11098495537271613</v>
      </c>
      <c r="E15" s="151">
        <f t="shared" si="2"/>
        <v>18018.01730400246</v>
      </c>
      <c r="F15" s="101">
        <f t="shared" si="3"/>
        <v>63.784433347147569</v>
      </c>
      <c r="G15" s="104">
        <f t="shared" si="4"/>
        <v>0.35526125681146686</v>
      </c>
      <c r="H15" s="151">
        <v>16236.413771000001</v>
      </c>
      <c r="I15" s="101">
        <f t="shared" si="5"/>
        <v>75.413771000001361</v>
      </c>
      <c r="J15" s="104">
        <f t="shared" si="6"/>
        <v>0.46664049873152258</v>
      </c>
    </row>
    <row r="16" spans="1:10" ht="14.4" x14ac:dyDescent="0.3">
      <c r="A16" s="146">
        <v>2010</v>
      </c>
      <c r="B16" s="151">
        <v>845737</v>
      </c>
      <c r="C16" s="101">
        <f t="shared" si="0"/>
        <v>-55384</v>
      </c>
      <c r="D16" s="104">
        <f t="shared" si="1"/>
        <v>-6.1461224408264821</v>
      </c>
      <c r="E16" s="151">
        <f t="shared" si="2"/>
        <v>18979.351547821607</v>
      </c>
      <c r="F16" s="101">
        <f t="shared" si="3"/>
        <v>961.33424381914665</v>
      </c>
      <c r="G16" s="104">
        <f t="shared" si="4"/>
        <v>5.3354052646269752</v>
      </c>
      <c r="H16" s="151">
        <v>16051.539840000001</v>
      </c>
      <c r="I16" s="101">
        <f t="shared" si="5"/>
        <v>-184.87393100000008</v>
      </c>
      <c r="J16" s="104">
        <f t="shared" si="6"/>
        <v>-1.1386377164777914</v>
      </c>
    </row>
    <row r="17" spans="1:12" ht="14.4" x14ac:dyDescent="0.3">
      <c r="A17" s="146">
        <v>2011</v>
      </c>
      <c r="B17" s="151">
        <v>849061</v>
      </c>
      <c r="C17" s="101">
        <f t="shared" si="0"/>
        <v>3324</v>
      </c>
      <c r="D17" s="104">
        <f t="shared" si="1"/>
        <v>0.39302998449872711</v>
      </c>
      <c r="E17" s="151">
        <f t="shared" si="2"/>
        <v>17593.654915253439</v>
      </c>
      <c r="F17" s="101">
        <f t="shared" si="3"/>
        <v>-1385.6966325681678</v>
      </c>
      <c r="G17" s="104">
        <f t="shared" si="4"/>
        <v>-7.3010746920234677</v>
      </c>
      <c r="H17" s="151">
        <v>14938.086235999999</v>
      </c>
      <c r="I17" s="101">
        <f t="shared" si="5"/>
        <v>-1113.4536040000021</v>
      </c>
      <c r="J17" s="104">
        <f t="shared" si="6"/>
        <v>-6.9367401202550418</v>
      </c>
    </row>
    <row r="18" spans="1:12" ht="14.4" x14ac:dyDescent="0.3">
      <c r="A18" s="146">
        <v>2012</v>
      </c>
      <c r="B18" s="151">
        <v>855007</v>
      </c>
      <c r="C18" s="101">
        <f t="shared" si="0"/>
        <v>5946</v>
      </c>
      <c r="D18" s="104">
        <f t="shared" si="1"/>
        <v>0.70030304065314508</v>
      </c>
      <c r="E18" s="151">
        <f t="shared" si="2"/>
        <v>17074.487855654981</v>
      </c>
      <c r="F18" s="101">
        <f t="shared" si="3"/>
        <v>-519.16705959845785</v>
      </c>
      <c r="G18" s="104">
        <f t="shared" si="4"/>
        <v>-2.9508766774113981</v>
      </c>
      <c r="H18" s="151">
        <v>14598.806637999998</v>
      </c>
      <c r="I18" s="101">
        <f t="shared" si="5"/>
        <v>-339.27959800000099</v>
      </c>
      <c r="J18" s="104">
        <f t="shared" si="6"/>
        <v>-2.2712387158560854</v>
      </c>
    </row>
    <row r="19" spans="1:12" ht="14.4" x14ac:dyDescent="0.3">
      <c r="A19" s="146">
        <v>2013</v>
      </c>
      <c r="B19" s="151">
        <v>864980</v>
      </c>
      <c r="C19" s="101">
        <f t="shared" si="0"/>
        <v>9973</v>
      </c>
      <c r="D19" s="104">
        <f t="shared" si="1"/>
        <v>1.1664231988743952</v>
      </c>
      <c r="E19" s="151">
        <f t="shared" si="2"/>
        <v>16955.579050382665</v>
      </c>
      <c r="F19" s="101">
        <f t="shared" si="3"/>
        <v>-118.90880527231639</v>
      </c>
      <c r="G19" s="104">
        <f t="shared" si="4"/>
        <v>-0.69641213415917724</v>
      </c>
      <c r="H19" s="151">
        <v>14666.236766999999</v>
      </c>
      <c r="I19" s="101">
        <f t="shared" si="5"/>
        <v>67.430129000000306</v>
      </c>
      <c r="J19" s="104">
        <f t="shared" si="6"/>
        <v>0.46188795202261868</v>
      </c>
    </row>
    <row r="20" spans="1:12" ht="14.4" x14ac:dyDescent="0.3">
      <c r="A20" s="146">
        <v>2014</v>
      </c>
      <c r="B20" s="151">
        <v>740565.58333333337</v>
      </c>
      <c r="C20" s="101">
        <f t="shared" si="0"/>
        <v>-124414.41666666663</v>
      </c>
      <c r="D20" s="104">
        <f t="shared" si="1"/>
        <v>-14.383502123363156</v>
      </c>
      <c r="E20" s="151">
        <f t="shared" si="2"/>
        <v>17500.138126411715</v>
      </c>
      <c r="F20" s="101">
        <f t="shared" si="3"/>
        <v>544.55907602905063</v>
      </c>
      <c r="G20" s="104">
        <f t="shared" si="4"/>
        <v>3.2116807949225459</v>
      </c>
      <c r="H20" s="151">
        <v>12960</v>
      </c>
      <c r="I20" s="101">
        <f t="shared" si="5"/>
        <v>-1706.2367669999985</v>
      </c>
      <c r="J20" s="104">
        <f t="shared" si="6"/>
        <v>-11.633773503773947</v>
      </c>
    </row>
    <row r="21" spans="1:12" ht="14.4" x14ac:dyDescent="0.3">
      <c r="A21" s="146">
        <v>2015</v>
      </c>
      <c r="B21" s="151">
        <v>751847.5</v>
      </c>
      <c r="C21" s="101">
        <f t="shared" si="0"/>
        <v>11281.916666666628</v>
      </c>
      <c r="D21" s="104">
        <f t="shared" si="1"/>
        <v>1.5234189814608983</v>
      </c>
      <c r="E21" s="151">
        <f t="shared" si="2"/>
        <v>17788.492603260631</v>
      </c>
      <c r="F21" s="101">
        <f t="shared" si="3"/>
        <v>288.35447684891551</v>
      </c>
      <c r="G21" s="104">
        <f t="shared" si="4"/>
        <v>1.647726862302433</v>
      </c>
      <c r="H21" s="151">
        <v>13374.233692529999</v>
      </c>
      <c r="I21" s="101">
        <f t="shared" si="5"/>
        <v>414.23369252999873</v>
      </c>
      <c r="J21" s="104">
        <f t="shared" si="6"/>
        <v>3.1962476275462866</v>
      </c>
    </row>
    <row r="22" spans="1:12" ht="14.4" x14ac:dyDescent="0.3">
      <c r="A22" s="146">
        <v>2016</v>
      </c>
      <c r="B22" s="151">
        <v>763467.2552788211</v>
      </c>
      <c r="C22" s="101">
        <f t="shared" si="0"/>
        <v>11619.755278821103</v>
      </c>
      <c r="D22" s="104">
        <f t="shared" si="1"/>
        <v>1.5454936378482476</v>
      </c>
      <c r="E22" s="151">
        <f t="shared" si="2"/>
        <v>18040.63224424719</v>
      </c>
      <c r="F22" s="101">
        <f t="shared" si="3"/>
        <v>252.13964098655924</v>
      </c>
      <c r="G22" s="104">
        <f t="shared" si="4"/>
        <v>1.4174311821134413</v>
      </c>
      <c r="H22" s="151">
        <v>13773.431983010001</v>
      </c>
      <c r="I22" s="101">
        <f t="shared" si="5"/>
        <v>399.19829048000247</v>
      </c>
      <c r="J22" s="104">
        <f t="shared" si="6"/>
        <v>2.9848311287021208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v>774125.6207424358</v>
      </c>
      <c r="C25" s="107">
        <f>B25-B22</f>
        <v>10658.365463614697</v>
      </c>
      <c r="D25" s="109">
        <f>(C25/B22)*100</f>
        <v>1.396047491221116</v>
      </c>
      <c r="E25" s="153">
        <f>H25/B25*10^6</f>
        <v>17472.501818391054</v>
      </c>
      <c r="F25" s="107">
        <f>E25-E22</f>
        <v>-568.13042585613584</v>
      </c>
      <c r="G25" s="109">
        <f>(F25/E22)*100</f>
        <v>-3.1491713714041349</v>
      </c>
      <c r="H25" s="152">
        <v>13525.911316085314</v>
      </c>
      <c r="I25" s="107">
        <f>H25-H22</f>
        <v>-247.52066692468725</v>
      </c>
      <c r="J25" s="109">
        <f>(I25/H22)*100</f>
        <v>-1.7970878081077575</v>
      </c>
    </row>
    <row r="26" spans="1:12" ht="14.4" x14ac:dyDescent="0.3">
      <c r="A26" s="149">
        <v>2018</v>
      </c>
      <c r="B26" s="152">
        <v>786107.12999495654</v>
      </c>
      <c r="C26" s="107">
        <f t="shared" si="0"/>
        <v>11981.509252520744</v>
      </c>
      <c r="D26" s="109">
        <f t="shared" si="1"/>
        <v>1.5477474109472973</v>
      </c>
      <c r="E26" s="153">
        <f t="shared" ref="E26:E35" si="7">H26/B26*10^6</f>
        <v>17684.931068319082</v>
      </c>
      <c r="F26" s="107">
        <f t="shared" si="3"/>
        <v>212.42924992802728</v>
      </c>
      <c r="G26" s="109">
        <f t="shared" si="4"/>
        <v>1.2157918318510652</v>
      </c>
      <c r="H26" s="152">
        <v>13902.250406274952</v>
      </c>
      <c r="I26" s="107">
        <f t="shared" si="5"/>
        <v>376.33909018963823</v>
      </c>
      <c r="J26" s="109">
        <f t="shared" si="6"/>
        <v>2.7823566293983268</v>
      </c>
    </row>
    <row r="27" spans="1:12" ht="14.4" x14ac:dyDescent="0.3">
      <c r="A27" s="149">
        <v>2019</v>
      </c>
      <c r="B27" s="152">
        <v>798583.6098688565</v>
      </c>
      <c r="C27" s="107">
        <f t="shared" si="0"/>
        <v>12476.479873899953</v>
      </c>
      <c r="D27" s="109">
        <f t="shared" si="1"/>
        <v>1.5871220852531891</v>
      </c>
      <c r="E27" s="153">
        <f t="shared" si="7"/>
        <v>17678.332455244377</v>
      </c>
      <c r="F27" s="107">
        <f t="shared" si="3"/>
        <v>-6.5986130747041898</v>
      </c>
      <c r="G27" s="109">
        <f t="shared" si="4"/>
        <v>-3.7312065561425876E-2</v>
      </c>
      <c r="H27" s="152">
        <v>14117.626548570821</v>
      </c>
      <c r="I27" s="107">
        <f t="shared" si="5"/>
        <v>215.3761422958687</v>
      </c>
      <c r="J27" s="109">
        <f t="shared" si="6"/>
        <v>1.5492178316587941</v>
      </c>
    </row>
    <row r="28" spans="1:12" ht="14.4" x14ac:dyDescent="0.3">
      <c r="A28" s="149">
        <v>2020</v>
      </c>
      <c r="B28" s="152">
        <v>811265.29729688109</v>
      </c>
      <c r="C28" s="107">
        <f t="shared" si="0"/>
        <v>12681.687428024597</v>
      </c>
      <c r="D28" s="109">
        <f t="shared" si="1"/>
        <v>1.5880225027542434</v>
      </c>
      <c r="E28" s="153">
        <f t="shared" si="7"/>
        <v>17548.764530982655</v>
      </c>
      <c r="F28" s="107">
        <f t="shared" si="3"/>
        <v>-129.56792426172251</v>
      </c>
      <c r="G28" s="109">
        <f t="shared" si="4"/>
        <v>-0.73291937794328255</v>
      </c>
      <c r="H28" s="152">
        <v>14236.703674420607</v>
      </c>
      <c r="I28" s="107">
        <f t="shared" si="5"/>
        <v>119.07712584978617</v>
      </c>
      <c r="J28" s="109">
        <f t="shared" si="6"/>
        <v>0.84346420016217805</v>
      </c>
    </row>
    <row r="29" spans="1:12" ht="14.4" x14ac:dyDescent="0.3">
      <c r="A29" s="149">
        <v>2021</v>
      </c>
      <c r="B29" s="152">
        <v>823510.36279354081</v>
      </c>
      <c r="C29" s="107">
        <f t="shared" si="0"/>
        <v>12245.065496659721</v>
      </c>
      <c r="D29" s="109">
        <f t="shared" si="1"/>
        <v>1.509378687521828</v>
      </c>
      <c r="E29" s="153">
        <f t="shared" si="7"/>
        <v>17496.244648438555</v>
      </c>
      <c r="F29" s="107">
        <f t="shared" si="3"/>
        <v>-52.519882544100255</v>
      </c>
      <c r="G29" s="109">
        <f t="shared" si="4"/>
        <v>-0.2992796584134198</v>
      </c>
      <c r="H29" s="152">
        <v>14408.33877796018</v>
      </c>
      <c r="I29" s="107">
        <f t="shared" si="5"/>
        <v>171.63510353957281</v>
      </c>
      <c r="J29" s="109">
        <f t="shared" si="6"/>
        <v>1.2055817657282093</v>
      </c>
    </row>
    <row r="30" spans="1:12" ht="14.4" x14ac:dyDescent="0.3">
      <c r="A30" s="149">
        <v>2022</v>
      </c>
      <c r="B30" s="152">
        <v>835549.98991995759</v>
      </c>
      <c r="C30" s="107">
        <f t="shared" si="0"/>
        <v>12039.627126416774</v>
      </c>
      <c r="D30" s="109">
        <f t="shared" si="1"/>
        <v>1.4619885395947572</v>
      </c>
      <c r="E30" s="153">
        <f t="shared" si="7"/>
        <v>17505.506391871531</v>
      </c>
      <c r="F30" s="107">
        <f t="shared" si="3"/>
        <v>9.2617434329768002</v>
      </c>
      <c r="G30" s="109">
        <f t="shared" si="4"/>
        <v>5.2935607720845178E-2</v>
      </c>
      <c r="H30" s="152">
        <v>14626.725689272012</v>
      </c>
      <c r="I30" s="107">
        <f t="shared" si="5"/>
        <v>218.38691131183259</v>
      </c>
      <c r="J30" s="109">
        <f t="shared" si="6"/>
        <v>1.5156980598338632</v>
      </c>
    </row>
    <row r="31" spans="1:12" ht="14.4" x14ac:dyDescent="0.3">
      <c r="A31" s="149">
        <v>2023</v>
      </c>
      <c r="B31" s="152">
        <v>847591.31256066321</v>
      </c>
      <c r="C31" s="107">
        <f t="shared" si="0"/>
        <v>12041.322640705621</v>
      </c>
      <c r="D31" s="109">
        <f t="shared" si="1"/>
        <v>1.44112534090978</v>
      </c>
      <c r="E31" s="153">
        <f t="shared" si="7"/>
        <v>17527.149866267086</v>
      </c>
      <c r="F31" s="107">
        <f t="shared" si="3"/>
        <v>21.643474395554222</v>
      </c>
      <c r="G31" s="109">
        <f t="shared" si="4"/>
        <v>0.12363809370064327</v>
      </c>
      <c r="H31" s="152">
        <v>14855.85996059677</v>
      </c>
      <c r="I31" s="107">
        <f t="shared" si="5"/>
        <v>229.13427132475772</v>
      </c>
      <c r="J31" s="109">
        <f t="shared" si="6"/>
        <v>1.5665452145097416</v>
      </c>
    </row>
    <row r="32" spans="1:12" ht="14.4" x14ac:dyDescent="0.3">
      <c r="A32" s="149">
        <v>2024</v>
      </c>
      <c r="B32" s="152">
        <v>859439.01588010695</v>
      </c>
      <c r="C32" s="107">
        <f t="shared" si="0"/>
        <v>11847.703319443739</v>
      </c>
      <c r="D32" s="109">
        <f t="shared" si="1"/>
        <v>1.3978084890524152</v>
      </c>
      <c r="E32" s="153">
        <f t="shared" si="7"/>
        <v>17538.051922306484</v>
      </c>
      <c r="F32" s="107">
        <f t="shared" si="3"/>
        <v>10.902056039398303</v>
      </c>
      <c r="G32" s="109">
        <f t="shared" si="4"/>
        <v>6.2200963206120015E-2</v>
      </c>
      <c r="H32" s="152">
        <v>15072.886084561302</v>
      </c>
      <c r="I32" s="107">
        <f t="shared" si="5"/>
        <v>217.02612396453151</v>
      </c>
      <c r="J32" s="109">
        <f t="shared" si="6"/>
        <v>1.4608789026025082</v>
      </c>
    </row>
    <row r="33" spans="1:12" ht="14.4" x14ac:dyDescent="0.3">
      <c r="A33" s="149">
        <v>2025</v>
      </c>
      <c r="B33" s="152">
        <v>870859.06542038382</v>
      </c>
      <c r="C33" s="107">
        <f t="shared" si="0"/>
        <v>11420.049540276872</v>
      </c>
      <c r="D33" s="109">
        <f t="shared" si="1"/>
        <v>1.3287795095713908</v>
      </c>
      <c r="E33" s="153">
        <f t="shared" si="7"/>
        <v>17543.159348947469</v>
      </c>
      <c r="F33" s="107">
        <f t="shared" si="3"/>
        <v>5.1074266409850679</v>
      </c>
      <c r="G33" s="109">
        <f t="shared" si="4"/>
        <v>2.9121972403839104E-2</v>
      </c>
      <c r="H33" s="152">
        <v>15277.619355145263</v>
      </c>
      <c r="I33" s="107">
        <f t="shared" si="5"/>
        <v>204.73327058396171</v>
      </c>
      <c r="J33" s="109">
        <f t="shared" si="6"/>
        <v>1.3582884487773299</v>
      </c>
    </row>
    <row r="34" spans="1:12" ht="14.4" x14ac:dyDescent="0.3">
      <c r="A34" s="149">
        <v>2026</v>
      </c>
      <c r="B34" s="152">
        <v>881761.36158699763</v>
      </c>
      <c r="C34" s="107">
        <f t="shared" si="0"/>
        <v>10902.296166613814</v>
      </c>
      <c r="D34" s="109">
        <f t="shared" si="1"/>
        <v>1.2519013235914382</v>
      </c>
      <c r="E34" s="153">
        <f t="shared" si="7"/>
        <v>17569.218209356637</v>
      </c>
      <c r="F34" s="107">
        <f t="shared" si="3"/>
        <v>26.058860409168119</v>
      </c>
      <c r="G34" s="109">
        <f t="shared" si="4"/>
        <v>0.14854143367700506</v>
      </c>
      <c r="H34" s="152">
        <v>15491.85777030138</v>
      </c>
      <c r="I34" s="107">
        <f t="shared" si="5"/>
        <v>214.23841515611639</v>
      </c>
      <c r="J34" s="109">
        <f t="shared" si="6"/>
        <v>1.4023023494427111</v>
      </c>
    </row>
    <row r="35" spans="1:12" ht="14.4" x14ac:dyDescent="0.3">
      <c r="A35" s="149">
        <v>2027</v>
      </c>
      <c r="B35" s="152">
        <v>892238.14255784184</v>
      </c>
      <c r="C35" s="107">
        <f t="shared" si="0"/>
        <v>10476.780970844207</v>
      </c>
      <c r="D35" s="109">
        <f t="shared" si="1"/>
        <v>1.1881651234964588</v>
      </c>
      <c r="E35" s="153">
        <f t="shared" si="7"/>
        <v>17603.911943633724</v>
      </c>
      <c r="F35" s="107">
        <f t="shared" si="3"/>
        <v>34.69373427708706</v>
      </c>
      <c r="G35" s="109">
        <f t="shared" si="4"/>
        <v>0.19746885640369938</v>
      </c>
      <c r="H35" s="152">
        <v>15706.881694339561</v>
      </c>
      <c r="I35" s="107">
        <f t="shared" si="5"/>
        <v>215.02392403818158</v>
      </c>
      <c r="J35" s="109">
        <f t="shared" si="6"/>
        <v>1.3879802359817204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-1.7800329064149083</v>
      </c>
      <c r="E38" s="124"/>
      <c r="F38" s="124"/>
      <c r="G38" s="124">
        <f>RATE($A$22-$A$13,,-E13,E22)*100</f>
        <v>-0.17536525416177942</v>
      </c>
      <c r="H38" s="124"/>
      <c r="I38" s="124"/>
      <c r="J38" s="124">
        <f>RATE($A$22-$A$13,,-H13,H22)*100</f>
        <v>-1.9522766013460313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-2.7912885909083696</v>
      </c>
      <c r="E39" s="126"/>
      <c r="F39" s="126"/>
      <c r="G39" s="124">
        <f>RATE($A$22-$A$18,,-E18,E22)*100</f>
        <v>1.3855395900877401</v>
      </c>
      <c r="H39" s="127"/>
      <c r="I39" s="124"/>
      <c r="J39" s="124">
        <f>RATE($A$22-$A$18,,-H18,H22)*100</f>
        <v>-1.444423409387986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1.5366137892503662</v>
      </c>
      <c r="E41" s="126"/>
      <c r="F41" s="126"/>
      <c r="G41" s="124">
        <f>RATE($A$30-$A$26,,-E26,E30)*100</f>
        <v>-0.25461137649515925</v>
      </c>
      <c r="H41" s="127"/>
      <c r="I41" s="124"/>
      <c r="J41" s="124">
        <f>RATE($A$30-$A$26,,-H26,H30)*100</f>
        <v>1.2780900193155369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1.4170574276619734</v>
      </c>
      <c r="E42" s="124"/>
      <c r="F42" s="124"/>
      <c r="G42" s="124">
        <f>RATE($A$35-$A$26,,-E26,E35)*100</f>
        <v>-5.1006743034370923E-2</v>
      </c>
      <c r="H42" s="124"/>
      <c r="I42" s="124"/>
      <c r="J42" s="124">
        <f>RATE($A$35-$A$26,,-H26,H35)*100</f>
        <v>1.3653278897868113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154"/>
      <c r="C48" s="29"/>
      <c r="D48" s="29"/>
      <c r="E48" s="31"/>
      <c r="F48" s="31"/>
      <c r="G48" s="31"/>
      <c r="H48" s="154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55"/>
      <c r="B101" s="154"/>
      <c r="C101" s="29"/>
      <c r="D101" s="29"/>
      <c r="E101" s="31"/>
      <c r="F101" s="31"/>
      <c r="G101" s="31"/>
      <c r="H101" s="154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55"/>
      <c r="B154" s="154"/>
      <c r="C154" s="29"/>
      <c r="D154" s="29"/>
      <c r="E154" s="31"/>
      <c r="F154" s="31"/>
      <c r="G154" s="31"/>
      <c r="H154" s="154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55"/>
      <c r="B207" s="154"/>
      <c r="C207" s="29"/>
      <c r="D207" s="29"/>
      <c r="E207" s="31"/>
      <c r="F207" s="31"/>
      <c r="G207" s="31"/>
      <c r="H207" s="154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55"/>
      <c r="B260" s="154"/>
      <c r="C260" s="29"/>
      <c r="D260" s="29"/>
      <c r="E260" s="31"/>
      <c r="F260" s="31"/>
      <c r="G260" s="31"/>
      <c r="H260" s="154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55"/>
      <c r="B313" s="154"/>
      <c r="C313" s="29"/>
      <c r="D313" s="29"/>
      <c r="E313" s="31"/>
      <c r="F313" s="31"/>
      <c r="G313" s="31"/>
      <c r="H313" s="154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55"/>
      <c r="B366" s="154"/>
      <c r="C366" s="29"/>
      <c r="D366" s="29"/>
      <c r="E366" s="31"/>
      <c r="F366" s="31"/>
      <c r="G366" s="31"/>
      <c r="H366" s="154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tabSelected="1" zoomScale="85" zoomScaleNormal="85" workbookViewId="0">
      <selection activeCell="A2" sqref="A2:J2"/>
    </sheetView>
  </sheetViews>
  <sheetFormatPr defaultRowHeight="15.6" x14ac:dyDescent="0.3"/>
  <cols>
    <col min="1" max="1" width="13.218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67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40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3">
      <c r="A6" s="1"/>
      <c r="C6" s="3"/>
      <c r="D6" s="3"/>
      <c r="G6" s="3"/>
      <c r="I6" s="3"/>
    </row>
    <row r="7" spans="1:10" ht="13.2" x14ac:dyDescent="0.25">
      <c r="A7" s="5"/>
      <c r="B7" s="5"/>
      <c r="C7" s="6"/>
      <c r="D7" s="7"/>
      <c r="E7" s="6"/>
      <c r="F7" s="6"/>
      <c r="G7" s="7"/>
      <c r="H7" s="5"/>
      <c r="I7" s="7"/>
      <c r="J7" s="6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0" ht="14.4" x14ac:dyDescent="0.3">
      <c r="A13" s="146">
        <v>2007</v>
      </c>
      <c r="B13" s="151">
        <f>'Exhibit 6'!H12</f>
        <v>700930.16666666663</v>
      </c>
      <c r="C13" s="101" t="s">
        <v>16</v>
      </c>
      <c r="D13" s="104" t="s">
        <v>16</v>
      </c>
      <c r="E13" s="151">
        <f>H13/B13*10^6</f>
        <v>18432.224632301244</v>
      </c>
      <c r="F13" s="101" t="s">
        <v>16</v>
      </c>
      <c r="G13" s="104" t="s">
        <v>16</v>
      </c>
      <c r="H13" s="151">
        <f>'Exhibit 2'!M12/1000</f>
        <v>12919.702283556349</v>
      </c>
      <c r="I13" s="101" t="s">
        <v>16</v>
      </c>
      <c r="J13" s="104" t="s">
        <v>16</v>
      </c>
    </row>
    <row r="14" spans="1:10" ht="14.4" x14ac:dyDescent="0.3">
      <c r="A14" s="146">
        <v>2008</v>
      </c>
      <c r="B14" s="151">
        <f>'Exhibit 6'!H13</f>
        <v>707106.25</v>
      </c>
      <c r="C14" s="101">
        <f t="shared" ref="C14:C35" si="0">B14-B13</f>
        <v>6176.0833333333721</v>
      </c>
      <c r="D14" s="104">
        <f t="shared" ref="D14:D35" si="1">(C14/B13)*100</f>
        <v>0.88112676940475598</v>
      </c>
      <c r="E14" s="151">
        <f t="shared" ref="E14:E22" si="2">H14/B14*10^6</f>
        <v>18036.250764010303</v>
      </c>
      <c r="F14" s="101">
        <f t="shared" ref="F14:F35" si="3">E14-E13</f>
        <v>-395.97386829094103</v>
      </c>
      <c r="G14" s="104">
        <f t="shared" ref="G14:G35" si="4">(F14/E13)*100</f>
        <v>-2.1482695452670604</v>
      </c>
      <c r="H14" s="151">
        <f>'Exhibit 2'!M13/1000</f>
        <v>12753.545641798961</v>
      </c>
      <c r="I14" s="101">
        <f t="shared" ref="I14:I35" si="5">H14-H13</f>
        <v>-166.15664175738857</v>
      </c>
      <c r="J14" s="104">
        <f t="shared" ref="J14:J35" si="6">(I14/H13)*100</f>
        <v>-1.2860717539046214</v>
      </c>
    </row>
    <row r="15" spans="1:10" ht="14.4" x14ac:dyDescent="0.3">
      <c r="A15" s="146">
        <v>2009</v>
      </c>
      <c r="B15" s="151">
        <f>'Exhibit 6'!H14</f>
        <v>708548.08333333326</v>
      </c>
      <c r="C15" s="101">
        <f t="shared" si="0"/>
        <v>1441.8333333332557</v>
      </c>
      <c r="D15" s="104">
        <f t="shared" si="1"/>
        <v>0.20390617864475893</v>
      </c>
      <c r="E15" s="151">
        <f t="shared" si="2"/>
        <v>18040.895641742394</v>
      </c>
      <c r="F15" s="101">
        <f t="shared" si="3"/>
        <v>4.6448777320911177</v>
      </c>
      <c r="G15" s="104">
        <f t="shared" si="4"/>
        <v>2.57530114926077E-2</v>
      </c>
      <c r="H15" s="151">
        <f>'Exhibit 2'!M14/1000</f>
        <v>12782.842028573257</v>
      </c>
      <c r="I15" s="101">
        <f t="shared" si="5"/>
        <v>29.296386774296479</v>
      </c>
      <c r="J15" s="104">
        <f t="shared" si="6"/>
        <v>0.22971170211897293</v>
      </c>
    </row>
    <row r="16" spans="1:10" ht="14.4" x14ac:dyDescent="0.3">
      <c r="A16" s="146">
        <v>2010</v>
      </c>
      <c r="B16" s="151">
        <f>'Exhibit 6'!H15</f>
        <v>712158.5</v>
      </c>
      <c r="C16" s="101">
        <f t="shared" si="0"/>
        <v>3610.4166666667443</v>
      </c>
      <c r="D16" s="104">
        <f t="shared" si="1"/>
        <v>0.50955139835841456</v>
      </c>
      <c r="E16" s="151">
        <f t="shared" si="2"/>
        <v>19260.404234152898</v>
      </c>
      <c r="F16" s="101">
        <f t="shared" si="3"/>
        <v>1219.5085924105042</v>
      </c>
      <c r="G16" s="104">
        <f t="shared" si="4"/>
        <v>6.7596898548032609</v>
      </c>
      <c r="H16" s="151">
        <f>'Exhibit 2'!M15/1000</f>
        <v>13716.460588787975</v>
      </c>
      <c r="I16" s="101">
        <f t="shared" si="5"/>
        <v>933.61856021471795</v>
      </c>
      <c r="J16" s="104">
        <f t="shared" si="6"/>
        <v>7.3036853473415153</v>
      </c>
    </row>
    <row r="17" spans="1:12" ht="14.4" x14ac:dyDescent="0.3">
      <c r="A17" s="146">
        <v>2011</v>
      </c>
      <c r="B17" s="151">
        <f>'Exhibit 6'!H16</f>
        <v>715486</v>
      </c>
      <c r="C17" s="101">
        <f t="shared" si="0"/>
        <v>3327.5</v>
      </c>
      <c r="D17" s="104">
        <f t="shared" si="1"/>
        <v>0.4672414918869886</v>
      </c>
      <c r="E17" s="151">
        <f t="shared" si="2"/>
        <v>17631.430537193002</v>
      </c>
      <c r="F17" s="101">
        <f t="shared" si="3"/>
        <v>-1628.9736969598962</v>
      </c>
      <c r="G17" s="104">
        <f t="shared" si="4"/>
        <v>-8.4576298459581167</v>
      </c>
      <c r="H17" s="151">
        <f>'Exhibit 2'!M16/1000</f>
        <v>12615.041709334071</v>
      </c>
      <c r="I17" s="101">
        <f t="shared" si="5"/>
        <v>-1101.4188794539041</v>
      </c>
      <c r="J17" s="104">
        <f t="shared" si="6"/>
        <v>-8.0299059099416592</v>
      </c>
    </row>
    <row r="18" spans="1:12" ht="14.4" x14ac:dyDescent="0.3">
      <c r="A18" s="146">
        <v>2012</v>
      </c>
      <c r="B18" s="151">
        <f>'Exhibit 6'!H17</f>
        <v>721056.00000000012</v>
      </c>
      <c r="C18" s="101">
        <f t="shared" si="0"/>
        <v>5570.0000000001164</v>
      </c>
      <c r="D18" s="104">
        <f t="shared" si="1"/>
        <v>0.77849182234175318</v>
      </c>
      <c r="E18" s="151">
        <f t="shared" si="2"/>
        <v>17181.297932413949</v>
      </c>
      <c r="F18" s="101">
        <f t="shared" si="3"/>
        <v>-450.13260477905351</v>
      </c>
      <c r="G18" s="104">
        <f t="shared" si="4"/>
        <v>-2.5530123822313313</v>
      </c>
      <c r="H18" s="151">
        <f>'Exhibit 2'!M17/1000</f>
        <v>12388.677961954676</v>
      </c>
      <c r="I18" s="101">
        <f t="shared" si="5"/>
        <v>-226.36374737939514</v>
      </c>
      <c r="J18" s="104">
        <f t="shared" si="6"/>
        <v>-1.7943955525085975</v>
      </c>
    </row>
    <row r="19" spans="1:12" ht="14.4" x14ac:dyDescent="0.3">
      <c r="A19" s="146">
        <v>2013</v>
      </c>
      <c r="B19" s="151">
        <f>'Exhibit 6'!H18</f>
        <v>729960.99999999988</v>
      </c>
      <c r="C19" s="101">
        <f t="shared" si="0"/>
        <v>8904.9999999997672</v>
      </c>
      <c r="D19" s="104">
        <f t="shared" si="1"/>
        <v>1.2349942306838533</v>
      </c>
      <c r="E19" s="151">
        <f t="shared" si="2"/>
        <v>17078.23230548525</v>
      </c>
      <c r="F19" s="101">
        <f t="shared" si="3"/>
        <v>-103.0656269286992</v>
      </c>
      <c r="G19" s="104">
        <f t="shared" si="4"/>
        <v>-0.59987101867465631</v>
      </c>
      <c r="H19" s="151">
        <f>'Exhibit 2'!M18/1000</f>
        <v>12466.443531944316</v>
      </c>
      <c r="I19" s="101">
        <f t="shared" si="5"/>
        <v>77.765569989640426</v>
      </c>
      <c r="J19" s="104">
        <f t="shared" si="6"/>
        <v>0.62771483953700768</v>
      </c>
    </row>
    <row r="20" spans="1:12" ht="14.4" x14ac:dyDescent="0.3">
      <c r="A20" s="146">
        <v>2014</v>
      </c>
      <c r="B20" s="151">
        <v>740565.58333333337</v>
      </c>
      <c r="C20" s="101">
        <f t="shared" si="0"/>
        <v>10604.583333333489</v>
      </c>
      <c r="D20" s="104">
        <f t="shared" si="1"/>
        <v>1.4527602616213044</v>
      </c>
      <c r="E20" s="151">
        <f t="shared" si="2"/>
        <v>17500.138126411715</v>
      </c>
      <c r="F20" s="101">
        <f t="shared" si="3"/>
        <v>421.90582092646582</v>
      </c>
      <c r="G20" s="104">
        <f t="shared" si="4"/>
        <v>2.470430272756956</v>
      </c>
      <c r="H20" s="151">
        <v>12960</v>
      </c>
      <c r="I20" s="101">
        <f t="shared" si="5"/>
        <v>493.55646805568358</v>
      </c>
      <c r="J20" s="104">
        <f t="shared" si="6"/>
        <v>3.9590799636719369</v>
      </c>
    </row>
    <row r="21" spans="1:12" ht="14.4" x14ac:dyDescent="0.3">
      <c r="A21" s="146">
        <v>2015</v>
      </c>
      <c r="B21" s="151">
        <v>751847.5</v>
      </c>
      <c r="C21" s="101">
        <f t="shared" si="0"/>
        <v>11281.916666666628</v>
      </c>
      <c r="D21" s="104">
        <f t="shared" si="1"/>
        <v>1.5234189814608983</v>
      </c>
      <c r="E21" s="151">
        <f t="shared" si="2"/>
        <v>17788.492603260631</v>
      </c>
      <c r="F21" s="101">
        <f t="shared" si="3"/>
        <v>288.35447684891551</v>
      </c>
      <c r="G21" s="104">
        <f t="shared" si="4"/>
        <v>1.647726862302433</v>
      </c>
      <c r="H21" s="151">
        <f>'Exhibit 2'!M20/1000</f>
        <v>13374.233692529999</v>
      </c>
      <c r="I21" s="101">
        <f t="shared" si="5"/>
        <v>414.23369252999873</v>
      </c>
      <c r="J21" s="104">
        <f t="shared" si="6"/>
        <v>3.1962476275462866</v>
      </c>
    </row>
    <row r="22" spans="1:12" ht="14.4" x14ac:dyDescent="0.3">
      <c r="A22" s="146">
        <v>2016</v>
      </c>
      <c r="B22" s="151">
        <v>763467.2552788211</v>
      </c>
      <c r="C22" s="101">
        <f t="shared" si="0"/>
        <v>11619.755278821103</v>
      </c>
      <c r="D22" s="104">
        <f t="shared" si="1"/>
        <v>1.5454936378482476</v>
      </c>
      <c r="E22" s="151">
        <f t="shared" si="2"/>
        <v>18040.63224424719</v>
      </c>
      <c r="F22" s="101">
        <f t="shared" si="3"/>
        <v>252.13964098655924</v>
      </c>
      <c r="G22" s="104">
        <f t="shared" si="4"/>
        <v>1.4174311821134413</v>
      </c>
      <c r="H22" s="151">
        <f>'Exhibit 2'!M21/1000</f>
        <v>13773.431983010001</v>
      </c>
      <c r="I22" s="101">
        <f t="shared" si="5"/>
        <v>399.19829048000247</v>
      </c>
      <c r="J22" s="104">
        <f t="shared" si="6"/>
        <v>2.9848311287021208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f>'Exhibit 6'!H22</f>
        <v>774125.6207424358</v>
      </c>
      <c r="C25" s="107">
        <f>B25-B22</f>
        <v>10658.365463614697</v>
      </c>
      <c r="D25" s="109">
        <f>(C25/B22)*100</f>
        <v>1.396047491221116</v>
      </c>
      <c r="E25" s="153">
        <f>H25/B25*10^6</f>
        <v>17472.501818391054</v>
      </c>
      <c r="F25" s="107">
        <f>E25-E22</f>
        <v>-568.13042585613584</v>
      </c>
      <c r="G25" s="109">
        <f>(F25/E22)*100</f>
        <v>-3.1491713714041349</v>
      </c>
      <c r="H25" s="152">
        <f>'Exhibit 2'!M22/1000</f>
        <v>13525.911316085314</v>
      </c>
      <c r="I25" s="107">
        <f>H25-H22</f>
        <v>-247.52066692468725</v>
      </c>
      <c r="J25" s="109">
        <f>(I25/H22)*100</f>
        <v>-1.7970878081077575</v>
      </c>
    </row>
    <row r="26" spans="1:12" ht="14.4" x14ac:dyDescent="0.3">
      <c r="A26" s="149">
        <v>2018</v>
      </c>
      <c r="B26" s="152">
        <f>'Exhibit 6'!H23</f>
        <v>786107.12999495654</v>
      </c>
      <c r="C26" s="107">
        <f t="shared" si="0"/>
        <v>11981.509252520744</v>
      </c>
      <c r="D26" s="109">
        <f t="shared" si="1"/>
        <v>1.5477474109472973</v>
      </c>
      <c r="E26" s="153">
        <f t="shared" ref="E26:E35" si="7">H26/B26*10^6</f>
        <v>17684.931068319082</v>
      </c>
      <c r="F26" s="107">
        <f t="shared" si="3"/>
        <v>212.42924992802728</v>
      </c>
      <c r="G26" s="109">
        <f t="shared" si="4"/>
        <v>1.2157918318510652</v>
      </c>
      <c r="H26" s="152">
        <f>'Exhibit 2'!M23/1000</f>
        <v>13902.250406274952</v>
      </c>
      <c r="I26" s="107">
        <f t="shared" si="5"/>
        <v>376.33909018963823</v>
      </c>
      <c r="J26" s="109">
        <f t="shared" si="6"/>
        <v>2.7823566293983268</v>
      </c>
    </row>
    <row r="27" spans="1:12" ht="14.4" x14ac:dyDescent="0.3">
      <c r="A27" s="149">
        <v>2019</v>
      </c>
      <c r="B27" s="152">
        <f>'Exhibit 6'!H24</f>
        <v>798583.6098688565</v>
      </c>
      <c r="C27" s="107">
        <f t="shared" si="0"/>
        <v>12476.479873899953</v>
      </c>
      <c r="D27" s="109">
        <f t="shared" si="1"/>
        <v>1.5871220852531891</v>
      </c>
      <c r="E27" s="153">
        <f t="shared" si="7"/>
        <v>17678.332455244377</v>
      </c>
      <c r="F27" s="107">
        <f t="shared" si="3"/>
        <v>-6.5986130747041898</v>
      </c>
      <c r="G27" s="109">
        <f t="shared" si="4"/>
        <v>-3.7312065561425876E-2</v>
      </c>
      <c r="H27" s="152">
        <f>'Exhibit 2'!M24/1000</f>
        <v>14117.626548570821</v>
      </c>
      <c r="I27" s="107">
        <f t="shared" si="5"/>
        <v>215.3761422958687</v>
      </c>
      <c r="J27" s="109">
        <f t="shared" si="6"/>
        <v>1.5492178316587941</v>
      </c>
    </row>
    <row r="28" spans="1:12" ht="14.4" x14ac:dyDescent="0.3">
      <c r="A28" s="149">
        <v>2020</v>
      </c>
      <c r="B28" s="152">
        <f>'Exhibit 6'!H25</f>
        <v>811265.29729688109</v>
      </c>
      <c r="C28" s="107">
        <f t="shared" si="0"/>
        <v>12681.687428024597</v>
      </c>
      <c r="D28" s="109">
        <f t="shared" si="1"/>
        <v>1.5880225027542434</v>
      </c>
      <c r="E28" s="153">
        <f t="shared" si="7"/>
        <v>17548.764530982655</v>
      </c>
      <c r="F28" s="107">
        <f t="shared" si="3"/>
        <v>-129.56792426172251</v>
      </c>
      <c r="G28" s="109">
        <f t="shared" si="4"/>
        <v>-0.73291937794328255</v>
      </c>
      <c r="H28" s="152">
        <f>'Exhibit 2'!M25/1000</f>
        <v>14236.703674420607</v>
      </c>
      <c r="I28" s="107">
        <f t="shared" si="5"/>
        <v>119.07712584978617</v>
      </c>
      <c r="J28" s="109">
        <f t="shared" si="6"/>
        <v>0.84346420016217805</v>
      </c>
    </row>
    <row r="29" spans="1:12" ht="14.4" x14ac:dyDescent="0.3">
      <c r="A29" s="149">
        <v>2021</v>
      </c>
      <c r="B29" s="152">
        <f>'Exhibit 6'!H26</f>
        <v>823510.36279354081</v>
      </c>
      <c r="C29" s="107">
        <f t="shared" si="0"/>
        <v>12245.065496659721</v>
      </c>
      <c r="D29" s="109">
        <f t="shared" si="1"/>
        <v>1.509378687521828</v>
      </c>
      <c r="E29" s="153">
        <f t="shared" si="7"/>
        <v>17496.244648438555</v>
      </c>
      <c r="F29" s="107">
        <f t="shared" si="3"/>
        <v>-52.519882544100255</v>
      </c>
      <c r="G29" s="109">
        <f t="shared" si="4"/>
        <v>-0.2992796584134198</v>
      </c>
      <c r="H29" s="152">
        <f>'Exhibit 2'!M26/1000</f>
        <v>14408.33877796018</v>
      </c>
      <c r="I29" s="107">
        <f t="shared" si="5"/>
        <v>171.63510353957281</v>
      </c>
      <c r="J29" s="109">
        <f t="shared" si="6"/>
        <v>1.2055817657282093</v>
      </c>
    </row>
    <row r="30" spans="1:12" ht="14.4" x14ac:dyDescent="0.3">
      <c r="A30" s="149">
        <v>2022</v>
      </c>
      <c r="B30" s="152">
        <f>'Exhibit 6'!H27</f>
        <v>835549.98991995759</v>
      </c>
      <c r="C30" s="107">
        <f t="shared" si="0"/>
        <v>12039.627126416774</v>
      </c>
      <c r="D30" s="109">
        <f t="shared" si="1"/>
        <v>1.4619885395947572</v>
      </c>
      <c r="E30" s="153">
        <f t="shared" si="7"/>
        <v>17505.506391871531</v>
      </c>
      <c r="F30" s="107">
        <f t="shared" si="3"/>
        <v>9.2617434329768002</v>
      </c>
      <c r="G30" s="109">
        <f t="shared" si="4"/>
        <v>5.2935607720845178E-2</v>
      </c>
      <c r="H30" s="152">
        <f>'Exhibit 2'!M27/1000</f>
        <v>14626.725689272012</v>
      </c>
      <c r="I30" s="107">
        <f t="shared" si="5"/>
        <v>218.38691131183259</v>
      </c>
      <c r="J30" s="109">
        <f t="shared" si="6"/>
        <v>1.5156980598338632</v>
      </c>
    </row>
    <row r="31" spans="1:12" ht="14.4" x14ac:dyDescent="0.3">
      <c r="A31" s="149">
        <v>2023</v>
      </c>
      <c r="B31" s="152">
        <f>'Exhibit 6'!H28</f>
        <v>847591.31256066321</v>
      </c>
      <c r="C31" s="107">
        <f t="shared" si="0"/>
        <v>12041.322640705621</v>
      </c>
      <c r="D31" s="109">
        <f t="shared" si="1"/>
        <v>1.44112534090978</v>
      </c>
      <c r="E31" s="153">
        <f t="shared" si="7"/>
        <v>17527.149866267086</v>
      </c>
      <c r="F31" s="107">
        <f t="shared" si="3"/>
        <v>21.643474395554222</v>
      </c>
      <c r="G31" s="109">
        <f t="shared" si="4"/>
        <v>0.12363809370064327</v>
      </c>
      <c r="H31" s="152">
        <f>'Exhibit 2'!M28/1000</f>
        <v>14855.85996059677</v>
      </c>
      <c r="I31" s="107">
        <f t="shared" si="5"/>
        <v>229.13427132475772</v>
      </c>
      <c r="J31" s="109">
        <f t="shared" si="6"/>
        <v>1.5665452145097416</v>
      </c>
    </row>
    <row r="32" spans="1:12" ht="14.4" x14ac:dyDescent="0.3">
      <c r="A32" s="149">
        <v>2024</v>
      </c>
      <c r="B32" s="152">
        <f>'Exhibit 6'!H29</f>
        <v>859439.01588010695</v>
      </c>
      <c r="C32" s="107">
        <f t="shared" si="0"/>
        <v>11847.703319443739</v>
      </c>
      <c r="D32" s="109">
        <f t="shared" si="1"/>
        <v>1.3978084890524152</v>
      </c>
      <c r="E32" s="153">
        <f t="shared" si="7"/>
        <v>17538.051922306484</v>
      </c>
      <c r="F32" s="107">
        <f t="shared" si="3"/>
        <v>10.902056039398303</v>
      </c>
      <c r="G32" s="109">
        <f t="shared" si="4"/>
        <v>6.2200963206120015E-2</v>
      </c>
      <c r="H32" s="152">
        <f>'Exhibit 2'!M29/1000</f>
        <v>15072.886084561302</v>
      </c>
      <c r="I32" s="107">
        <f t="shared" si="5"/>
        <v>217.02612396453151</v>
      </c>
      <c r="J32" s="109">
        <f t="shared" si="6"/>
        <v>1.4608789026025082</v>
      </c>
    </row>
    <row r="33" spans="1:12" ht="14.4" x14ac:dyDescent="0.3">
      <c r="A33" s="149">
        <v>2025</v>
      </c>
      <c r="B33" s="152">
        <f>'Exhibit 6'!H30</f>
        <v>870859.06542038382</v>
      </c>
      <c r="C33" s="107">
        <f t="shared" si="0"/>
        <v>11420.049540276872</v>
      </c>
      <c r="D33" s="109">
        <f t="shared" si="1"/>
        <v>1.3287795095713908</v>
      </c>
      <c r="E33" s="153">
        <f t="shared" si="7"/>
        <v>17543.159348947469</v>
      </c>
      <c r="F33" s="107">
        <f t="shared" si="3"/>
        <v>5.1074266409850679</v>
      </c>
      <c r="G33" s="109">
        <f t="shared" si="4"/>
        <v>2.9121972403839104E-2</v>
      </c>
      <c r="H33" s="152">
        <f>'Exhibit 2'!M30/1000</f>
        <v>15277.619355145263</v>
      </c>
      <c r="I33" s="107">
        <f t="shared" si="5"/>
        <v>204.73327058396171</v>
      </c>
      <c r="J33" s="109">
        <f t="shared" si="6"/>
        <v>1.3582884487773299</v>
      </c>
    </row>
    <row r="34" spans="1:12" ht="14.4" x14ac:dyDescent="0.3">
      <c r="A34" s="149">
        <v>2026</v>
      </c>
      <c r="B34" s="152">
        <f>'Exhibit 6'!H31</f>
        <v>881761.36158699763</v>
      </c>
      <c r="C34" s="107">
        <f t="shared" si="0"/>
        <v>10902.296166613814</v>
      </c>
      <c r="D34" s="109">
        <f t="shared" si="1"/>
        <v>1.2519013235914382</v>
      </c>
      <c r="E34" s="153">
        <f t="shared" si="7"/>
        <v>17569.218209356637</v>
      </c>
      <c r="F34" s="107">
        <f t="shared" si="3"/>
        <v>26.058860409168119</v>
      </c>
      <c r="G34" s="109">
        <f t="shared" si="4"/>
        <v>0.14854143367700506</v>
      </c>
      <c r="H34" s="152">
        <f>'Exhibit 2'!M31/1000</f>
        <v>15491.85777030138</v>
      </c>
      <c r="I34" s="107">
        <f t="shared" si="5"/>
        <v>214.23841515611639</v>
      </c>
      <c r="J34" s="109">
        <f t="shared" si="6"/>
        <v>1.4023023494427111</v>
      </c>
    </row>
    <row r="35" spans="1:12" ht="14.4" x14ac:dyDescent="0.3">
      <c r="A35" s="149">
        <v>2027</v>
      </c>
      <c r="B35" s="152">
        <f>'Exhibit 6'!H32</f>
        <v>892238.14255784184</v>
      </c>
      <c r="C35" s="107">
        <f t="shared" si="0"/>
        <v>10476.780970844207</v>
      </c>
      <c r="D35" s="109">
        <f t="shared" si="1"/>
        <v>1.1881651234964588</v>
      </c>
      <c r="E35" s="153">
        <f t="shared" si="7"/>
        <v>17603.911943633724</v>
      </c>
      <c r="F35" s="107">
        <f t="shared" si="3"/>
        <v>34.69373427708706</v>
      </c>
      <c r="G35" s="109">
        <f t="shared" si="4"/>
        <v>0.19746885640369938</v>
      </c>
      <c r="H35" s="152">
        <f>'Exhibit 2'!M32/1000</f>
        <v>15706.881694339561</v>
      </c>
      <c r="I35" s="107">
        <f t="shared" si="5"/>
        <v>215.02392403818158</v>
      </c>
      <c r="J35" s="109">
        <f t="shared" si="6"/>
        <v>1.3879802359817204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0.95410027598866365</v>
      </c>
      <c r="E38" s="124"/>
      <c r="F38" s="124"/>
      <c r="G38" s="124">
        <f>RATE($A$22-$A$13,,-E13,E22)*100</f>
        <v>-0.23831458662723443</v>
      </c>
      <c r="H38" s="124"/>
      <c r="I38" s="124"/>
      <c r="J38" s="124">
        <f>RATE($A$22-$A$13,,-H13,H22)*100</f>
        <v>0.71351192923271434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1.4390924486168346</v>
      </c>
      <c r="E39" s="126"/>
      <c r="F39" s="126"/>
      <c r="G39" s="124">
        <f>RATE($A$22-$A$18,,-E18,E22)*100</f>
        <v>1.2276013733218494</v>
      </c>
      <c r="H39" s="127"/>
      <c r="I39" s="124"/>
      <c r="J39" s="124">
        <f>RATE($A$22-$A$18,,-H18,H22)*100</f>
        <v>2.6843601405215161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1.5366137892503662</v>
      </c>
      <c r="E41" s="126"/>
      <c r="F41" s="126"/>
      <c r="G41" s="124">
        <f>RATE($A$30-$A$26,,-E26,E30)*100</f>
        <v>-0.25461137649515925</v>
      </c>
      <c r="H41" s="127"/>
      <c r="I41" s="124"/>
      <c r="J41" s="124">
        <f>RATE($A$30-$A$26,,-H26,H30)*100</f>
        <v>1.2780900193155369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1.4170574276619734</v>
      </c>
      <c r="E42" s="124"/>
      <c r="F42" s="124"/>
      <c r="G42" s="124">
        <f>RATE($A$35-$A$26,,-E26,E35)*100</f>
        <v>-5.1006743034370923E-2</v>
      </c>
      <c r="H42" s="124"/>
      <c r="I42" s="124"/>
      <c r="J42" s="124">
        <f>RATE($A$35-$A$26,,-H26,H35)*100</f>
        <v>1.3653278897868113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154"/>
      <c r="C48" s="29"/>
      <c r="D48" s="29"/>
      <c r="E48" s="31"/>
      <c r="F48" s="31"/>
      <c r="G48" s="31"/>
      <c r="H48" s="154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55"/>
      <c r="B101" s="154"/>
      <c r="C101" s="29"/>
      <c r="D101" s="29"/>
      <c r="E101" s="31"/>
      <c r="F101" s="31"/>
      <c r="G101" s="31"/>
      <c r="H101" s="154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55"/>
      <c r="B154" s="154"/>
      <c r="C154" s="29"/>
      <c r="D154" s="29"/>
      <c r="E154" s="31"/>
      <c r="F154" s="31"/>
      <c r="G154" s="31"/>
      <c r="H154" s="154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55"/>
      <c r="B207" s="154"/>
      <c r="C207" s="29"/>
      <c r="D207" s="29"/>
      <c r="E207" s="31"/>
      <c r="F207" s="31"/>
      <c r="G207" s="31"/>
      <c r="H207" s="154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55"/>
      <c r="B260" s="154"/>
      <c r="C260" s="29"/>
      <c r="D260" s="29"/>
      <c r="E260" s="31"/>
      <c r="F260" s="31"/>
      <c r="G260" s="31"/>
      <c r="H260" s="154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55"/>
      <c r="B313" s="154"/>
      <c r="C313" s="29"/>
      <c r="D313" s="29"/>
      <c r="E313" s="31"/>
      <c r="F313" s="31"/>
      <c r="G313" s="31"/>
      <c r="H313" s="154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55"/>
      <c r="B366" s="154"/>
      <c r="C366" s="29"/>
      <c r="D366" s="29"/>
      <c r="E366" s="31"/>
      <c r="F366" s="31"/>
      <c r="G366" s="31"/>
      <c r="H366" s="154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23"/>
  <sheetViews>
    <sheetView workbookViewId="0">
      <selection activeCell="A2" sqref="A2"/>
    </sheetView>
  </sheetViews>
  <sheetFormatPr defaultRowHeight="13.2" x14ac:dyDescent="0.25"/>
  <cols>
    <col min="1" max="1" width="3.88671875" bestFit="1" customWidth="1"/>
    <col min="2" max="2" width="7.6640625" bestFit="1" customWidth="1"/>
    <col min="3" max="3" width="7.44140625" bestFit="1" customWidth="1"/>
    <col min="4" max="4" width="20.6640625" bestFit="1" customWidth="1"/>
    <col min="5" max="5" width="21.5546875" bestFit="1" customWidth="1"/>
    <col min="6" max="6" width="20.5546875" bestFit="1" customWidth="1"/>
    <col min="7" max="7" width="22" bestFit="1" customWidth="1"/>
  </cols>
  <sheetData>
    <row r="1" spans="1:7" x14ac:dyDescent="0.25">
      <c r="A1" s="72" t="s">
        <v>56</v>
      </c>
    </row>
    <row r="2" spans="1:7" x14ac:dyDescent="0.25">
      <c r="A2" s="83" t="s">
        <v>23</v>
      </c>
      <c r="B2" s="76" t="s">
        <v>1</v>
      </c>
      <c r="C2" s="76" t="s">
        <v>2</v>
      </c>
      <c r="D2" s="76" t="s">
        <v>31</v>
      </c>
      <c r="E2" s="76" t="s">
        <v>32</v>
      </c>
      <c r="F2" s="76" t="s">
        <v>33</v>
      </c>
      <c r="G2" s="76" t="s">
        <v>34</v>
      </c>
    </row>
    <row r="3" spans="1:7" x14ac:dyDescent="0.25">
      <c r="A3" s="75">
        <v>11</v>
      </c>
      <c r="B3" s="76" t="s">
        <v>0</v>
      </c>
      <c r="C3" s="77">
        <v>2007</v>
      </c>
      <c r="D3" s="77">
        <v>627934.41666666663</v>
      </c>
      <c r="E3" s="77">
        <v>67897.583333333314</v>
      </c>
      <c r="F3" s="77">
        <v>5098.1666666666661</v>
      </c>
      <c r="G3" s="77">
        <v>700930.16666666674</v>
      </c>
    </row>
    <row r="4" spans="1:7" x14ac:dyDescent="0.25">
      <c r="A4" s="75">
        <v>12</v>
      </c>
      <c r="B4" s="76" t="s">
        <v>0</v>
      </c>
      <c r="C4" s="77">
        <v>2008</v>
      </c>
      <c r="D4" s="77">
        <v>633384.08333333337</v>
      </c>
      <c r="E4" s="77">
        <v>68702.916666666672</v>
      </c>
      <c r="F4" s="77">
        <v>5019.2500000000009</v>
      </c>
      <c r="G4" s="77">
        <v>707106.25000000012</v>
      </c>
    </row>
    <row r="5" spans="1:7" x14ac:dyDescent="0.25">
      <c r="A5" s="75">
        <v>13</v>
      </c>
      <c r="B5" s="76" t="s">
        <v>0</v>
      </c>
      <c r="C5" s="77">
        <v>2009</v>
      </c>
      <c r="D5" s="77">
        <v>635862.16666666663</v>
      </c>
      <c r="E5" s="77">
        <v>67703.5</v>
      </c>
      <c r="F5" s="77">
        <v>4982.4166666666661</v>
      </c>
      <c r="G5" s="77">
        <v>708548.08333333326</v>
      </c>
    </row>
    <row r="6" spans="1:7" x14ac:dyDescent="0.25">
      <c r="A6" s="75">
        <v>14</v>
      </c>
      <c r="B6" s="76" t="s">
        <v>0</v>
      </c>
      <c r="C6" s="77">
        <v>2010</v>
      </c>
      <c r="D6" s="77">
        <v>639639.75</v>
      </c>
      <c r="E6" s="77">
        <v>67552.333333333328</v>
      </c>
      <c r="F6" s="77">
        <v>4966.416666666667</v>
      </c>
      <c r="G6" s="77">
        <v>712158.5</v>
      </c>
    </row>
    <row r="7" spans="1:7" x14ac:dyDescent="0.25">
      <c r="A7" s="75">
        <v>15</v>
      </c>
      <c r="B7" s="76" t="s">
        <v>0</v>
      </c>
      <c r="C7" s="77">
        <v>2011</v>
      </c>
      <c r="D7" s="77">
        <v>642853.25</v>
      </c>
      <c r="E7" s="77">
        <v>67754.666666666657</v>
      </c>
      <c r="F7" s="77">
        <v>4878.0833333333339</v>
      </c>
      <c r="G7" s="77">
        <v>715486</v>
      </c>
    </row>
    <row r="8" spans="1:7" x14ac:dyDescent="0.25">
      <c r="A8" s="75">
        <v>16</v>
      </c>
      <c r="B8" s="76" t="s">
        <v>0</v>
      </c>
      <c r="C8" s="77">
        <v>2012</v>
      </c>
      <c r="D8" s="77">
        <v>646829.66666666674</v>
      </c>
      <c r="E8" s="77">
        <v>69286.833333333343</v>
      </c>
      <c r="F8" s="77">
        <v>4939.4999999999991</v>
      </c>
      <c r="G8" s="77">
        <v>721056</v>
      </c>
    </row>
    <row r="9" spans="1:7" x14ac:dyDescent="0.25">
      <c r="A9" s="75">
        <v>17</v>
      </c>
      <c r="B9" s="76" t="s">
        <v>0</v>
      </c>
      <c r="C9" s="77">
        <v>2013</v>
      </c>
      <c r="D9" s="77">
        <v>653820.16666666663</v>
      </c>
      <c r="E9" s="77">
        <v>71093.916666666657</v>
      </c>
      <c r="F9" s="77">
        <v>5046.9166666666661</v>
      </c>
      <c r="G9" s="77">
        <v>729961</v>
      </c>
    </row>
    <row r="10" spans="1:7" x14ac:dyDescent="0.25">
      <c r="A10" s="75">
        <v>18</v>
      </c>
      <c r="B10" s="76" t="s">
        <v>0</v>
      </c>
      <c r="C10" s="77">
        <v>2014</v>
      </c>
      <c r="D10" s="77">
        <v>662616.75</v>
      </c>
      <c r="E10" s="77">
        <v>72636.416666666657</v>
      </c>
      <c r="F10" s="77">
        <v>5306.25</v>
      </c>
      <c r="G10" s="77">
        <v>740559.41666666674</v>
      </c>
    </row>
    <row r="11" spans="1:7" x14ac:dyDescent="0.25">
      <c r="A11" s="75">
        <v>19</v>
      </c>
      <c r="B11" s="76" t="s">
        <v>0</v>
      </c>
      <c r="C11" s="77">
        <v>2015</v>
      </c>
      <c r="D11" s="77">
        <v>673214.5</v>
      </c>
      <c r="E11" s="77">
        <v>73290.083333333328</v>
      </c>
      <c r="F11" s="77">
        <v>5342.916666666667</v>
      </c>
      <c r="G11" s="77">
        <v>751847.50000000012</v>
      </c>
    </row>
    <row r="12" spans="1:7" x14ac:dyDescent="0.25">
      <c r="A12" s="75">
        <v>20</v>
      </c>
      <c r="B12" s="76" t="s">
        <v>0</v>
      </c>
      <c r="C12" s="77">
        <v>2016</v>
      </c>
      <c r="D12" s="77">
        <v>683672.25</v>
      </c>
      <c r="E12" s="77">
        <v>74410.583333333328</v>
      </c>
      <c r="F12" s="77">
        <v>5384.4219454877848</v>
      </c>
      <c r="G12" s="77">
        <v>763467.2552788211</v>
      </c>
    </row>
    <row r="13" spans="1:7" x14ac:dyDescent="0.25">
      <c r="A13" s="75">
        <v>21</v>
      </c>
      <c r="B13" s="76" t="s">
        <v>0</v>
      </c>
      <c r="C13" s="77">
        <v>2017</v>
      </c>
      <c r="D13" s="77">
        <v>692985.42516914243</v>
      </c>
      <c r="E13" s="77">
        <v>75711.959522341233</v>
      </c>
      <c r="F13" s="77">
        <v>5428.236050952105</v>
      </c>
      <c r="G13" s="77">
        <v>774125.62074243592</v>
      </c>
    </row>
    <row r="14" spans="1:7" x14ac:dyDescent="0.25">
      <c r="A14" s="75">
        <v>22</v>
      </c>
      <c r="B14" s="76" t="s">
        <v>0</v>
      </c>
      <c r="C14" s="77">
        <v>2018</v>
      </c>
      <c r="D14" s="77">
        <v>703726.3012300242</v>
      </c>
      <c r="E14" s="77">
        <v>76925.62810074797</v>
      </c>
      <c r="F14" s="77">
        <v>5455.2006641843745</v>
      </c>
      <c r="G14" s="77">
        <v>786107.12999495643</v>
      </c>
    </row>
    <row r="15" spans="1:7" x14ac:dyDescent="0.25">
      <c r="A15" s="75">
        <v>23</v>
      </c>
      <c r="B15" s="76" t="s">
        <v>0</v>
      </c>
      <c r="C15" s="77">
        <v>2019</v>
      </c>
      <c r="D15" s="77">
        <v>715007.07648401638</v>
      </c>
      <c r="E15" s="77">
        <v>78101.210851979748</v>
      </c>
      <c r="F15" s="77">
        <v>5475.3225328603085</v>
      </c>
      <c r="G15" s="77">
        <v>798583.6098688565</v>
      </c>
    </row>
    <row r="16" spans="1:7" x14ac:dyDescent="0.25">
      <c r="A16" s="75">
        <v>24</v>
      </c>
      <c r="B16" s="76" t="s">
        <v>0</v>
      </c>
      <c r="C16" s="77">
        <v>2020</v>
      </c>
      <c r="D16" s="77">
        <v>726600.44446789671</v>
      </c>
      <c r="E16" s="77">
        <v>79167.970037751045</v>
      </c>
      <c r="F16" s="77">
        <v>5496.8827912333691</v>
      </c>
      <c r="G16" s="77">
        <v>811265.29729688098</v>
      </c>
    </row>
    <row r="17" spans="1:7" x14ac:dyDescent="0.25">
      <c r="A17" s="75">
        <v>25</v>
      </c>
      <c r="B17" s="76" t="s">
        <v>0</v>
      </c>
      <c r="C17" s="77">
        <v>2021</v>
      </c>
      <c r="D17" s="77">
        <v>737809.84820761043</v>
      </c>
      <c r="E17" s="77">
        <v>80176.186059991916</v>
      </c>
      <c r="F17" s="77">
        <v>5524.328525938482</v>
      </c>
      <c r="G17" s="77">
        <v>823510.3627935407</v>
      </c>
    </row>
    <row r="18" spans="1:7" x14ac:dyDescent="0.25">
      <c r="A18" s="75">
        <v>26</v>
      </c>
      <c r="B18" s="76" t="s">
        <v>0</v>
      </c>
      <c r="C18" s="77">
        <v>2022</v>
      </c>
      <c r="D18" s="77">
        <v>748713.67040511663</v>
      </c>
      <c r="E18" s="77">
        <v>81283.206218852196</v>
      </c>
      <c r="F18" s="77">
        <v>5553.1132959887418</v>
      </c>
      <c r="G18" s="77">
        <v>835549.98991995747</v>
      </c>
    </row>
    <row r="19" spans="1:7" x14ac:dyDescent="0.25">
      <c r="A19" s="75">
        <v>27</v>
      </c>
      <c r="B19" s="76" t="s">
        <v>0</v>
      </c>
      <c r="C19" s="77">
        <v>2023</v>
      </c>
      <c r="D19" s="77">
        <v>759585.70316000609</v>
      </c>
      <c r="E19" s="77">
        <v>82427.056628429913</v>
      </c>
      <c r="F19" s="77">
        <v>5578.5527722271909</v>
      </c>
      <c r="G19" s="77">
        <v>847591.31256066321</v>
      </c>
    </row>
    <row r="20" spans="1:7" x14ac:dyDescent="0.25">
      <c r="A20" s="75">
        <v>28</v>
      </c>
      <c r="B20" s="76" t="s">
        <v>0</v>
      </c>
      <c r="C20" s="77">
        <v>2024</v>
      </c>
      <c r="D20" s="77">
        <v>770385.36244947067</v>
      </c>
      <c r="E20" s="77">
        <v>83450.158871768712</v>
      </c>
      <c r="F20" s="77">
        <v>5603.4945588675864</v>
      </c>
      <c r="G20" s="77">
        <v>859439.01588010695</v>
      </c>
    </row>
    <row r="21" spans="1:7" x14ac:dyDescent="0.25">
      <c r="A21" s="75">
        <v>29</v>
      </c>
      <c r="B21" s="76" t="s">
        <v>0</v>
      </c>
      <c r="C21" s="77">
        <v>2025</v>
      </c>
      <c r="D21" s="77">
        <v>780805.74689218425</v>
      </c>
      <c r="E21" s="77">
        <v>84425.655625149098</v>
      </c>
      <c r="F21" s="77">
        <v>5627.6629030504555</v>
      </c>
      <c r="G21" s="77">
        <v>870859.06542038382</v>
      </c>
    </row>
    <row r="22" spans="1:7" x14ac:dyDescent="0.25">
      <c r="A22" s="75">
        <v>30</v>
      </c>
      <c r="B22" s="76" t="s">
        <v>0</v>
      </c>
      <c r="C22" s="77">
        <v>2026</v>
      </c>
      <c r="D22" s="77">
        <v>790744.86192266713</v>
      </c>
      <c r="E22" s="77">
        <v>85366.201305838797</v>
      </c>
      <c r="F22" s="77">
        <v>5650.2983584917802</v>
      </c>
      <c r="G22" s="77">
        <v>881761.36158699752</v>
      </c>
    </row>
    <row r="23" spans="1:7" x14ac:dyDescent="0.25">
      <c r="A23" s="75">
        <v>31</v>
      </c>
      <c r="B23" s="76" t="s">
        <v>0</v>
      </c>
      <c r="C23" s="77">
        <v>2027</v>
      </c>
      <c r="D23" s="77">
        <v>800298.90345413028</v>
      </c>
      <c r="E23" s="77">
        <v>86267.774311927831</v>
      </c>
      <c r="F23" s="77">
        <v>5671.4647917836646</v>
      </c>
      <c r="G23" s="77">
        <v>892238.14255784196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FF"/>
  </sheetPr>
  <dimension ref="A1:I42"/>
  <sheetViews>
    <sheetView zoomScale="70" zoomScaleNormal="70" workbookViewId="0">
      <selection activeCell="A2" sqref="A2:I2"/>
    </sheetView>
  </sheetViews>
  <sheetFormatPr defaultRowHeight="15.6" x14ac:dyDescent="0.3"/>
  <cols>
    <col min="1" max="1" width="14.21875" style="47" customWidth="1"/>
    <col min="2" max="2" width="18.33203125" style="47" bestFit="1" customWidth="1"/>
    <col min="3" max="3" width="16.6640625" style="55" bestFit="1" customWidth="1"/>
    <col min="4" max="4" width="18.88671875" style="47" bestFit="1" customWidth="1"/>
    <col min="5" max="5" width="16.6640625" style="55" bestFit="1" customWidth="1"/>
    <col min="6" max="6" width="13.109375" style="47" bestFit="1" customWidth="1"/>
    <col min="7" max="7" width="16.6640625" style="55" bestFit="1" customWidth="1"/>
    <col min="8" max="8" width="12.5546875" style="47" bestFit="1" customWidth="1"/>
    <col min="9" max="9" width="16.6640625" style="55" bestFit="1" customWidth="1"/>
  </cols>
  <sheetData>
    <row r="1" spans="1:9" x14ac:dyDescent="0.3">
      <c r="A1" s="162" t="s">
        <v>58</v>
      </c>
    </row>
    <row r="2" spans="1:9" ht="17.399999999999999" x14ac:dyDescent="0.3">
      <c r="A2" s="164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9" ht="17.399999999999999" x14ac:dyDescent="0.3">
      <c r="A3" s="164" t="s">
        <v>18</v>
      </c>
      <c r="B3" s="164"/>
      <c r="C3" s="164"/>
      <c r="D3" s="164"/>
      <c r="E3" s="164"/>
      <c r="F3" s="164"/>
      <c r="G3" s="164"/>
      <c r="H3" s="164"/>
      <c r="I3" s="164"/>
    </row>
    <row r="4" spans="1:9" s="72" customFormat="1" ht="17.399999999999999" x14ac:dyDescent="0.3">
      <c r="A4" s="164" t="s">
        <v>5</v>
      </c>
      <c r="B4" s="164"/>
      <c r="C4" s="164"/>
      <c r="D4" s="164"/>
      <c r="E4" s="164"/>
      <c r="F4" s="164"/>
      <c r="G4" s="164"/>
      <c r="H4" s="164"/>
      <c r="I4" s="164"/>
    </row>
    <row r="5" spans="1:9" ht="17.399999999999999" x14ac:dyDescent="0.3">
      <c r="A5" s="165" t="s">
        <v>6</v>
      </c>
      <c r="B5" s="165"/>
      <c r="C5" s="165"/>
      <c r="D5" s="165"/>
      <c r="E5" s="165"/>
      <c r="F5" s="165"/>
      <c r="G5" s="165"/>
      <c r="H5" s="165"/>
      <c r="I5" s="165"/>
    </row>
    <row r="6" spans="1:9" ht="18" x14ac:dyDescent="0.35">
      <c r="A6" s="46"/>
      <c r="B6" s="46"/>
      <c r="C6" s="48"/>
      <c r="D6" s="46"/>
      <c r="E6" s="48"/>
      <c r="F6" s="46"/>
      <c r="G6" s="48"/>
      <c r="H6" s="46"/>
      <c r="I6" s="48"/>
    </row>
    <row r="7" spans="1:9" ht="18" x14ac:dyDescent="0.35">
      <c r="A7" s="46"/>
      <c r="B7" s="46"/>
      <c r="C7" s="48"/>
      <c r="D7" s="46"/>
      <c r="E7" s="48"/>
      <c r="F7" s="46"/>
      <c r="G7" s="48"/>
      <c r="H7" s="46"/>
      <c r="I7" s="48"/>
    </row>
    <row r="8" spans="1:9" ht="14.4" x14ac:dyDescent="0.3">
      <c r="A8" s="24"/>
      <c r="B8" s="24" t="s">
        <v>19</v>
      </c>
      <c r="C8" s="11"/>
      <c r="D8" s="24" t="s">
        <v>19</v>
      </c>
      <c r="E8" s="11"/>
      <c r="F8" s="24" t="s">
        <v>19</v>
      </c>
      <c r="G8" s="11"/>
      <c r="H8" s="24"/>
      <c r="I8" s="11"/>
    </row>
    <row r="9" spans="1:9" ht="14.4" x14ac:dyDescent="0.3">
      <c r="A9" s="45" t="s">
        <v>2</v>
      </c>
      <c r="B9" s="45" t="s">
        <v>7</v>
      </c>
      <c r="C9" s="49" t="s">
        <v>13</v>
      </c>
      <c r="D9" s="45" t="s">
        <v>8</v>
      </c>
      <c r="E9" s="49" t="s">
        <v>13</v>
      </c>
      <c r="F9" s="45" t="s">
        <v>9</v>
      </c>
      <c r="G9" s="49" t="s">
        <v>13</v>
      </c>
      <c r="H9" s="45" t="s">
        <v>10</v>
      </c>
      <c r="I9" s="49" t="s">
        <v>13</v>
      </c>
    </row>
    <row r="10" spans="1:9" ht="14.4" x14ac:dyDescent="0.3">
      <c r="A10" s="24"/>
      <c r="B10" s="24"/>
      <c r="C10" s="23" t="s">
        <v>15</v>
      </c>
      <c r="D10" s="24"/>
      <c r="E10" s="23" t="s">
        <v>15</v>
      </c>
      <c r="F10" s="24"/>
      <c r="G10" s="23" t="s">
        <v>15</v>
      </c>
      <c r="H10" s="24"/>
      <c r="I10" s="23" t="s">
        <v>15</v>
      </c>
    </row>
    <row r="11" spans="1:9" ht="14.4" x14ac:dyDescent="0.3">
      <c r="A11" s="24"/>
      <c r="B11" s="24"/>
      <c r="C11" s="23"/>
      <c r="D11" s="24"/>
      <c r="E11" s="23"/>
      <c r="F11" s="24"/>
      <c r="G11" s="23"/>
      <c r="H11" s="24"/>
      <c r="I11" s="23"/>
    </row>
    <row r="12" spans="1:9" ht="14.4" x14ac:dyDescent="0.3">
      <c r="A12" s="17">
        <v>2007</v>
      </c>
      <c r="B12" s="50">
        <f>SASExhibit6!D3</f>
        <v>627934.41666666663</v>
      </c>
      <c r="C12" s="159" t="s">
        <v>16</v>
      </c>
      <c r="D12" s="50">
        <f>SASExhibit6!E3</f>
        <v>67897.583333333314</v>
      </c>
      <c r="E12" s="159" t="s">
        <v>16</v>
      </c>
      <c r="F12" s="50">
        <f>SASExhibit6!F3</f>
        <v>5098.1666666666661</v>
      </c>
      <c r="G12" s="159" t="s">
        <v>16</v>
      </c>
      <c r="H12" s="50">
        <f t="shared" ref="H12:H32" si="0">SUM(B12,D12,F12)</f>
        <v>700930.16666666663</v>
      </c>
      <c r="I12" s="159" t="s">
        <v>16</v>
      </c>
    </row>
    <row r="13" spans="1:9" ht="14.4" x14ac:dyDescent="0.3">
      <c r="A13" s="17">
        <v>2008</v>
      </c>
      <c r="B13" s="50">
        <f>SASExhibit6!D4</f>
        <v>633384.08333333337</v>
      </c>
      <c r="C13" s="19">
        <f t="shared" ref="C13:C32" si="1">((B13/B12)-1)*100</f>
        <v>0.86787195000328499</v>
      </c>
      <c r="D13" s="50">
        <f>SASExhibit6!E4</f>
        <v>68702.916666666672</v>
      </c>
      <c r="E13" s="19">
        <f t="shared" ref="E13:E32" si="2">((D13/D12)-1)*100</f>
        <v>1.1861001434759322</v>
      </c>
      <c r="F13" s="50">
        <f>SASExhibit6!F4</f>
        <v>5019.2500000000009</v>
      </c>
      <c r="G13" s="19">
        <f t="shared" ref="G13:G32" si="3">((F13/F12)-1)*100</f>
        <v>-1.5479420706789759</v>
      </c>
      <c r="H13" s="50">
        <f t="shared" si="0"/>
        <v>707106.25</v>
      </c>
      <c r="I13" s="51">
        <f t="shared" ref="I13:I32" si="4">((H13/H12)-1)*100</f>
        <v>0.88112676940474977</v>
      </c>
    </row>
    <row r="14" spans="1:9" ht="14.4" x14ac:dyDescent="0.3">
      <c r="A14" s="17">
        <v>2009</v>
      </c>
      <c r="B14" s="50">
        <f>SASExhibit6!D5</f>
        <v>635862.16666666663</v>
      </c>
      <c r="C14" s="19">
        <f t="shared" si="1"/>
        <v>0.39124496471267811</v>
      </c>
      <c r="D14" s="50">
        <f>SASExhibit6!E5</f>
        <v>67703.5</v>
      </c>
      <c r="E14" s="19">
        <f t="shared" si="2"/>
        <v>-1.454693214140601</v>
      </c>
      <c r="F14" s="50">
        <f>SASExhibit6!F5</f>
        <v>4982.4166666666661</v>
      </c>
      <c r="G14" s="19">
        <f t="shared" si="3"/>
        <v>-0.73384137736384192</v>
      </c>
      <c r="H14" s="50">
        <f t="shared" si="0"/>
        <v>708548.08333333326</v>
      </c>
      <c r="I14" s="51">
        <f t="shared" si="4"/>
        <v>0.20390617864476379</v>
      </c>
    </row>
    <row r="15" spans="1:9" ht="14.4" x14ac:dyDescent="0.3">
      <c r="A15" s="17">
        <v>2010</v>
      </c>
      <c r="B15" s="50">
        <f>SASExhibit6!D6</f>
        <v>639639.75</v>
      </c>
      <c r="C15" s="19">
        <f t="shared" si="1"/>
        <v>0.59408839389458734</v>
      </c>
      <c r="D15" s="50">
        <f>SASExhibit6!E6</f>
        <v>67552.333333333328</v>
      </c>
      <c r="E15" s="19">
        <f t="shared" si="2"/>
        <v>-0.22327747703836387</v>
      </c>
      <c r="F15" s="50">
        <f>SASExhibit6!F6</f>
        <v>4966.416666666667</v>
      </c>
      <c r="G15" s="19">
        <f t="shared" si="3"/>
        <v>-0.32112930472159018</v>
      </c>
      <c r="H15" s="50">
        <f t="shared" si="0"/>
        <v>712158.5</v>
      </c>
      <c r="I15" s="51">
        <f t="shared" si="4"/>
        <v>0.509551398358421</v>
      </c>
    </row>
    <row r="16" spans="1:9" ht="14.4" x14ac:dyDescent="0.3">
      <c r="A16" s="17">
        <v>2011</v>
      </c>
      <c r="B16" s="50">
        <f>SASExhibit6!D7</f>
        <v>642853.25</v>
      </c>
      <c r="C16" s="19">
        <f t="shared" si="1"/>
        <v>0.50239216684078158</v>
      </c>
      <c r="D16" s="50">
        <f>SASExhibit6!E7</f>
        <v>67754.666666666657</v>
      </c>
      <c r="E16" s="19">
        <f t="shared" si="2"/>
        <v>0.29952086530442568</v>
      </c>
      <c r="F16" s="50">
        <f>SASExhibit6!F7</f>
        <v>4878.0833333333339</v>
      </c>
      <c r="G16" s="19">
        <f t="shared" si="3"/>
        <v>-1.7786130174337611</v>
      </c>
      <c r="H16" s="50">
        <f t="shared" si="0"/>
        <v>715486</v>
      </c>
      <c r="I16" s="51">
        <f t="shared" si="4"/>
        <v>0.46724149188699382</v>
      </c>
    </row>
    <row r="17" spans="1:9" ht="14.4" x14ac:dyDescent="0.3">
      <c r="A17" s="17">
        <v>2012</v>
      </c>
      <c r="B17" s="50">
        <f>SASExhibit6!D8</f>
        <v>646829.66666666674</v>
      </c>
      <c r="C17" s="19">
        <f t="shared" si="1"/>
        <v>0.61855744941270441</v>
      </c>
      <c r="D17" s="50">
        <f>SASExhibit6!E8</f>
        <v>69286.833333333343</v>
      </c>
      <c r="E17" s="19">
        <f t="shared" si="2"/>
        <v>2.2613448520151458</v>
      </c>
      <c r="F17" s="50">
        <f>SASExhibit6!F8</f>
        <v>4939.4999999999991</v>
      </c>
      <c r="G17" s="19">
        <f t="shared" si="3"/>
        <v>1.2590327485179964</v>
      </c>
      <c r="H17" s="50">
        <f t="shared" si="0"/>
        <v>721056.00000000012</v>
      </c>
      <c r="I17" s="51">
        <f t="shared" si="4"/>
        <v>0.77849182234175363</v>
      </c>
    </row>
    <row r="18" spans="1:9" ht="14.4" x14ac:dyDescent="0.3">
      <c r="A18" s="17">
        <v>2013</v>
      </c>
      <c r="B18" s="50">
        <f>SASExhibit6!D9</f>
        <v>653820.16666666663</v>
      </c>
      <c r="C18" s="19">
        <f t="shared" si="1"/>
        <v>1.0807327431384461</v>
      </c>
      <c r="D18" s="50">
        <f>SASExhibit6!E9</f>
        <v>71093.916666666657</v>
      </c>
      <c r="E18" s="19">
        <f t="shared" si="2"/>
        <v>2.608119387762442</v>
      </c>
      <c r="F18" s="50">
        <f>SASExhibit6!F9</f>
        <v>5046.9166666666661</v>
      </c>
      <c r="G18" s="19">
        <f t="shared" si="3"/>
        <v>2.1746465566690354</v>
      </c>
      <c r="H18" s="50">
        <f t="shared" si="0"/>
        <v>729960.99999999988</v>
      </c>
      <c r="I18" s="51">
        <f t="shared" si="4"/>
        <v>1.2349942306838502</v>
      </c>
    </row>
    <row r="19" spans="1:9" s="140" customFormat="1" ht="14.4" x14ac:dyDescent="0.3">
      <c r="A19" s="17">
        <v>2014</v>
      </c>
      <c r="B19" s="50">
        <f>SASExhibit6!D10</f>
        <v>662616.75</v>
      </c>
      <c r="C19" s="19">
        <f t="shared" si="1"/>
        <v>1.3454132775041927</v>
      </c>
      <c r="D19" s="50">
        <f>SASExhibit6!E10</f>
        <v>72636.416666666657</v>
      </c>
      <c r="E19" s="19">
        <f t="shared" si="2"/>
        <v>2.1696652432756203</v>
      </c>
      <c r="F19" s="50">
        <f>SASExhibit6!F10</f>
        <v>5306.25</v>
      </c>
      <c r="G19" s="19">
        <f t="shared" si="3"/>
        <v>5.1384508693426811</v>
      </c>
      <c r="H19" s="50">
        <f t="shared" si="0"/>
        <v>740559.41666666663</v>
      </c>
      <c r="I19" s="51">
        <f t="shared" si="4"/>
        <v>1.4519154676300161</v>
      </c>
    </row>
    <row r="20" spans="1:9" ht="14.4" x14ac:dyDescent="0.3">
      <c r="A20" s="17">
        <v>2015</v>
      </c>
      <c r="B20" s="50">
        <f>SASExhibit6!D11</f>
        <v>673214.5</v>
      </c>
      <c r="C20" s="19">
        <f t="shared" si="1"/>
        <v>1.5993785246147141</v>
      </c>
      <c r="D20" s="50">
        <f>SASExhibit6!E11</f>
        <v>73290.083333333328</v>
      </c>
      <c r="E20" s="19">
        <f t="shared" si="2"/>
        <v>0.8999159053596939</v>
      </c>
      <c r="F20" s="50">
        <f>SASExhibit6!F11</f>
        <v>5342.916666666667</v>
      </c>
      <c r="G20" s="19">
        <f t="shared" si="3"/>
        <v>0.6910090302316485</v>
      </c>
      <c r="H20" s="50">
        <f t="shared" si="0"/>
        <v>751847.5</v>
      </c>
      <c r="I20" s="51">
        <f t="shared" si="4"/>
        <v>1.5242643708646808</v>
      </c>
    </row>
    <row r="21" spans="1:9" ht="14.4" x14ac:dyDescent="0.3">
      <c r="A21" s="17">
        <v>2016</v>
      </c>
      <c r="B21" s="50">
        <f>SASExhibit6!D12</f>
        <v>683672.25</v>
      </c>
      <c r="C21" s="19">
        <f t="shared" si="1"/>
        <v>1.5534053410911408</v>
      </c>
      <c r="D21" s="50">
        <f>SASExhibit6!E12</f>
        <v>74410.583333333328</v>
      </c>
      <c r="E21" s="19">
        <f t="shared" si="2"/>
        <v>1.5288562231588809</v>
      </c>
      <c r="F21" s="50">
        <f>SASExhibit6!F12</f>
        <v>5384.4219454877848</v>
      </c>
      <c r="G21" s="19">
        <f t="shared" si="3"/>
        <v>0.77682811487704839</v>
      </c>
      <c r="H21" s="50">
        <f t="shared" si="0"/>
        <v>763467.2552788211</v>
      </c>
      <c r="I21" s="51">
        <f t="shared" si="4"/>
        <v>1.5454936378482387</v>
      </c>
    </row>
    <row r="22" spans="1:9" ht="14.4" x14ac:dyDescent="0.3">
      <c r="A22" s="21">
        <v>2017</v>
      </c>
      <c r="B22" s="56">
        <f>SASExhibit6!D13</f>
        <v>692985.42516914243</v>
      </c>
      <c r="C22" s="43">
        <f t="shared" si="1"/>
        <v>1.3622280514007157</v>
      </c>
      <c r="D22" s="56">
        <f>SASExhibit6!E13</f>
        <v>75711.959522341233</v>
      </c>
      <c r="E22" s="43">
        <f t="shared" si="2"/>
        <v>1.7489127630920365</v>
      </c>
      <c r="F22" s="56">
        <f>SASExhibit6!F13</f>
        <v>5428.236050952105</v>
      </c>
      <c r="G22" s="43">
        <f t="shared" si="3"/>
        <v>0.81371976245354638</v>
      </c>
      <c r="H22" s="56">
        <f t="shared" si="0"/>
        <v>774125.6207424358</v>
      </c>
      <c r="I22" s="57">
        <f t="shared" si="4"/>
        <v>1.3960474912211085</v>
      </c>
    </row>
    <row r="23" spans="1:9" ht="14.4" x14ac:dyDescent="0.3">
      <c r="A23" s="21">
        <v>2018</v>
      </c>
      <c r="B23" s="56">
        <f>SASExhibit6!D14</f>
        <v>703726.3012300242</v>
      </c>
      <c r="C23" s="43">
        <f t="shared" si="1"/>
        <v>1.5499425631152475</v>
      </c>
      <c r="D23" s="56">
        <f>SASExhibit6!E14</f>
        <v>76925.62810074797</v>
      </c>
      <c r="E23" s="43">
        <f t="shared" si="2"/>
        <v>1.6030077494541661</v>
      </c>
      <c r="F23" s="56">
        <f>SASExhibit6!F14</f>
        <v>5455.2006641843745</v>
      </c>
      <c r="G23" s="43">
        <f t="shared" si="3"/>
        <v>0.49674724863042474</v>
      </c>
      <c r="H23" s="56">
        <f t="shared" si="0"/>
        <v>786107.12999495654</v>
      </c>
      <c r="I23" s="57">
        <f t="shared" si="4"/>
        <v>1.5477474109472977</v>
      </c>
    </row>
    <row r="24" spans="1:9" ht="14.4" x14ac:dyDescent="0.3">
      <c r="A24" s="21">
        <v>2019</v>
      </c>
      <c r="B24" s="56">
        <f>SASExhibit6!D15</f>
        <v>715007.07648401638</v>
      </c>
      <c r="C24" s="43">
        <f t="shared" si="1"/>
        <v>1.6030060599234064</v>
      </c>
      <c r="D24" s="56">
        <f>SASExhibit6!E15</f>
        <v>78101.210851979748</v>
      </c>
      <c r="E24" s="43">
        <f t="shared" si="2"/>
        <v>1.5282068931463666</v>
      </c>
      <c r="F24" s="56">
        <f>SASExhibit6!F15</f>
        <v>5475.3225328603085</v>
      </c>
      <c r="G24" s="43">
        <f t="shared" si="3"/>
        <v>0.36885661801668856</v>
      </c>
      <c r="H24" s="56">
        <f t="shared" si="0"/>
        <v>798583.6098688565</v>
      </c>
      <c r="I24" s="57">
        <f t="shared" si="4"/>
        <v>1.5871220852531787</v>
      </c>
    </row>
    <row r="25" spans="1:9" ht="14.4" x14ac:dyDescent="0.3">
      <c r="A25" s="21">
        <v>2020</v>
      </c>
      <c r="B25" s="56">
        <f>SASExhibit6!D16</f>
        <v>726600.44446789671</v>
      </c>
      <c r="C25" s="43">
        <f t="shared" si="1"/>
        <v>1.6214340200505051</v>
      </c>
      <c r="D25" s="56">
        <f>SASExhibit6!E16</f>
        <v>79167.970037751045</v>
      </c>
      <c r="E25" s="43">
        <f t="shared" si="2"/>
        <v>1.3658676659867197</v>
      </c>
      <c r="F25" s="56">
        <f>SASExhibit6!F16</f>
        <v>5496.8827912333691</v>
      </c>
      <c r="G25" s="43">
        <f t="shared" si="3"/>
        <v>0.39377147635899501</v>
      </c>
      <c r="H25" s="56">
        <f t="shared" si="0"/>
        <v>811265.29729688109</v>
      </c>
      <c r="I25" s="57">
        <f t="shared" si="4"/>
        <v>1.5880225027542494</v>
      </c>
    </row>
    <row r="26" spans="1:9" ht="14.4" x14ac:dyDescent="0.3">
      <c r="A26" s="21">
        <v>2021</v>
      </c>
      <c r="B26" s="56">
        <f>SASExhibit6!D17</f>
        <v>737809.84820761043</v>
      </c>
      <c r="C26" s="43">
        <f t="shared" si="1"/>
        <v>1.5427190865431761</v>
      </c>
      <c r="D26" s="56">
        <f>SASExhibit6!E17</f>
        <v>80176.186059991916</v>
      </c>
      <c r="E26" s="43">
        <f t="shared" si="2"/>
        <v>1.2735150614069157</v>
      </c>
      <c r="F26" s="56">
        <f>SASExhibit6!F17</f>
        <v>5524.328525938482</v>
      </c>
      <c r="G26" s="43">
        <f t="shared" si="3"/>
        <v>0.4992963420810792</v>
      </c>
      <c r="H26" s="56">
        <f t="shared" si="0"/>
        <v>823510.36279354081</v>
      </c>
      <c r="I26" s="57">
        <f t="shared" si="4"/>
        <v>1.509378687521834</v>
      </c>
    </row>
    <row r="27" spans="1:9" ht="14.4" x14ac:dyDescent="0.3">
      <c r="A27" s="21">
        <v>2022</v>
      </c>
      <c r="B27" s="56">
        <f>SASExhibit6!D18</f>
        <v>748713.67040511663</v>
      </c>
      <c r="C27" s="43">
        <f t="shared" si="1"/>
        <v>1.47786346631118</v>
      </c>
      <c r="D27" s="56">
        <f>SASExhibit6!E18</f>
        <v>81283.206218852196</v>
      </c>
      <c r="E27" s="43">
        <f t="shared" si="2"/>
        <v>1.3807343717147536</v>
      </c>
      <c r="F27" s="56">
        <f>SASExhibit6!F18</f>
        <v>5553.1132959887418</v>
      </c>
      <c r="G27" s="43">
        <f t="shared" si="3"/>
        <v>0.52105463885983028</v>
      </c>
      <c r="H27" s="56">
        <f t="shared" si="0"/>
        <v>835549.98991995759</v>
      </c>
      <c r="I27" s="57">
        <f t="shared" si="4"/>
        <v>1.4619885395947607</v>
      </c>
    </row>
    <row r="28" spans="1:9" ht="14.4" x14ac:dyDescent="0.3">
      <c r="A28" s="21">
        <v>2023</v>
      </c>
      <c r="B28" s="56">
        <f>SASExhibit6!D19</f>
        <v>759585.70316000609</v>
      </c>
      <c r="C28" s="43">
        <f t="shared" si="1"/>
        <v>1.4520948641163045</v>
      </c>
      <c r="D28" s="56">
        <f>SASExhibit6!E19</f>
        <v>82427.056628429913</v>
      </c>
      <c r="E28" s="43">
        <f t="shared" si="2"/>
        <v>1.4072407607765181</v>
      </c>
      <c r="F28" s="56">
        <f>SASExhibit6!F19</f>
        <v>5578.5527722271909</v>
      </c>
      <c r="G28" s="43">
        <f t="shared" si="3"/>
        <v>0.45811196138973997</v>
      </c>
      <c r="H28" s="56">
        <f t="shared" si="0"/>
        <v>847591.31256066321</v>
      </c>
      <c r="I28" s="57">
        <f t="shared" si="4"/>
        <v>1.4411253409097879</v>
      </c>
    </row>
    <row r="29" spans="1:9" ht="14.4" x14ac:dyDescent="0.3">
      <c r="A29" s="21">
        <v>2024</v>
      </c>
      <c r="B29" s="56">
        <f>SASExhibit6!D20</f>
        <v>770385.36244947067</v>
      </c>
      <c r="C29" s="43">
        <f t="shared" si="1"/>
        <v>1.4217828540658672</v>
      </c>
      <c r="D29" s="56">
        <f>SASExhibit6!E20</f>
        <v>83450.158871768712</v>
      </c>
      <c r="E29" s="43">
        <f t="shared" si="2"/>
        <v>1.2412213721894716</v>
      </c>
      <c r="F29" s="56">
        <f>SASExhibit6!F20</f>
        <v>5603.4945588675864</v>
      </c>
      <c r="G29" s="43">
        <f t="shared" si="3"/>
        <v>0.4471013837956006</v>
      </c>
      <c r="H29" s="56">
        <f t="shared" si="0"/>
        <v>859439.01588010695</v>
      </c>
      <c r="I29" s="57">
        <f t="shared" si="4"/>
        <v>1.3978084890524212</v>
      </c>
    </row>
    <row r="30" spans="1:9" ht="14.4" x14ac:dyDescent="0.3">
      <c r="A30" s="21">
        <v>2025</v>
      </c>
      <c r="B30" s="56">
        <f>SASExhibit6!D21</f>
        <v>780805.74689218425</v>
      </c>
      <c r="C30" s="43">
        <f t="shared" si="1"/>
        <v>1.3526197343082469</v>
      </c>
      <c r="D30" s="56">
        <f>SASExhibit6!E21</f>
        <v>84425.655625149098</v>
      </c>
      <c r="E30" s="43">
        <f t="shared" si="2"/>
        <v>1.1689573352153371</v>
      </c>
      <c r="F30" s="56">
        <f>SASExhibit6!F21</f>
        <v>5627.6629030504555</v>
      </c>
      <c r="G30" s="43">
        <f t="shared" si="3"/>
        <v>0.43130842600038743</v>
      </c>
      <c r="H30" s="56">
        <f t="shared" si="0"/>
        <v>870859.06542038382</v>
      </c>
      <c r="I30" s="57">
        <f t="shared" si="4"/>
        <v>1.3287795095713983</v>
      </c>
    </row>
    <row r="31" spans="1:9" ht="14.4" x14ac:dyDescent="0.3">
      <c r="A31" s="21">
        <v>2026</v>
      </c>
      <c r="B31" s="56">
        <f>SASExhibit6!D22</f>
        <v>790744.86192266713</v>
      </c>
      <c r="C31" s="43">
        <f t="shared" si="1"/>
        <v>1.2729305682038339</v>
      </c>
      <c r="D31" s="56">
        <f>SASExhibit6!E22</f>
        <v>85366.201305838797</v>
      </c>
      <c r="E31" s="43">
        <f t="shared" si="2"/>
        <v>1.1140519711990482</v>
      </c>
      <c r="F31" s="56">
        <f>SASExhibit6!F22</f>
        <v>5650.2983584917802</v>
      </c>
      <c r="G31" s="43">
        <f t="shared" si="3"/>
        <v>0.40221768487687104</v>
      </c>
      <c r="H31" s="56">
        <f t="shared" si="0"/>
        <v>881761.36158699763</v>
      </c>
      <c r="I31" s="57">
        <f t="shared" si="4"/>
        <v>1.2519013235914311</v>
      </c>
    </row>
    <row r="32" spans="1:9" ht="14.4" x14ac:dyDescent="0.3">
      <c r="A32" s="21">
        <v>2027</v>
      </c>
      <c r="B32" s="56">
        <f>SASExhibit6!D23</f>
        <v>800298.90345413028</v>
      </c>
      <c r="C32" s="43">
        <f t="shared" si="1"/>
        <v>1.2082331471914731</v>
      </c>
      <c r="D32" s="56">
        <f>SASExhibit6!E23</f>
        <v>86267.774311927831</v>
      </c>
      <c r="E32" s="43">
        <f t="shared" si="2"/>
        <v>1.0561240775596836</v>
      </c>
      <c r="F32" s="56">
        <f>SASExhibit6!F23</f>
        <v>5671.4647917836646</v>
      </c>
      <c r="G32" s="43">
        <f t="shared" si="3"/>
        <v>0.3746073560889629</v>
      </c>
      <c r="H32" s="56">
        <f t="shared" si="0"/>
        <v>892238.14255784184</v>
      </c>
      <c r="I32" s="57">
        <f t="shared" si="4"/>
        <v>1.1881651234964652</v>
      </c>
    </row>
    <row r="33" spans="1:9" ht="14.4" x14ac:dyDescent="0.3">
      <c r="A33" s="53"/>
      <c r="B33" s="54"/>
      <c r="C33" s="52"/>
      <c r="D33" s="54"/>
      <c r="E33" s="52"/>
      <c r="F33" s="54"/>
      <c r="G33" s="52"/>
      <c r="H33" s="54"/>
      <c r="I33" s="52"/>
    </row>
    <row r="35" spans="1:9" x14ac:dyDescent="0.3">
      <c r="A35" s="61" t="s">
        <v>20</v>
      </c>
      <c r="B35" s="62"/>
      <c r="C35" s="63">
        <f>RATE($A$21-$A$12,,-B12,B21)*100</f>
        <v>0.94939966589467784</v>
      </c>
      <c r="D35" s="62"/>
      <c r="E35" s="63">
        <f>RATE($A$21-$A$12,,-D12,D21)*100</f>
        <v>1.0229493666850618</v>
      </c>
      <c r="F35" s="63"/>
      <c r="G35" s="63">
        <f>RATE($A$21-$A$12,,-F12,F21)*100</f>
        <v>0.60883436960494686</v>
      </c>
      <c r="H35" s="64"/>
      <c r="I35" s="63">
        <f>RATE($A$21-$A$12,,-H12,H21)*100</f>
        <v>0.95410027598866365</v>
      </c>
    </row>
    <row r="36" spans="1:9" x14ac:dyDescent="0.3">
      <c r="A36" s="61" t="s">
        <v>21</v>
      </c>
      <c r="B36" s="65"/>
      <c r="C36" s="63">
        <f>RATE($A$21-$A$17,,-B17,B21)*100</f>
        <v>1.3945251044996225</v>
      </c>
      <c r="D36" s="66"/>
      <c r="E36" s="63">
        <f>RATE($A$21-$A$17,,-D17,D21)*100</f>
        <v>1.7995830117337179</v>
      </c>
      <c r="F36" s="63"/>
      <c r="G36" s="63">
        <f>RATE($A$21-$A$17,,-F17,F21)*100</f>
        <v>2.1795590016063309</v>
      </c>
      <c r="H36" s="64"/>
      <c r="I36" s="63">
        <f>RATE($A$21-$A$17,,-H17,H21)*100</f>
        <v>1.4390924486168346</v>
      </c>
    </row>
    <row r="37" spans="1:9" x14ac:dyDescent="0.3">
      <c r="A37" s="61"/>
      <c r="B37" s="62"/>
      <c r="C37" s="63"/>
      <c r="D37" s="62"/>
      <c r="E37" s="63"/>
      <c r="F37" s="63"/>
      <c r="G37" s="63"/>
      <c r="H37" s="64"/>
      <c r="I37" s="63"/>
    </row>
    <row r="38" spans="1:9" x14ac:dyDescent="0.3">
      <c r="A38" s="61" t="s">
        <v>22</v>
      </c>
      <c r="B38" s="65"/>
      <c r="C38" s="63">
        <f>RATE($A$27-$A$23,,-B23,B27)*100</f>
        <v>1.5612400711411019</v>
      </c>
      <c r="D38" s="66"/>
      <c r="E38" s="63">
        <f>RATE($A$27-$A$23,,-D23,D27)*100</f>
        <v>1.3870399483816016</v>
      </c>
      <c r="F38" s="63"/>
      <c r="G38" s="63">
        <f>RATE($A$27-$A$23,,-F23,F27)*100</f>
        <v>0.44572342366814488</v>
      </c>
      <c r="H38" s="64" t="s">
        <v>23</v>
      </c>
      <c r="I38" s="63">
        <f>RATE($A$27-$A$23,,-H23,H27)*100</f>
        <v>1.5366137892503662</v>
      </c>
    </row>
    <row r="39" spans="1:9" x14ac:dyDescent="0.3">
      <c r="A39" s="61" t="s">
        <v>24</v>
      </c>
      <c r="B39" s="62"/>
      <c r="C39" s="63">
        <f>RATE($A$32-$A$23,,-B23,B32)*100</f>
        <v>1.4390987771535533</v>
      </c>
      <c r="D39" s="62"/>
      <c r="E39" s="63">
        <f>RATE($A$32-$A$23,,-D23,D32)*100</f>
        <v>1.2816663590161237</v>
      </c>
      <c r="F39" s="63"/>
      <c r="G39" s="63">
        <f>RATE($A$32-$A$23,,-F23,F32)*100</f>
        <v>0.43291238219073364</v>
      </c>
      <c r="H39" s="64"/>
      <c r="I39" s="63">
        <f>RATE($A$32-$A$23,,-H23,H32)*100</f>
        <v>1.4170574276619734</v>
      </c>
    </row>
    <row r="40" spans="1:9" x14ac:dyDescent="0.3">
      <c r="A40" s="64"/>
      <c r="B40" s="64"/>
      <c r="C40" s="67"/>
      <c r="D40" s="64"/>
      <c r="E40" s="67"/>
      <c r="F40" s="64"/>
      <c r="G40" s="67"/>
      <c r="H40" s="64"/>
      <c r="I40" s="67"/>
    </row>
    <row r="41" spans="1:9" x14ac:dyDescent="0.3">
      <c r="A41" s="64"/>
      <c r="B41" s="64"/>
      <c r="C41" s="67"/>
      <c r="D41" s="64"/>
      <c r="E41" s="67"/>
      <c r="F41" s="64"/>
      <c r="G41" s="67"/>
      <c r="H41" s="64"/>
      <c r="I41" s="67"/>
    </row>
    <row r="42" spans="1:9" x14ac:dyDescent="0.3">
      <c r="A42" s="68" t="s">
        <v>25</v>
      </c>
      <c r="B42" s="64"/>
      <c r="C42" s="67"/>
      <c r="D42" s="64"/>
      <c r="E42" s="67"/>
      <c r="F42" s="64"/>
      <c r="G42" s="67"/>
      <c r="H42" s="64"/>
      <c r="I42" s="67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64"/>
  <sheetViews>
    <sheetView showGridLines="0" view="pageBreakPreview" zoomScale="85" zoomScaleNormal="70" zoomScaleSheetLayoutView="85" workbookViewId="0">
      <selection activeCell="A2" sqref="A2:M2"/>
    </sheetView>
  </sheetViews>
  <sheetFormatPr defaultRowHeight="15.6" x14ac:dyDescent="0.3"/>
  <cols>
    <col min="1" max="1" width="13.5546875" style="2" customWidth="1"/>
    <col min="2" max="2" width="16.109375" style="2" customWidth="1"/>
    <col min="3" max="3" width="10.6640625" style="4" customWidth="1"/>
    <col min="4" max="4" width="9.33203125" style="4" customWidth="1"/>
    <col min="5" max="5" width="21.88671875" style="2" customWidth="1"/>
    <col min="6" max="6" width="12" style="4" customWidth="1"/>
    <col min="7" max="7" width="8.6640625" style="4" customWidth="1"/>
    <col min="8" max="8" width="21.88671875" style="2" customWidth="1"/>
    <col min="9" max="9" width="12" style="4" customWidth="1"/>
    <col min="10" max="10" width="8.6640625" style="4" customWidth="1"/>
    <col min="11" max="11" width="21.88671875" style="2" customWidth="1"/>
    <col min="12" max="12" width="8.6640625" style="4" customWidth="1"/>
    <col min="13" max="13" width="21.88671875" style="2" customWidth="1"/>
  </cols>
  <sheetData>
    <row r="1" spans="1:13" x14ac:dyDescent="0.3">
      <c r="A1" s="163" t="s">
        <v>57</v>
      </c>
    </row>
    <row r="2" spans="1:13" ht="17.399999999999999" x14ac:dyDescent="0.25">
      <c r="A2" s="166" t="s">
        <v>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17.399999999999999" x14ac:dyDescent="0.25">
      <c r="A3" s="166" t="s">
        <v>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7.399999999999999" x14ac:dyDescent="0.25">
      <c r="A4" s="166" t="s">
        <v>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ht="17.399999999999999" x14ac:dyDescent="0.25">
      <c r="A5" s="167" t="s">
        <v>6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x14ac:dyDescent="0.3">
      <c r="C6" s="3"/>
      <c r="D6" s="3"/>
    </row>
    <row r="7" spans="1:13" ht="13.2" x14ac:dyDescent="0.25">
      <c r="A7" s="5"/>
      <c r="B7" s="5"/>
      <c r="C7" s="6" t="s">
        <v>23</v>
      </c>
      <c r="D7" s="7" t="s">
        <v>23</v>
      </c>
      <c r="E7" s="5"/>
      <c r="F7" s="6"/>
      <c r="G7" s="7"/>
      <c r="H7" s="5"/>
      <c r="I7" s="6"/>
      <c r="J7" s="7"/>
      <c r="K7" s="5"/>
      <c r="L7" s="7"/>
      <c r="M7" s="5"/>
    </row>
    <row r="8" spans="1:13" ht="14.4" x14ac:dyDescent="0.3">
      <c r="A8" s="9"/>
      <c r="B8" s="9" t="s">
        <v>19</v>
      </c>
      <c r="C8" s="10"/>
      <c r="D8" s="11"/>
      <c r="E8" s="9" t="s">
        <v>7</v>
      </c>
      <c r="F8" s="10"/>
      <c r="G8" s="11"/>
      <c r="H8" s="9" t="s">
        <v>8</v>
      </c>
      <c r="I8" s="10"/>
      <c r="J8" s="11"/>
      <c r="K8" s="9" t="s">
        <v>9</v>
      </c>
      <c r="L8" s="11"/>
      <c r="M8" s="9" t="s">
        <v>10</v>
      </c>
    </row>
    <row r="9" spans="1:13" ht="14.4" x14ac:dyDescent="0.3">
      <c r="A9" s="12" t="s">
        <v>2</v>
      </c>
      <c r="B9" s="12" t="s">
        <v>36</v>
      </c>
      <c r="C9" s="13" t="s">
        <v>12</v>
      </c>
      <c r="D9" s="13" t="s">
        <v>13</v>
      </c>
      <c r="E9" s="12" t="s">
        <v>11</v>
      </c>
      <c r="F9" s="13" t="s">
        <v>12</v>
      </c>
      <c r="G9" s="13" t="s">
        <v>13</v>
      </c>
      <c r="H9" s="12" t="s">
        <v>11</v>
      </c>
      <c r="I9" s="14" t="s">
        <v>12</v>
      </c>
      <c r="J9" s="14" t="s">
        <v>13</v>
      </c>
      <c r="K9" s="12" t="s">
        <v>11</v>
      </c>
      <c r="L9" s="14" t="s">
        <v>13</v>
      </c>
      <c r="M9" s="12" t="s">
        <v>11</v>
      </c>
    </row>
    <row r="10" spans="1:13" ht="14.4" x14ac:dyDescent="0.3">
      <c r="A10" s="9"/>
      <c r="B10" s="9"/>
      <c r="C10" s="15"/>
      <c r="D10" s="15" t="s">
        <v>15</v>
      </c>
      <c r="E10" s="9" t="s">
        <v>14</v>
      </c>
      <c r="F10" s="15"/>
      <c r="G10" s="15" t="s">
        <v>15</v>
      </c>
      <c r="H10" s="9" t="s">
        <v>14</v>
      </c>
      <c r="I10" s="10"/>
      <c r="J10" s="16" t="s">
        <v>15</v>
      </c>
      <c r="K10" s="9" t="s">
        <v>14</v>
      </c>
      <c r="L10" s="16" t="s">
        <v>15</v>
      </c>
      <c r="M10" s="9" t="s">
        <v>14</v>
      </c>
    </row>
    <row r="11" spans="1:13" ht="13.2" x14ac:dyDescent="0.25">
      <c r="A11" s="5"/>
      <c r="B11" s="5"/>
      <c r="C11" s="6"/>
      <c r="D11" s="6"/>
      <c r="E11" s="5"/>
      <c r="F11" s="6"/>
      <c r="G11" s="6"/>
      <c r="H11" s="5"/>
      <c r="I11" s="6"/>
      <c r="J11" s="6"/>
      <c r="K11" s="5"/>
      <c r="L11" s="6"/>
      <c r="M11" s="5"/>
    </row>
    <row r="12" spans="1:13" ht="14.4" x14ac:dyDescent="0.3">
      <c r="A12" s="17">
        <v>2007</v>
      </c>
      <c r="B12" s="74">
        <f>'Exhibit 6'!B12</f>
        <v>627934.41666666663</v>
      </c>
      <c r="C12" s="160" t="s">
        <v>16</v>
      </c>
      <c r="D12" s="159" t="s">
        <v>16</v>
      </c>
      <c r="E12" s="74">
        <f>SASExhibit2!D3</f>
        <v>8997531.6397833489</v>
      </c>
      <c r="F12" s="160" t="s">
        <v>16</v>
      </c>
      <c r="G12" s="159" t="s">
        <v>16</v>
      </c>
      <c r="H12" s="74">
        <f>SASExhibit2!E3</f>
        <v>3785737.9855830739</v>
      </c>
      <c r="I12" s="160" t="s">
        <v>16</v>
      </c>
      <c r="J12" s="159" t="s">
        <v>16</v>
      </c>
      <c r="K12" s="74">
        <f>SASExhibit2!F3</f>
        <v>136432.65818992638</v>
      </c>
      <c r="L12" s="159" t="s">
        <v>16</v>
      </c>
      <c r="M12" s="20">
        <f t="shared" ref="M12:M21" si="0">SUM(E12,H12,K12)</f>
        <v>12919702.28355635</v>
      </c>
    </row>
    <row r="13" spans="1:13" ht="14.4" x14ac:dyDescent="0.3">
      <c r="A13" s="17">
        <v>2008</v>
      </c>
      <c r="B13" s="74">
        <f>'Exhibit 6'!B13</f>
        <v>633384.08333333337</v>
      </c>
      <c r="C13" s="18">
        <f t="shared" ref="C13:C32" si="1">B13-B12</f>
        <v>5449.6666666667443</v>
      </c>
      <c r="D13" s="19">
        <f t="shared" ref="D13:D32" si="2">(C13/B12)*100</f>
        <v>0.86787195000328377</v>
      </c>
      <c r="E13" s="74">
        <f>SASExhibit2!D4</f>
        <v>8785864.4816593155</v>
      </c>
      <c r="F13" s="18">
        <f t="shared" ref="F13:F32" si="3">E13-E12</f>
        <v>-211667.15812403336</v>
      </c>
      <c r="G13" s="19">
        <f t="shared" ref="G13:G32" si="4">(F13/E12)*100</f>
        <v>-2.3525025151134682</v>
      </c>
      <c r="H13" s="74">
        <f>SASExhibit2!E4</f>
        <v>3834599.4001640799</v>
      </c>
      <c r="I13" s="18">
        <f t="shared" ref="I13:I32" si="5">H13-H12</f>
        <v>48861.414581005927</v>
      </c>
      <c r="J13" s="19">
        <f t="shared" ref="J13:J32" si="6">(I13/H12)*100</f>
        <v>1.2906707956831927</v>
      </c>
      <c r="K13" s="74">
        <f>SASExhibit2!F4</f>
        <v>133081.75997556612</v>
      </c>
      <c r="L13" s="19">
        <f t="shared" ref="L13:L32" si="7">((K13/K12)-1)*100</f>
        <v>-2.4560821864919702</v>
      </c>
      <c r="M13" s="20">
        <f t="shared" si="0"/>
        <v>12753545.64179896</v>
      </c>
    </row>
    <row r="14" spans="1:13" ht="14.4" x14ac:dyDescent="0.3">
      <c r="A14" s="17">
        <v>2009</v>
      </c>
      <c r="B14" s="74">
        <f>'Exhibit 6'!B14</f>
        <v>635862.16666666663</v>
      </c>
      <c r="C14" s="18">
        <f t="shared" si="1"/>
        <v>2478.0833333332557</v>
      </c>
      <c r="D14" s="19">
        <f t="shared" si="2"/>
        <v>0.39124496471268377</v>
      </c>
      <c r="E14" s="74">
        <f>SASExhibit2!D5</f>
        <v>8929144.5950381197</v>
      </c>
      <c r="F14" s="18">
        <f t="shared" si="3"/>
        <v>143280.11337880418</v>
      </c>
      <c r="G14" s="19">
        <f t="shared" si="4"/>
        <v>1.6308026794392805</v>
      </c>
      <c r="H14" s="74">
        <f>SASExhibit2!E5</f>
        <v>3716856.1030336069</v>
      </c>
      <c r="I14" s="18">
        <f t="shared" si="5"/>
        <v>-117743.29713047296</v>
      </c>
      <c r="J14" s="19">
        <f t="shared" si="6"/>
        <v>-3.0705501368783086</v>
      </c>
      <c r="K14" s="74">
        <f>SASExhibit2!F5</f>
        <v>136841.33050153227</v>
      </c>
      <c r="L14" s="19">
        <f t="shared" si="7"/>
        <v>2.8250081203137212</v>
      </c>
      <c r="M14" s="20">
        <f t="shared" si="0"/>
        <v>12782842.028573258</v>
      </c>
    </row>
    <row r="15" spans="1:13" ht="14.4" x14ac:dyDescent="0.3">
      <c r="A15" s="17">
        <v>2010</v>
      </c>
      <c r="B15" s="74">
        <f>'Exhibit 6'!B15</f>
        <v>639639.75</v>
      </c>
      <c r="C15" s="18">
        <f t="shared" si="1"/>
        <v>3777.5833333333721</v>
      </c>
      <c r="D15" s="19">
        <f t="shared" si="2"/>
        <v>0.59408839389459489</v>
      </c>
      <c r="E15" s="74">
        <f>SASExhibit2!D6</f>
        <v>9688714.0556362532</v>
      </c>
      <c r="F15" s="18">
        <f t="shared" si="3"/>
        <v>759569.4605981335</v>
      </c>
      <c r="G15" s="19">
        <f t="shared" si="4"/>
        <v>8.5066318784917243</v>
      </c>
      <c r="H15" s="74">
        <f>SASExhibit2!E6</f>
        <v>3890210.1794452742</v>
      </c>
      <c r="I15" s="18">
        <f t="shared" si="5"/>
        <v>173354.07641166728</v>
      </c>
      <c r="J15" s="19">
        <f t="shared" si="6"/>
        <v>4.6639975184990332</v>
      </c>
      <c r="K15" s="74">
        <f>SASExhibit2!F6</f>
        <v>137536.35370644816</v>
      </c>
      <c r="L15" s="19">
        <f t="shared" si="7"/>
        <v>0.50790444843571425</v>
      </c>
      <c r="M15" s="20">
        <f t="shared" si="0"/>
        <v>13716460.588787975</v>
      </c>
    </row>
    <row r="16" spans="1:13" ht="14.4" x14ac:dyDescent="0.3">
      <c r="A16" s="17">
        <v>2011</v>
      </c>
      <c r="B16" s="74">
        <f>'Exhibit 6'!B16</f>
        <v>642853.25</v>
      </c>
      <c r="C16" s="18">
        <f t="shared" si="1"/>
        <v>3213.5</v>
      </c>
      <c r="D16" s="19">
        <f t="shared" si="2"/>
        <v>0.50239216684078813</v>
      </c>
      <c r="E16" s="74">
        <f>SASExhibit2!D7</f>
        <v>8777071.741543822</v>
      </c>
      <c r="F16" s="18">
        <f t="shared" si="3"/>
        <v>-911642.31409243122</v>
      </c>
      <c r="G16" s="19">
        <f t="shared" si="4"/>
        <v>-9.4093221128979234</v>
      </c>
      <c r="H16" s="74">
        <f>SASExhibit2!E7</f>
        <v>3699225.7685107491</v>
      </c>
      <c r="I16" s="18">
        <f t="shared" si="5"/>
        <v>-190984.41093452508</v>
      </c>
      <c r="J16" s="19">
        <f t="shared" si="6"/>
        <v>-4.9093597035869809</v>
      </c>
      <c r="K16" s="74">
        <f>SASExhibit2!F7</f>
        <v>138744.1992795</v>
      </c>
      <c r="L16" s="19">
        <f t="shared" si="7"/>
        <v>0.87820095596673475</v>
      </c>
      <c r="M16" s="20">
        <f t="shared" si="0"/>
        <v>12615041.709334072</v>
      </c>
    </row>
    <row r="17" spans="1:13" ht="14.4" x14ac:dyDescent="0.3">
      <c r="A17" s="17">
        <v>2012</v>
      </c>
      <c r="B17" s="74">
        <f>'Exhibit 6'!B17</f>
        <v>646829.66666666674</v>
      </c>
      <c r="C17" s="18">
        <f t="shared" si="1"/>
        <v>3976.4166666667443</v>
      </c>
      <c r="D17" s="19">
        <f t="shared" si="2"/>
        <v>0.61855744941271495</v>
      </c>
      <c r="E17" s="74">
        <f>SASExhibit2!D8</f>
        <v>8422591.3126208037</v>
      </c>
      <c r="F17" s="18">
        <f t="shared" si="3"/>
        <v>-354480.42892301828</v>
      </c>
      <c r="G17" s="19">
        <f t="shared" si="4"/>
        <v>-4.0387094849092326</v>
      </c>
      <c r="H17" s="74">
        <f>SASExhibit2!E8</f>
        <v>3821421.5279008639</v>
      </c>
      <c r="I17" s="18">
        <f t="shared" si="5"/>
        <v>122195.75939011481</v>
      </c>
      <c r="J17" s="19">
        <f t="shared" si="6"/>
        <v>3.3032793086135137</v>
      </c>
      <c r="K17" s="74">
        <f>SASExhibit2!F8</f>
        <v>144665.12143300843</v>
      </c>
      <c r="L17" s="19">
        <f t="shared" si="7"/>
        <v>4.2675096935625767</v>
      </c>
      <c r="M17" s="20">
        <f t="shared" si="0"/>
        <v>12388677.961954676</v>
      </c>
    </row>
    <row r="18" spans="1:13" ht="14.4" x14ac:dyDescent="0.3">
      <c r="A18" s="17">
        <v>2013</v>
      </c>
      <c r="B18" s="74">
        <f>'Exhibit 6'!B18</f>
        <v>653820.16666666663</v>
      </c>
      <c r="C18" s="18">
        <f t="shared" si="1"/>
        <v>6990.4999999998836</v>
      </c>
      <c r="D18" s="19">
        <f t="shared" si="2"/>
        <v>1.0807327431384381</v>
      </c>
      <c r="E18" s="74">
        <f>SASExhibit2!D9</f>
        <v>8453084.0382121429</v>
      </c>
      <c r="F18" s="18">
        <f t="shared" si="3"/>
        <v>30492.725591339171</v>
      </c>
      <c r="G18" s="19">
        <f t="shared" si="4"/>
        <v>0.36203496595694307</v>
      </c>
      <c r="H18" s="74">
        <f>SASExhibit2!E9</f>
        <v>3866778.4736954859</v>
      </c>
      <c r="I18" s="18">
        <f t="shared" si="5"/>
        <v>45356.945794621948</v>
      </c>
      <c r="J18" s="19">
        <f t="shared" si="6"/>
        <v>1.1869129187519092</v>
      </c>
      <c r="K18" s="74">
        <f>SASExhibit2!F9</f>
        <v>146581.02003668642</v>
      </c>
      <c r="L18" s="19">
        <f t="shared" si="7"/>
        <v>1.3243680195334395</v>
      </c>
      <c r="M18" s="20">
        <f t="shared" si="0"/>
        <v>12466443.531944316</v>
      </c>
    </row>
    <row r="19" spans="1:13" ht="14.4" x14ac:dyDescent="0.3">
      <c r="A19" s="17">
        <v>2014</v>
      </c>
      <c r="B19" s="74">
        <f>'Exhibit 6'!B19</f>
        <v>662616.75</v>
      </c>
      <c r="C19" s="18">
        <f t="shared" si="1"/>
        <v>8796.5833333333721</v>
      </c>
      <c r="D19" s="19">
        <f t="shared" si="2"/>
        <v>1.3454132775041923</v>
      </c>
      <c r="E19" s="74">
        <f>SASExhibit2!D10</f>
        <v>8805492.8729935437</v>
      </c>
      <c r="F19" s="18">
        <f t="shared" si="3"/>
        <v>352408.83478140086</v>
      </c>
      <c r="G19" s="19">
        <f t="shared" si="4"/>
        <v>4.1689971753307749</v>
      </c>
      <c r="H19" s="74">
        <f>SASExhibit2!E10</f>
        <v>4003736.5682030385</v>
      </c>
      <c r="I19" s="18">
        <f t="shared" si="5"/>
        <v>136958.09450755268</v>
      </c>
      <c r="J19" s="19">
        <f t="shared" si="6"/>
        <v>3.5419172688385645</v>
      </c>
      <c r="K19" s="74">
        <f>SASExhibit2!F10</f>
        <v>150039.40681462962</v>
      </c>
      <c r="L19" s="19">
        <f t="shared" si="7"/>
        <v>2.3593687484761983</v>
      </c>
      <c r="M19" s="20">
        <f t="shared" si="0"/>
        <v>12959268.848011212</v>
      </c>
    </row>
    <row r="20" spans="1:13" ht="14.4" x14ac:dyDescent="0.3">
      <c r="A20" s="17">
        <v>2015</v>
      </c>
      <c r="B20" s="74">
        <f>'Exhibit 6'!B20</f>
        <v>673214.5</v>
      </c>
      <c r="C20" s="18">
        <f t="shared" si="1"/>
        <v>10597.75</v>
      </c>
      <c r="D20" s="19">
        <f t="shared" si="2"/>
        <v>1.599378524614719</v>
      </c>
      <c r="E20" s="74">
        <f>SASExhibit2!D11</f>
        <v>9062497.7612399999</v>
      </c>
      <c r="F20" s="18">
        <f t="shared" si="3"/>
        <v>257004.88824645616</v>
      </c>
      <c r="G20" s="19">
        <f t="shared" si="4"/>
        <v>2.9186882773443656</v>
      </c>
      <c r="H20" s="74">
        <f>SASExhibit2!E11</f>
        <v>4159033.5612900001</v>
      </c>
      <c r="I20" s="18">
        <f t="shared" si="5"/>
        <v>155296.99308696156</v>
      </c>
      <c r="J20" s="19">
        <f t="shared" si="6"/>
        <v>3.8788014756091242</v>
      </c>
      <c r="K20" s="74">
        <f>SASExhibit2!F11</f>
        <v>152702.37</v>
      </c>
      <c r="L20" s="19">
        <f t="shared" si="7"/>
        <v>1.7748425176463245</v>
      </c>
      <c r="M20" s="20">
        <f t="shared" si="0"/>
        <v>13374233.692529999</v>
      </c>
    </row>
    <row r="21" spans="1:13" ht="14.4" x14ac:dyDescent="0.3">
      <c r="A21" s="17">
        <v>2016</v>
      </c>
      <c r="B21" s="74">
        <f>'Exhibit 6'!B21</f>
        <v>683672.25</v>
      </c>
      <c r="C21" s="18">
        <f t="shared" si="1"/>
        <v>10457.75</v>
      </c>
      <c r="D21" s="19">
        <f t="shared" si="2"/>
        <v>1.5534053410911381</v>
      </c>
      <c r="E21" s="74">
        <f>SASExhibit2!D12</f>
        <v>9310426.0251200013</v>
      </c>
      <c r="F21" s="18">
        <f t="shared" si="3"/>
        <v>247928.26388000138</v>
      </c>
      <c r="G21" s="19">
        <f t="shared" si="4"/>
        <v>2.7357608289889161</v>
      </c>
      <c r="H21" s="74">
        <f>SASExhibit2!E12</f>
        <v>4311370.0042300001</v>
      </c>
      <c r="I21" s="18">
        <f t="shared" si="5"/>
        <v>152336.44293999998</v>
      </c>
      <c r="J21" s="19">
        <f t="shared" si="6"/>
        <v>3.6627846516523435</v>
      </c>
      <c r="K21" s="74">
        <f>SASExhibit2!F12</f>
        <v>151635.95366000003</v>
      </c>
      <c r="L21" s="19">
        <f t="shared" si="7"/>
        <v>-0.6983626645742036</v>
      </c>
      <c r="M21" s="20">
        <f t="shared" si="0"/>
        <v>13773431.983010001</v>
      </c>
    </row>
    <row r="22" spans="1:13" ht="14.4" x14ac:dyDescent="0.3">
      <c r="A22" s="21">
        <v>2017</v>
      </c>
      <c r="B22" s="73">
        <f>'Exhibit 6'!B22</f>
        <v>692985.42516914243</v>
      </c>
      <c r="C22" s="22">
        <f t="shared" si="1"/>
        <v>9313.1751691424288</v>
      </c>
      <c r="D22" s="71">
        <f t="shared" si="2"/>
        <v>1.3622280514007155</v>
      </c>
      <c r="E22" s="73">
        <f>SASExhibit2!D13</f>
        <v>9032130.3568837736</v>
      </c>
      <c r="F22" s="42">
        <f>E22-E21</f>
        <v>-278295.66823622771</v>
      </c>
      <c r="G22" s="43">
        <f t="shared" si="4"/>
        <v>-2.9890755534212063</v>
      </c>
      <c r="H22" s="73">
        <f>SASExhibit2!E13</f>
        <v>4356137.4822137747</v>
      </c>
      <c r="I22" s="42">
        <f t="shared" si="5"/>
        <v>44767.477983774617</v>
      </c>
      <c r="J22" s="43">
        <f t="shared" si="6"/>
        <v>1.0383585250129785</v>
      </c>
      <c r="K22" s="73">
        <f>SASExhibit2!F13</f>
        <v>137643.47698776683</v>
      </c>
      <c r="L22" s="43">
        <f t="shared" si="7"/>
        <v>-9.2276774303852065</v>
      </c>
      <c r="M22" s="44">
        <f>SUM(E22,H22,K22)</f>
        <v>13525911.316085314</v>
      </c>
    </row>
    <row r="23" spans="1:13" ht="14.4" x14ac:dyDescent="0.3">
      <c r="A23" s="21">
        <v>2018</v>
      </c>
      <c r="B23" s="73">
        <f>'Exhibit 6'!B23</f>
        <v>703726.3012300242</v>
      </c>
      <c r="C23" s="22">
        <f t="shared" si="1"/>
        <v>10740.876060881768</v>
      </c>
      <c r="D23" s="71">
        <f t="shared" si="2"/>
        <v>1.5499425631152572</v>
      </c>
      <c r="E23" s="73">
        <f>SASExhibit2!D14</f>
        <v>9350508.0184885468</v>
      </c>
      <c r="F23" s="42">
        <f t="shared" si="3"/>
        <v>318377.66160477325</v>
      </c>
      <c r="G23" s="43">
        <f t="shared" si="4"/>
        <v>3.5249453786074287</v>
      </c>
      <c r="H23" s="73">
        <f>SASExhibit2!E14</f>
        <v>4415978.7126858206</v>
      </c>
      <c r="I23" s="42">
        <f t="shared" si="5"/>
        <v>59841.230472045951</v>
      </c>
      <c r="J23" s="43">
        <f t="shared" si="6"/>
        <v>1.3737222646525571</v>
      </c>
      <c r="K23" s="73">
        <f>SASExhibit2!F14</f>
        <v>135763.67510058329</v>
      </c>
      <c r="L23" s="43">
        <f t="shared" si="7"/>
        <v>-1.3657035758771197</v>
      </c>
      <c r="M23" s="44">
        <f t="shared" ref="M23:M32" si="8">SUM(E23,H23,K23)</f>
        <v>13902250.406274952</v>
      </c>
    </row>
    <row r="24" spans="1:13" ht="14.4" x14ac:dyDescent="0.3">
      <c r="A24" s="21">
        <v>2019</v>
      </c>
      <c r="B24" s="73">
        <f>'Exhibit 6'!B24</f>
        <v>715007.07648401638</v>
      </c>
      <c r="C24" s="22">
        <f t="shared" si="1"/>
        <v>11280.775253992178</v>
      </c>
      <c r="D24" s="71">
        <f t="shared" si="2"/>
        <v>1.6030060599234131</v>
      </c>
      <c r="E24" s="73">
        <f>SASExhibit2!D15</f>
        <v>9497326.0590490848</v>
      </c>
      <c r="F24" s="42">
        <f t="shared" si="3"/>
        <v>146818.04056053795</v>
      </c>
      <c r="G24" s="43">
        <f t="shared" si="4"/>
        <v>1.5701611107143909</v>
      </c>
      <c r="H24" s="73">
        <f>SASExhibit2!E15</f>
        <v>4485971.5125123719</v>
      </c>
      <c r="I24" s="42">
        <f t="shared" si="5"/>
        <v>69992.799826551229</v>
      </c>
      <c r="J24" s="43">
        <f t="shared" si="6"/>
        <v>1.5849895205672597</v>
      </c>
      <c r="K24" s="73">
        <f>SASExhibit2!F15</f>
        <v>134328.97700936528</v>
      </c>
      <c r="L24" s="43">
        <f t="shared" si="7"/>
        <v>-1.0567613834518652</v>
      </c>
      <c r="M24" s="44">
        <f t="shared" si="8"/>
        <v>14117626.548570821</v>
      </c>
    </row>
    <row r="25" spans="1:13" ht="14.4" x14ac:dyDescent="0.3">
      <c r="A25" s="21">
        <v>2020</v>
      </c>
      <c r="B25" s="73">
        <f>'Exhibit 6'!B25</f>
        <v>726600.44446789671</v>
      </c>
      <c r="C25" s="22">
        <f t="shared" si="1"/>
        <v>11593.367983880336</v>
      </c>
      <c r="D25" s="71">
        <f t="shared" si="2"/>
        <v>1.6214340200504995</v>
      </c>
      <c r="E25" s="73">
        <f>SASExhibit2!D16</f>
        <v>9533286.2495965678</v>
      </c>
      <c r="F25" s="42">
        <f t="shared" si="3"/>
        <v>35960.190547483042</v>
      </c>
      <c r="G25" s="43">
        <f t="shared" si="4"/>
        <v>0.3786348949578292</v>
      </c>
      <c r="H25" s="73">
        <f>SASExhibit2!E16</f>
        <v>4570950.1724004466</v>
      </c>
      <c r="I25" s="42">
        <f t="shared" si="5"/>
        <v>84978.659888074733</v>
      </c>
      <c r="J25" s="43">
        <f t="shared" si="6"/>
        <v>1.894320096573292</v>
      </c>
      <c r="K25" s="73">
        <f>SASExhibit2!F16</f>
        <v>132467.25242359264</v>
      </c>
      <c r="L25" s="43">
        <f t="shared" si="7"/>
        <v>-1.3859441404387662</v>
      </c>
      <c r="M25" s="44">
        <f t="shared" si="8"/>
        <v>14236703.674420606</v>
      </c>
    </row>
    <row r="26" spans="1:13" ht="14.4" x14ac:dyDescent="0.3">
      <c r="A26" s="21">
        <v>2021</v>
      </c>
      <c r="B26" s="73">
        <f>'Exhibit 6'!B26</f>
        <v>737809.84820761043</v>
      </c>
      <c r="C26" s="22">
        <f t="shared" si="1"/>
        <v>11209.403739713714</v>
      </c>
      <c r="D26" s="71">
        <f t="shared" si="2"/>
        <v>1.5427190865431653</v>
      </c>
      <c r="E26" s="73">
        <f>SASExhibit2!D17</f>
        <v>9626299.3442633338</v>
      </c>
      <c r="F26" s="42">
        <f t="shared" si="3"/>
        <v>93013.094666766003</v>
      </c>
      <c r="G26" s="43">
        <f t="shared" si="4"/>
        <v>0.9756666508435341</v>
      </c>
      <c r="H26" s="73">
        <f>SASExhibit2!E17</f>
        <v>4650254.4505540719</v>
      </c>
      <c r="I26" s="42">
        <f t="shared" si="5"/>
        <v>79304.278153625317</v>
      </c>
      <c r="J26" s="43">
        <f t="shared" si="6"/>
        <v>1.7349626480828266</v>
      </c>
      <c r="K26" s="73">
        <f>SASExhibit2!F17</f>
        <v>131784.98314277333</v>
      </c>
      <c r="L26" s="43">
        <f t="shared" si="7"/>
        <v>-0.51504750671328425</v>
      </c>
      <c r="M26" s="44">
        <f t="shared" si="8"/>
        <v>14408338.777960179</v>
      </c>
    </row>
    <row r="27" spans="1:13" ht="14.4" x14ac:dyDescent="0.3">
      <c r="A27" s="21">
        <v>2022</v>
      </c>
      <c r="B27" s="73">
        <f>'Exhibit 6'!B27</f>
        <v>748713.67040511663</v>
      </c>
      <c r="C27" s="22">
        <f t="shared" si="1"/>
        <v>10903.822197506204</v>
      </c>
      <c r="D27" s="71">
        <f t="shared" si="2"/>
        <v>1.477863466311174</v>
      </c>
      <c r="E27" s="73">
        <f>SASExhibit2!D18</f>
        <v>9756675.7631148919</v>
      </c>
      <c r="F27" s="42">
        <f t="shared" si="3"/>
        <v>130376.41885155812</v>
      </c>
      <c r="G27" s="43">
        <f t="shared" si="4"/>
        <v>1.3543773592419419</v>
      </c>
      <c r="H27" s="73">
        <f>SASExhibit2!E18</f>
        <v>4738396.2924513379</v>
      </c>
      <c r="I27" s="42">
        <f t="shared" si="5"/>
        <v>88141.841897265986</v>
      </c>
      <c r="J27" s="43">
        <f t="shared" si="6"/>
        <v>1.8954197632511056</v>
      </c>
      <c r="K27" s="73">
        <f>SASExhibit2!F18</f>
        <v>131653.63370578372</v>
      </c>
      <c r="L27" s="43">
        <f t="shared" si="7"/>
        <v>-9.9669502440424829E-2</v>
      </c>
      <c r="M27" s="44">
        <f t="shared" si="8"/>
        <v>14626725.689272013</v>
      </c>
    </row>
    <row r="28" spans="1:13" ht="14.4" x14ac:dyDescent="0.3">
      <c r="A28" s="21">
        <v>2023</v>
      </c>
      <c r="B28" s="73">
        <f>'Exhibit 6'!B28</f>
        <v>759585.70316000609</v>
      </c>
      <c r="C28" s="22">
        <f t="shared" si="1"/>
        <v>10872.032754889457</v>
      </c>
      <c r="D28" s="71">
        <f t="shared" si="2"/>
        <v>1.4520948641163154</v>
      </c>
      <c r="E28" s="73">
        <f>SASExhibit2!D19</f>
        <v>9899989.3967784848</v>
      </c>
      <c r="F28" s="42">
        <f t="shared" si="3"/>
        <v>143313.63366359286</v>
      </c>
      <c r="G28" s="43">
        <f t="shared" si="4"/>
        <v>1.4688776909589429</v>
      </c>
      <c r="H28" s="73">
        <f>SASExhibit2!E19</f>
        <v>4824240.0553382542</v>
      </c>
      <c r="I28" s="42">
        <f t="shared" si="5"/>
        <v>85843.762886916287</v>
      </c>
      <c r="J28" s="43">
        <f t="shared" si="6"/>
        <v>1.8116627987336684</v>
      </c>
      <c r="K28" s="73">
        <f>SASExhibit2!F19</f>
        <v>131630.50848003139</v>
      </c>
      <c r="L28" s="43">
        <f t="shared" si="7"/>
        <v>-1.7565201279601261E-2</v>
      </c>
      <c r="M28" s="44">
        <f t="shared" si="8"/>
        <v>14855859.96059677</v>
      </c>
    </row>
    <row r="29" spans="1:13" ht="14.4" x14ac:dyDescent="0.3">
      <c r="A29" s="21">
        <v>2024</v>
      </c>
      <c r="B29" s="73">
        <f>'Exhibit 6'!B29</f>
        <v>770385.36244947067</v>
      </c>
      <c r="C29" s="22">
        <f t="shared" si="1"/>
        <v>10799.659289464587</v>
      </c>
      <c r="D29" s="71">
        <f t="shared" si="2"/>
        <v>1.4217828540658628</v>
      </c>
      <c r="E29" s="73">
        <f>SASExhibit2!D20</f>
        <v>10037194.944076741</v>
      </c>
      <c r="F29" s="42">
        <f t="shared" si="3"/>
        <v>137205.54729825631</v>
      </c>
      <c r="G29" s="43">
        <f t="shared" si="4"/>
        <v>1.3859161035354624</v>
      </c>
      <c r="H29" s="73">
        <f>SASExhibit2!E20</f>
        <v>4904053.1038584495</v>
      </c>
      <c r="I29" s="42">
        <f t="shared" si="5"/>
        <v>79813.048520195298</v>
      </c>
      <c r="J29" s="43">
        <f t="shared" si="6"/>
        <v>1.6544170191505769</v>
      </c>
      <c r="K29" s="73">
        <f>SASExhibit2!F20</f>
        <v>131638.03662610953</v>
      </c>
      <c r="L29" s="43">
        <f t="shared" si="7"/>
        <v>5.7191498878728098E-3</v>
      </c>
      <c r="M29" s="44">
        <f t="shared" si="8"/>
        <v>15072886.084561301</v>
      </c>
    </row>
    <row r="30" spans="1:13" ht="14.4" x14ac:dyDescent="0.3">
      <c r="A30" s="21">
        <v>2025</v>
      </c>
      <c r="B30" s="73">
        <f>'Exhibit 6'!B30</f>
        <v>780805.74689218425</v>
      </c>
      <c r="C30" s="22">
        <f t="shared" si="1"/>
        <v>10420.384442713577</v>
      </c>
      <c r="D30" s="71">
        <f t="shared" si="2"/>
        <v>1.3526197343082369</v>
      </c>
      <c r="E30" s="73">
        <f>SASExhibit2!D21</f>
        <v>10164156.858515471</v>
      </c>
      <c r="F30" s="42">
        <f t="shared" si="3"/>
        <v>126961.91443873011</v>
      </c>
      <c r="G30" s="43">
        <f t="shared" si="4"/>
        <v>1.2649143027121761</v>
      </c>
      <c r="H30" s="73">
        <f>SASExhibit2!E21</f>
        <v>4981892.5417488003</v>
      </c>
      <c r="I30" s="42">
        <f t="shared" si="5"/>
        <v>77839.437890350819</v>
      </c>
      <c r="J30" s="43">
        <f t="shared" si="6"/>
        <v>1.5872470432489343</v>
      </c>
      <c r="K30" s="73">
        <f>SASExhibit2!F21</f>
        <v>131569.95488099259</v>
      </c>
      <c r="L30" s="43">
        <f t="shared" si="7"/>
        <v>-5.1718900449959637E-2</v>
      </c>
      <c r="M30" s="44">
        <f t="shared" si="8"/>
        <v>15277619.355145263</v>
      </c>
    </row>
    <row r="31" spans="1:13" ht="14.4" x14ac:dyDescent="0.3">
      <c r="A31" s="21">
        <v>2026</v>
      </c>
      <c r="B31" s="73">
        <f>'Exhibit 6'!B31</f>
        <v>790744.86192266713</v>
      </c>
      <c r="C31" s="22">
        <f t="shared" si="1"/>
        <v>9939.115030482877</v>
      </c>
      <c r="D31" s="71">
        <f t="shared" si="2"/>
        <v>1.2729305682038348</v>
      </c>
      <c r="E31" s="73">
        <f>SASExhibit2!D22</f>
        <v>10297771.039995017</v>
      </c>
      <c r="F31" s="42">
        <f t="shared" si="3"/>
        <v>133614.18147954531</v>
      </c>
      <c r="G31" s="43">
        <f t="shared" si="4"/>
        <v>1.3145623718666259</v>
      </c>
      <c r="H31" s="73">
        <f>SASExhibit2!E22</f>
        <v>5062418.0958035486</v>
      </c>
      <c r="I31" s="42">
        <f t="shared" si="5"/>
        <v>80525.554054748267</v>
      </c>
      <c r="J31" s="43">
        <f t="shared" si="6"/>
        <v>1.6163647324773747</v>
      </c>
      <c r="K31" s="73">
        <f>SASExhibit2!F22</f>
        <v>131668.63450281377</v>
      </c>
      <c r="L31" s="43">
        <f t="shared" si="7"/>
        <v>7.5001638413896288E-2</v>
      </c>
      <c r="M31" s="44">
        <f t="shared" si="8"/>
        <v>15491857.770301379</v>
      </c>
    </row>
    <row r="32" spans="1:13" ht="14.4" x14ac:dyDescent="0.3">
      <c r="A32" s="21">
        <v>2027</v>
      </c>
      <c r="B32" s="73">
        <f>'Exhibit 6'!B32</f>
        <v>800298.90345413028</v>
      </c>
      <c r="C32" s="22">
        <f t="shared" si="1"/>
        <v>9554.0415314631537</v>
      </c>
      <c r="D32" s="71">
        <f t="shared" si="2"/>
        <v>1.2082331471914787</v>
      </c>
      <c r="E32" s="73">
        <f>SASExhibit2!D23</f>
        <v>10433307.795871526</v>
      </c>
      <c r="F32" s="42">
        <f t="shared" si="3"/>
        <v>135536.75587650947</v>
      </c>
      <c r="G32" s="43">
        <f t="shared" si="4"/>
        <v>1.3161756592771852</v>
      </c>
      <c r="H32" s="73">
        <f>SASExhibit2!E23</f>
        <v>5141728.7192715835</v>
      </c>
      <c r="I32" s="42">
        <f t="shared" si="5"/>
        <v>79310.623468034901</v>
      </c>
      <c r="J32" s="43">
        <f t="shared" si="6"/>
        <v>1.5666549456628012</v>
      </c>
      <c r="K32" s="73">
        <f>SASExhibit2!F23</f>
        <v>131845.17919645234</v>
      </c>
      <c r="L32" s="43">
        <f t="shared" si="7"/>
        <v>0.13408257350371322</v>
      </c>
      <c r="M32" s="44">
        <f t="shared" si="8"/>
        <v>15706881.694339562</v>
      </c>
    </row>
    <row r="33" spans="1:13" x14ac:dyDescent="0.3">
      <c r="B33" s="25"/>
      <c r="C33" s="22"/>
      <c r="D33" s="23"/>
    </row>
    <row r="34" spans="1:13" ht="14.4" x14ac:dyDescent="0.3">
      <c r="A34" s="68" t="s">
        <v>39</v>
      </c>
      <c r="B34" s="87"/>
      <c r="C34" s="87"/>
      <c r="D34" s="80"/>
      <c r="E34" s="34"/>
      <c r="F34" s="35"/>
      <c r="G34" s="36"/>
      <c r="H34" s="34"/>
      <c r="I34" s="35"/>
      <c r="J34" s="36"/>
      <c r="K34" s="34"/>
      <c r="L34" s="36"/>
      <c r="M34" s="34"/>
    </row>
    <row r="35" spans="1:13" ht="13.2" x14ac:dyDescent="0.25">
      <c r="A35" s="8"/>
      <c r="B35" s="34"/>
      <c r="C35" s="35"/>
      <c r="D35" s="36"/>
      <c r="E35" s="34"/>
      <c r="F35" s="35"/>
      <c r="G35" s="36"/>
      <c r="H35" s="34"/>
      <c r="I35" s="35"/>
      <c r="J35" s="36"/>
      <c r="K35" s="34"/>
      <c r="L35" s="36"/>
      <c r="M35" s="34"/>
    </row>
    <row r="36" spans="1:13" ht="13.2" x14ac:dyDescent="0.25">
      <c r="A36" s="8"/>
      <c r="B36" s="26"/>
      <c r="C36" s="27"/>
      <c r="D36" s="28"/>
      <c r="E36" s="34"/>
      <c r="F36" s="35"/>
      <c r="G36" s="36"/>
      <c r="H36" s="34"/>
      <c r="I36" s="35"/>
      <c r="J36" s="36"/>
      <c r="K36" s="34"/>
      <c r="L36" s="36"/>
      <c r="M36" s="34"/>
    </row>
    <row r="37" spans="1:13" ht="13.2" x14ac:dyDescent="0.25">
      <c r="A37" s="8"/>
      <c r="B37" s="26" t="s">
        <v>23</v>
      </c>
      <c r="C37" s="27" t="s">
        <v>23</v>
      </c>
      <c r="D37" s="28"/>
      <c r="E37" s="34"/>
      <c r="F37" s="35"/>
      <c r="G37" s="36"/>
      <c r="H37" s="34"/>
      <c r="I37" s="35"/>
      <c r="J37" s="36"/>
      <c r="K37" s="34"/>
      <c r="L37" s="36"/>
      <c r="M37" s="34"/>
    </row>
    <row r="38" spans="1:13" x14ac:dyDescent="0.3">
      <c r="A38" s="8"/>
      <c r="B38" s="1"/>
      <c r="E38" s="34"/>
      <c r="F38" s="35"/>
      <c r="G38" s="36"/>
      <c r="H38" s="34"/>
      <c r="I38" s="35"/>
      <c r="J38" s="36"/>
      <c r="K38" s="34"/>
      <c r="L38" s="36"/>
      <c r="M38" s="34"/>
    </row>
    <row r="39" spans="1:13" ht="18" x14ac:dyDescent="0.25">
      <c r="A39" s="8"/>
      <c r="B39" s="86" t="s">
        <v>23</v>
      </c>
      <c r="C39" s="29"/>
      <c r="D39" s="29"/>
      <c r="E39" s="34"/>
      <c r="F39" s="35"/>
      <c r="G39" s="36"/>
      <c r="H39" s="34"/>
      <c r="I39" s="35"/>
      <c r="J39" s="36"/>
      <c r="K39" s="34"/>
      <c r="L39" s="36"/>
      <c r="M39" s="34"/>
    </row>
    <row r="40" spans="1:13" x14ac:dyDescent="0.25">
      <c r="A40" s="8"/>
      <c r="B40" s="1"/>
      <c r="C40" s="3"/>
      <c r="D40" s="3"/>
      <c r="E40" s="34"/>
      <c r="F40" s="35"/>
      <c r="G40" s="36"/>
      <c r="H40" s="34"/>
      <c r="I40" s="35"/>
      <c r="J40" s="36"/>
      <c r="K40" s="34"/>
      <c r="L40" s="36"/>
      <c r="M40" s="34"/>
    </row>
    <row r="41" spans="1:13" ht="13.2" x14ac:dyDescent="0.25">
      <c r="A41" s="8"/>
      <c r="B41" s="5"/>
      <c r="C41" s="6"/>
      <c r="D41" s="7"/>
      <c r="E41" s="34"/>
      <c r="F41" s="35"/>
      <c r="G41" s="36"/>
      <c r="H41" s="34"/>
      <c r="I41" s="35"/>
      <c r="J41" s="36"/>
      <c r="K41" s="34"/>
      <c r="L41" s="36"/>
      <c r="M41" s="34"/>
    </row>
    <row r="42" spans="1:13" ht="13.2" x14ac:dyDescent="0.25">
      <c r="A42" s="8"/>
      <c r="B42" s="5"/>
      <c r="C42" s="6"/>
      <c r="D42" s="7"/>
      <c r="E42" s="34"/>
      <c r="F42" s="35"/>
      <c r="G42" s="36"/>
      <c r="H42" s="34"/>
      <c r="I42" s="35"/>
      <c r="J42" s="36"/>
      <c r="K42" s="34"/>
      <c r="L42" s="36"/>
      <c r="M42" s="34"/>
    </row>
    <row r="43" spans="1:13" ht="13.2" x14ac:dyDescent="0.25">
      <c r="A43" s="8"/>
      <c r="B43" s="32"/>
      <c r="C43" s="33"/>
      <c r="D43" s="33"/>
      <c r="E43" s="34"/>
      <c r="F43" s="35"/>
      <c r="G43" s="36"/>
      <c r="H43" s="34"/>
      <c r="I43" s="35"/>
      <c r="J43" s="36"/>
      <c r="K43" s="34"/>
      <c r="L43" s="36"/>
      <c r="M43" s="34"/>
    </row>
    <row r="44" spans="1:13" ht="13.2" x14ac:dyDescent="0.25">
      <c r="A44" s="8"/>
      <c r="B44" s="5"/>
      <c r="C44" s="6"/>
      <c r="D44" s="6"/>
      <c r="E44" s="34"/>
      <c r="F44" s="35"/>
      <c r="G44" s="36"/>
      <c r="H44" s="34"/>
      <c r="I44" s="35"/>
      <c r="J44" s="36"/>
      <c r="K44" s="34"/>
      <c r="L44" s="36"/>
      <c r="M44" s="34"/>
    </row>
    <row r="45" spans="1:13" ht="13.2" x14ac:dyDescent="0.25">
      <c r="A45" s="8"/>
      <c r="B45" s="34"/>
      <c r="C45" s="35"/>
      <c r="D45" s="36"/>
      <c r="E45" s="34"/>
      <c r="F45" s="35"/>
      <c r="G45" s="36"/>
      <c r="H45" s="34"/>
      <c r="I45" s="35"/>
      <c r="J45" s="36"/>
      <c r="K45" s="34"/>
      <c r="L45" s="36"/>
      <c r="M45" s="34"/>
    </row>
    <row r="46" spans="1:13" ht="13.2" x14ac:dyDescent="0.25">
      <c r="A46" s="8"/>
      <c r="B46" s="34"/>
      <c r="C46" s="35"/>
      <c r="D46" s="36"/>
      <c r="E46" s="34"/>
      <c r="F46" s="35"/>
      <c r="G46" s="36"/>
      <c r="H46" s="34"/>
      <c r="I46" s="35"/>
      <c r="J46" s="36"/>
      <c r="K46" s="34"/>
      <c r="L46" s="36"/>
      <c r="M46" s="34"/>
    </row>
    <row r="47" spans="1:13" ht="13.2" x14ac:dyDescent="0.25">
      <c r="A47" s="8"/>
      <c r="B47" s="34"/>
      <c r="C47" s="35"/>
      <c r="D47" s="36"/>
      <c r="E47" s="34"/>
      <c r="F47" s="35"/>
      <c r="G47" s="36"/>
      <c r="H47" s="34"/>
      <c r="I47" s="35"/>
      <c r="J47" s="36"/>
      <c r="K47" s="34"/>
      <c r="L47" s="36"/>
      <c r="M47" s="34"/>
    </row>
    <row r="48" spans="1:13" ht="13.2" x14ac:dyDescent="0.25">
      <c r="A48" s="8"/>
      <c r="B48" s="34"/>
      <c r="C48" s="35"/>
      <c r="D48" s="36"/>
      <c r="E48" s="34"/>
      <c r="F48" s="35"/>
      <c r="G48" s="36"/>
      <c r="H48" s="34"/>
      <c r="I48" s="35"/>
      <c r="J48" s="36"/>
      <c r="K48" s="34"/>
      <c r="L48" s="36"/>
      <c r="M48" s="34"/>
    </row>
    <row r="49" spans="1:13" ht="13.2" x14ac:dyDescent="0.25">
      <c r="A49" s="8"/>
      <c r="B49" s="34"/>
      <c r="C49" s="35"/>
      <c r="D49" s="36"/>
      <c r="E49" s="34"/>
      <c r="F49" s="35"/>
      <c r="G49" s="36"/>
      <c r="H49" s="34"/>
      <c r="I49" s="35"/>
      <c r="J49" s="36"/>
      <c r="K49" s="34"/>
      <c r="L49" s="36"/>
      <c r="M49" s="34"/>
    </row>
    <row r="50" spans="1:13" ht="13.2" x14ac:dyDescent="0.25">
      <c r="A50" s="8"/>
      <c r="B50" s="34"/>
      <c r="C50" s="35"/>
      <c r="D50" s="36"/>
      <c r="E50" s="34"/>
      <c r="F50" s="35"/>
      <c r="G50" s="36"/>
      <c r="H50" s="34"/>
      <c r="I50" s="35"/>
      <c r="J50" s="36"/>
      <c r="K50" s="34"/>
      <c r="L50" s="36"/>
      <c r="M50" s="34"/>
    </row>
    <row r="51" spans="1:13" ht="13.2" x14ac:dyDescent="0.25">
      <c r="A51" s="8"/>
      <c r="B51" s="34"/>
      <c r="C51" s="35"/>
      <c r="D51" s="36"/>
      <c r="E51" s="34"/>
      <c r="F51" s="35"/>
      <c r="G51" s="36"/>
      <c r="H51" s="34"/>
      <c r="I51" s="35"/>
      <c r="J51" s="36"/>
      <c r="K51" s="34"/>
      <c r="L51" s="36"/>
      <c r="M51" s="34"/>
    </row>
    <row r="52" spans="1:13" ht="13.2" x14ac:dyDescent="0.25">
      <c r="A52" s="8"/>
      <c r="B52" s="34"/>
      <c r="C52" s="35"/>
      <c r="D52" s="36"/>
      <c r="E52" s="34"/>
      <c r="F52" s="35"/>
      <c r="G52" s="36"/>
      <c r="H52" s="34"/>
      <c r="I52" s="35"/>
      <c r="J52" s="36"/>
      <c r="K52" s="34"/>
      <c r="L52" s="36"/>
      <c r="M52" s="34"/>
    </row>
    <row r="53" spans="1:13" ht="13.2" x14ac:dyDescent="0.25">
      <c r="A53" s="8"/>
      <c r="B53" s="34"/>
      <c r="C53" s="35"/>
      <c r="D53" s="36"/>
      <c r="E53" s="34"/>
      <c r="F53" s="35"/>
      <c r="G53" s="36"/>
      <c r="H53" s="34"/>
      <c r="I53" s="35"/>
      <c r="J53" s="36"/>
      <c r="K53" s="34"/>
      <c r="L53" s="36"/>
      <c r="M53" s="34"/>
    </row>
    <row r="54" spans="1:13" ht="13.2" x14ac:dyDescent="0.25">
      <c r="A54" s="8"/>
      <c r="B54" s="34"/>
      <c r="C54" s="35"/>
      <c r="D54" s="36"/>
      <c r="E54" s="34"/>
      <c r="F54" s="35"/>
      <c r="G54" s="36"/>
      <c r="H54" s="34"/>
      <c r="I54" s="35"/>
      <c r="J54" s="36"/>
      <c r="K54" s="34"/>
      <c r="L54" s="36"/>
      <c r="M54" s="34"/>
    </row>
    <row r="55" spans="1:13" ht="13.2" x14ac:dyDescent="0.25">
      <c r="A55" s="8"/>
      <c r="B55" s="34"/>
      <c r="C55" s="35"/>
      <c r="D55" s="36"/>
      <c r="E55" s="34"/>
      <c r="F55" s="35"/>
      <c r="G55" s="36"/>
      <c r="H55" s="34"/>
      <c r="I55" s="35"/>
      <c r="J55" s="36"/>
      <c r="K55" s="34"/>
      <c r="L55" s="36"/>
      <c r="M55" s="34"/>
    </row>
    <row r="56" spans="1:13" ht="13.2" x14ac:dyDescent="0.25">
      <c r="A56" s="8"/>
      <c r="B56" s="34"/>
      <c r="C56" s="35"/>
      <c r="D56" s="36"/>
      <c r="E56" s="34"/>
      <c r="F56" s="35"/>
      <c r="G56" s="36"/>
      <c r="H56" s="34"/>
      <c r="I56" s="35"/>
      <c r="J56" s="36"/>
      <c r="K56" s="34"/>
      <c r="L56" s="36"/>
      <c r="M56" s="34"/>
    </row>
    <row r="57" spans="1:13" ht="13.2" x14ac:dyDescent="0.25">
      <c r="A57" s="8"/>
      <c r="B57" s="34"/>
      <c r="C57" s="35"/>
      <c r="D57" s="36"/>
      <c r="E57" s="34"/>
      <c r="F57" s="35"/>
      <c r="G57" s="36"/>
      <c r="H57" s="34"/>
      <c r="I57" s="35"/>
      <c r="J57" s="36"/>
      <c r="K57" s="34"/>
      <c r="L57" s="36"/>
      <c r="M57" s="34"/>
    </row>
    <row r="58" spans="1:13" ht="13.2" x14ac:dyDescent="0.25">
      <c r="A58" s="8"/>
      <c r="B58" s="34"/>
      <c r="C58" s="35"/>
      <c r="D58" s="36"/>
      <c r="E58" s="34"/>
      <c r="F58" s="35"/>
      <c r="G58" s="36"/>
      <c r="H58" s="34"/>
      <c r="I58" s="35"/>
      <c r="J58" s="36"/>
      <c r="K58" s="34"/>
      <c r="L58" s="36"/>
      <c r="M58" s="34"/>
    </row>
    <row r="59" spans="1:13" ht="13.2" x14ac:dyDescent="0.25">
      <c r="A59" s="8"/>
      <c r="B59" s="34"/>
      <c r="C59" s="35"/>
      <c r="D59" s="36"/>
      <c r="E59" s="34"/>
      <c r="F59" s="35"/>
      <c r="G59" s="36"/>
      <c r="H59" s="34"/>
      <c r="I59" s="35"/>
      <c r="J59" s="36"/>
      <c r="K59" s="34"/>
      <c r="L59" s="36"/>
      <c r="M59" s="34"/>
    </row>
    <row r="60" spans="1:13" ht="13.2" x14ac:dyDescent="0.25">
      <c r="A60" s="8"/>
      <c r="B60" s="34"/>
      <c r="C60" s="35"/>
      <c r="D60" s="36"/>
      <c r="E60" s="34"/>
      <c r="F60" s="35"/>
      <c r="G60" s="36"/>
      <c r="H60" s="34"/>
      <c r="I60" s="35"/>
      <c r="J60" s="36"/>
      <c r="K60" s="34"/>
      <c r="L60" s="36"/>
      <c r="M60" s="34"/>
    </row>
    <row r="61" spans="1:13" ht="13.2" x14ac:dyDescent="0.25">
      <c r="A61" s="8"/>
      <c r="B61" s="34"/>
      <c r="C61" s="35"/>
      <c r="D61" s="36"/>
      <c r="E61" s="34"/>
      <c r="F61" s="35"/>
      <c r="G61" s="36"/>
      <c r="H61" s="34"/>
      <c r="I61" s="35"/>
      <c r="J61" s="36"/>
      <c r="K61" s="34"/>
      <c r="L61" s="36"/>
      <c r="M61" s="34"/>
    </row>
    <row r="62" spans="1:13" ht="13.2" x14ac:dyDescent="0.25">
      <c r="A62" s="8"/>
      <c r="B62" s="34"/>
      <c r="C62" s="35"/>
      <c r="D62" s="36"/>
      <c r="E62" s="34"/>
      <c r="F62" s="35"/>
      <c r="G62" s="36"/>
      <c r="H62" s="34"/>
      <c r="I62" s="35"/>
      <c r="J62" s="36"/>
      <c r="K62" s="34"/>
      <c r="L62" s="36"/>
      <c r="M62" s="34"/>
    </row>
    <row r="63" spans="1:13" ht="13.2" x14ac:dyDescent="0.25">
      <c r="A63" s="8"/>
      <c r="B63" s="34"/>
      <c r="C63" s="35"/>
      <c r="D63" s="36"/>
      <c r="E63" s="34"/>
      <c r="F63" s="35"/>
      <c r="G63" s="36"/>
      <c r="H63" s="34"/>
      <c r="I63" s="35"/>
      <c r="J63" s="36"/>
      <c r="K63" s="34"/>
      <c r="L63" s="36"/>
      <c r="M63" s="34"/>
    </row>
    <row r="64" spans="1:13" ht="13.2" x14ac:dyDescent="0.25">
      <c r="A64" s="8"/>
      <c r="B64" s="34"/>
      <c r="C64" s="35"/>
      <c r="D64" s="36"/>
      <c r="E64" s="34"/>
      <c r="F64" s="35"/>
      <c r="G64" s="36"/>
      <c r="H64" s="34"/>
      <c r="I64" s="35"/>
      <c r="J64" s="36"/>
      <c r="K64" s="34"/>
      <c r="L64" s="36"/>
      <c r="M64" s="34"/>
    </row>
    <row r="65" spans="1:13" ht="13.2" x14ac:dyDescent="0.25">
      <c r="A65" s="8"/>
      <c r="B65" s="34"/>
      <c r="C65" s="35"/>
      <c r="D65" s="36"/>
      <c r="E65" s="34"/>
      <c r="F65" s="35"/>
      <c r="G65" s="36"/>
      <c r="H65" s="34"/>
      <c r="I65" s="35"/>
      <c r="J65" s="36"/>
      <c r="K65" s="34"/>
      <c r="L65" s="36"/>
      <c r="M65" s="34"/>
    </row>
    <row r="66" spans="1:13" ht="13.2" x14ac:dyDescent="0.25">
      <c r="A66" s="8"/>
      <c r="B66" s="34"/>
      <c r="C66" s="35"/>
      <c r="D66" s="36"/>
      <c r="E66" s="34"/>
      <c r="F66" s="35"/>
      <c r="G66" s="36"/>
      <c r="H66" s="34"/>
      <c r="I66" s="35"/>
      <c r="J66" s="36"/>
      <c r="K66" s="34"/>
      <c r="L66" s="36"/>
      <c r="M66" s="34"/>
    </row>
    <row r="67" spans="1:13" ht="13.2" x14ac:dyDescent="0.25">
      <c r="A67" s="8"/>
      <c r="B67" s="34"/>
      <c r="C67" s="35"/>
      <c r="D67" s="36"/>
      <c r="E67" s="34"/>
      <c r="F67" s="35"/>
      <c r="G67" s="36"/>
      <c r="H67" s="34"/>
      <c r="I67" s="35"/>
      <c r="J67" s="36"/>
      <c r="K67" s="34"/>
      <c r="L67" s="36"/>
      <c r="M67" s="34"/>
    </row>
    <row r="68" spans="1:13" ht="13.2" x14ac:dyDescent="0.25">
      <c r="A68" s="8"/>
      <c r="B68" s="34"/>
      <c r="C68" s="35"/>
      <c r="D68" s="36"/>
      <c r="E68" s="34"/>
      <c r="F68" s="35"/>
      <c r="G68" s="36"/>
      <c r="H68" s="34"/>
      <c r="I68" s="35"/>
      <c r="J68" s="36"/>
      <c r="K68" s="34"/>
      <c r="L68" s="36"/>
      <c r="M68" s="34"/>
    </row>
    <row r="69" spans="1:13" ht="13.2" x14ac:dyDescent="0.25">
      <c r="A69" s="8"/>
      <c r="B69" s="34"/>
      <c r="C69" s="35"/>
      <c r="D69" s="36"/>
      <c r="E69" s="34"/>
      <c r="F69" s="35"/>
      <c r="G69" s="36"/>
      <c r="H69" s="34"/>
      <c r="I69" s="35"/>
      <c r="J69" s="36"/>
      <c r="K69" s="34"/>
      <c r="L69" s="36"/>
      <c r="M69" s="34"/>
    </row>
    <row r="70" spans="1:13" ht="13.2" x14ac:dyDescent="0.25">
      <c r="A70" s="8"/>
      <c r="B70" s="34"/>
      <c r="C70" s="35"/>
      <c r="D70" s="36"/>
      <c r="E70" s="34"/>
      <c r="F70" s="35"/>
      <c r="G70" s="36"/>
      <c r="H70" s="34"/>
      <c r="I70" s="35"/>
      <c r="J70" s="36"/>
      <c r="K70" s="34"/>
      <c r="L70" s="36"/>
      <c r="M70" s="34"/>
    </row>
    <row r="71" spans="1:13" ht="13.2" x14ac:dyDescent="0.25">
      <c r="A71" s="5"/>
      <c r="B71" s="34"/>
      <c r="C71" s="35"/>
      <c r="D71" s="36"/>
      <c r="E71" s="26"/>
      <c r="F71" s="27"/>
      <c r="G71" s="28"/>
      <c r="H71" s="26"/>
      <c r="I71" s="27"/>
      <c r="J71" s="28"/>
      <c r="K71" s="26"/>
      <c r="L71" s="28"/>
      <c r="M71" s="26"/>
    </row>
    <row r="72" spans="1:13" ht="13.2" x14ac:dyDescent="0.25">
      <c r="A72" s="8"/>
      <c r="B72" s="34"/>
      <c r="C72" s="35"/>
      <c r="D72" s="36"/>
      <c r="E72" s="26"/>
      <c r="F72" s="27"/>
      <c r="G72" s="28"/>
      <c r="H72" s="26"/>
      <c r="I72" s="27"/>
      <c r="J72" s="28"/>
      <c r="K72" s="26"/>
      <c r="L72" s="28"/>
      <c r="M72" s="26"/>
    </row>
    <row r="73" spans="1:13" x14ac:dyDescent="0.25">
      <c r="A73" s="5"/>
      <c r="B73" s="34"/>
      <c r="C73" s="35"/>
      <c r="D73" s="36"/>
      <c r="E73" s="1"/>
      <c r="F73" s="3"/>
      <c r="G73" s="3"/>
      <c r="H73" s="1"/>
      <c r="I73" s="3"/>
      <c r="J73" s="3"/>
      <c r="K73" s="1"/>
      <c r="L73" s="3"/>
      <c r="M73" s="1"/>
    </row>
    <row r="74" spans="1:13" ht="18" x14ac:dyDescent="0.35">
      <c r="A74" s="58"/>
      <c r="B74" s="34"/>
      <c r="C74" s="35"/>
      <c r="D74" s="36"/>
      <c r="E74" s="59"/>
      <c r="F74" s="29"/>
      <c r="G74" s="29"/>
      <c r="H74" s="30"/>
      <c r="I74" s="31"/>
      <c r="J74" s="31"/>
      <c r="K74" s="59"/>
      <c r="L74" s="29"/>
      <c r="M74" s="59"/>
    </row>
    <row r="75" spans="1:13" x14ac:dyDescent="0.25">
      <c r="A75" s="5"/>
      <c r="B75" s="34"/>
      <c r="C75" s="35"/>
      <c r="D75" s="36"/>
      <c r="E75" s="1"/>
      <c r="F75" s="3"/>
      <c r="G75" s="3"/>
      <c r="H75" s="1"/>
      <c r="I75" s="3"/>
      <c r="J75" s="3"/>
      <c r="K75" s="1"/>
      <c r="L75" s="3"/>
      <c r="M75" s="1"/>
    </row>
    <row r="76" spans="1:13" ht="13.2" x14ac:dyDescent="0.25">
      <c r="A76" s="5"/>
      <c r="B76" s="34"/>
      <c r="C76" s="35"/>
      <c r="D76" s="36"/>
      <c r="E76" s="5"/>
      <c r="F76" s="6"/>
      <c r="G76" s="7"/>
      <c r="H76" s="5"/>
      <c r="I76" s="6"/>
      <c r="J76" s="7"/>
      <c r="K76" s="5"/>
      <c r="L76" s="7"/>
      <c r="M76" s="5"/>
    </row>
    <row r="77" spans="1:13" ht="13.2" x14ac:dyDescent="0.25">
      <c r="A77" s="5"/>
      <c r="B77" s="34"/>
      <c r="C77" s="35"/>
      <c r="D77" s="36"/>
      <c r="E77" s="5"/>
      <c r="F77" s="6"/>
      <c r="G77" s="7"/>
      <c r="H77" s="5"/>
      <c r="I77" s="6"/>
      <c r="J77" s="7"/>
      <c r="K77" s="5"/>
      <c r="L77" s="6"/>
      <c r="M77" s="5"/>
    </row>
    <row r="78" spans="1:13" ht="13.2" x14ac:dyDescent="0.25">
      <c r="A78" s="5"/>
      <c r="B78" s="34"/>
      <c r="C78" s="35"/>
      <c r="D78" s="36"/>
      <c r="E78" s="32"/>
      <c r="F78" s="33"/>
      <c r="G78" s="33"/>
      <c r="H78" s="32"/>
      <c r="I78" s="33"/>
      <c r="J78" s="33"/>
      <c r="K78" s="32"/>
      <c r="L78" s="33"/>
      <c r="M78" s="32"/>
    </row>
    <row r="79" spans="1:13" ht="13.2" x14ac:dyDescent="0.25">
      <c r="A79" s="5"/>
      <c r="B79" s="34"/>
      <c r="C79" s="35"/>
      <c r="D79" s="36"/>
      <c r="E79" s="5"/>
      <c r="F79" s="6"/>
      <c r="G79" s="6"/>
      <c r="H79" s="5"/>
      <c r="I79" s="6"/>
      <c r="J79" s="6"/>
      <c r="K79" s="5"/>
      <c r="L79" s="6"/>
      <c r="M79" s="5"/>
    </row>
    <row r="80" spans="1:13" ht="13.2" x14ac:dyDescent="0.25">
      <c r="A80" s="8"/>
      <c r="B80" s="34"/>
      <c r="C80" s="35"/>
      <c r="D80" s="36"/>
      <c r="E80" s="34"/>
      <c r="F80" s="35"/>
      <c r="G80" s="36"/>
      <c r="H80" s="34"/>
      <c r="I80" s="35"/>
      <c r="J80" s="36"/>
      <c r="K80" s="34"/>
      <c r="L80" s="36"/>
      <c r="M80" s="34"/>
    </row>
    <row r="81" spans="1:13" ht="13.2" x14ac:dyDescent="0.25">
      <c r="A81" s="8"/>
      <c r="B81" s="34"/>
      <c r="C81" s="35"/>
      <c r="D81" s="36"/>
      <c r="E81" s="34"/>
      <c r="F81" s="35"/>
      <c r="G81" s="36"/>
      <c r="H81" s="34"/>
      <c r="I81" s="35"/>
      <c r="J81" s="36"/>
      <c r="K81" s="34"/>
      <c r="L81" s="36"/>
      <c r="M81" s="34"/>
    </row>
    <row r="82" spans="1:13" ht="13.2" x14ac:dyDescent="0.25">
      <c r="A82" s="8"/>
      <c r="B82" s="34"/>
      <c r="C82" s="35"/>
      <c r="D82" s="36"/>
      <c r="E82" s="34"/>
      <c r="F82" s="35"/>
      <c r="G82" s="36"/>
      <c r="H82" s="34"/>
      <c r="I82" s="35"/>
      <c r="J82" s="36"/>
      <c r="K82" s="34"/>
      <c r="L82" s="36"/>
      <c r="M82" s="34"/>
    </row>
    <row r="83" spans="1:13" ht="13.2" x14ac:dyDescent="0.25">
      <c r="A83" s="8"/>
      <c r="B83" s="34"/>
      <c r="C83" s="35"/>
      <c r="D83" s="36"/>
      <c r="E83" s="34"/>
      <c r="F83" s="35"/>
      <c r="G83" s="36"/>
      <c r="H83" s="34"/>
      <c r="I83" s="35"/>
      <c r="J83" s="36"/>
      <c r="K83" s="34"/>
      <c r="L83" s="36"/>
      <c r="M83" s="34"/>
    </row>
    <row r="84" spans="1:13" ht="13.2" x14ac:dyDescent="0.25">
      <c r="A84" s="8"/>
      <c r="B84" s="34"/>
      <c r="C84" s="35"/>
      <c r="D84" s="36"/>
      <c r="E84" s="34"/>
      <c r="F84" s="35"/>
      <c r="G84" s="36"/>
      <c r="H84" s="34"/>
      <c r="I84" s="35"/>
      <c r="J84" s="36"/>
      <c r="K84" s="34"/>
      <c r="L84" s="36"/>
      <c r="M84" s="34"/>
    </row>
    <row r="85" spans="1:13" ht="13.2" x14ac:dyDescent="0.25">
      <c r="A85" s="8"/>
      <c r="B85" s="34"/>
      <c r="C85" s="35"/>
      <c r="D85" s="36"/>
      <c r="E85" s="34"/>
      <c r="F85" s="35"/>
      <c r="G85" s="36"/>
      <c r="H85" s="34"/>
      <c r="I85" s="35"/>
      <c r="J85" s="36"/>
      <c r="K85" s="34"/>
      <c r="L85" s="36"/>
      <c r="M85" s="34"/>
    </row>
    <row r="86" spans="1:13" ht="13.2" x14ac:dyDescent="0.25">
      <c r="A86" s="8"/>
      <c r="B86" s="34"/>
      <c r="C86" s="35"/>
      <c r="D86" s="36"/>
      <c r="E86" s="34"/>
      <c r="F86" s="35"/>
      <c r="G86" s="36"/>
      <c r="H86" s="34"/>
      <c r="I86" s="35"/>
      <c r="J86" s="36"/>
      <c r="K86" s="34"/>
      <c r="L86" s="36"/>
      <c r="M86" s="34"/>
    </row>
    <row r="87" spans="1:13" ht="13.2" x14ac:dyDescent="0.25">
      <c r="A87" s="8"/>
      <c r="B87" s="34"/>
      <c r="C87" s="35"/>
      <c r="D87" s="36"/>
      <c r="E87" s="34"/>
      <c r="F87" s="35"/>
      <c r="G87" s="36"/>
      <c r="H87" s="34"/>
      <c r="I87" s="35"/>
      <c r="J87" s="36"/>
      <c r="K87" s="34"/>
      <c r="L87" s="36"/>
      <c r="M87" s="34"/>
    </row>
    <row r="88" spans="1:13" ht="13.2" x14ac:dyDescent="0.25">
      <c r="A88" s="8"/>
      <c r="B88" s="34"/>
      <c r="C88" s="35"/>
      <c r="D88" s="36"/>
      <c r="E88" s="34"/>
      <c r="F88" s="35"/>
      <c r="G88" s="36"/>
      <c r="H88" s="34"/>
      <c r="I88" s="35"/>
      <c r="J88" s="36"/>
      <c r="K88" s="34"/>
      <c r="L88" s="36"/>
      <c r="M88" s="34"/>
    </row>
    <row r="89" spans="1:13" ht="13.2" x14ac:dyDescent="0.25">
      <c r="A89" s="8"/>
      <c r="B89" s="26"/>
      <c r="C89" s="27"/>
      <c r="D89" s="28"/>
      <c r="E89" s="34"/>
      <c r="F89" s="35"/>
      <c r="G89" s="36"/>
      <c r="H89" s="34"/>
      <c r="I89" s="35"/>
      <c r="J89" s="36"/>
      <c r="K89" s="34"/>
      <c r="L89" s="36"/>
      <c r="M89" s="34"/>
    </row>
    <row r="90" spans="1:13" ht="13.2" x14ac:dyDescent="0.25">
      <c r="A90" s="8"/>
      <c r="B90" s="26"/>
      <c r="C90" s="27"/>
      <c r="D90" s="28"/>
      <c r="E90" s="34"/>
      <c r="F90" s="35"/>
      <c r="G90" s="36"/>
      <c r="H90" s="34"/>
      <c r="I90" s="35"/>
      <c r="J90" s="36"/>
      <c r="K90" s="34"/>
      <c r="L90" s="36"/>
      <c r="M90" s="34"/>
    </row>
    <row r="91" spans="1:13" x14ac:dyDescent="0.25">
      <c r="A91" s="8"/>
      <c r="B91" s="1"/>
      <c r="C91" s="3"/>
      <c r="D91" s="3"/>
      <c r="E91" s="34"/>
      <c r="F91" s="35"/>
      <c r="G91" s="36"/>
      <c r="H91" s="34"/>
      <c r="I91" s="35"/>
      <c r="J91" s="36"/>
      <c r="K91" s="34"/>
      <c r="L91" s="36"/>
      <c r="M91" s="34"/>
    </row>
    <row r="92" spans="1:13" ht="18" x14ac:dyDescent="0.25">
      <c r="A92" s="8"/>
      <c r="B92" s="86"/>
      <c r="C92" s="29"/>
      <c r="D92" s="29"/>
      <c r="E92" s="34"/>
      <c r="F92" s="35"/>
      <c r="G92" s="36"/>
      <c r="H92" s="34"/>
      <c r="I92" s="35"/>
      <c r="J92" s="36"/>
      <c r="K92" s="34"/>
      <c r="L92" s="36"/>
      <c r="M92" s="34"/>
    </row>
    <row r="93" spans="1:13" x14ac:dyDescent="0.25">
      <c r="A93" s="8"/>
      <c r="B93" s="1"/>
      <c r="C93" s="3"/>
      <c r="D93" s="3"/>
      <c r="E93" s="34"/>
      <c r="F93" s="35"/>
      <c r="G93" s="36"/>
      <c r="H93" s="34"/>
      <c r="I93" s="35"/>
      <c r="J93" s="36"/>
      <c r="K93" s="34"/>
      <c r="L93" s="36"/>
      <c r="M93" s="34"/>
    </row>
    <row r="94" spans="1:13" ht="13.2" x14ac:dyDescent="0.25">
      <c r="A94" s="8"/>
      <c r="B94" s="5"/>
      <c r="C94" s="6"/>
      <c r="D94" s="7"/>
      <c r="E94" s="34"/>
      <c r="F94" s="35"/>
      <c r="G94" s="36"/>
      <c r="H94" s="34"/>
      <c r="I94" s="35"/>
      <c r="J94" s="36"/>
      <c r="K94" s="34"/>
      <c r="L94" s="36"/>
      <c r="M94" s="34"/>
    </row>
    <row r="95" spans="1:13" ht="13.2" x14ac:dyDescent="0.25">
      <c r="A95" s="8"/>
      <c r="B95" s="5"/>
      <c r="C95" s="6"/>
      <c r="D95" s="7"/>
      <c r="E95" s="34"/>
      <c r="F95" s="35"/>
      <c r="G95" s="36"/>
      <c r="H95" s="34"/>
      <c r="I95" s="35"/>
      <c r="J95" s="36"/>
      <c r="K95" s="34"/>
      <c r="L95" s="36"/>
      <c r="M95" s="34"/>
    </row>
    <row r="96" spans="1:13" ht="13.2" x14ac:dyDescent="0.25">
      <c r="A96" s="8"/>
      <c r="B96" s="32"/>
      <c r="C96" s="33"/>
      <c r="D96" s="33"/>
      <c r="E96" s="34"/>
      <c r="F96" s="35"/>
      <c r="G96" s="36"/>
      <c r="H96" s="34"/>
      <c r="I96" s="35"/>
      <c r="J96" s="36"/>
      <c r="K96" s="34"/>
      <c r="L96" s="36"/>
      <c r="M96" s="34"/>
    </row>
    <row r="97" spans="1:13" ht="13.2" x14ac:dyDescent="0.25">
      <c r="A97" s="8"/>
      <c r="B97" s="5"/>
      <c r="C97" s="6"/>
      <c r="D97" s="6"/>
      <c r="E97" s="34"/>
      <c r="F97" s="35"/>
      <c r="G97" s="36"/>
      <c r="H97" s="34"/>
      <c r="I97" s="35"/>
      <c r="J97" s="36"/>
      <c r="K97" s="34"/>
      <c r="L97" s="36"/>
      <c r="M97" s="34"/>
    </row>
    <row r="98" spans="1:13" ht="13.2" x14ac:dyDescent="0.25">
      <c r="A98" s="8"/>
      <c r="B98" s="34"/>
      <c r="C98" s="35"/>
      <c r="D98" s="36"/>
      <c r="E98" s="34"/>
      <c r="F98" s="35"/>
      <c r="G98" s="36"/>
      <c r="H98" s="34"/>
      <c r="I98" s="35"/>
      <c r="J98" s="36"/>
      <c r="K98" s="34"/>
      <c r="L98" s="36"/>
      <c r="M98" s="34"/>
    </row>
    <row r="99" spans="1:13" ht="13.2" x14ac:dyDescent="0.25">
      <c r="A99" s="8"/>
      <c r="B99" s="34"/>
      <c r="C99" s="35"/>
      <c r="D99" s="36"/>
      <c r="E99" s="34"/>
      <c r="F99" s="35"/>
      <c r="G99" s="36"/>
      <c r="H99" s="34"/>
      <c r="I99" s="35"/>
      <c r="J99" s="36"/>
      <c r="K99" s="34"/>
      <c r="L99" s="36"/>
      <c r="M99" s="34"/>
    </row>
    <row r="100" spans="1:13" ht="13.2" x14ac:dyDescent="0.25">
      <c r="A100" s="8"/>
      <c r="B100" s="34"/>
      <c r="C100" s="35"/>
      <c r="D100" s="36"/>
      <c r="E100" s="34"/>
      <c r="F100" s="35"/>
      <c r="G100" s="36"/>
      <c r="H100" s="34"/>
      <c r="I100" s="35"/>
      <c r="J100" s="36"/>
      <c r="K100" s="34"/>
      <c r="L100" s="36"/>
      <c r="M100" s="34"/>
    </row>
    <row r="101" spans="1:13" ht="13.2" x14ac:dyDescent="0.25">
      <c r="A101" s="8"/>
      <c r="B101" s="34"/>
      <c r="C101" s="35"/>
      <c r="D101" s="36"/>
      <c r="E101" s="34"/>
      <c r="F101" s="35"/>
      <c r="G101" s="36"/>
      <c r="H101" s="34"/>
      <c r="I101" s="35"/>
      <c r="J101" s="36"/>
      <c r="K101" s="34"/>
      <c r="L101" s="36"/>
      <c r="M101" s="34"/>
    </row>
    <row r="102" spans="1:13" ht="13.2" x14ac:dyDescent="0.25">
      <c r="A102" s="8"/>
      <c r="B102" s="34"/>
      <c r="C102" s="35"/>
      <c r="D102" s="36"/>
      <c r="E102" s="34"/>
      <c r="F102" s="35"/>
      <c r="G102" s="36"/>
      <c r="H102" s="34"/>
      <c r="I102" s="35"/>
      <c r="J102" s="36"/>
      <c r="K102" s="34"/>
      <c r="L102" s="36"/>
      <c r="M102" s="34"/>
    </row>
    <row r="103" spans="1:13" ht="13.2" x14ac:dyDescent="0.25">
      <c r="A103" s="8"/>
      <c r="B103" s="34"/>
      <c r="C103" s="35"/>
      <c r="D103" s="36"/>
      <c r="E103" s="34"/>
      <c r="F103" s="35"/>
      <c r="G103" s="36"/>
      <c r="H103" s="34"/>
      <c r="I103" s="35"/>
      <c r="J103" s="36"/>
      <c r="K103" s="34"/>
      <c r="L103" s="36"/>
      <c r="M103" s="34"/>
    </row>
    <row r="104" spans="1:13" ht="13.2" x14ac:dyDescent="0.25">
      <c r="A104" s="8"/>
      <c r="B104" s="34"/>
      <c r="C104" s="35"/>
      <c r="D104" s="36"/>
      <c r="E104" s="34"/>
      <c r="F104" s="35"/>
      <c r="G104" s="36"/>
      <c r="H104" s="34"/>
      <c r="I104" s="35"/>
      <c r="J104" s="36"/>
      <c r="K104" s="34"/>
      <c r="L104" s="36"/>
      <c r="M104" s="34"/>
    </row>
    <row r="105" spans="1:13" ht="13.2" x14ac:dyDescent="0.25">
      <c r="A105" s="8"/>
      <c r="B105" s="34"/>
      <c r="C105" s="35"/>
      <c r="D105" s="36"/>
      <c r="E105" s="34"/>
      <c r="F105" s="35"/>
      <c r="G105" s="36"/>
      <c r="H105" s="34"/>
      <c r="I105" s="35"/>
      <c r="J105" s="36"/>
      <c r="K105" s="34"/>
      <c r="L105" s="36"/>
      <c r="M105" s="34"/>
    </row>
    <row r="106" spans="1:13" ht="13.2" x14ac:dyDescent="0.25">
      <c r="A106" s="8"/>
      <c r="B106" s="34"/>
      <c r="C106" s="35"/>
      <c r="D106" s="36"/>
      <c r="E106" s="34"/>
      <c r="F106" s="35"/>
      <c r="G106" s="36"/>
      <c r="H106" s="34"/>
      <c r="I106" s="35"/>
      <c r="J106" s="36"/>
      <c r="K106" s="34"/>
      <c r="L106" s="36"/>
      <c r="M106" s="34"/>
    </row>
    <row r="107" spans="1:13" ht="13.2" x14ac:dyDescent="0.25">
      <c r="A107" s="8"/>
      <c r="B107" s="34"/>
      <c r="C107" s="35"/>
      <c r="D107" s="36"/>
      <c r="E107" s="34"/>
      <c r="F107" s="35"/>
      <c r="G107" s="36"/>
      <c r="H107" s="34"/>
      <c r="I107" s="35"/>
      <c r="J107" s="36"/>
      <c r="K107" s="34"/>
      <c r="L107" s="36"/>
      <c r="M107" s="34"/>
    </row>
    <row r="108" spans="1:13" ht="13.2" x14ac:dyDescent="0.25">
      <c r="A108" s="8"/>
      <c r="B108" s="34"/>
      <c r="C108" s="35"/>
      <c r="D108" s="36"/>
      <c r="E108" s="34"/>
      <c r="F108" s="35"/>
      <c r="G108" s="36"/>
      <c r="H108" s="34"/>
      <c r="I108" s="35"/>
      <c r="J108" s="36"/>
      <c r="K108" s="34"/>
      <c r="L108" s="36"/>
      <c r="M108" s="34"/>
    </row>
    <row r="109" spans="1:13" ht="13.2" x14ac:dyDescent="0.25">
      <c r="A109" s="8"/>
      <c r="B109" s="34"/>
      <c r="C109" s="35"/>
      <c r="D109" s="36"/>
      <c r="E109" s="34"/>
      <c r="F109" s="35"/>
      <c r="G109" s="36"/>
      <c r="H109" s="34"/>
      <c r="I109" s="35"/>
      <c r="J109" s="36"/>
      <c r="K109" s="34"/>
      <c r="L109" s="36"/>
      <c r="M109" s="34"/>
    </row>
    <row r="110" spans="1:13" ht="13.2" x14ac:dyDescent="0.25">
      <c r="A110" s="8"/>
      <c r="B110" s="34"/>
      <c r="C110" s="35"/>
      <c r="D110" s="36"/>
      <c r="E110" s="34"/>
      <c r="F110" s="35"/>
      <c r="G110" s="36"/>
      <c r="H110" s="34"/>
      <c r="I110" s="35"/>
      <c r="J110" s="36"/>
      <c r="K110" s="34"/>
      <c r="L110" s="36"/>
      <c r="M110" s="34"/>
    </row>
    <row r="111" spans="1:13" ht="13.2" x14ac:dyDescent="0.25">
      <c r="A111" s="8"/>
      <c r="B111" s="34"/>
      <c r="C111" s="35"/>
      <c r="D111" s="36"/>
      <c r="E111" s="34"/>
      <c r="F111" s="35"/>
      <c r="G111" s="36"/>
      <c r="H111" s="34"/>
      <c r="I111" s="35"/>
      <c r="J111" s="36"/>
      <c r="K111" s="34"/>
      <c r="L111" s="36"/>
      <c r="M111" s="34"/>
    </row>
    <row r="112" spans="1:13" ht="13.2" x14ac:dyDescent="0.25">
      <c r="A112" s="8"/>
      <c r="B112" s="34"/>
      <c r="C112" s="35"/>
      <c r="D112" s="36"/>
      <c r="E112" s="34"/>
      <c r="F112" s="35"/>
      <c r="G112" s="36"/>
      <c r="H112" s="34"/>
      <c r="I112" s="35"/>
      <c r="J112" s="36"/>
      <c r="K112" s="34"/>
      <c r="L112" s="36"/>
      <c r="M112" s="34"/>
    </row>
    <row r="113" spans="1:13" ht="13.2" x14ac:dyDescent="0.25">
      <c r="A113" s="8"/>
      <c r="B113" s="34"/>
      <c r="C113" s="35"/>
      <c r="D113" s="36"/>
      <c r="E113" s="34"/>
      <c r="F113" s="35"/>
      <c r="G113" s="36"/>
      <c r="H113" s="34"/>
      <c r="I113" s="35"/>
      <c r="J113" s="36"/>
      <c r="K113" s="34"/>
      <c r="L113" s="36"/>
      <c r="M113" s="34"/>
    </row>
    <row r="114" spans="1:13" ht="13.2" x14ac:dyDescent="0.25">
      <c r="A114" s="8"/>
      <c r="B114" s="34"/>
      <c r="C114" s="35"/>
      <c r="D114" s="36"/>
      <c r="E114" s="34"/>
      <c r="F114" s="35"/>
      <c r="G114" s="36"/>
      <c r="H114" s="34"/>
      <c r="I114" s="35"/>
      <c r="J114" s="36"/>
      <c r="K114" s="34"/>
      <c r="L114" s="36"/>
      <c r="M114" s="34"/>
    </row>
    <row r="115" spans="1:13" ht="13.2" x14ac:dyDescent="0.25">
      <c r="A115" s="8"/>
      <c r="B115" s="34"/>
      <c r="C115" s="35"/>
      <c r="D115" s="36"/>
      <c r="E115" s="34"/>
      <c r="F115" s="35"/>
      <c r="G115" s="36"/>
      <c r="H115" s="34"/>
      <c r="I115" s="35"/>
      <c r="J115" s="36"/>
      <c r="K115" s="34"/>
      <c r="L115" s="36"/>
      <c r="M115" s="34"/>
    </row>
    <row r="116" spans="1:13" ht="13.2" x14ac:dyDescent="0.25">
      <c r="A116" s="8"/>
      <c r="B116" s="34"/>
      <c r="C116" s="35"/>
      <c r="D116" s="36"/>
      <c r="E116" s="34"/>
      <c r="F116" s="35"/>
      <c r="G116" s="36"/>
      <c r="H116" s="34"/>
      <c r="I116" s="35"/>
      <c r="J116" s="36"/>
      <c r="K116" s="34"/>
      <c r="L116" s="36"/>
      <c r="M116" s="34"/>
    </row>
    <row r="117" spans="1:13" ht="13.2" x14ac:dyDescent="0.25">
      <c r="A117" s="8"/>
      <c r="B117" s="34"/>
      <c r="C117" s="35"/>
      <c r="D117" s="36"/>
      <c r="E117" s="34"/>
      <c r="F117" s="35"/>
      <c r="G117" s="36"/>
      <c r="H117" s="34"/>
      <c r="I117" s="35"/>
      <c r="J117" s="36"/>
      <c r="K117" s="34"/>
      <c r="L117" s="36"/>
      <c r="M117" s="34"/>
    </row>
    <row r="118" spans="1:13" ht="13.2" x14ac:dyDescent="0.25">
      <c r="A118" s="8"/>
      <c r="B118" s="34"/>
      <c r="C118" s="35"/>
      <c r="D118" s="36"/>
      <c r="E118" s="34"/>
      <c r="F118" s="35"/>
      <c r="G118" s="36"/>
      <c r="H118" s="34"/>
      <c r="I118" s="35"/>
      <c r="J118" s="36"/>
      <c r="K118" s="34"/>
      <c r="L118" s="36"/>
      <c r="M118" s="34"/>
    </row>
    <row r="119" spans="1:13" ht="13.2" x14ac:dyDescent="0.25">
      <c r="A119" s="8"/>
      <c r="B119" s="34"/>
      <c r="C119" s="35"/>
      <c r="D119" s="36"/>
      <c r="E119" s="34"/>
      <c r="F119" s="35"/>
      <c r="G119" s="36"/>
      <c r="H119" s="34"/>
      <c r="I119" s="35"/>
      <c r="J119" s="36"/>
      <c r="K119" s="34"/>
      <c r="L119" s="36"/>
      <c r="M119" s="34"/>
    </row>
    <row r="120" spans="1:13" ht="13.2" x14ac:dyDescent="0.25">
      <c r="A120" s="8"/>
      <c r="B120" s="34"/>
      <c r="C120" s="35"/>
      <c r="D120" s="36"/>
      <c r="E120" s="34"/>
      <c r="F120" s="35"/>
      <c r="G120" s="36"/>
      <c r="H120" s="34"/>
      <c r="I120" s="35"/>
      <c r="J120" s="36"/>
      <c r="K120" s="34"/>
      <c r="L120" s="36"/>
      <c r="M120" s="34"/>
    </row>
    <row r="121" spans="1:13" ht="13.2" x14ac:dyDescent="0.25">
      <c r="A121" s="8"/>
      <c r="B121" s="34"/>
      <c r="C121" s="35"/>
      <c r="D121" s="36"/>
      <c r="E121" s="34"/>
      <c r="F121" s="35"/>
      <c r="G121" s="36"/>
      <c r="H121" s="34"/>
      <c r="I121" s="35"/>
      <c r="J121" s="36"/>
      <c r="K121" s="34"/>
      <c r="L121" s="36"/>
      <c r="M121" s="34"/>
    </row>
    <row r="122" spans="1:13" ht="13.2" x14ac:dyDescent="0.25">
      <c r="A122" s="8"/>
      <c r="B122" s="34"/>
      <c r="C122" s="35"/>
      <c r="D122" s="36"/>
      <c r="E122" s="34"/>
      <c r="F122" s="35"/>
      <c r="G122" s="36"/>
      <c r="H122" s="34"/>
      <c r="I122" s="35"/>
      <c r="J122" s="36"/>
      <c r="K122" s="34"/>
      <c r="L122" s="36"/>
      <c r="M122" s="34"/>
    </row>
    <row r="123" spans="1:13" ht="13.2" x14ac:dyDescent="0.25">
      <c r="A123" s="8"/>
      <c r="B123" s="34"/>
      <c r="C123" s="35"/>
      <c r="D123" s="36"/>
      <c r="E123" s="34"/>
      <c r="F123" s="35"/>
      <c r="G123" s="36"/>
      <c r="H123" s="34"/>
      <c r="I123" s="35"/>
      <c r="J123" s="36"/>
      <c r="K123" s="34"/>
      <c r="L123" s="36"/>
      <c r="M123" s="34"/>
    </row>
    <row r="124" spans="1:13" ht="13.2" x14ac:dyDescent="0.25">
      <c r="A124" s="5"/>
      <c r="B124" s="34"/>
      <c r="C124" s="35"/>
      <c r="D124" s="36"/>
      <c r="E124" s="26"/>
      <c r="F124" s="27"/>
      <c r="G124" s="28"/>
      <c r="H124" s="26"/>
      <c r="I124" s="27"/>
      <c r="J124" s="28"/>
      <c r="K124" s="26"/>
      <c r="L124" s="28"/>
      <c r="M124" s="26"/>
    </row>
    <row r="125" spans="1:13" ht="13.2" x14ac:dyDescent="0.25">
      <c r="A125" s="8"/>
      <c r="B125" s="34"/>
      <c r="C125" s="35"/>
      <c r="D125" s="36"/>
      <c r="E125" s="26"/>
      <c r="F125" s="27"/>
      <c r="G125" s="28"/>
      <c r="H125" s="26"/>
      <c r="I125" s="27"/>
      <c r="J125" s="28"/>
      <c r="K125" s="26"/>
      <c r="L125" s="28"/>
      <c r="M125" s="26"/>
    </row>
    <row r="126" spans="1:13" x14ac:dyDescent="0.25">
      <c r="A126" s="5"/>
      <c r="B126" s="34"/>
      <c r="C126" s="35"/>
      <c r="D126" s="36"/>
      <c r="E126" s="1"/>
      <c r="F126" s="3"/>
      <c r="G126" s="3"/>
      <c r="H126" s="1"/>
      <c r="I126" s="3"/>
      <c r="J126" s="3"/>
      <c r="K126" s="1"/>
      <c r="L126" s="3"/>
      <c r="M126" s="1"/>
    </row>
    <row r="127" spans="1:13" ht="18" x14ac:dyDescent="0.35">
      <c r="A127" s="58"/>
      <c r="B127" s="34"/>
      <c r="C127" s="35"/>
      <c r="D127" s="36"/>
      <c r="E127" s="59"/>
      <c r="F127" s="29"/>
      <c r="G127" s="29"/>
      <c r="H127" s="30"/>
      <c r="I127" s="31"/>
      <c r="J127" s="31"/>
      <c r="K127" s="59"/>
      <c r="L127" s="29"/>
      <c r="M127" s="59"/>
    </row>
    <row r="128" spans="1:13" x14ac:dyDescent="0.25">
      <c r="A128" s="5"/>
      <c r="B128" s="34"/>
      <c r="C128" s="35"/>
      <c r="D128" s="36"/>
      <c r="E128" s="1"/>
      <c r="F128" s="3"/>
      <c r="G128" s="3"/>
      <c r="H128" s="1"/>
      <c r="I128" s="3"/>
      <c r="J128" s="3"/>
      <c r="K128" s="1"/>
      <c r="L128" s="3"/>
      <c r="M128" s="1"/>
    </row>
    <row r="129" spans="1:13" ht="13.2" x14ac:dyDescent="0.25">
      <c r="A129" s="5"/>
      <c r="B129" s="34"/>
      <c r="C129" s="35"/>
      <c r="D129" s="36"/>
      <c r="E129" s="5"/>
      <c r="F129" s="6"/>
      <c r="G129" s="7"/>
      <c r="H129" s="5"/>
      <c r="I129" s="6"/>
      <c r="J129" s="7"/>
      <c r="K129" s="5"/>
      <c r="L129" s="7"/>
      <c r="M129" s="5"/>
    </row>
    <row r="130" spans="1:13" ht="13.2" x14ac:dyDescent="0.25">
      <c r="A130" s="5"/>
      <c r="B130" s="34"/>
      <c r="C130" s="35"/>
      <c r="D130" s="36"/>
      <c r="E130" s="5"/>
      <c r="F130" s="6"/>
      <c r="G130" s="7"/>
      <c r="H130" s="5"/>
      <c r="I130" s="6"/>
      <c r="J130" s="7"/>
      <c r="K130" s="5"/>
      <c r="L130" s="6"/>
      <c r="M130" s="5"/>
    </row>
    <row r="131" spans="1:13" ht="13.2" x14ac:dyDescent="0.25">
      <c r="A131" s="5"/>
      <c r="B131" s="34"/>
      <c r="C131" s="35"/>
      <c r="D131" s="36"/>
      <c r="E131" s="32"/>
      <c r="F131" s="33"/>
      <c r="G131" s="33"/>
      <c r="H131" s="32"/>
      <c r="I131" s="33"/>
      <c r="J131" s="33"/>
      <c r="K131" s="32"/>
      <c r="L131" s="33"/>
      <c r="M131" s="32"/>
    </row>
    <row r="132" spans="1:13" ht="13.2" x14ac:dyDescent="0.25">
      <c r="A132" s="5"/>
      <c r="B132" s="34"/>
      <c r="C132" s="35"/>
      <c r="D132" s="36"/>
      <c r="E132" s="5"/>
      <c r="F132" s="6"/>
      <c r="G132" s="6"/>
      <c r="H132" s="5"/>
      <c r="I132" s="6"/>
      <c r="J132" s="6"/>
      <c r="K132" s="5"/>
      <c r="L132" s="6"/>
      <c r="M132" s="5"/>
    </row>
    <row r="133" spans="1:13" ht="13.2" x14ac:dyDescent="0.25">
      <c r="A133" s="8"/>
      <c r="B133" s="34"/>
      <c r="C133" s="35"/>
      <c r="D133" s="36"/>
      <c r="E133" s="34"/>
      <c r="F133" s="35"/>
      <c r="G133" s="36"/>
      <c r="H133" s="34"/>
      <c r="I133" s="35"/>
      <c r="J133" s="36"/>
      <c r="K133" s="34"/>
      <c r="L133" s="36"/>
      <c r="M133" s="34"/>
    </row>
    <row r="134" spans="1:13" ht="13.2" x14ac:dyDescent="0.25">
      <c r="A134" s="8"/>
      <c r="B134" s="34"/>
      <c r="C134" s="35"/>
      <c r="D134" s="36"/>
      <c r="E134" s="34"/>
      <c r="F134" s="35"/>
      <c r="G134" s="36"/>
      <c r="H134" s="34"/>
      <c r="I134" s="35"/>
      <c r="J134" s="36"/>
      <c r="K134" s="34"/>
      <c r="L134" s="36"/>
      <c r="M134" s="34"/>
    </row>
    <row r="135" spans="1:13" ht="13.2" x14ac:dyDescent="0.25">
      <c r="A135" s="8"/>
      <c r="B135" s="34"/>
      <c r="C135" s="35"/>
      <c r="D135" s="36"/>
      <c r="E135" s="34"/>
      <c r="F135" s="35"/>
      <c r="G135" s="36"/>
      <c r="H135" s="34"/>
      <c r="I135" s="35"/>
      <c r="J135" s="36"/>
      <c r="K135" s="34"/>
      <c r="L135" s="36"/>
      <c r="M135" s="34"/>
    </row>
    <row r="136" spans="1:13" ht="13.2" x14ac:dyDescent="0.25">
      <c r="A136" s="8"/>
      <c r="B136" s="34"/>
      <c r="C136" s="35"/>
      <c r="D136" s="36"/>
      <c r="E136" s="34"/>
      <c r="F136" s="35"/>
      <c r="G136" s="36"/>
      <c r="H136" s="34"/>
      <c r="I136" s="35"/>
      <c r="J136" s="36"/>
      <c r="K136" s="34"/>
      <c r="L136" s="36"/>
      <c r="M136" s="34"/>
    </row>
    <row r="137" spans="1:13" ht="13.2" x14ac:dyDescent="0.25">
      <c r="A137" s="8"/>
      <c r="B137" s="34"/>
      <c r="C137" s="35"/>
      <c r="D137" s="36"/>
      <c r="E137" s="34"/>
      <c r="F137" s="35"/>
      <c r="G137" s="36"/>
      <c r="H137" s="34"/>
      <c r="I137" s="35"/>
      <c r="J137" s="36"/>
      <c r="K137" s="34"/>
      <c r="L137" s="36"/>
      <c r="M137" s="34"/>
    </row>
    <row r="138" spans="1:13" ht="13.2" x14ac:dyDescent="0.25">
      <c r="A138" s="8"/>
      <c r="B138" s="34"/>
      <c r="C138" s="35"/>
      <c r="D138" s="36"/>
      <c r="E138" s="34"/>
      <c r="F138" s="35"/>
      <c r="G138" s="36"/>
      <c r="H138" s="34"/>
      <c r="I138" s="35"/>
      <c r="J138" s="36"/>
      <c r="K138" s="34"/>
      <c r="L138" s="36"/>
      <c r="M138" s="34"/>
    </row>
    <row r="139" spans="1:13" ht="13.2" x14ac:dyDescent="0.25">
      <c r="A139" s="8"/>
      <c r="B139" s="34"/>
      <c r="C139" s="35"/>
      <c r="D139" s="36"/>
      <c r="E139" s="34"/>
      <c r="F139" s="35"/>
      <c r="G139" s="36"/>
      <c r="H139" s="34"/>
      <c r="I139" s="35"/>
      <c r="J139" s="36"/>
      <c r="K139" s="34"/>
      <c r="L139" s="36"/>
      <c r="M139" s="34"/>
    </row>
    <row r="140" spans="1:13" ht="13.2" x14ac:dyDescent="0.25">
      <c r="A140" s="8"/>
      <c r="B140" s="34"/>
      <c r="C140" s="35"/>
      <c r="D140" s="36"/>
      <c r="E140" s="34"/>
      <c r="F140" s="35"/>
      <c r="G140" s="36"/>
      <c r="H140" s="34"/>
      <c r="I140" s="35"/>
      <c r="J140" s="36"/>
      <c r="K140" s="34"/>
      <c r="L140" s="36"/>
      <c r="M140" s="34"/>
    </row>
    <row r="141" spans="1:13" ht="13.2" x14ac:dyDescent="0.25">
      <c r="A141" s="8"/>
      <c r="B141" s="34"/>
      <c r="C141" s="35"/>
      <c r="D141" s="36"/>
      <c r="E141" s="34"/>
      <c r="F141" s="35"/>
      <c r="G141" s="36"/>
      <c r="H141" s="34"/>
      <c r="I141" s="35"/>
      <c r="J141" s="36"/>
      <c r="K141" s="34"/>
      <c r="L141" s="36"/>
      <c r="M141" s="34"/>
    </row>
    <row r="142" spans="1:13" ht="13.2" x14ac:dyDescent="0.25">
      <c r="A142" s="8"/>
      <c r="B142" s="26"/>
      <c r="C142" s="27"/>
      <c r="D142" s="28"/>
      <c r="E142" s="34"/>
      <c r="F142" s="35"/>
      <c r="G142" s="36"/>
      <c r="H142" s="34"/>
      <c r="I142" s="35"/>
      <c r="J142" s="36"/>
      <c r="K142" s="34"/>
      <c r="L142" s="36"/>
      <c r="M142" s="34"/>
    </row>
    <row r="143" spans="1:13" ht="13.2" x14ac:dyDescent="0.25">
      <c r="A143" s="8"/>
      <c r="B143" s="26"/>
      <c r="C143" s="27"/>
      <c r="D143" s="28"/>
      <c r="E143" s="34"/>
      <c r="F143" s="35"/>
      <c r="G143" s="36"/>
      <c r="H143" s="34"/>
      <c r="I143" s="35"/>
      <c r="J143" s="36"/>
      <c r="K143" s="34"/>
      <c r="L143" s="36"/>
      <c r="M143" s="34"/>
    </row>
    <row r="144" spans="1:13" x14ac:dyDescent="0.25">
      <c r="A144" s="8"/>
      <c r="B144" s="1"/>
      <c r="C144" s="3"/>
      <c r="D144" s="3"/>
      <c r="E144" s="34"/>
      <c r="F144" s="35"/>
      <c r="G144" s="36"/>
      <c r="H144" s="34"/>
      <c r="I144" s="35"/>
      <c r="J144" s="36"/>
      <c r="K144" s="34"/>
      <c r="L144" s="36"/>
      <c r="M144" s="34"/>
    </row>
    <row r="145" spans="1:13" ht="18" x14ac:dyDescent="0.25">
      <c r="A145" s="8"/>
      <c r="B145" s="86"/>
      <c r="C145" s="29"/>
      <c r="D145" s="29"/>
      <c r="E145" s="34"/>
      <c r="F145" s="35"/>
      <c r="G145" s="36"/>
      <c r="H145" s="34"/>
      <c r="I145" s="35"/>
      <c r="J145" s="36"/>
      <c r="K145" s="34"/>
      <c r="L145" s="36"/>
      <c r="M145" s="34"/>
    </row>
    <row r="146" spans="1:13" x14ac:dyDescent="0.25">
      <c r="A146" s="8"/>
      <c r="B146" s="1"/>
      <c r="C146" s="3"/>
      <c r="D146" s="3"/>
      <c r="E146" s="34"/>
      <c r="F146" s="35"/>
      <c r="G146" s="36"/>
      <c r="H146" s="34"/>
      <c r="I146" s="35"/>
      <c r="J146" s="36"/>
      <c r="K146" s="34"/>
      <c r="L146" s="36"/>
      <c r="M146" s="34"/>
    </row>
    <row r="147" spans="1:13" ht="13.2" x14ac:dyDescent="0.25">
      <c r="A147" s="8"/>
      <c r="B147" s="5"/>
      <c r="C147" s="6"/>
      <c r="D147" s="7"/>
      <c r="E147" s="34"/>
      <c r="F147" s="35"/>
      <c r="G147" s="36"/>
      <c r="H147" s="34"/>
      <c r="I147" s="35"/>
      <c r="J147" s="36"/>
      <c r="K147" s="34"/>
      <c r="L147" s="36"/>
      <c r="M147" s="34"/>
    </row>
    <row r="148" spans="1:13" ht="13.2" x14ac:dyDescent="0.25">
      <c r="A148" s="8"/>
      <c r="B148" s="5"/>
      <c r="C148" s="6"/>
      <c r="D148" s="7"/>
      <c r="E148" s="34"/>
      <c r="F148" s="35"/>
      <c r="G148" s="36"/>
      <c r="H148" s="34"/>
      <c r="I148" s="35"/>
      <c r="J148" s="36"/>
      <c r="K148" s="34"/>
      <c r="L148" s="36"/>
      <c r="M148" s="34"/>
    </row>
    <row r="149" spans="1:13" ht="13.2" x14ac:dyDescent="0.25">
      <c r="A149" s="8"/>
      <c r="B149" s="32"/>
      <c r="C149" s="33"/>
      <c r="D149" s="33"/>
      <c r="E149" s="34"/>
      <c r="F149" s="35"/>
      <c r="G149" s="36"/>
      <c r="H149" s="34"/>
      <c r="I149" s="35"/>
      <c r="J149" s="36"/>
      <c r="K149" s="34"/>
      <c r="L149" s="36"/>
      <c r="M149" s="34"/>
    </row>
    <row r="150" spans="1:13" ht="13.2" x14ac:dyDescent="0.25">
      <c r="A150" s="8"/>
      <c r="B150" s="5"/>
      <c r="C150" s="6"/>
      <c r="D150" s="6"/>
      <c r="E150" s="34"/>
      <c r="F150" s="35"/>
      <c r="G150" s="36"/>
      <c r="H150" s="34"/>
      <c r="I150" s="35"/>
      <c r="J150" s="36"/>
      <c r="K150" s="34"/>
      <c r="L150" s="36"/>
      <c r="M150" s="34"/>
    </row>
    <row r="151" spans="1:13" ht="13.2" x14ac:dyDescent="0.25">
      <c r="A151" s="8"/>
      <c r="B151" s="34"/>
      <c r="C151" s="35"/>
      <c r="D151" s="36"/>
      <c r="E151" s="34"/>
      <c r="F151" s="35"/>
      <c r="G151" s="36"/>
      <c r="H151" s="34"/>
      <c r="I151" s="35"/>
      <c r="J151" s="36"/>
      <c r="K151" s="34"/>
      <c r="L151" s="36"/>
      <c r="M151" s="34"/>
    </row>
    <row r="152" spans="1:13" ht="13.2" x14ac:dyDescent="0.25">
      <c r="A152" s="8"/>
      <c r="B152" s="34"/>
      <c r="C152" s="35"/>
      <c r="D152" s="36"/>
      <c r="E152" s="34"/>
      <c r="F152" s="35"/>
      <c r="G152" s="36"/>
      <c r="H152" s="34"/>
      <c r="I152" s="35"/>
      <c r="J152" s="36"/>
      <c r="K152" s="34"/>
      <c r="L152" s="36"/>
      <c r="M152" s="34"/>
    </row>
    <row r="153" spans="1:13" ht="13.2" x14ac:dyDescent="0.25">
      <c r="A153" s="8"/>
      <c r="B153" s="34"/>
      <c r="C153" s="35"/>
      <c r="D153" s="36"/>
      <c r="E153" s="34"/>
      <c r="F153" s="35"/>
      <c r="G153" s="36"/>
      <c r="H153" s="34"/>
      <c r="I153" s="35"/>
      <c r="J153" s="36"/>
      <c r="K153" s="34"/>
      <c r="L153" s="36"/>
      <c r="M153" s="34"/>
    </row>
    <row r="154" spans="1:13" ht="13.2" x14ac:dyDescent="0.25">
      <c r="A154" s="8"/>
      <c r="B154" s="34"/>
      <c r="C154" s="35"/>
      <c r="D154" s="36"/>
      <c r="E154" s="34"/>
      <c r="F154" s="35"/>
      <c r="G154" s="36"/>
      <c r="H154" s="34"/>
      <c r="I154" s="35"/>
      <c r="J154" s="36"/>
      <c r="K154" s="34"/>
      <c r="L154" s="36"/>
      <c r="M154" s="34"/>
    </row>
    <row r="155" spans="1:13" ht="13.2" x14ac:dyDescent="0.25">
      <c r="A155" s="8"/>
      <c r="B155" s="34"/>
      <c r="C155" s="35"/>
      <c r="D155" s="36"/>
      <c r="E155" s="34"/>
      <c r="F155" s="35"/>
      <c r="G155" s="36"/>
      <c r="H155" s="34"/>
      <c r="I155" s="35"/>
      <c r="J155" s="36"/>
      <c r="K155" s="34"/>
      <c r="L155" s="36"/>
      <c r="M155" s="34"/>
    </row>
    <row r="156" spans="1:13" ht="13.2" x14ac:dyDescent="0.25">
      <c r="A156" s="8"/>
      <c r="B156" s="34"/>
      <c r="C156" s="35"/>
      <c r="D156" s="36"/>
      <c r="E156" s="34"/>
      <c r="F156" s="35"/>
      <c r="G156" s="36"/>
      <c r="H156" s="34"/>
      <c r="I156" s="35"/>
      <c r="J156" s="36"/>
      <c r="K156" s="34"/>
      <c r="L156" s="36"/>
      <c r="M156" s="34"/>
    </row>
    <row r="157" spans="1:13" ht="13.2" x14ac:dyDescent="0.25">
      <c r="A157" s="8"/>
      <c r="B157" s="34"/>
      <c r="C157" s="35"/>
      <c r="D157" s="36"/>
      <c r="E157" s="34"/>
      <c r="F157" s="35"/>
      <c r="G157" s="36"/>
      <c r="H157" s="34"/>
      <c r="I157" s="35"/>
      <c r="J157" s="36"/>
      <c r="K157" s="34"/>
      <c r="L157" s="36"/>
      <c r="M157" s="34"/>
    </row>
    <row r="158" spans="1:13" ht="13.2" x14ac:dyDescent="0.25">
      <c r="A158" s="8"/>
      <c r="B158" s="34"/>
      <c r="C158" s="35"/>
      <c r="D158" s="36"/>
      <c r="E158" s="34"/>
      <c r="F158" s="35"/>
      <c r="G158" s="36"/>
      <c r="H158" s="34"/>
      <c r="I158" s="35"/>
      <c r="J158" s="36"/>
      <c r="K158" s="34"/>
      <c r="L158" s="36"/>
      <c r="M158" s="34"/>
    </row>
    <row r="159" spans="1:13" ht="13.2" x14ac:dyDescent="0.25">
      <c r="A159" s="8"/>
      <c r="B159" s="34"/>
      <c r="C159" s="35"/>
      <c r="D159" s="36"/>
      <c r="E159" s="34"/>
      <c r="F159" s="35"/>
      <c r="G159" s="36"/>
      <c r="H159" s="34"/>
      <c r="I159" s="35"/>
      <c r="J159" s="36"/>
      <c r="K159" s="34"/>
      <c r="L159" s="36"/>
      <c r="M159" s="34"/>
    </row>
    <row r="160" spans="1:13" ht="13.2" x14ac:dyDescent="0.25">
      <c r="A160" s="8"/>
      <c r="B160" s="34"/>
      <c r="C160" s="35"/>
      <c r="D160" s="36"/>
      <c r="E160" s="34"/>
      <c r="F160" s="35"/>
      <c r="G160" s="36"/>
      <c r="H160" s="34"/>
      <c r="I160" s="35"/>
      <c r="J160" s="36"/>
      <c r="K160" s="34"/>
      <c r="L160" s="36"/>
      <c r="M160" s="34"/>
    </row>
    <row r="161" spans="1:13" ht="13.2" x14ac:dyDescent="0.25">
      <c r="A161" s="8"/>
      <c r="B161" s="34"/>
      <c r="C161" s="35"/>
      <c r="D161" s="36"/>
      <c r="E161" s="34"/>
      <c r="F161" s="35"/>
      <c r="G161" s="36"/>
      <c r="H161" s="34"/>
      <c r="I161" s="35"/>
      <c r="J161" s="36"/>
      <c r="K161" s="34"/>
      <c r="L161" s="36"/>
      <c r="M161" s="34"/>
    </row>
    <row r="162" spans="1:13" ht="13.2" x14ac:dyDescent="0.25">
      <c r="A162" s="8"/>
      <c r="B162" s="34"/>
      <c r="C162" s="35"/>
      <c r="D162" s="36"/>
      <c r="E162" s="34"/>
      <c r="F162" s="35"/>
      <c r="G162" s="36"/>
      <c r="H162" s="34"/>
      <c r="I162" s="35"/>
      <c r="J162" s="36"/>
      <c r="K162" s="34"/>
      <c r="L162" s="36"/>
      <c r="M162" s="34"/>
    </row>
    <row r="163" spans="1:13" ht="13.2" x14ac:dyDescent="0.25">
      <c r="A163" s="8"/>
      <c r="B163" s="34"/>
      <c r="C163" s="35"/>
      <c r="D163" s="36"/>
      <c r="E163" s="34"/>
      <c r="F163" s="35"/>
      <c r="G163" s="36"/>
      <c r="H163" s="34"/>
      <c r="I163" s="35"/>
      <c r="J163" s="36"/>
      <c r="K163" s="34"/>
      <c r="L163" s="36"/>
      <c r="M163" s="34"/>
    </row>
    <row r="164" spans="1:13" ht="13.2" x14ac:dyDescent="0.25">
      <c r="A164" s="8"/>
      <c r="B164" s="34"/>
      <c r="C164" s="35"/>
      <c r="D164" s="36"/>
      <c r="E164" s="34"/>
      <c r="F164" s="35"/>
      <c r="G164" s="36"/>
      <c r="H164" s="34"/>
      <c r="I164" s="35"/>
      <c r="J164" s="36"/>
      <c r="K164" s="34"/>
      <c r="L164" s="36"/>
      <c r="M164" s="34"/>
    </row>
    <row r="165" spans="1:13" ht="13.2" x14ac:dyDescent="0.25">
      <c r="A165" s="8"/>
      <c r="B165" s="34"/>
      <c r="C165" s="35"/>
      <c r="D165" s="36"/>
      <c r="E165" s="34"/>
      <c r="F165" s="35"/>
      <c r="G165" s="36"/>
      <c r="H165" s="34"/>
      <c r="I165" s="35"/>
      <c r="J165" s="36"/>
      <c r="K165" s="34"/>
      <c r="L165" s="36"/>
      <c r="M165" s="34"/>
    </row>
    <row r="166" spans="1:13" ht="13.2" x14ac:dyDescent="0.25">
      <c r="A166" s="8"/>
      <c r="B166" s="34"/>
      <c r="C166" s="35"/>
      <c r="D166" s="36"/>
      <c r="E166" s="34"/>
      <c r="F166" s="35"/>
      <c r="G166" s="36"/>
      <c r="H166" s="34"/>
      <c r="I166" s="35"/>
      <c r="J166" s="36"/>
      <c r="K166" s="34"/>
      <c r="L166" s="36"/>
      <c r="M166" s="34"/>
    </row>
    <row r="167" spans="1:13" ht="13.2" x14ac:dyDescent="0.25">
      <c r="A167" s="8"/>
      <c r="B167" s="34"/>
      <c r="C167" s="35"/>
      <c r="D167" s="36"/>
      <c r="E167" s="34"/>
      <c r="F167" s="35"/>
      <c r="G167" s="36"/>
      <c r="H167" s="34"/>
      <c r="I167" s="35"/>
      <c r="J167" s="36"/>
      <c r="K167" s="34"/>
      <c r="L167" s="36"/>
      <c r="M167" s="34"/>
    </row>
    <row r="168" spans="1:13" ht="13.2" x14ac:dyDescent="0.25">
      <c r="A168" s="8"/>
      <c r="B168" s="34"/>
      <c r="C168" s="35"/>
      <c r="D168" s="36"/>
      <c r="E168" s="34"/>
      <c r="F168" s="35"/>
      <c r="G168" s="36"/>
      <c r="H168" s="34"/>
      <c r="I168" s="35"/>
      <c r="J168" s="36"/>
      <c r="K168" s="34"/>
      <c r="L168" s="36"/>
      <c r="M168" s="34"/>
    </row>
    <row r="169" spans="1:13" ht="13.2" x14ac:dyDescent="0.25">
      <c r="A169" s="8"/>
      <c r="B169" s="34"/>
      <c r="C169" s="35"/>
      <c r="D169" s="36"/>
      <c r="E169" s="34"/>
      <c r="F169" s="35"/>
      <c r="G169" s="36"/>
      <c r="H169" s="34"/>
      <c r="I169" s="35"/>
      <c r="J169" s="36"/>
      <c r="K169" s="34"/>
      <c r="L169" s="36"/>
      <c r="M169" s="34"/>
    </row>
    <row r="170" spans="1:13" ht="13.2" x14ac:dyDescent="0.25">
      <c r="A170" s="8"/>
      <c r="B170" s="34"/>
      <c r="C170" s="35"/>
      <c r="D170" s="36"/>
      <c r="E170" s="34"/>
      <c r="F170" s="35"/>
      <c r="G170" s="36"/>
      <c r="H170" s="34"/>
      <c r="I170" s="35"/>
      <c r="J170" s="36"/>
      <c r="K170" s="34"/>
      <c r="L170" s="36"/>
      <c r="M170" s="34"/>
    </row>
    <row r="171" spans="1:13" ht="13.2" x14ac:dyDescent="0.25">
      <c r="A171" s="8"/>
      <c r="B171" s="34"/>
      <c r="C171" s="35"/>
      <c r="D171" s="36"/>
      <c r="E171" s="34"/>
      <c r="F171" s="35"/>
      <c r="G171" s="36"/>
      <c r="H171" s="34"/>
      <c r="I171" s="35"/>
      <c r="J171" s="36"/>
      <c r="K171" s="34"/>
      <c r="L171" s="36"/>
      <c r="M171" s="34"/>
    </row>
    <row r="172" spans="1:13" ht="13.2" x14ac:dyDescent="0.25">
      <c r="A172" s="8"/>
      <c r="B172" s="34"/>
      <c r="C172" s="35"/>
      <c r="D172" s="36"/>
      <c r="E172" s="34"/>
      <c r="F172" s="35"/>
      <c r="G172" s="36"/>
      <c r="H172" s="34"/>
      <c r="I172" s="35"/>
      <c r="J172" s="36"/>
      <c r="K172" s="34"/>
      <c r="L172" s="36"/>
      <c r="M172" s="34"/>
    </row>
    <row r="173" spans="1:13" ht="13.2" x14ac:dyDescent="0.25">
      <c r="A173" s="8"/>
      <c r="B173" s="34"/>
      <c r="C173" s="35"/>
      <c r="D173" s="36"/>
      <c r="E173" s="34"/>
      <c r="F173" s="35"/>
      <c r="G173" s="36"/>
      <c r="H173" s="34"/>
      <c r="I173" s="35"/>
      <c r="J173" s="36"/>
      <c r="K173" s="34"/>
      <c r="L173" s="36"/>
      <c r="M173" s="34"/>
    </row>
    <row r="174" spans="1:13" ht="13.2" x14ac:dyDescent="0.25">
      <c r="A174" s="8"/>
      <c r="B174" s="34"/>
      <c r="C174" s="35"/>
      <c r="D174" s="36"/>
      <c r="E174" s="34"/>
      <c r="F174" s="35"/>
      <c r="G174" s="36"/>
      <c r="H174" s="34"/>
      <c r="I174" s="35"/>
      <c r="J174" s="36"/>
      <c r="K174" s="34"/>
      <c r="L174" s="36"/>
      <c r="M174" s="34"/>
    </row>
    <row r="175" spans="1:13" ht="13.2" x14ac:dyDescent="0.25">
      <c r="A175" s="8"/>
      <c r="B175" s="34"/>
      <c r="C175" s="35"/>
      <c r="D175" s="36"/>
      <c r="E175" s="34"/>
      <c r="F175" s="35"/>
      <c r="G175" s="36"/>
      <c r="H175" s="34"/>
      <c r="I175" s="35"/>
      <c r="J175" s="36"/>
      <c r="K175" s="34"/>
      <c r="L175" s="36"/>
      <c r="M175" s="34"/>
    </row>
    <row r="176" spans="1:13" ht="13.2" x14ac:dyDescent="0.25">
      <c r="A176" s="8"/>
      <c r="B176" s="34"/>
      <c r="C176" s="35"/>
      <c r="D176" s="36"/>
      <c r="E176" s="34"/>
      <c r="F176" s="35"/>
      <c r="G176" s="36"/>
      <c r="H176" s="34"/>
      <c r="I176" s="35"/>
      <c r="J176" s="36"/>
      <c r="K176" s="34"/>
      <c r="L176" s="36"/>
      <c r="M176" s="34"/>
    </row>
    <row r="177" spans="1:13" ht="13.2" x14ac:dyDescent="0.25">
      <c r="A177" s="5"/>
      <c r="B177" s="34"/>
      <c r="C177" s="35"/>
      <c r="D177" s="36"/>
      <c r="E177" s="26"/>
      <c r="F177" s="27"/>
      <c r="G177" s="28"/>
      <c r="H177" s="26"/>
      <c r="I177" s="27"/>
      <c r="J177" s="28"/>
      <c r="K177" s="26"/>
      <c r="L177" s="28"/>
      <c r="M177" s="26"/>
    </row>
    <row r="178" spans="1:13" ht="13.2" x14ac:dyDescent="0.25">
      <c r="A178" s="8"/>
      <c r="B178" s="34"/>
      <c r="C178" s="35"/>
      <c r="D178" s="36"/>
      <c r="E178" s="26"/>
      <c r="F178" s="27"/>
      <c r="G178" s="28"/>
      <c r="H178" s="26"/>
      <c r="I178" s="27"/>
      <c r="J178" s="28"/>
      <c r="K178" s="26"/>
      <c r="L178" s="28"/>
      <c r="M178" s="26"/>
    </row>
    <row r="179" spans="1:13" x14ac:dyDescent="0.25">
      <c r="A179" s="1"/>
      <c r="B179" s="34"/>
      <c r="C179" s="35"/>
      <c r="D179" s="36"/>
      <c r="E179" s="1"/>
      <c r="F179" s="3"/>
      <c r="G179" s="3"/>
      <c r="H179" s="1"/>
      <c r="I179" s="3"/>
      <c r="J179" s="3"/>
      <c r="K179" s="1"/>
      <c r="L179" s="3"/>
      <c r="M179" s="1"/>
    </row>
    <row r="180" spans="1:13" ht="18" x14ac:dyDescent="0.35">
      <c r="A180" s="58"/>
      <c r="B180" s="34"/>
      <c r="C180" s="35"/>
      <c r="D180" s="36"/>
      <c r="E180" s="59"/>
      <c r="F180" s="29"/>
      <c r="G180" s="29"/>
      <c r="H180" s="30"/>
      <c r="I180" s="31"/>
      <c r="J180" s="31"/>
      <c r="K180" s="59"/>
      <c r="L180" s="29"/>
      <c r="M180" s="59"/>
    </row>
    <row r="181" spans="1:13" x14ac:dyDescent="0.25">
      <c r="A181" s="1"/>
      <c r="B181" s="34"/>
      <c r="C181" s="35"/>
      <c r="D181" s="36"/>
      <c r="E181" s="1"/>
      <c r="F181" s="3"/>
      <c r="G181" s="3"/>
      <c r="H181" s="1"/>
      <c r="I181" s="3"/>
      <c r="J181" s="3"/>
      <c r="K181" s="1"/>
      <c r="L181" s="3"/>
      <c r="M181" s="1"/>
    </row>
    <row r="182" spans="1:13" ht="13.2" x14ac:dyDescent="0.25">
      <c r="A182" s="5"/>
      <c r="B182" s="34"/>
      <c r="C182" s="35"/>
      <c r="D182" s="36"/>
      <c r="E182" s="5"/>
      <c r="F182" s="6"/>
      <c r="G182" s="7"/>
      <c r="H182" s="5"/>
      <c r="I182" s="6"/>
      <c r="J182" s="7"/>
      <c r="K182" s="5"/>
      <c r="L182" s="7"/>
      <c r="M182" s="5"/>
    </row>
    <row r="183" spans="1:13" ht="13.2" x14ac:dyDescent="0.25">
      <c r="A183" s="5"/>
      <c r="B183" s="34"/>
      <c r="C183" s="35"/>
      <c r="D183" s="36"/>
      <c r="E183" s="5"/>
      <c r="F183" s="6"/>
      <c r="G183" s="7"/>
      <c r="H183" s="5"/>
      <c r="I183" s="6"/>
      <c r="J183" s="7"/>
      <c r="K183" s="5"/>
      <c r="L183" s="6"/>
      <c r="M183" s="5"/>
    </row>
    <row r="184" spans="1:13" ht="13.2" x14ac:dyDescent="0.25">
      <c r="A184" s="5"/>
      <c r="B184" s="34"/>
      <c r="C184" s="35"/>
      <c r="D184" s="36"/>
      <c r="E184" s="32"/>
      <c r="F184" s="33"/>
      <c r="G184" s="33"/>
      <c r="H184" s="32"/>
      <c r="I184" s="33"/>
      <c r="J184" s="33"/>
      <c r="K184" s="32"/>
      <c r="L184" s="33"/>
      <c r="M184" s="32"/>
    </row>
    <row r="185" spans="1:13" ht="13.2" x14ac:dyDescent="0.25">
      <c r="A185" s="5"/>
      <c r="B185" s="34"/>
      <c r="C185" s="35"/>
      <c r="D185" s="36"/>
      <c r="E185" s="5"/>
      <c r="F185" s="6"/>
      <c r="G185" s="6"/>
      <c r="H185" s="5"/>
      <c r="I185" s="6"/>
      <c r="J185" s="6"/>
      <c r="K185" s="5"/>
      <c r="L185" s="6"/>
      <c r="M185" s="5"/>
    </row>
    <row r="186" spans="1:13" ht="13.2" x14ac:dyDescent="0.25">
      <c r="A186" s="8"/>
      <c r="B186" s="34"/>
      <c r="C186" s="35"/>
      <c r="D186" s="36"/>
      <c r="E186" s="34"/>
      <c r="F186" s="35"/>
      <c r="G186" s="36"/>
      <c r="H186" s="34"/>
      <c r="I186" s="35"/>
      <c r="J186" s="36"/>
      <c r="K186" s="34"/>
      <c r="L186" s="36"/>
      <c r="M186" s="34"/>
    </row>
    <row r="187" spans="1:13" ht="13.2" x14ac:dyDescent="0.25">
      <c r="A187" s="8"/>
      <c r="B187" s="34"/>
      <c r="C187" s="35"/>
      <c r="D187" s="36"/>
      <c r="E187" s="34"/>
      <c r="F187" s="35"/>
      <c r="G187" s="36"/>
      <c r="H187" s="34"/>
      <c r="I187" s="35"/>
      <c r="J187" s="36"/>
      <c r="K187" s="34"/>
      <c r="L187" s="36"/>
      <c r="M187" s="34"/>
    </row>
    <row r="188" spans="1:13" ht="13.2" x14ac:dyDescent="0.25">
      <c r="A188" s="8"/>
      <c r="B188" s="34"/>
      <c r="C188" s="35"/>
      <c r="D188" s="36"/>
      <c r="E188" s="34"/>
      <c r="F188" s="35"/>
      <c r="G188" s="36"/>
      <c r="H188" s="34"/>
      <c r="I188" s="35"/>
      <c r="J188" s="36"/>
      <c r="K188" s="34"/>
      <c r="L188" s="36"/>
      <c r="M188" s="34"/>
    </row>
    <row r="189" spans="1:13" ht="13.2" x14ac:dyDescent="0.25">
      <c r="A189" s="8"/>
      <c r="B189" s="34"/>
      <c r="C189" s="35"/>
      <c r="D189" s="36"/>
      <c r="E189" s="34"/>
      <c r="F189" s="35"/>
      <c r="G189" s="36"/>
      <c r="H189" s="34"/>
      <c r="I189" s="35"/>
      <c r="J189" s="36"/>
      <c r="K189" s="34"/>
      <c r="L189" s="36"/>
      <c r="M189" s="34"/>
    </row>
    <row r="190" spans="1:13" ht="13.2" x14ac:dyDescent="0.25">
      <c r="A190" s="8"/>
      <c r="B190" s="34"/>
      <c r="C190" s="35"/>
      <c r="D190" s="36"/>
      <c r="E190" s="34"/>
      <c r="F190" s="35"/>
      <c r="G190" s="36"/>
      <c r="H190" s="34"/>
      <c r="I190" s="35"/>
      <c r="J190" s="36"/>
      <c r="K190" s="34"/>
      <c r="L190" s="36"/>
      <c r="M190" s="34"/>
    </row>
    <row r="191" spans="1:13" ht="13.2" x14ac:dyDescent="0.25">
      <c r="A191" s="8"/>
      <c r="B191" s="34"/>
      <c r="C191" s="35"/>
      <c r="D191" s="36"/>
      <c r="E191" s="34"/>
      <c r="F191" s="35"/>
      <c r="G191" s="36"/>
      <c r="H191" s="34"/>
      <c r="I191" s="35"/>
      <c r="J191" s="36"/>
      <c r="K191" s="34"/>
      <c r="L191" s="36"/>
      <c r="M191" s="34"/>
    </row>
    <row r="192" spans="1:13" ht="13.2" x14ac:dyDescent="0.25">
      <c r="A192" s="8"/>
      <c r="B192" s="34"/>
      <c r="C192" s="35"/>
      <c r="D192" s="36"/>
      <c r="E192" s="34"/>
      <c r="F192" s="35"/>
      <c r="G192" s="36"/>
      <c r="H192" s="34"/>
      <c r="I192" s="35"/>
      <c r="J192" s="36"/>
      <c r="K192" s="34"/>
      <c r="L192" s="36"/>
      <c r="M192" s="34"/>
    </row>
    <row r="193" spans="1:13" ht="13.2" x14ac:dyDescent="0.25">
      <c r="A193" s="8"/>
      <c r="B193" s="34"/>
      <c r="C193" s="35"/>
      <c r="D193" s="36"/>
      <c r="E193" s="34"/>
      <c r="F193" s="35"/>
      <c r="G193" s="36"/>
      <c r="H193" s="34"/>
      <c r="I193" s="35"/>
      <c r="J193" s="36"/>
      <c r="K193" s="34"/>
      <c r="L193" s="36"/>
      <c r="M193" s="34"/>
    </row>
    <row r="194" spans="1:13" ht="13.2" x14ac:dyDescent="0.25">
      <c r="A194" s="8"/>
      <c r="B194" s="34"/>
      <c r="C194" s="35"/>
      <c r="D194" s="36"/>
      <c r="E194" s="34"/>
      <c r="F194" s="35"/>
      <c r="G194" s="36"/>
      <c r="H194" s="34"/>
      <c r="I194" s="35"/>
      <c r="J194" s="36"/>
      <c r="K194" s="34"/>
      <c r="L194" s="36"/>
      <c r="M194" s="34"/>
    </row>
    <row r="195" spans="1:13" ht="13.2" x14ac:dyDescent="0.25">
      <c r="A195" s="8"/>
      <c r="B195" s="26"/>
      <c r="C195" s="27"/>
      <c r="D195" s="28"/>
      <c r="E195" s="34"/>
      <c r="F195" s="35"/>
      <c r="G195" s="36"/>
      <c r="H195" s="34"/>
      <c r="I195" s="35"/>
      <c r="J195" s="36"/>
      <c r="K195" s="34"/>
      <c r="L195" s="36"/>
      <c r="M195" s="34"/>
    </row>
    <row r="196" spans="1:13" ht="13.2" x14ac:dyDescent="0.25">
      <c r="A196" s="8"/>
      <c r="B196" s="26"/>
      <c r="C196" s="27"/>
      <c r="D196" s="28"/>
      <c r="E196" s="34"/>
      <c r="F196" s="35"/>
      <c r="G196" s="36"/>
      <c r="H196" s="34"/>
      <c r="I196" s="35"/>
      <c r="J196" s="36"/>
      <c r="K196" s="34"/>
      <c r="L196" s="36"/>
      <c r="M196" s="34"/>
    </row>
    <row r="197" spans="1:13" x14ac:dyDescent="0.25">
      <c r="A197" s="8"/>
      <c r="B197" s="1"/>
      <c r="C197" s="3"/>
      <c r="D197" s="3"/>
      <c r="E197" s="34"/>
      <c r="F197" s="35"/>
      <c r="G197" s="36"/>
      <c r="H197" s="34"/>
      <c r="I197" s="35"/>
      <c r="J197" s="36"/>
      <c r="K197" s="34"/>
      <c r="L197" s="36"/>
      <c r="M197" s="34"/>
    </row>
    <row r="198" spans="1:13" ht="18" x14ac:dyDescent="0.25">
      <c r="A198" s="8"/>
      <c r="B198" s="86"/>
      <c r="C198" s="29"/>
      <c r="D198" s="29"/>
      <c r="E198" s="34"/>
      <c r="F198" s="35"/>
      <c r="G198" s="36"/>
      <c r="H198" s="34"/>
      <c r="I198" s="35"/>
      <c r="J198" s="36"/>
      <c r="K198" s="34"/>
      <c r="L198" s="36"/>
      <c r="M198" s="34"/>
    </row>
    <row r="199" spans="1:13" x14ac:dyDescent="0.25">
      <c r="A199" s="8"/>
      <c r="B199" s="1"/>
      <c r="C199" s="3"/>
      <c r="D199" s="3"/>
      <c r="E199" s="34"/>
      <c r="F199" s="35"/>
      <c r="G199" s="36"/>
      <c r="H199" s="34"/>
      <c r="I199" s="35"/>
      <c r="J199" s="36"/>
      <c r="K199" s="34"/>
      <c r="L199" s="36"/>
      <c r="M199" s="34"/>
    </row>
    <row r="200" spans="1:13" ht="13.2" x14ac:dyDescent="0.25">
      <c r="A200" s="8"/>
      <c r="B200" s="5"/>
      <c r="C200" s="6"/>
      <c r="D200" s="7"/>
      <c r="E200" s="34"/>
      <c r="F200" s="35"/>
      <c r="G200" s="36"/>
      <c r="H200" s="34"/>
      <c r="I200" s="35"/>
      <c r="J200" s="36"/>
      <c r="K200" s="34"/>
      <c r="L200" s="36"/>
      <c r="M200" s="34"/>
    </row>
    <row r="201" spans="1:13" ht="13.2" x14ac:dyDescent="0.25">
      <c r="A201" s="8"/>
      <c r="B201" s="5"/>
      <c r="C201" s="6"/>
      <c r="D201" s="7"/>
      <c r="E201" s="34"/>
      <c r="F201" s="35"/>
      <c r="G201" s="36"/>
      <c r="H201" s="34"/>
      <c r="I201" s="35"/>
      <c r="J201" s="36"/>
      <c r="K201" s="34"/>
      <c r="L201" s="36"/>
      <c r="M201" s="34"/>
    </row>
    <row r="202" spans="1:13" ht="13.2" x14ac:dyDescent="0.25">
      <c r="A202" s="8"/>
      <c r="B202" s="32"/>
      <c r="C202" s="33"/>
      <c r="D202" s="33"/>
      <c r="E202" s="34"/>
      <c r="F202" s="35"/>
      <c r="G202" s="36"/>
      <c r="H202" s="34"/>
      <c r="I202" s="35"/>
      <c r="J202" s="36"/>
      <c r="K202" s="34"/>
      <c r="L202" s="36"/>
      <c r="M202" s="34"/>
    </row>
    <row r="203" spans="1:13" ht="13.2" x14ac:dyDescent="0.25">
      <c r="A203" s="8"/>
      <c r="B203" s="5"/>
      <c r="C203" s="6"/>
      <c r="D203" s="6"/>
      <c r="E203" s="34"/>
      <c r="F203" s="35"/>
      <c r="G203" s="36"/>
      <c r="H203" s="34"/>
      <c r="I203" s="35"/>
      <c r="J203" s="36"/>
      <c r="K203" s="34"/>
      <c r="L203" s="36"/>
      <c r="M203" s="34"/>
    </row>
    <row r="204" spans="1:13" ht="13.2" x14ac:dyDescent="0.25">
      <c r="A204" s="8"/>
      <c r="B204" s="34"/>
      <c r="C204" s="35"/>
      <c r="D204" s="36"/>
      <c r="E204" s="34"/>
      <c r="F204" s="35"/>
      <c r="G204" s="36"/>
      <c r="H204" s="34"/>
      <c r="I204" s="35"/>
      <c r="J204" s="36"/>
      <c r="K204" s="34"/>
      <c r="L204" s="36"/>
      <c r="M204" s="34"/>
    </row>
    <row r="205" spans="1:13" ht="13.2" x14ac:dyDescent="0.25">
      <c r="A205" s="8"/>
      <c r="B205" s="34"/>
      <c r="C205" s="35"/>
      <c r="D205" s="36"/>
      <c r="E205" s="34"/>
      <c r="F205" s="35"/>
      <c r="G205" s="36"/>
      <c r="H205" s="34"/>
      <c r="I205" s="35"/>
      <c r="J205" s="36"/>
      <c r="K205" s="34"/>
      <c r="L205" s="36"/>
      <c r="M205" s="34"/>
    </row>
    <row r="206" spans="1:13" ht="13.2" x14ac:dyDescent="0.25">
      <c r="A206" s="8"/>
      <c r="B206" s="34"/>
      <c r="C206" s="35"/>
      <c r="D206" s="36"/>
      <c r="E206" s="34"/>
      <c r="F206" s="35"/>
      <c r="G206" s="36"/>
      <c r="H206" s="34"/>
      <c r="I206" s="35"/>
      <c r="J206" s="36"/>
      <c r="K206" s="34"/>
      <c r="L206" s="36"/>
      <c r="M206" s="34"/>
    </row>
    <row r="207" spans="1:13" ht="13.2" x14ac:dyDescent="0.25">
      <c r="A207" s="8"/>
      <c r="B207" s="34"/>
      <c r="C207" s="35"/>
      <c r="D207" s="36"/>
      <c r="E207" s="34"/>
      <c r="F207" s="35"/>
      <c r="G207" s="36"/>
      <c r="H207" s="34"/>
      <c r="I207" s="35"/>
      <c r="J207" s="36"/>
      <c r="K207" s="34"/>
      <c r="L207" s="36"/>
      <c r="M207" s="34"/>
    </row>
    <row r="208" spans="1:13" ht="13.2" x14ac:dyDescent="0.25">
      <c r="A208" s="8"/>
      <c r="B208" s="34"/>
      <c r="C208" s="35"/>
      <c r="D208" s="36"/>
      <c r="E208" s="34"/>
      <c r="F208" s="35"/>
      <c r="G208" s="36"/>
      <c r="H208" s="34"/>
      <c r="I208" s="35"/>
      <c r="J208" s="36"/>
      <c r="K208" s="34"/>
      <c r="L208" s="36"/>
      <c r="M208" s="34"/>
    </row>
    <row r="209" spans="1:13" ht="13.2" x14ac:dyDescent="0.25">
      <c r="A209" s="8"/>
      <c r="B209" s="34"/>
      <c r="C209" s="35"/>
      <c r="D209" s="36"/>
      <c r="E209" s="34"/>
      <c r="F209" s="35"/>
      <c r="G209" s="36"/>
      <c r="H209" s="34"/>
      <c r="I209" s="35"/>
      <c r="J209" s="36"/>
      <c r="K209" s="34"/>
      <c r="L209" s="36"/>
      <c r="M209" s="34"/>
    </row>
    <row r="210" spans="1:13" ht="13.2" x14ac:dyDescent="0.25">
      <c r="A210" s="8"/>
      <c r="B210" s="34"/>
      <c r="C210" s="35"/>
      <c r="D210" s="36"/>
      <c r="E210" s="34"/>
      <c r="F210" s="35"/>
      <c r="G210" s="36"/>
      <c r="H210" s="34"/>
      <c r="I210" s="35"/>
      <c r="J210" s="36"/>
      <c r="K210" s="34"/>
      <c r="L210" s="36"/>
      <c r="M210" s="34"/>
    </row>
    <row r="211" spans="1:13" ht="13.2" x14ac:dyDescent="0.25">
      <c r="A211" s="8"/>
      <c r="B211" s="34"/>
      <c r="C211" s="35"/>
      <c r="D211" s="36"/>
      <c r="E211" s="34"/>
      <c r="F211" s="35"/>
      <c r="G211" s="36"/>
      <c r="H211" s="34"/>
      <c r="I211" s="35"/>
      <c r="J211" s="36"/>
      <c r="K211" s="34"/>
      <c r="L211" s="36"/>
      <c r="M211" s="34"/>
    </row>
    <row r="212" spans="1:13" ht="13.2" x14ac:dyDescent="0.25">
      <c r="A212" s="8"/>
      <c r="B212" s="34"/>
      <c r="C212" s="35"/>
      <c r="D212" s="36"/>
      <c r="E212" s="34"/>
      <c r="F212" s="35"/>
      <c r="G212" s="36"/>
      <c r="H212" s="34"/>
      <c r="I212" s="35"/>
      <c r="J212" s="36"/>
      <c r="K212" s="34"/>
      <c r="L212" s="36"/>
      <c r="M212" s="34"/>
    </row>
    <row r="213" spans="1:13" ht="13.2" x14ac:dyDescent="0.25">
      <c r="A213" s="8"/>
      <c r="B213" s="34"/>
      <c r="C213" s="35"/>
      <c r="D213" s="36"/>
      <c r="E213" s="34"/>
      <c r="F213" s="35"/>
      <c r="G213" s="36"/>
      <c r="H213" s="34"/>
      <c r="I213" s="35"/>
      <c r="J213" s="36"/>
      <c r="K213" s="34"/>
      <c r="L213" s="36"/>
      <c r="M213" s="34"/>
    </row>
    <row r="214" spans="1:13" ht="13.2" x14ac:dyDescent="0.25">
      <c r="A214" s="8"/>
      <c r="B214" s="34"/>
      <c r="C214" s="35"/>
      <c r="D214" s="36"/>
      <c r="E214" s="34"/>
      <c r="F214" s="35"/>
      <c r="G214" s="36"/>
      <c r="H214" s="34"/>
      <c r="I214" s="35"/>
      <c r="J214" s="36"/>
      <c r="K214" s="34"/>
      <c r="L214" s="36"/>
      <c r="M214" s="34"/>
    </row>
    <row r="215" spans="1:13" ht="13.2" x14ac:dyDescent="0.25">
      <c r="A215" s="8"/>
      <c r="B215" s="34"/>
      <c r="C215" s="35"/>
      <c r="D215" s="36"/>
      <c r="E215" s="34"/>
      <c r="F215" s="35"/>
      <c r="G215" s="36"/>
      <c r="H215" s="34"/>
      <c r="I215" s="35"/>
      <c r="J215" s="36"/>
      <c r="K215" s="34"/>
      <c r="L215" s="36"/>
      <c r="M215" s="34"/>
    </row>
    <row r="216" spans="1:13" ht="13.2" x14ac:dyDescent="0.25">
      <c r="A216" s="8"/>
      <c r="B216" s="34"/>
      <c r="C216" s="35"/>
      <c r="D216" s="36"/>
      <c r="E216" s="34"/>
      <c r="F216" s="35"/>
      <c r="G216" s="36"/>
      <c r="H216" s="34"/>
      <c r="I216" s="35"/>
      <c r="J216" s="36"/>
      <c r="K216" s="34"/>
      <c r="L216" s="36"/>
      <c r="M216" s="34"/>
    </row>
    <row r="217" spans="1:13" ht="13.2" x14ac:dyDescent="0.25">
      <c r="A217" s="8"/>
      <c r="B217" s="34"/>
      <c r="C217" s="35"/>
      <c r="D217" s="36"/>
      <c r="E217" s="34"/>
      <c r="F217" s="35"/>
      <c r="G217" s="36"/>
      <c r="H217" s="34"/>
      <c r="I217" s="35"/>
      <c r="J217" s="36"/>
      <c r="K217" s="34"/>
      <c r="L217" s="36"/>
      <c r="M217" s="34"/>
    </row>
    <row r="218" spans="1:13" ht="13.2" x14ac:dyDescent="0.25">
      <c r="A218" s="8"/>
      <c r="B218" s="34"/>
      <c r="C218" s="35"/>
      <c r="D218" s="36"/>
      <c r="E218" s="34"/>
      <c r="F218" s="35"/>
      <c r="G218" s="36"/>
      <c r="H218" s="34"/>
      <c r="I218" s="35"/>
      <c r="J218" s="36"/>
      <c r="K218" s="34"/>
      <c r="L218" s="36"/>
      <c r="M218" s="34"/>
    </row>
    <row r="219" spans="1:13" ht="13.2" x14ac:dyDescent="0.25">
      <c r="A219" s="8"/>
      <c r="B219" s="34"/>
      <c r="C219" s="35"/>
      <c r="D219" s="36"/>
      <c r="E219" s="34"/>
      <c r="F219" s="35"/>
      <c r="G219" s="36"/>
      <c r="H219" s="34"/>
      <c r="I219" s="35"/>
      <c r="J219" s="36"/>
      <c r="K219" s="34"/>
      <c r="L219" s="36"/>
      <c r="M219" s="34"/>
    </row>
    <row r="220" spans="1:13" ht="13.2" x14ac:dyDescent="0.25">
      <c r="A220" s="8"/>
      <c r="B220" s="34"/>
      <c r="C220" s="35"/>
      <c r="D220" s="36"/>
      <c r="E220" s="34"/>
      <c r="F220" s="35"/>
      <c r="G220" s="36"/>
      <c r="H220" s="34"/>
      <c r="I220" s="35"/>
      <c r="J220" s="36"/>
      <c r="K220" s="34"/>
      <c r="L220" s="36"/>
      <c r="M220" s="34"/>
    </row>
    <row r="221" spans="1:13" ht="13.2" x14ac:dyDescent="0.25">
      <c r="A221" s="8"/>
      <c r="B221" s="34"/>
      <c r="C221" s="35"/>
      <c r="D221" s="36"/>
      <c r="E221" s="34"/>
      <c r="F221" s="35"/>
      <c r="G221" s="36"/>
      <c r="H221" s="34"/>
      <c r="I221" s="35"/>
      <c r="J221" s="36"/>
      <c r="K221" s="34"/>
      <c r="L221" s="36"/>
      <c r="M221" s="34"/>
    </row>
    <row r="222" spans="1:13" ht="13.2" x14ac:dyDescent="0.25">
      <c r="A222" s="8"/>
      <c r="B222" s="34"/>
      <c r="C222" s="35"/>
      <c r="D222" s="36"/>
      <c r="E222" s="34"/>
      <c r="F222" s="35"/>
      <c r="G222" s="36"/>
      <c r="H222" s="34"/>
      <c r="I222" s="35"/>
      <c r="J222" s="36"/>
      <c r="K222" s="34"/>
      <c r="L222" s="36"/>
      <c r="M222" s="34"/>
    </row>
    <row r="223" spans="1:13" ht="13.2" x14ac:dyDescent="0.25">
      <c r="A223" s="8"/>
      <c r="B223" s="34"/>
      <c r="C223" s="35"/>
      <c r="D223" s="36"/>
      <c r="E223" s="34"/>
      <c r="F223" s="35"/>
      <c r="G223" s="36"/>
      <c r="H223" s="34"/>
      <c r="I223" s="35"/>
      <c r="J223" s="36"/>
      <c r="K223" s="34"/>
      <c r="L223" s="36"/>
      <c r="M223" s="34"/>
    </row>
    <row r="224" spans="1:13" ht="13.2" x14ac:dyDescent="0.25">
      <c r="A224" s="8"/>
      <c r="B224" s="34"/>
      <c r="C224" s="35"/>
      <c r="D224" s="36"/>
      <c r="E224" s="34"/>
      <c r="F224" s="35"/>
      <c r="G224" s="36"/>
      <c r="H224" s="34"/>
      <c r="I224" s="35"/>
      <c r="J224" s="36"/>
      <c r="K224" s="34"/>
      <c r="L224" s="36"/>
      <c r="M224" s="34"/>
    </row>
    <row r="225" spans="1:13" ht="13.2" x14ac:dyDescent="0.25">
      <c r="A225" s="8"/>
      <c r="B225" s="34"/>
      <c r="C225" s="35"/>
      <c r="D225" s="36"/>
      <c r="E225" s="34"/>
      <c r="F225" s="35"/>
      <c r="G225" s="36"/>
      <c r="H225" s="34"/>
      <c r="I225" s="35"/>
      <c r="J225" s="36"/>
      <c r="K225" s="34"/>
      <c r="L225" s="36"/>
      <c r="M225" s="34"/>
    </row>
    <row r="226" spans="1:13" ht="13.2" x14ac:dyDescent="0.25">
      <c r="A226" s="8"/>
      <c r="B226" s="34"/>
      <c r="C226" s="35"/>
      <c r="D226" s="36"/>
      <c r="E226" s="34"/>
      <c r="F226" s="35"/>
      <c r="G226" s="36"/>
      <c r="H226" s="34"/>
      <c r="I226" s="35"/>
      <c r="J226" s="36"/>
      <c r="K226" s="34"/>
      <c r="L226" s="36"/>
      <c r="M226" s="34"/>
    </row>
    <row r="227" spans="1:13" ht="13.2" x14ac:dyDescent="0.25">
      <c r="A227" s="8"/>
      <c r="B227" s="34"/>
      <c r="C227" s="35"/>
      <c r="D227" s="36"/>
      <c r="E227" s="34"/>
      <c r="F227" s="35"/>
      <c r="G227" s="36"/>
      <c r="H227" s="34"/>
      <c r="I227" s="35"/>
      <c r="J227" s="36"/>
      <c r="K227" s="34"/>
      <c r="L227" s="36"/>
      <c r="M227" s="34"/>
    </row>
    <row r="228" spans="1:13" ht="13.2" x14ac:dyDescent="0.25">
      <c r="A228" s="8"/>
      <c r="B228" s="34"/>
      <c r="C228" s="35"/>
      <c r="D228" s="36"/>
      <c r="E228" s="34"/>
      <c r="F228" s="35"/>
      <c r="G228" s="36"/>
      <c r="H228" s="34"/>
      <c r="I228" s="35"/>
      <c r="J228" s="36"/>
      <c r="K228" s="34"/>
      <c r="L228" s="36"/>
      <c r="M228" s="34"/>
    </row>
    <row r="229" spans="1:13" ht="13.2" x14ac:dyDescent="0.25">
      <c r="A229" s="8"/>
      <c r="B229" s="34"/>
      <c r="C229" s="35"/>
      <c r="D229" s="36"/>
      <c r="E229" s="34"/>
      <c r="F229" s="35"/>
      <c r="G229" s="36"/>
      <c r="H229" s="34"/>
      <c r="I229" s="35"/>
      <c r="J229" s="36"/>
      <c r="K229" s="34"/>
      <c r="L229" s="36"/>
      <c r="M229" s="34"/>
    </row>
    <row r="230" spans="1:13" ht="13.2" x14ac:dyDescent="0.25">
      <c r="A230" s="5"/>
      <c r="B230" s="34"/>
      <c r="C230" s="35"/>
      <c r="D230" s="36"/>
      <c r="E230" s="26"/>
      <c r="F230" s="27"/>
      <c r="G230" s="28"/>
      <c r="H230" s="26"/>
      <c r="I230" s="27"/>
      <c r="J230" s="28"/>
      <c r="K230" s="26"/>
      <c r="L230" s="28"/>
      <c r="M230" s="26"/>
    </row>
    <row r="231" spans="1:13" ht="13.2" x14ac:dyDescent="0.25">
      <c r="A231" s="8"/>
      <c r="B231" s="34"/>
      <c r="C231" s="35"/>
      <c r="D231" s="36"/>
      <c r="E231" s="26"/>
      <c r="F231" s="27"/>
      <c r="G231" s="28"/>
      <c r="H231" s="26"/>
      <c r="I231" s="27"/>
      <c r="J231" s="28"/>
      <c r="K231" s="26"/>
      <c r="L231" s="28"/>
      <c r="M231" s="26"/>
    </row>
    <row r="232" spans="1:13" x14ac:dyDescent="0.25">
      <c r="A232" s="5"/>
      <c r="B232" s="34"/>
      <c r="C232" s="35"/>
      <c r="D232" s="36"/>
      <c r="E232" s="1"/>
      <c r="F232" s="3"/>
      <c r="G232" s="3"/>
      <c r="H232" s="1"/>
      <c r="I232" s="3"/>
      <c r="J232" s="3"/>
      <c r="K232" s="1"/>
      <c r="L232" s="3"/>
      <c r="M232" s="1"/>
    </row>
    <row r="233" spans="1:13" ht="18" x14ac:dyDescent="0.35">
      <c r="A233" s="58"/>
      <c r="B233" s="34"/>
      <c r="C233" s="35"/>
      <c r="D233" s="36"/>
      <c r="E233" s="59"/>
      <c r="F233" s="29"/>
      <c r="G233" s="29"/>
      <c r="H233" s="30"/>
      <c r="I233" s="31"/>
      <c r="J233" s="31"/>
      <c r="K233" s="59"/>
      <c r="L233" s="29"/>
      <c r="M233" s="59"/>
    </row>
    <row r="234" spans="1:13" x14ac:dyDescent="0.25">
      <c r="A234" s="5"/>
      <c r="B234" s="34"/>
      <c r="C234" s="35"/>
      <c r="D234" s="36"/>
      <c r="E234" s="1"/>
      <c r="F234" s="3"/>
      <c r="G234" s="3"/>
      <c r="H234" s="1"/>
      <c r="I234" s="3"/>
      <c r="J234" s="3"/>
      <c r="K234" s="1"/>
      <c r="L234" s="3"/>
      <c r="M234" s="1"/>
    </row>
    <row r="235" spans="1:13" ht="13.2" x14ac:dyDescent="0.25">
      <c r="A235" s="5"/>
      <c r="B235" s="34"/>
      <c r="C235" s="35"/>
      <c r="D235" s="36"/>
      <c r="E235" s="5"/>
      <c r="F235" s="6"/>
      <c r="G235" s="7"/>
      <c r="H235" s="5"/>
      <c r="I235" s="6"/>
      <c r="J235" s="7"/>
      <c r="K235" s="5"/>
      <c r="L235" s="7"/>
      <c r="M235" s="5"/>
    </row>
    <row r="236" spans="1:13" ht="13.2" x14ac:dyDescent="0.25">
      <c r="A236" s="5"/>
      <c r="B236" s="34"/>
      <c r="C236" s="35"/>
      <c r="D236" s="36"/>
      <c r="E236" s="5"/>
      <c r="F236" s="6"/>
      <c r="G236" s="7"/>
      <c r="H236" s="5"/>
      <c r="I236" s="6"/>
      <c r="J236" s="7"/>
      <c r="K236" s="5"/>
      <c r="L236" s="6"/>
      <c r="M236" s="5"/>
    </row>
    <row r="237" spans="1:13" ht="13.2" x14ac:dyDescent="0.25">
      <c r="A237" s="5"/>
      <c r="B237" s="34"/>
      <c r="C237" s="35"/>
      <c r="D237" s="36"/>
      <c r="E237" s="32"/>
      <c r="F237" s="33"/>
      <c r="G237" s="33"/>
      <c r="H237" s="32"/>
      <c r="I237" s="33"/>
      <c r="J237" s="33"/>
      <c r="K237" s="32"/>
      <c r="L237" s="33"/>
      <c r="M237" s="32"/>
    </row>
    <row r="238" spans="1:13" ht="13.2" x14ac:dyDescent="0.25">
      <c r="A238" s="5"/>
      <c r="B238" s="34"/>
      <c r="C238" s="35"/>
      <c r="D238" s="36"/>
      <c r="E238" s="5"/>
      <c r="F238" s="6"/>
      <c r="G238" s="6"/>
      <c r="H238" s="5"/>
      <c r="I238" s="6"/>
      <c r="J238" s="6"/>
      <c r="K238" s="5"/>
      <c r="L238" s="6"/>
      <c r="M238" s="5"/>
    </row>
    <row r="239" spans="1:13" ht="13.2" x14ac:dyDescent="0.25">
      <c r="A239" s="8"/>
      <c r="B239" s="34"/>
      <c r="C239" s="35"/>
      <c r="D239" s="36"/>
      <c r="E239" s="34"/>
      <c r="F239" s="35"/>
      <c r="G239" s="36"/>
      <c r="H239" s="34"/>
      <c r="I239" s="35"/>
      <c r="J239" s="36"/>
      <c r="K239" s="34"/>
      <c r="L239" s="36"/>
      <c r="M239" s="34"/>
    </row>
    <row r="240" spans="1:13" ht="13.2" x14ac:dyDescent="0.25">
      <c r="A240" s="8"/>
      <c r="B240" s="34"/>
      <c r="C240" s="35"/>
      <c r="D240" s="36"/>
      <c r="E240" s="34"/>
      <c r="F240" s="35"/>
      <c r="G240" s="36"/>
      <c r="H240" s="34"/>
      <c r="I240" s="35"/>
      <c r="J240" s="36"/>
      <c r="K240" s="34"/>
      <c r="L240" s="36"/>
      <c r="M240" s="34"/>
    </row>
    <row r="241" spans="1:13" ht="13.2" x14ac:dyDescent="0.25">
      <c r="A241" s="8"/>
      <c r="B241" s="34"/>
      <c r="C241" s="35"/>
      <c r="D241" s="36"/>
      <c r="E241" s="34"/>
      <c r="F241" s="35"/>
      <c r="G241" s="36"/>
      <c r="H241" s="34"/>
      <c r="I241" s="35"/>
      <c r="J241" s="36"/>
      <c r="K241" s="34"/>
      <c r="L241" s="36"/>
      <c r="M241" s="34"/>
    </row>
    <row r="242" spans="1:13" ht="13.2" x14ac:dyDescent="0.25">
      <c r="A242" s="8"/>
      <c r="B242" s="34"/>
      <c r="C242" s="35"/>
      <c r="D242" s="36"/>
      <c r="E242" s="34"/>
      <c r="F242" s="35"/>
      <c r="G242" s="36"/>
      <c r="H242" s="34"/>
      <c r="I242" s="35"/>
      <c r="J242" s="36"/>
      <c r="K242" s="34"/>
      <c r="L242" s="36"/>
      <c r="M242" s="34"/>
    </row>
    <row r="243" spans="1:13" ht="13.2" x14ac:dyDescent="0.25">
      <c r="A243" s="8"/>
      <c r="B243" s="34"/>
      <c r="C243" s="35"/>
      <c r="D243" s="36"/>
      <c r="E243" s="34"/>
      <c r="F243" s="35"/>
      <c r="G243" s="36"/>
      <c r="H243" s="34"/>
      <c r="I243" s="35"/>
      <c r="J243" s="36"/>
      <c r="K243" s="34"/>
      <c r="L243" s="36"/>
      <c r="M243" s="34"/>
    </row>
    <row r="244" spans="1:13" ht="13.2" x14ac:dyDescent="0.25">
      <c r="A244" s="8"/>
      <c r="B244" s="34"/>
      <c r="C244" s="35"/>
      <c r="D244" s="36"/>
      <c r="E244" s="34"/>
      <c r="F244" s="35"/>
      <c r="G244" s="36"/>
      <c r="H244" s="34"/>
      <c r="I244" s="35"/>
      <c r="J244" s="36"/>
      <c r="K244" s="34"/>
      <c r="L244" s="36"/>
      <c r="M244" s="34"/>
    </row>
    <row r="245" spans="1:13" ht="13.2" x14ac:dyDescent="0.25">
      <c r="A245" s="8"/>
      <c r="B245" s="34"/>
      <c r="C245" s="35"/>
      <c r="D245" s="36"/>
      <c r="E245" s="34"/>
      <c r="F245" s="35"/>
      <c r="G245" s="36"/>
      <c r="H245" s="34"/>
      <c r="I245" s="35"/>
      <c r="J245" s="36"/>
      <c r="K245" s="34"/>
      <c r="L245" s="36"/>
      <c r="M245" s="34"/>
    </row>
    <row r="246" spans="1:13" ht="13.2" x14ac:dyDescent="0.25">
      <c r="A246" s="8"/>
      <c r="B246" s="34"/>
      <c r="C246" s="35"/>
      <c r="D246" s="36"/>
      <c r="E246" s="34"/>
      <c r="F246" s="35"/>
      <c r="G246" s="36"/>
      <c r="H246" s="34"/>
      <c r="I246" s="35"/>
      <c r="J246" s="36"/>
      <c r="K246" s="34"/>
      <c r="L246" s="36"/>
      <c r="M246" s="34"/>
    </row>
    <row r="247" spans="1:13" ht="13.2" x14ac:dyDescent="0.25">
      <c r="A247" s="8"/>
      <c r="B247" s="34"/>
      <c r="C247" s="35"/>
      <c r="D247" s="36"/>
      <c r="E247" s="34"/>
      <c r="F247" s="35"/>
      <c r="G247" s="36"/>
      <c r="H247" s="34"/>
      <c r="I247" s="35"/>
      <c r="J247" s="36"/>
      <c r="K247" s="34"/>
      <c r="L247" s="36"/>
      <c r="M247" s="34"/>
    </row>
    <row r="248" spans="1:13" ht="13.2" x14ac:dyDescent="0.25">
      <c r="A248" s="8"/>
      <c r="B248" s="26"/>
      <c r="C248" s="27"/>
      <c r="D248" s="28"/>
      <c r="E248" s="34"/>
      <c r="F248" s="35"/>
      <c r="G248" s="36"/>
      <c r="H248" s="34"/>
      <c r="I248" s="35"/>
      <c r="J248" s="36"/>
      <c r="K248" s="34"/>
      <c r="L248" s="36"/>
      <c r="M248" s="34"/>
    </row>
    <row r="249" spans="1:13" ht="13.2" x14ac:dyDescent="0.25">
      <c r="A249" s="8"/>
      <c r="B249" s="26"/>
      <c r="C249" s="27"/>
      <c r="D249" s="28"/>
      <c r="E249" s="34"/>
      <c r="F249" s="35"/>
      <c r="G249" s="36"/>
      <c r="H249" s="34"/>
      <c r="I249" s="35"/>
      <c r="J249" s="36"/>
      <c r="K249" s="34"/>
      <c r="L249" s="36"/>
      <c r="M249" s="34"/>
    </row>
    <row r="250" spans="1:13" x14ac:dyDescent="0.25">
      <c r="A250" s="8"/>
      <c r="B250" s="1"/>
      <c r="C250" s="3"/>
      <c r="D250" s="3"/>
      <c r="E250" s="34"/>
      <c r="F250" s="35"/>
      <c r="G250" s="36"/>
      <c r="H250" s="34"/>
      <c r="I250" s="35"/>
      <c r="J250" s="36"/>
      <c r="K250" s="34"/>
      <c r="L250" s="36"/>
      <c r="M250" s="34"/>
    </row>
    <row r="251" spans="1:13" ht="18" x14ac:dyDescent="0.25">
      <c r="A251" s="8"/>
      <c r="B251" s="86"/>
      <c r="C251" s="29"/>
      <c r="D251" s="29"/>
      <c r="E251" s="34"/>
      <c r="F251" s="35"/>
      <c r="G251" s="36"/>
      <c r="H251" s="34"/>
      <c r="I251" s="35"/>
      <c r="J251" s="36"/>
      <c r="K251" s="34"/>
      <c r="L251" s="36"/>
      <c r="M251" s="34"/>
    </row>
    <row r="252" spans="1:13" x14ac:dyDescent="0.25">
      <c r="A252" s="8"/>
      <c r="B252" s="1"/>
      <c r="C252" s="3"/>
      <c r="D252" s="3"/>
      <c r="E252" s="34"/>
      <c r="F252" s="35"/>
      <c r="G252" s="36"/>
      <c r="H252" s="34"/>
      <c r="I252" s="35"/>
      <c r="J252" s="36"/>
      <c r="K252" s="34"/>
      <c r="L252" s="36"/>
      <c r="M252" s="34"/>
    </row>
    <row r="253" spans="1:13" ht="13.2" x14ac:dyDescent="0.25">
      <c r="A253" s="8"/>
      <c r="B253" s="5"/>
      <c r="C253" s="6"/>
      <c r="D253" s="7"/>
      <c r="E253" s="34"/>
      <c r="F253" s="35"/>
      <c r="G253" s="36"/>
      <c r="H253" s="34"/>
      <c r="I253" s="35"/>
      <c r="J253" s="36"/>
      <c r="K253" s="34"/>
      <c r="L253" s="36"/>
      <c r="M253" s="34"/>
    </row>
    <row r="254" spans="1:13" ht="13.2" x14ac:dyDescent="0.25">
      <c r="A254" s="8"/>
      <c r="B254" s="5"/>
      <c r="C254" s="6"/>
      <c r="D254" s="7"/>
      <c r="E254" s="34"/>
      <c r="F254" s="35"/>
      <c r="G254" s="36"/>
      <c r="H254" s="34"/>
      <c r="I254" s="35"/>
      <c r="J254" s="36"/>
      <c r="K254" s="34"/>
      <c r="L254" s="36"/>
      <c r="M254" s="34"/>
    </row>
    <row r="255" spans="1:13" ht="13.2" x14ac:dyDescent="0.25">
      <c r="A255" s="8"/>
      <c r="B255" s="32"/>
      <c r="C255" s="33"/>
      <c r="D255" s="33"/>
      <c r="E255" s="34"/>
      <c r="F255" s="35"/>
      <c r="G255" s="36"/>
      <c r="H255" s="34"/>
      <c r="I255" s="35"/>
      <c r="J255" s="36"/>
      <c r="K255" s="34"/>
      <c r="L255" s="36"/>
      <c r="M255" s="34"/>
    </row>
    <row r="256" spans="1:13" ht="13.2" x14ac:dyDescent="0.25">
      <c r="A256" s="8"/>
      <c r="B256" s="5"/>
      <c r="C256" s="6"/>
      <c r="D256" s="6"/>
      <c r="E256" s="34"/>
      <c r="F256" s="35"/>
      <c r="G256" s="36"/>
      <c r="H256" s="34"/>
      <c r="I256" s="35"/>
      <c r="J256" s="36"/>
      <c r="K256" s="34"/>
      <c r="L256" s="36"/>
      <c r="M256" s="34"/>
    </row>
    <row r="257" spans="1:13" ht="13.2" x14ac:dyDescent="0.25">
      <c r="A257" s="8"/>
      <c r="B257" s="34"/>
      <c r="C257" s="35"/>
      <c r="D257" s="36"/>
      <c r="E257" s="34"/>
      <c r="F257" s="35"/>
      <c r="G257" s="36"/>
      <c r="H257" s="34"/>
      <c r="I257" s="35"/>
      <c r="J257" s="36"/>
      <c r="K257" s="34"/>
      <c r="L257" s="36"/>
      <c r="M257" s="34"/>
    </row>
    <row r="258" spans="1:13" ht="13.2" x14ac:dyDescent="0.25">
      <c r="A258" s="8"/>
      <c r="B258" s="34"/>
      <c r="C258" s="35"/>
      <c r="D258" s="36"/>
      <c r="E258" s="34"/>
      <c r="F258" s="35"/>
      <c r="G258" s="36"/>
      <c r="H258" s="34"/>
      <c r="I258" s="35"/>
      <c r="J258" s="36"/>
      <c r="K258" s="34"/>
      <c r="L258" s="36"/>
      <c r="M258" s="34"/>
    </row>
    <row r="259" spans="1:13" ht="13.2" x14ac:dyDescent="0.25">
      <c r="A259" s="8"/>
      <c r="B259" s="34"/>
      <c r="C259" s="35"/>
      <c r="D259" s="36"/>
      <c r="E259" s="34"/>
      <c r="F259" s="35"/>
      <c r="G259" s="36"/>
      <c r="H259" s="34"/>
      <c r="I259" s="35"/>
      <c r="J259" s="36"/>
      <c r="K259" s="34"/>
      <c r="L259" s="36"/>
      <c r="M259" s="34"/>
    </row>
    <row r="260" spans="1:13" ht="13.2" x14ac:dyDescent="0.25">
      <c r="A260" s="8"/>
      <c r="B260" s="34"/>
      <c r="C260" s="35"/>
      <c r="D260" s="36"/>
      <c r="E260" s="34"/>
      <c r="F260" s="35"/>
      <c r="G260" s="36"/>
      <c r="H260" s="34"/>
      <c r="I260" s="35"/>
      <c r="J260" s="36"/>
      <c r="K260" s="34"/>
      <c r="L260" s="36"/>
      <c r="M260" s="34"/>
    </row>
    <row r="261" spans="1:13" ht="13.2" x14ac:dyDescent="0.25">
      <c r="A261" s="8"/>
      <c r="B261" s="34"/>
      <c r="C261" s="35"/>
      <c r="D261" s="36"/>
      <c r="E261" s="34"/>
      <c r="F261" s="35"/>
      <c r="G261" s="36"/>
      <c r="H261" s="34"/>
      <c r="I261" s="35"/>
      <c r="J261" s="36"/>
      <c r="K261" s="34"/>
      <c r="L261" s="36"/>
      <c r="M261" s="34"/>
    </row>
    <row r="262" spans="1:13" ht="13.2" x14ac:dyDescent="0.25">
      <c r="A262" s="8"/>
      <c r="B262" s="34"/>
      <c r="C262" s="35"/>
      <c r="D262" s="36"/>
      <c r="E262" s="34"/>
      <c r="F262" s="35"/>
      <c r="G262" s="36"/>
      <c r="H262" s="34"/>
      <c r="I262" s="35"/>
      <c r="J262" s="36"/>
      <c r="K262" s="34"/>
      <c r="L262" s="36"/>
      <c r="M262" s="34"/>
    </row>
    <row r="263" spans="1:13" ht="13.2" x14ac:dyDescent="0.25">
      <c r="A263" s="8"/>
      <c r="B263" s="34"/>
      <c r="C263" s="35"/>
      <c r="D263" s="36"/>
      <c r="E263" s="34"/>
      <c r="F263" s="35"/>
      <c r="G263" s="36"/>
      <c r="H263" s="34"/>
      <c r="I263" s="35"/>
      <c r="J263" s="36"/>
      <c r="K263" s="34"/>
      <c r="L263" s="36"/>
      <c r="M263" s="34"/>
    </row>
    <row r="264" spans="1:13" ht="13.2" x14ac:dyDescent="0.25">
      <c r="A264" s="8"/>
      <c r="B264" s="34"/>
      <c r="C264" s="35"/>
      <c r="D264" s="36"/>
      <c r="E264" s="34"/>
      <c r="F264" s="35"/>
      <c r="G264" s="36"/>
      <c r="H264" s="34"/>
      <c r="I264" s="35"/>
      <c r="J264" s="36"/>
      <c r="K264" s="34"/>
      <c r="L264" s="36"/>
      <c r="M264" s="34"/>
    </row>
    <row r="265" spans="1:13" ht="13.2" x14ac:dyDescent="0.25">
      <c r="A265" s="8"/>
      <c r="B265" s="34"/>
      <c r="C265" s="35"/>
      <c r="D265" s="36"/>
      <c r="E265" s="34"/>
      <c r="F265" s="35"/>
      <c r="G265" s="36"/>
      <c r="H265" s="34"/>
      <c r="I265" s="35"/>
      <c r="J265" s="36"/>
      <c r="K265" s="34"/>
      <c r="L265" s="36"/>
      <c r="M265" s="34"/>
    </row>
    <row r="266" spans="1:13" ht="13.2" x14ac:dyDescent="0.25">
      <c r="A266" s="8"/>
      <c r="B266" s="34"/>
      <c r="C266" s="35"/>
      <c r="D266" s="36"/>
      <c r="E266" s="34"/>
      <c r="F266" s="35"/>
      <c r="G266" s="36"/>
      <c r="H266" s="34"/>
      <c r="I266" s="35"/>
      <c r="J266" s="36"/>
      <c r="K266" s="34"/>
      <c r="L266" s="36"/>
      <c r="M266" s="34"/>
    </row>
    <row r="267" spans="1:13" ht="13.2" x14ac:dyDescent="0.25">
      <c r="A267" s="8"/>
      <c r="B267" s="34"/>
      <c r="C267" s="35"/>
      <c r="D267" s="36"/>
      <c r="E267" s="34"/>
      <c r="F267" s="35"/>
      <c r="G267" s="36"/>
      <c r="H267" s="34"/>
      <c r="I267" s="35"/>
      <c r="J267" s="36"/>
      <c r="K267" s="34"/>
      <c r="L267" s="36"/>
      <c r="M267" s="34"/>
    </row>
    <row r="268" spans="1:13" ht="13.2" x14ac:dyDescent="0.25">
      <c r="A268" s="8"/>
      <c r="B268" s="34"/>
      <c r="C268" s="35"/>
      <c r="D268" s="36"/>
      <c r="E268" s="34"/>
      <c r="F268" s="35"/>
      <c r="G268" s="36"/>
      <c r="H268" s="34"/>
      <c r="I268" s="35"/>
      <c r="J268" s="36"/>
      <c r="K268" s="34"/>
      <c r="L268" s="36"/>
      <c r="M268" s="34"/>
    </row>
    <row r="269" spans="1:13" ht="13.2" x14ac:dyDescent="0.25">
      <c r="A269" s="8"/>
      <c r="B269" s="34"/>
      <c r="C269" s="35"/>
      <c r="D269" s="36"/>
      <c r="E269" s="34"/>
      <c r="F269" s="35"/>
      <c r="G269" s="36"/>
      <c r="H269" s="34"/>
      <c r="I269" s="35"/>
      <c r="J269" s="36"/>
      <c r="K269" s="34"/>
      <c r="L269" s="36"/>
      <c r="M269" s="34"/>
    </row>
    <row r="270" spans="1:13" ht="13.2" x14ac:dyDescent="0.25">
      <c r="A270" s="8"/>
      <c r="B270" s="34"/>
      <c r="C270" s="35"/>
      <c r="D270" s="36"/>
      <c r="E270" s="34"/>
      <c r="F270" s="35"/>
      <c r="G270" s="36"/>
      <c r="H270" s="34"/>
      <c r="I270" s="35"/>
      <c r="J270" s="36"/>
      <c r="K270" s="34"/>
      <c r="L270" s="36"/>
      <c r="M270" s="34"/>
    </row>
    <row r="271" spans="1:13" ht="13.2" x14ac:dyDescent="0.25">
      <c r="A271" s="8"/>
      <c r="B271" s="34"/>
      <c r="C271" s="35"/>
      <c r="D271" s="36"/>
      <c r="E271" s="34"/>
      <c r="F271" s="35"/>
      <c r="G271" s="36"/>
      <c r="H271" s="34"/>
      <c r="I271" s="35"/>
      <c r="J271" s="36"/>
      <c r="K271" s="34"/>
      <c r="L271" s="36"/>
      <c r="M271" s="34"/>
    </row>
    <row r="272" spans="1:13" ht="13.2" x14ac:dyDescent="0.25">
      <c r="A272" s="8"/>
      <c r="B272" s="34"/>
      <c r="C272" s="35"/>
      <c r="D272" s="36"/>
      <c r="E272" s="34"/>
      <c r="F272" s="35"/>
      <c r="G272" s="36"/>
      <c r="H272" s="34"/>
      <c r="I272" s="35"/>
      <c r="J272" s="36"/>
      <c r="K272" s="34"/>
      <c r="L272" s="36"/>
      <c r="M272" s="34"/>
    </row>
    <row r="273" spans="1:13" ht="13.2" x14ac:dyDescent="0.25">
      <c r="A273" s="8"/>
      <c r="B273" s="34"/>
      <c r="C273" s="35"/>
      <c r="D273" s="36"/>
      <c r="E273" s="34"/>
      <c r="F273" s="35"/>
      <c r="G273" s="36"/>
      <c r="H273" s="34"/>
      <c r="I273" s="35"/>
      <c r="J273" s="36"/>
      <c r="K273" s="34"/>
      <c r="L273" s="36"/>
      <c r="M273" s="34"/>
    </row>
    <row r="274" spans="1:13" ht="13.2" x14ac:dyDescent="0.25">
      <c r="A274" s="8"/>
      <c r="B274" s="34"/>
      <c r="C274" s="35"/>
      <c r="D274" s="36"/>
      <c r="E274" s="34"/>
      <c r="F274" s="35"/>
      <c r="G274" s="36"/>
      <c r="H274" s="34"/>
      <c r="I274" s="35"/>
      <c r="J274" s="36"/>
      <c r="K274" s="34"/>
      <c r="L274" s="36"/>
      <c r="M274" s="34"/>
    </row>
    <row r="275" spans="1:13" ht="13.2" x14ac:dyDescent="0.25">
      <c r="A275" s="8"/>
      <c r="B275" s="34"/>
      <c r="C275" s="35"/>
      <c r="D275" s="36"/>
      <c r="E275" s="34"/>
      <c r="F275" s="35"/>
      <c r="G275" s="36"/>
      <c r="H275" s="34"/>
      <c r="I275" s="35"/>
      <c r="J275" s="36"/>
      <c r="K275" s="34"/>
      <c r="L275" s="36"/>
      <c r="M275" s="34"/>
    </row>
    <row r="276" spans="1:13" ht="13.2" x14ac:dyDescent="0.25">
      <c r="A276" s="8"/>
      <c r="B276" s="34"/>
      <c r="C276" s="35"/>
      <c r="D276" s="36"/>
      <c r="E276" s="34"/>
      <c r="F276" s="35"/>
      <c r="G276" s="36"/>
      <c r="H276" s="34"/>
      <c r="I276" s="35"/>
      <c r="J276" s="36"/>
      <c r="K276" s="34"/>
      <c r="L276" s="36"/>
      <c r="M276" s="34"/>
    </row>
    <row r="277" spans="1:13" ht="13.2" x14ac:dyDescent="0.25">
      <c r="A277" s="8"/>
      <c r="B277" s="34"/>
      <c r="C277" s="35"/>
      <c r="D277" s="36"/>
      <c r="E277" s="34"/>
      <c r="F277" s="35"/>
      <c r="G277" s="36"/>
      <c r="H277" s="34"/>
      <c r="I277" s="35"/>
      <c r="J277" s="36"/>
      <c r="K277" s="34"/>
      <c r="L277" s="36"/>
      <c r="M277" s="34"/>
    </row>
    <row r="278" spans="1:13" ht="13.2" x14ac:dyDescent="0.25">
      <c r="A278" s="8"/>
      <c r="B278" s="34"/>
      <c r="C278" s="35"/>
      <c r="D278" s="36"/>
      <c r="E278" s="34"/>
      <c r="F278" s="35"/>
      <c r="G278" s="36"/>
      <c r="H278" s="34"/>
      <c r="I278" s="35"/>
      <c r="J278" s="36"/>
      <c r="K278" s="34"/>
      <c r="L278" s="36"/>
      <c r="M278" s="34"/>
    </row>
    <row r="279" spans="1:13" ht="13.2" x14ac:dyDescent="0.25">
      <c r="A279" s="8"/>
      <c r="B279" s="34"/>
      <c r="C279" s="35"/>
      <c r="D279" s="36"/>
      <c r="E279" s="34"/>
      <c r="F279" s="35"/>
      <c r="G279" s="36"/>
      <c r="H279" s="34"/>
      <c r="I279" s="35"/>
      <c r="J279" s="36"/>
      <c r="K279" s="34"/>
      <c r="L279" s="36"/>
      <c r="M279" s="34"/>
    </row>
    <row r="280" spans="1:13" ht="13.2" x14ac:dyDescent="0.25">
      <c r="A280" s="8"/>
      <c r="B280" s="34"/>
      <c r="C280" s="35"/>
      <c r="D280" s="36"/>
      <c r="E280" s="34"/>
      <c r="F280" s="35"/>
      <c r="G280" s="36"/>
      <c r="H280" s="34"/>
      <c r="I280" s="35"/>
      <c r="J280" s="36"/>
      <c r="K280" s="34"/>
      <c r="L280" s="36"/>
      <c r="M280" s="34"/>
    </row>
    <row r="281" spans="1:13" ht="13.2" x14ac:dyDescent="0.25">
      <c r="A281" s="8"/>
      <c r="B281" s="34"/>
      <c r="C281" s="35"/>
      <c r="D281" s="36"/>
      <c r="E281" s="34"/>
      <c r="F281" s="35"/>
      <c r="G281" s="36"/>
      <c r="H281" s="34"/>
      <c r="I281" s="35"/>
      <c r="J281" s="36"/>
      <c r="K281" s="34"/>
      <c r="L281" s="36"/>
      <c r="M281" s="34"/>
    </row>
    <row r="282" spans="1:13" ht="13.2" x14ac:dyDescent="0.25">
      <c r="A282" s="8"/>
      <c r="B282" s="34"/>
      <c r="C282" s="35"/>
      <c r="D282" s="36"/>
      <c r="E282" s="34"/>
      <c r="F282" s="35"/>
      <c r="G282" s="36"/>
      <c r="H282" s="34"/>
      <c r="I282" s="35"/>
      <c r="J282" s="36"/>
      <c r="K282" s="34"/>
      <c r="L282" s="36"/>
      <c r="M282" s="34"/>
    </row>
    <row r="283" spans="1:13" ht="13.2" x14ac:dyDescent="0.25">
      <c r="A283" s="5"/>
      <c r="B283" s="34"/>
      <c r="C283" s="35"/>
      <c r="D283" s="36"/>
      <c r="E283" s="26"/>
      <c r="F283" s="27"/>
      <c r="G283" s="28"/>
      <c r="H283" s="26"/>
      <c r="I283" s="27"/>
      <c r="J283" s="28"/>
      <c r="K283" s="26"/>
      <c r="L283" s="28"/>
      <c r="M283" s="26"/>
    </row>
    <row r="284" spans="1:13" ht="13.2" x14ac:dyDescent="0.25">
      <c r="A284" s="8"/>
      <c r="B284" s="34"/>
      <c r="C284" s="35"/>
      <c r="D284" s="36"/>
      <c r="E284" s="26"/>
      <c r="F284" s="27"/>
      <c r="G284" s="28"/>
      <c r="H284" s="26"/>
      <c r="I284" s="27"/>
      <c r="J284" s="28"/>
      <c r="K284" s="26"/>
      <c r="L284" s="28"/>
      <c r="M284" s="26"/>
    </row>
    <row r="285" spans="1:13" x14ac:dyDescent="0.25">
      <c r="A285" s="1"/>
      <c r="B285" s="34"/>
      <c r="C285" s="35"/>
      <c r="D285" s="36"/>
      <c r="E285" s="1"/>
      <c r="F285" s="3"/>
      <c r="G285" s="3"/>
      <c r="H285" s="1"/>
      <c r="I285" s="3"/>
      <c r="J285" s="3"/>
      <c r="K285" s="1"/>
      <c r="L285" s="3"/>
      <c r="M285" s="1"/>
    </row>
    <row r="286" spans="1:13" ht="18" x14ac:dyDescent="0.35">
      <c r="A286" s="58"/>
      <c r="B286" s="34"/>
      <c r="C286" s="35"/>
      <c r="D286" s="36"/>
      <c r="E286" s="59"/>
      <c r="F286" s="29"/>
      <c r="G286" s="29"/>
      <c r="H286" s="30"/>
      <c r="I286" s="31"/>
      <c r="J286" s="31"/>
      <c r="K286" s="59"/>
      <c r="L286" s="29"/>
      <c r="M286" s="59"/>
    </row>
    <row r="287" spans="1:13" x14ac:dyDescent="0.25">
      <c r="A287" s="1"/>
      <c r="B287" s="34"/>
      <c r="C287" s="35"/>
      <c r="D287" s="36"/>
      <c r="E287" s="1"/>
      <c r="F287" s="3"/>
      <c r="G287" s="3"/>
      <c r="H287" s="1"/>
      <c r="I287" s="3"/>
      <c r="J287" s="3"/>
      <c r="K287" s="1"/>
      <c r="L287" s="3"/>
      <c r="M287" s="1"/>
    </row>
    <row r="288" spans="1:13" ht="13.2" x14ac:dyDescent="0.25">
      <c r="A288" s="5"/>
      <c r="B288" s="34"/>
      <c r="C288" s="35"/>
      <c r="D288" s="36"/>
      <c r="E288" s="5"/>
      <c r="F288" s="6"/>
      <c r="G288" s="7"/>
      <c r="H288" s="5"/>
      <c r="I288" s="6"/>
      <c r="J288" s="7"/>
      <c r="K288" s="5"/>
      <c r="L288" s="7"/>
      <c r="M288" s="5"/>
    </row>
    <row r="289" spans="1:13" ht="13.2" x14ac:dyDescent="0.25">
      <c r="A289" s="5"/>
      <c r="B289" s="34"/>
      <c r="C289" s="35"/>
      <c r="D289" s="36"/>
      <c r="E289" s="5"/>
      <c r="F289" s="6"/>
      <c r="G289" s="7"/>
      <c r="H289" s="5"/>
      <c r="I289" s="6"/>
      <c r="J289" s="7"/>
      <c r="K289" s="5"/>
      <c r="L289" s="6"/>
      <c r="M289" s="5"/>
    </row>
    <row r="290" spans="1:13" ht="13.2" x14ac:dyDescent="0.25">
      <c r="A290" s="5"/>
      <c r="B290" s="34"/>
      <c r="C290" s="35"/>
      <c r="D290" s="36"/>
      <c r="E290" s="32"/>
      <c r="F290" s="33"/>
      <c r="G290" s="33"/>
      <c r="H290" s="32"/>
      <c r="I290" s="33"/>
      <c r="J290" s="33"/>
      <c r="K290" s="32"/>
      <c r="L290" s="33"/>
      <c r="M290" s="32"/>
    </row>
    <row r="291" spans="1:13" ht="13.2" x14ac:dyDescent="0.25">
      <c r="A291" s="5"/>
      <c r="B291" s="34"/>
      <c r="C291" s="35"/>
      <c r="D291" s="36"/>
      <c r="E291" s="5"/>
      <c r="F291" s="6"/>
      <c r="G291" s="6"/>
      <c r="H291" s="5"/>
      <c r="I291" s="6"/>
      <c r="J291" s="6"/>
      <c r="K291" s="5"/>
      <c r="L291" s="6"/>
      <c r="M291" s="5"/>
    </row>
    <row r="292" spans="1:13" ht="13.2" x14ac:dyDescent="0.25">
      <c r="A292" s="8"/>
      <c r="B292" s="34"/>
      <c r="C292" s="35"/>
      <c r="D292" s="36"/>
      <c r="E292" s="34"/>
      <c r="F292" s="35"/>
      <c r="G292" s="36"/>
      <c r="H292" s="34"/>
      <c r="I292" s="35"/>
      <c r="J292" s="36"/>
      <c r="K292" s="34"/>
      <c r="L292" s="36"/>
      <c r="M292" s="34"/>
    </row>
    <row r="293" spans="1:13" ht="13.2" x14ac:dyDescent="0.25">
      <c r="A293" s="8"/>
      <c r="B293" s="34"/>
      <c r="C293" s="35"/>
      <c r="D293" s="36"/>
      <c r="E293" s="34"/>
      <c r="F293" s="35"/>
      <c r="G293" s="36"/>
      <c r="H293" s="34"/>
      <c r="I293" s="35"/>
      <c r="J293" s="36"/>
      <c r="K293" s="34"/>
      <c r="L293" s="36"/>
      <c r="M293" s="34"/>
    </row>
    <row r="294" spans="1:13" ht="13.2" x14ac:dyDescent="0.25">
      <c r="A294" s="8"/>
      <c r="B294" s="34"/>
      <c r="C294" s="35"/>
      <c r="D294" s="36"/>
      <c r="E294" s="34"/>
      <c r="F294" s="35"/>
      <c r="G294" s="36"/>
      <c r="H294" s="34"/>
      <c r="I294" s="35"/>
      <c r="J294" s="36"/>
      <c r="K294" s="34"/>
      <c r="L294" s="36"/>
      <c r="M294" s="34"/>
    </row>
    <row r="295" spans="1:13" ht="13.2" x14ac:dyDescent="0.25">
      <c r="A295" s="8"/>
      <c r="B295" s="34"/>
      <c r="C295" s="35"/>
      <c r="D295" s="36"/>
      <c r="E295" s="34"/>
      <c r="F295" s="35"/>
      <c r="G295" s="36"/>
      <c r="H295" s="34"/>
      <c r="I295" s="35"/>
      <c r="J295" s="36"/>
      <c r="K295" s="34"/>
      <c r="L295" s="36"/>
      <c r="M295" s="34"/>
    </row>
    <row r="296" spans="1:13" ht="13.2" x14ac:dyDescent="0.25">
      <c r="A296" s="8"/>
      <c r="B296" s="34"/>
      <c r="C296" s="35"/>
      <c r="D296" s="36"/>
      <c r="E296" s="34"/>
      <c r="F296" s="35"/>
      <c r="G296" s="36"/>
      <c r="H296" s="34"/>
      <c r="I296" s="35"/>
      <c r="J296" s="36"/>
      <c r="K296" s="34"/>
      <c r="L296" s="36"/>
      <c r="M296" s="34"/>
    </row>
    <row r="297" spans="1:13" ht="13.2" x14ac:dyDescent="0.25">
      <c r="A297" s="8"/>
      <c r="B297" s="34"/>
      <c r="C297" s="35"/>
      <c r="D297" s="36"/>
      <c r="E297" s="34"/>
      <c r="F297" s="35"/>
      <c r="G297" s="36"/>
      <c r="H297" s="34"/>
      <c r="I297" s="35"/>
      <c r="J297" s="36"/>
      <c r="K297" s="34"/>
      <c r="L297" s="36"/>
      <c r="M297" s="34"/>
    </row>
    <row r="298" spans="1:13" ht="13.2" x14ac:dyDescent="0.25">
      <c r="A298" s="8"/>
      <c r="B298" s="34"/>
      <c r="C298" s="35"/>
      <c r="D298" s="36"/>
      <c r="E298" s="34"/>
      <c r="F298" s="35"/>
      <c r="G298" s="36"/>
      <c r="H298" s="34"/>
      <c r="I298" s="35"/>
      <c r="J298" s="36"/>
      <c r="K298" s="34"/>
      <c r="L298" s="36"/>
      <c r="M298" s="34"/>
    </row>
    <row r="299" spans="1:13" ht="13.2" x14ac:dyDescent="0.25">
      <c r="A299" s="8"/>
      <c r="B299" s="34"/>
      <c r="C299" s="35"/>
      <c r="D299" s="36"/>
      <c r="E299" s="34"/>
      <c r="F299" s="35"/>
      <c r="G299" s="36"/>
      <c r="H299" s="34"/>
      <c r="I299" s="35"/>
      <c r="J299" s="36"/>
      <c r="K299" s="34"/>
      <c r="L299" s="36"/>
      <c r="M299" s="34"/>
    </row>
    <row r="300" spans="1:13" ht="13.2" x14ac:dyDescent="0.25">
      <c r="A300" s="8"/>
      <c r="B300" s="34"/>
      <c r="C300" s="35"/>
      <c r="D300" s="36"/>
      <c r="E300" s="34"/>
      <c r="F300" s="35"/>
      <c r="G300" s="36"/>
      <c r="H300" s="34"/>
      <c r="I300" s="35"/>
      <c r="J300" s="36"/>
      <c r="K300" s="34"/>
      <c r="L300" s="36"/>
      <c r="M300" s="34"/>
    </row>
    <row r="301" spans="1:13" ht="13.2" x14ac:dyDescent="0.25">
      <c r="A301" s="8"/>
      <c r="B301" s="26"/>
      <c r="C301" s="27"/>
      <c r="D301" s="28"/>
      <c r="E301" s="34"/>
      <c r="F301" s="35"/>
      <c r="G301" s="36"/>
      <c r="H301" s="34"/>
      <c r="I301" s="35"/>
      <c r="J301" s="36"/>
      <c r="K301" s="34"/>
      <c r="L301" s="36"/>
      <c r="M301" s="34"/>
    </row>
    <row r="302" spans="1:13" ht="13.2" x14ac:dyDescent="0.25">
      <c r="A302" s="8"/>
      <c r="B302" s="26"/>
      <c r="C302" s="27"/>
      <c r="D302" s="28"/>
      <c r="E302" s="34"/>
      <c r="F302" s="35"/>
      <c r="G302" s="36"/>
      <c r="H302" s="34"/>
      <c r="I302" s="35"/>
      <c r="J302" s="36"/>
      <c r="K302" s="34"/>
      <c r="L302" s="36"/>
      <c r="M302" s="34"/>
    </row>
    <row r="303" spans="1:13" x14ac:dyDescent="0.25">
      <c r="A303" s="8"/>
      <c r="B303" s="1"/>
      <c r="C303" s="3"/>
      <c r="D303" s="3"/>
      <c r="E303" s="34"/>
      <c r="F303" s="35"/>
      <c r="G303" s="36"/>
      <c r="H303" s="34"/>
      <c r="I303" s="35"/>
      <c r="J303" s="36"/>
      <c r="K303" s="34"/>
      <c r="L303" s="36"/>
      <c r="M303" s="34"/>
    </row>
    <row r="304" spans="1:13" ht="18" x14ac:dyDescent="0.25">
      <c r="A304" s="8"/>
      <c r="B304" s="86"/>
      <c r="C304" s="29"/>
      <c r="D304" s="29"/>
      <c r="E304" s="34"/>
      <c r="F304" s="35"/>
      <c r="G304" s="36"/>
      <c r="H304" s="34"/>
      <c r="I304" s="35"/>
      <c r="J304" s="36"/>
      <c r="K304" s="34"/>
      <c r="L304" s="36"/>
      <c r="M304" s="34"/>
    </row>
    <row r="305" spans="1:13" x14ac:dyDescent="0.25">
      <c r="A305" s="8"/>
      <c r="B305" s="1"/>
      <c r="C305" s="3"/>
      <c r="D305" s="3"/>
      <c r="E305" s="34"/>
      <c r="F305" s="35"/>
      <c r="G305" s="36"/>
      <c r="H305" s="34"/>
      <c r="I305" s="35"/>
      <c r="J305" s="36"/>
      <c r="K305" s="34"/>
      <c r="L305" s="36"/>
      <c r="M305" s="34"/>
    </row>
    <row r="306" spans="1:13" ht="13.2" x14ac:dyDescent="0.25">
      <c r="A306" s="8"/>
      <c r="B306" s="5"/>
      <c r="C306" s="6"/>
      <c r="D306" s="7"/>
      <c r="E306" s="34"/>
      <c r="F306" s="35"/>
      <c r="G306" s="36"/>
      <c r="H306" s="34"/>
      <c r="I306" s="35"/>
      <c r="J306" s="36"/>
      <c r="K306" s="34"/>
      <c r="L306" s="36"/>
      <c r="M306" s="34"/>
    </row>
    <row r="307" spans="1:13" ht="13.2" x14ac:dyDescent="0.25">
      <c r="A307" s="8"/>
      <c r="B307" s="5"/>
      <c r="C307" s="6"/>
      <c r="D307" s="7"/>
      <c r="E307" s="34"/>
      <c r="F307" s="35"/>
      <c r="G307" s="36"/>
      <c r="H307" s="34"/>
      <c r="I307" s="35"/>
      <c r="J307" s="36"/>
      <c r="K307" s="34"/>
      <c r="L307" s="36"/>
      <c r="M307" s="34"/>
    </row>
    <row r="308" spans="1:13" ht="13.2" x14ac:dyDescent="0.25">
      <c r="A308" s="8"/>
      <c r="B308" s="32"/>
      <c r="C308" s="33"/>
      <c r="D308" s="33"/>
      <c r="E308" s="34"/>
      <c r="F308" s="35"/>
      <c r="G308" s="36"/>
      <c r="H308" s="34"/>
      <c r="I308" s="35"/>
      <c r="J308" s="36"/>
      <c r="K308" s="34"/>
      <c r="L308" s="36"/>
      <c r="M308" s="34"/>
    </row>
    <row r="309" spans="1:13" ht="13.2" x14ac:dyDescent="0.25">
      <c r="A309" s="8"/>
      <c r="B309" s="5"/>
      <c r="C309" s="6"/>
      <c r="D309" s="6"/>
      <c r="E309" s="34"/>
      <c r="F309" s="35"/>
      <c r="G309" s="36"/>
      <c r="H309" s="34"/>
      <c r="I309" s="35"/>
      <c r="J309" s="36"/>
      <c r="K309" s="34"/>
      <c r="L309" s="36"/>
      <c r="M309" s="34"/>
    </row>
    <row r="310" spans="1:13" ht="13.2" x14ac:dyDescent="0.25">
      <c r="A310" s="8"/>
      <c r="B310" s="34"/>
      <c r="C310" s="35"/>
      <c r="D310" s="36"/>
      <c r="E310" s="34"/>
      <c r="F310" s="35"/>
      <c r="G310" s="36"/>
      <c r="H310" s="34"/>
      <c r="I310" s="35"/>
      <c r="J310" s="36"/>
      <c r="K310" s="34"/>
      <c r="L310" s="36"/>
      <c r="M310" s="34"/>
    </row>
    <row r="311" spans="1:13" ht="13.2" x14ac:dyDescent="0.25">
      <c r="A311" s="8"/>
      <c r="B311" s="34"/>
      <c r="C311" s="35"/>
      <c r="D311" s="36"/>
      <c r="E311" s="34"/>
      <c r="F311" s="35"/>
      <c r="G311" s="36"/>
      <c r="H311" s="34"/>
      <c r="I311" s="35"/>
      <c r="J311" s="36"/>
      <c r="K311" s="34"/>
      <c r="L311" s="36"/>
      <c r="M311" s="34"/>
    </row>
    <row r="312" spans="1:13" ht="13.2" x14ac:dyDescent="0.25">
      <c r="A312" s="8"/>
      <c r="B312" s="34"/>
      <c r="C312" s="35"/>
      <c r="D312" s="36"/>
      <c r="E312" s="34"/>
      <c r="F312" s="35"/>
      <c r="G312" s="36"/>
      <c r="H312" s="34"/>
      <c r="I312" s="35"/>
      <c r="J312" s="36"/>
      <c r="K312" s="34"/>
      <c r="L312" s="36"/>
      <c r="M312" s="34"/>
    </row>
    <row r="313" spans="1:13" ht="13.2" x14ac:dyDescent="0.25">
      <c r="A313" s="8"/>
      <c r="B313" s="34"/>
      <c r="C313" s="35"/>
      <c r="D313" s="36"/>
      <c r="E313" s="34"/>
      <c r="F313" s="35"/>
      <c r="G313" s="36"/>
      <c r="H313" s="34"/>
      <c r="I313" s="35"/>
      <c r="J313" s="36"/>
      <c r="K313" s="34"/>
      <c r="L313" s="36"/>
      <c r="M313" s="34"/>
    </row>
    <row r="314" spans="1:13" ht="13.2" x14ac:dyDescent="0.25">
      <c r="A314" s="8"/>
      <c r="B314" s="34"/>
      <c r="C314" s="35"/>
      <c r="D314" s="36"/>
      <c r="E314" s="34"/>
      <c r="F314" s="35"/>
      <c r="G314" s="36"/>
      <c r="H314" s="34"/>
      <c r="I314" s="35"/>
      <c r="J314" s="36"/>
      <c r="K314" s="34"/>
      <c r="L314" s="36"/>
      <c r="M314" s="34"/>
    </row>
    <row r="315" spans="1:13" ht="13.2" x14ac:dyDescent="0.25">
      <c r="A315" s="8"/>
      <c r="B315" s="34"/>
      <c r="C315" s="35"/>
      <c r="D315" s="36"/>
      <c r="E315" s="34"/>
      <c r="F315" s="35"/>
      <c r="G315" s="36"/>
      <c r="H315" s="34"/>
      <c r="I315" s="35"/>
      <c r="J315" s="36"/>
      <c r="K315" s="34"/>
      <c r="L315" s="36"/>
      <c r="M315" s="34"/>
    </row>
    <row r="316" spans="1:13" ht="13.2" x14ac:dyDescent="0.25">
      <c r="A316" s="8"/>
      <c r="B316" s="34"/>
      <c r="C316" s="35"/>
      <c r="D316" s="36"/>
      <c r="E316" s="34"/>
      <c r="F316" s="35"/>
      <c r="G316" s="36"/>
      <c r="H316" s="34"/>
      <c r="I316" s="35"/>
      <c r="J316" s="36"/>
      <c r="K316" s="34"/>
      <c r="L316" s="36"/>
      <c r="M316" s="34"/>
    </row>
    <row r="317" spans="1:13" ht="13.2" x14ac:dyDescent="0.25">
      <c r="A317" s="8"/>
      <c r="B317" s="34"/>
      <c r="C317" s="35"/>
      <c r="D317" s="36"/>
      <c r="E317" s="34"/>
      <c r="F317" s="35"/>
      <c r="G317" s="36"/>
      <c r="H317" s="34"/>
      <c r="I317" s="35"/>
      <c r="J317" s="36"/>
      <c r="K317" s="34"/>
      <c r="L317" s="36"/>
      <c r="M317" s="34"/>
    </row>
    <row r="318" spans="1:13" ht="13.2" x14ac:dyDescent="0.25">
      <c r="A318" s="8"/>
      <c r="B318" s="34"/>
      <c r="C318" s="35"/>
      <c r="D318" s="36"/>
      <c r="E318" s="34"/>
      <c r="F318" s="35"/>
      <c r="G318" s="36"/>
      <c r="H318" s="34"/>
      <c r="I318" s="35"/>
      <c r="J318" s="36"/>
      <c r="K318" s="34"/>
      <c r="L318" s="36"/>
      <c r="M318" s="34"/>
    </row>
    <row r="319" spans="1:13" ht="13.2" x14ac:dyDescent="0.25">
      <c r="A319" s="8"/>
      <c r="B319" s="34"/>
      <c r="C319" s="35"/>
      <c r="D319" s="36"/>
      <c r="E319" s="34"/>
      <c r="F319" s="35"/>
      <c r="G319" s="36"/>
      <c r="H319" s="34"/>
      <c r="I319" s="35"/>
      <c r="J319" s="36"/>
      <c r="K319" s="34"/>
      <c r="L319" s="36"/>
      <c r="M319" s="34"/>
    </row>
    <row r="320" spans="1:13" ht="13.2" x14ac:dyDescent="0.25">
      <c r="A320" s="8"/>
      <c r="B320" s="34"/>
      <c r="C320" s="35"/>
      <c r="D320" s="36"/>
      <c r="E320" s="34"/>
      <c r="F320" s="35"/>
      <c r="G320" s="36"/>
      <c r="H320" s="34"/>
      <c r="I320" s="35"/>
      <c r="J320" s="36"/>
      <c r="K320" s="34"/>
      <c r="L320" s="36"/>
      <c r="M320" s="34"/>
    </row>
    <row r="321" spans="1:13" ht="13.2" x14ac:dyDescent="0.25">
      <c r="A321" s="8"/>
      <c r="B321" s="34"/>
      <c r="C321" s="35"/>
      <c r="D321" s="36"/>
      <c r="E321" s="34"/>
      <c r="F321" s="35"/>
      <c r="G321" s="36"/>
      <c r="H321" s="34"/>
      <c r="I321" s="35"/>
      <c r="J321" s="36"/>
      <c r="K321" s="34"/>
      <c r="L321" s="36"/>
      <c r="M321" s="34"/>
    </row>
    <row r="322" spans="1:13" ht="13.2" x14ac:dyDescent="0.25">
      <c r="A322" s="8"/>
      <c r="B322" s="34"/>
      <c r="C322" s="35"/>
      <c r="D322" s="36"/>
      <c r="E322" s="34"/>
      <c r="F322" s="35"/>
      <c r="G322" s="36"/>
      <c r="H322" s="34"/>
      <c r="I322" s="35"/>
      <c r="J322" s="36"/>
      <c r="K322" s="34"/>
      <c r="L322" s="36"/>
      <c r="M322" s="34"/>
    </row>
    <row r="323" spans="1:13" ht="13.2" x14ac:dyDescent="0.25">
      <c r="A323" s="8"/>
      <c r="B323" s="34"/>
      <c r="C323" s="35"/>
      <c r="D323" s="36"/>
      <c r="E323" s="34"/>
      <c r="F323" s="35"/>
      <c r="G323" s="36"/>
      <c r="H323" s="34"/>
      <c r="I323" s="35"/>
      <c r="J323" s="36"/>
      <c r="K323" s="34"/>
      <c r="L323" s="36"/>
      <c r="M323" s="34"/>
    </row>
    <row r="324" spans="1:13" ht="13.2" x14ac:dyDescent="0.25">
      <c r="A324" s="8"/>
      <c r="B324" s="34"/>
      <c r="C324" s="35"/>
      <c r="D324" s="36"/>
      <c r="E324" s="34"/>
      <c r="F324" s="35"/>
      <c r="G324" s="36"/>
      <c r="H324" s="34"/>
      <c r="I324" s="35"/>
      <c r="J324" s="36"/>
      <c r="K324" s="34"/>
      <c r="L324" s="36"/>
      <c r="M324" s="34"/>
    </row>
    <row r="325" spans="1:13" ht="13.2" x14ac:dyDescent="0.25">
      <c r="A325" s="8"/>
      <c r="B325" s="34"/>
      <c r="C325" s="35"/>
      <c r="D325" s="36"/>
      <c r="E325" s="34"/>
      <c r="F325" s="35"/>
      <c r="G325" s="36"/>
      <c r="H325" s="34"/>
      <c r="I325" s="35"/>
      <c r="J325" s="36"/>
      <c r="K325" s="34"/>
      <c r="L325" s="36"/>
      <c r="M325" s="34"/>
    </row>
    <row r="326" spans="1:13" ht="13.2" x14ac:dyDescent="0.25">
      <c r="A326" s="8"/>
      <c r="B326" s="34"/>
      <c r="C326" s="35"/>
      <c r="D326" s="36"/>
      <c r="E326" s="34"/>
      <c r="F326" s="35"/>
      <c r="G326" s="36"/>
      <c r="H326" s="34"/>
      <c r="I326" s="35"/>
      <c r="J326" s="36"/>
      <c r="K326" s="34"/>
      <c r="L326" s="36"/>
      <c r="M326" s="34"/>
    </row>
    <row r="327" spans="1:13" ht="13.2" x14ac:dyDescent="0.25">
      <c r="A327" s="8"/>
      <c r="B327" s="34"/>
      <c r="C327" s="35"/>
      <c r="D327" s="36"/>
      <c r="E327" s="34"/>
      <c r="F327" s="35"/>
      <c r="G327" s="36"/>
      <c r="H327" s="34"/>
      <c r="I327" s="35"/>
      <c r="J327" s="36"/>
      <c r="K327" s="34"/>
      <c r="L327" s="36"/>
      <c r="M327" s="34"/>
    </row>
    <row r="328" spans="1:13" ht="13.2" x14ac:dyDescent="0.25">
      <c r="A328" s="8"/>
      <c r="B328" s="34"/>
      <c r="C328" s="35"/>
      <c r="D328" s="36"/>
      <c r="E328" s="34"/>
      <c r="F328" s="35"/>
      <c r="G328" s="36"/>
      <c r="H328" s="34"/>
      <c r="I328" s="35"/>
      <c r="J328" s="36"/>
      <c r="K328" s="34"/>
      <c r="L328" s="36"/>
      <c r="M328" s="34"/>
    </row>
    <row r="329" spans="1:13" ht="13.2" x14ac:dyDescent="0.25">
      <c r="A329" s="8"/>
      <c r="B329" s="34"/>
      <c r="C329" s="35"/>
      <c r="D329" s="36"/>
      <c r="E329" s="34"/>
      <c r="F329" s="35"/>
      <c r="G329" s="36"/>
      <c r="H329" s="34"/>
      <c r="I329" s="35"/>
      <c r="J329" s="36"/>
      <c r="K329" s="34"/>
      <c r="L329" s="36"/>
      <c r="M329" s="34"/>
    </row>
    <row r="330" spans="1:13" ht="13.2" x14ac:dyDescent="0.25">
      <c r="A330" s="8"/>
      <c r="B330" s="34"/>
      <c r="C330" s="35"/>
      <c r="D330" s="36"/>
      <c r="E330" s="34"/>
      <c r="F330" s="35"/>
      <c r="G330" s="36"/>
      <c r="H330" s="34"/>
      <c r="I330" s="35"/>
      <c r="J330" s="36"/>
      <c r="K330" s="34"/>
      <c r="L330" s="36"/>
      <c r="M330" s="34"/>
    </row>
    <row r="331" spans="1:13" ht="13.2" x14ac:dyDescent="0.25">
      <c r="A331" s="8"/>
      <c r="B331" s="34"/>
      <c r="C331" s="35"/>
      <c r="D331" s="36"/>
      <c r="E331" s="34"/>
      <c r="F331" s="35"/>
      <c r="G331" s="36"/>
      <c r="H331" s="34"/>
      <c r="I331" s="35"/>
      <c r="J331" s="36"/>
      <c r="K331" s="34"/>
      <c r="L331" s="36"/>
      <c r="M331" s="34"/>
    </row>
    <row r="332" spans="1:13" ht="13.2" x14ac:dyDescent="0.25">
      <c r="A332" s="8"/>
      <c r="B332" s="34"/>
      <c r="C332" s="35"/>
      <c r="D332" s="36"/>
      <c r="E332" s="34"/>
      <c r="F332" s="35"/>
      <c r="G332" s="36"/>
      <c r="H332" s="34"/>
      <c r="I332" s="35"/>
      <c r="J332" s="36"/>
      <c r="K332" s="34"/>
      <c r="L332" s="36"/>
      <c r="M332" s="34"/>
    </row>
    <row r="333" spans="1:13" ht="13.2" x14ac:dyDescent="0.25">
      <c r="A333" s="8"/>
      <c r="B333" s="34"/>
      <c r="C333" s="35"/>
      <c r="D333" s="36"/>
      <c r="E333" s="34"/>
      <c r="F333" s="35"/>
      <c r="G333" s="36"/>
      <c r="H333" s="34"/>
      <c r="I333" s="35"/>
      <c r="J333" s="36"/>
      <c r="K333" s="34"/>
      <c r="L333" s="36"/>
      <c r="M333" s="34"/>
    </row>
    <row r="334" spans="1:13" ht="13.2" x14ac:dyDescent="0.25">
      <c r="A334" s="8"/>
      <c r="B334" s="34"/>
      <c r="C334" s="35"/>
      <c r="D334" s="36"/>
      <c r="E334" s="34"/>
      <c r="F334" s="35"/>
      <c r="G334" s="36"/>
      <c r="H334" s="34"/>
      <c r="I334" s="35"/>
      <c r="J334" s="36"/>
      <c r="K334" s="34"/>
      <c r="L334" s="36"/>
      <c r="M334" s="34"/>
    </row>
    <row r="335" spans="1:13" ht="13.2" x14ac:dyDescent="0.25">
      <c r="A335" s="8"/>
      <c r="B335" s="34"/>
      <c r="C335" s="35"/>
      <c r="D335" s="36"/>
      <c r="E335" s="34"/>
      <c r="F335" s="35"/>
      <c r="G335" s="36"/>
      <c r="H335" s="34"/>
      <c r="I335" s="35"/>
      <c r="J335" s="36"/>
      <c r="K335" s="34"/>
      <c r="L335" s="36"/>
      <c r="M335" s="34"/>
    </row>
    <row r="336" spans="1:13" ht="13.2" x14ac:dyDescent="0.25">
      <c r="A336" s="5"/>
      <c r="B336" s="34"/>
      <c r="C336" s="35"/>
      <c r="D336" s="36"/>
      <c r="E336" s="26"/>
      <c r="F336" s="27"/>
      <c r="G336" s="28"/>
      <c r="H336" s="26"/>
      <c r="I336" s="27"/>
      <c r="J336" s="28"/>
      <c r="K336" s="26"/>
      <c r="L336" s="28"/>
      <c r="M336" s="26"/>
    </row>
    <row r="337" spans="1:13" ht="13.2" x14ac:dyDescent="0.25">
      <c r="A337" s="8"/>
      <c r="B337" s="34"/>
      <c r="C337" s="35"/>
      <c r="D337" s="36"/>
      <c r="E337" s="26"/>
      <c r="F337" s="27"/>
      <c r="G337" s="28"/>
      <c r="H337" s="26"/>
      <c r="I337" s="27"/>
      <c r="J337" s="28"/>
      <c r="K337" s="26"/>
      <c r="L337" s="28"/>
      <c r="M337" s="26"/>
    </row>
    <row r="338" spans="1:13" x14ac:dyDescent="0.25">
      <c r="A338" s="5"/>
      <c r="B338" s="34"/>
      <c r="C338" s="35"/>
      <c r="D338" s="36"/>
      <c r="E338" s="1"/>
      <c r="F338" s="3"/>
      <c r="G338" s="3"/>
      <c r="H338" s="1"/>
      <c r="I338" s="3"/>
      <c r="J338" s="3"/>
      <c r="K338" s="1"/>
      <c r="L338" s="3"/>
      <c r="M338" s="1"/>
    </row>
    <row r="339" spans="1:13" ht="18" x14ac:dyDescent="0.35">
      <c r="A339" s="58"/>
      <c r="B339" s="34"/>
      <c r="C339" s="35"/>
      <c r="D339" s="36"/>
      <c r="E339" s="59"/>
      <c r="F339" s="29"/>
      <c r="G339" s="29"/>
      <c r="H339" s="30"/>
      <c r="I339" s="31"/>
      <c r="J339" s="31"/>
      <c r="K339" s="59"/>
      <c r="L339" s="29"/>
      <c r="M339" s="59"/>
    </row>
    <row r="340" spans="1:13" x14ac:dyDescent="0.25">
      <c r="A340" s="5"/>
      <c r="B340" s="34"/>
      <c r="C340" s="35"/>
      <c r="D340" s="36"/>
      <c r="E340" s="1"/>
      <c r="F340" s="3"/>
      <c r="G340" s="3"/>
      <c r="H340" s="1"/>
      <c r="I340" s="3"/>
      <c r="J340" s="3"/>
      <c r="K340" s="1"/>
      <c r="L340" s="3"/>
      <c r="M340" s="1"/>
    </row>
    <row r="341" spans="1:13" ht="13.2" x14ac:dyDescent="0.25">
      <c r="A341" s="5"/>
      <c r="B341" s="34"/>
      <c r="C341" s="35"/>
      <c r="D341" s="36"/>
      <c r="E341" s="5"/>
      <c r="F341" s="6"/>
      <c r="G341" s="7"/>
      <c r="H341" s="5"/>
      <c r="I341" s="6"/>
      <c r="J341" s="7"/>
      <c r="K341" s="5"/>
      <c r="L341" s="7"/>
      <c r="M341" s="5"/>
    </row>
    <row r="342" spans="1:13" ht="13.2" x14ac:dyDescent="0.25">
      <c r="A342" s="5"/>
      <c r="B342" s="34"/>
      <c r="C342" s="35"/>
      <c r="D342" s="36"/>
      <c r="E342" s="5"/>
      <c r="F342" s="6"/>
      <c r="G342" s="7"/>
      <c r="H342" s="5"/>
      <c r="I342" s="6"/>
      <c r="J342" s="7"/>
      <c r="K342" s="5"/>
      <c r="L342" s="6"/>
      <c r="M342" s="5"/>
    </row>
    <row r="343" spans="1:13" ht="13.2" x14ac:dyDescent="0.25">
      <c r="A343" s="5"/>
      <c r="B343" s="34"/>
      <c r="C343" s="35"/>
      <c r="D343" s="36"/>
      <c r="E343" s="32"/>
      <c r="F343" s="33"/>
      <c r="G343" s="33"/>
      <c r="H343" s="32"/>
      <c r="I343" s="33"/>
      <c r="J343" s="33"/>
      <c r="K343" s="32"/>
      <c r="L343" s="33"/>
      <c r="M343" s="32"/>
    </row>
    <row r="344" spans="1:13" ht="13.2" x14ac:dyDescent="0.25">
      <c r="A344" s="5"/>
      <c r="B344" s="34"/>
      <c r="C344" s="35"/>
      <c r="D344" s="36"/>
      <c r="E344" s="5"/>
      <c r="F344" s="6"/>
      <c r="G344" s="6"/>
      <c r="H344" s="5"/>
      <c r="I344" s="6"/>
      <c r="J344" s="6"/>
      <c r="K344" s="5"/>
      <c r="L344" s="6"/>
      <c r="M344" s="5"/>
    </row>
    <row r="345" spans="1:13" ht="13.2" x14ac:dyDescent="0.25">
      <c r="A345" s="8"/>
      <c r="B345" s="34"/>
      <c r="C345" s="35"/>
      <c r="D345" s="36"/>
      <c r="E345" s="34"/>
      <c r="F345" s="35"/>
      <c r="G345" s="36"/>
      <c r="H345" s="34"/>
      <c r="I345" s="35"/>
      <c r="J345" s="36"/>
      <c r="K345" s="34"/>
      <c r="L345" s="36"/>
      <c r="M345" s="34"/>
    </row>
    <row r="346" spans="1:13" ht="13.2" x14ac:dyDescent="0.25">
      <c r="A346" s="8"/>
      <c r="B346" s="34"/>
      <c r="C346" s="35"/>
      <c r="D346" s="36"/>
      <c r="E346" s="34"/>
      <c r="F346" s="35"/>
      <c r="G346" s="36"/>
      <c r="H346" s="34"/>
      <c r="I346" s="35"/>
      <c r="J346" s="36"/>
      <c r="K346" s="34"/>
      <c r="L346" s="36"/>
      <c r="M346" s="34"/>
    </row>
    <row r="347" spans="1:13" ht="13.2" x14ac:dyDescent="0.25">
      <c r="A347" s="8"/>
      <c r="B347" s="34"/>
      <c r="C347" s="35"/>
      <c r="D347" s="36"/>
      <c r="E347" s="34"/>
      <c r="F347" s="35"/>
      <c r="G347" s="36"/>
      <c r="H347" s="34"/>
      <c r="I347" s="35"/>
      <c r="J347" s="36"/>
      <c r="K347" s="34"/>
      <c r="L347" s="36"/>
      <c r="M347" s="34"/>
    </row>
    <row r="348" spans="1:13" ht="13.2" x14ac:dyDescent="0.25">
      <c r="A348" s="8"/>
      <c r="B348" s="34"/>
      <c r="C348" s="35"/>
      <c r="D348" s="36"/>
      <c r="E348" s="34"/>
      <c r="F348" s="35"/>
      <c r="G348" s="36"/>
      <c r="H348" s="34"/>
      <c r="I348" s="35"/>
      <c r="J348" s="36"/>
      <c r="K348" s="34"/>
      <c r="L348" s="36"/>
      <c r="M348" s="34"/>
    </row>
    <row r="349" spans="1:13" ht="13.2" x14ac:dyDescent="0.25">
      <c r="A349" s="8"/>
      <c r="B349" s="34"/>
      <c r="C349" s="35"/>
      <c r="D349" s="36"/>
      <c r="E349" s="34"/>
      <c r="F349" s="35"/>
      <c r="G349" s="36"/>
      <c r="H349" s="34"/>
      <c r="I349" s="35"/>
      <c r="J349" s="36"/>
      <c r="K349" s="34"/>
      <c r="L349" s="36"/>
      <c r="M349" s="34"/>
    </row>
    <row r="350" spans="1:13" ht="13.2" x14ac:dyDescent="0.25">
      <c r="A350" s="8"/>
      <c r="B350" s="34"/>
      <c r="C350" s="35"/>
      <c r="D350" s="36"/>
      <c r="E350" s="34"/>
      <c r="F350" s="35"/>
      <c r="G350" s="36"/>
      <c r="H350" s="34"/>
      <c r="I350" s="35"/>
      <c r="J350" s="36"/>
      <c r="K350" s="34"/>
      <c r="L350" s="36"/>
      <c r="M350" s="34"/>
    </row>
    <row r="351" spans="1:13" ht="13.2" x14ac:dyDescent="0.25">
      <c r="A351" s="8"/>
      <c r="B351" s="34"/>
      <c r="C351" s="35"/>
      <c r="D351" s="36"/>
      <c r="E351" s="34"/>
      <c r="F351" s="35"/>
      <c r="G351" s="36"/>
      <c r="H351" s="34"/>
      <c r="I351" s="35"/>
      <c r="J351" s="36"/>
      <c r="K351" s="34"/>
      <c r="L351" s="36"/>
      <c r="M351" s="34"/>
    </row>
    <row r="352" spans="1:13" ht="13.2" x14ac:dyDescent="0.25">
      <c r="A352" s="8"/>
      <c r="B352" s="34"/>
      <c r="C352" s="35"/>
      <c r="D352" s="36"/>
      <c r="E352" s="34"/>
      <c r="F352" s="35"/>
      <c r="G352" s="36"/>
      <c r="H352" s="34"/>
      <c r="I352" s="35"/>
      <c r="J352" s="36"/>
      <c r="K352" s="34"/>
      <c r="L352" s="36"/>
      <c r="M352" s="34"/>
    </row>
    <row r="353" spans="1:13" ht="13.2" x14ac:dyDescent="0.25">
      <c r="A353" s="8"/>
      <c r="B353" s="34"/>
      <c r="C353" s="35"/>
      <c r="D353" s="36"/>
      <c r="E353" s="34"/>
      <c r="F353" s="35"/>
      <c r="G353" s="36"/>
      <c r="H353" s="34"/>
      <c r="I353" s="35"/>
      <c r="J353" s="36"/>
      <c r="K353" s="34"/>
      <c r="L353" s="36"/>
      <c r="M353" s="34"/>
    </row>
    <row r="354" spans="1:13" ht="13.2" x14ac:dyDescent="0.25">
      <c r="A354" s="8"/>
      <c r="B354" s="26"/>
      <c r="C354" s="27"/>
      <c r="D354" s="28"/>
      <c r="E354" s="34"/>
      <c r="F354" s="35"/>
      <c r="G354" s="36"/>
      <c r="H354" s="34"/>
      <c r="I354" s="35"/>
      <c r="J354" s="36"/>
      <c r="K354" s="34"/>
      <c r="L354" s="36"/>
      <c r="M354" s="34"/>
    </row>
    <row r="355" spans="1:13" ht="13.2" x14ac:dyDescent="0.25">
      <c r="A355" s="8"/>
      <c r="B355" s="26"/>
      <c r="C355" s="27"/>
      <c r="D355" s="28"/>
      <c r="E355" s="34"/>
      <c r="F355" s="35"/>
      <c r="G355" s="36"/>
      <c r="H355" s="34"/>
      <c r="I355" s="35"/>
      <c r="J355" s="36"/>
      <c r="K355" s="34"/>
      <c r="L355" s="36"/>
      <c r="M355" s="34"/>
    </row>
    <row r="356" spans="1:13" x14ac:dyDescent="0.25">
      <c r="A356" s="8"/>
      <c r="B356" s="1"/>
      <c r="C356" s="3"/>
      <c r="D356" s="3"/>
      <c r="E356" s="34"/>
      <c r="F356" s="35"/>
      <c r="G356" s="36"/>
      <c r="H356" s="34"/>
      <c r="I356" s="35"/>
      <c r="J356" s="36"/>
      <c r="K356" s="34"/>
      <c r="L356" s="36"/>
      <c r="M356" s="34"/>
    </row>
    <row r="357" spans="1:13" ht="18" x14ac:dyDescent="0.25">
      <c r="A357" s="8"/>
      <c r="B357" s="86"/>
      <c r="C357" s="29"/>
      <c r="D357" s="29"/>
      <c r="E357" s="34"/>
      <c r="F357" s="35"/>
      <c r="G357" s="36"/>
      <c r="H357" s="34"/>
      <c r="I357" s="35"/>
      <c r="J357" s="36"/>
      <c r="K357" s="34"/>
      <c r="L357" s="36"/>
      <c r="M357" s="34"/>
    </row>
    <row r="358" spans="1:13" x14ac:dyDescent="0.25">
      <c r="A358" s="8"/>
      <c r="B358" s="1"/>
      <c r="C358" s="3"/>
      <c r="D358" s="3"/>
      <c r="E358" s="34"/>
      <c r="F358" s="35"/>
      <c r="G358" s="36"/>
      <c r="H358" s="34"/>
      <c r="I358" s="35"/>
      <c r="J358" s="36"/>
      <c r="K358" s="34"/>
      <c r="L358" s="36"/>
      <c r="M358" s="34"/>
    </row>
    <row r="359" spans="1:13" ht="13.2" x14ac:dyDescent="0.25">
      <c r="A359" s="8"/>
      <c r="B359" s="5"/>
      <c r="C359" s="6"/>
      <c r="D359" s="7"/>
      <c r="E359" s="34"/>
      <c r="F359" s="35"/>
      <c r="G359" s="36"/>
      <c r="H359" s="34"/>
      <c r="I359" s="35"/>
      <c r="J359" s="36"/>
      <c r="K359" s="34"/>
      <c r="L359" s="36"/>
      <c r="M359" s="34"/>
    </row>
    <row r="360" spans="1:13" ht="13.2" x14ac:dyDescent="0.25">
      <c r="A360" s="8"/>
      <c r="B360" s="5"/>
      <c r="C360" s="6"/>
      <c r="D360" s="7"/>
      <c r="E360" s="34"/>
      <c r="F360" s="35"/>
      <c r="G360" s="36"/>
      <c r="H360" s="34"/>
      <c r="I360" s="35"/>
      <c r="J360" s="36"/>
      <c r="K360" s="34"/>
      <c r="L360" s="36"/>
      <c r="M360" s="34"/>
    </row>
    <row r="361" spans="1:13" ht="13.2" x14ac:dyDescent="0.25">
      <c r="A361" s="8"/>
      <c r="B361" s="32"/>
      <c r="C361" s="33"/>
      <c r="D361" s="33"/>
      <c r="E361" s="34"/>
      <c r="F361" s="35"/>
      <c r="G361" s="36"/>
      <c r="H361" s="34"/>
      <c r="I361" s="35"/>
      <c r="J361" s="36"/>
      <c r="K361" s="34"/>
      <c r="L361" s="36"/>
      <c r="M361" s="34"/>
    </row>
    <row r="362" spans="1:13" ht="13.2" x14ac:dyDescent="0.25">
      <c r="A362" s="8"/>
      <c r="B362" s="5"/>
      <c r="C362" s="6"/>
      <c r="D362" s="6"/>
      <c r="E362" s="34"/>
      <c r="F362" s="35"/>
      <c r="G362" s="36"/>
      <c r="H362" s="34"/>
      <c r="I362" s="35"/>
      <c r="J362" s="36"/>
      <c r="K362" s="34"/>
      <c r="L362" s="36"/>
      <c r="M362" s="34"/>
    </row>
    <row r="363" spans="1:13" ht="13.2" x14ac:dyDescent="0.25">
      <c r="A363" s="8"/>
      <c r="B363" s="34"/>
      <c r="C363" s="35"/>
      <c r="D363" s="36"/>
      <c r="E363" s="34"/>
      <c r="F363" s="35"/>
      <c r="G363" s="36"/>
      <c r="H363" s="34"/>
      <c r="I363" s="35"/>
      <c r="J363" s="36"/>
      <c r="K363" s="34"/>
      <c r="L363" s="36"/>
      <c r="M363" s="34"/>
    </row>
    <row r="364" spans="1:13" ht="13.2" x14ac:dyDescent="0.25">
      <c r="A364" s="8"/>
      <c r="B364" s="34"/>
      <c r="C364" s="35"/>
      <c r="D364" s="36"/>
      <c r="E364" s="34"/>
      <c r="F364" s="35"/>
      <c r="G364" s="36"/>
      <c r="H364" s="34"/>
      <c r="I364" s="35"/>
      <c r="J364" s="36"/>
      <c r="K364" s="34"/>
      <c r="L364" s="36"/>
      <c r="M364" s="34"/>
    </row>
    <row r="365" spans="1:13" ht="13.2" x14ac:dyDescent="0.25">
      <c r="A365" s="8"/>
      <c r="B365" s="34"/>
      <c r="C365" s="35"/>
      <c r="D365" s="36"/>
      <c r="E365" s="34"/>
      <c r="F365" s="35"/>
      <c r="G365" s="36"/>
      <c r="H365" s="34"/>
      <c r="I365" s="35"/>
      <c r="J365" s="36"/>
      <c r="K365" s="34"/>
      <c r="L365" s="36"/>
      <c r="M365" s="34"/>
    </row>
    <row r="366" spans="1:13" ht="13.2" x14ac:dyDescent="0.25">
      <c r="A366" s="8"/>
      <c r="B366" s="34"/>
      <c r="C366" s="35"/>
      <c r="D366" s="36"/>
      <c r="E366" s="34"/>
      <c r="F366" s="35"/>
      <c r="G366" s="36"/>
      <c r="H366" s="34"/>
      <c r="I366" s="35"/>
      <c r="J366" s="36"/>
      <c r="K366" s="34"/>
      <c r="L366" s="36"/>
      <c r="M366" s="34"/>
    </row>
    <row r="367" spans="1:13" ht="13.2" x14ac:dyDescent="0.25">
      <c r="A367" s="8"/>
      <c r="B367" s="34"/>
      <c r="C367" s="35"/>
      <c r="D367" s="36"/>
      <c r="E367" s="34"/>
      <c r="F367" s="35"/>
      <c r="G367" s="36"/>
      <c r="H367" s="34"/>
      <c r="I367" s="35"/>
      <c r="J367" s="36"/>
      <c r="K367" s="34"/>
      <c r="L367" s="36"/>
      <c r="M367" s="34"/>
    </row>
    <row r="368" spans="1:13" ht="13.2" x14ac:dyDescent="0.25">
      <c r="A368" s="8"/>
      <c r="B368" s="34"/>
      <c r="C368" s="35"/>
      <c r="D368" s="36"/>
      <c r="E368" s="34"/>
      <c r="F368" s="35"/>
      <c r="G368" s="36"/>
      <c r="H368" s="34"/>
      <c r="I368" s="35"/>
      <c r="J368" s="36"/>
      <c r="K368" s="34"/>
      <c r="L368" s="36"/>
      <c r="M368" s="34"/>
    </row>
    <row r="369" spans="1:13" ht="13.2" x14ac:dyDescent="0.25">
      <c r="A369" s="8"/>
      <c r="B369" s="34"/>
      <c r="C369" s="35"/>
      <c r="D369" s="36"/>
      <c r="E369" s="34"/>
      <c r="F369" s="35"/>
      <c r="G369" s="36"/>
      <c r="H369" s="34"/>
      <c r="I369" s="35"/>
      <c r="J369" s="36"/>
      <c r="K369" s="34"/>
      <c r="L369" s="36"/>
      <c r="M369" s="34"/>
    </row>
    <row r="370" spans="1:13" ht="13.2" x14ac:dyDescent="0.25">
      <c r="A370" s="8"/>
      <c r="B370" s="34"/>
      <c r="C370" s="35"/>
      <c r="D370" s="36"/>
      <c r="E370" s="34"/>
      <c r="F370" s="35"/>
      <c r="G370" s="36"/>
      <c r="H370" s="34"/>
      <c r="I370" s="35"/>
      <c r="J370" s="36"/>
      <c r="K370" s="34"/>
      <c r="L370" s="36"/>
      <c r="M370" s="34"/>
    </row>
    <row r="371" spans="1:13" ht="13.2" x14ac:dyDescent="0.25">
      <c r="A371" s="8"/>
      <c r="B371" s="34"/>
      <c r="C371" s="35"/>
      <c r="D371" s="36"/>
      <c r="E371" s="34"/>
      <c r="F371" s="35"/>
      <c r="G371" s="36"/>
      <c r="H371" s="34"/>
      <c r="I371" s="35"/>
      <c r="J371" s="36"/>
      <c r="K371" s="34"/>
      <c r="L371" s="36"/>
      <c r="M371" s="34"/>
    </row>
    <row r="372" spans="1:13" ht="13.2" x14ac:dyDescent="0.25">
      <c r="A372" s="8"/>
      <c r="B372" s="34"/>
      <c r="C372" s="35"/>
      <c r="D372" s="36"/>
      <c r="E372" s="34"/>
      <c r="F372" s="35"/>
      <c r="G372" s="36"/>
      <c r="H372" s="34"/>
      <c r="I372" s="35"/>
      <c r="J372" s="36"/>
      <c r="K372" s="34"/>
      <c r="L372" s="36"/>
      <c r="M372" s="34"/>
    </row>
    <row r="373" spans="1:13" ht="13.2" x14ac:dyDescent="0.25">
      <c r="A373" s="8"/>
      <c r="B373" s="34"/>
      <c r="C373" s="35"/>
      <c r="D373" s="36"/>
      <c r="E373" s="34"/>
      <c r="F373" s="35"/>
      <c r="G373" s="36"/>
      <c r="H373" s="34"/>
      <c r="I373" s="35"/>
      <c r="J373" s="36"/>
      <c r="K373" s="34"/>
      <c r="L373" s="36"/>
      <c r="M373" s="34"/>
    </row>
    <row r="374" spans="1:13" ht="13.2" x14ac:dyDescent="0.25">
      <c r="A374" s="8"/>
      <c r="B374" s="34"/>
      <c r="C374" s="35"/>
      <c r="D374" s="36"/>
      <c r="E374" s="34"/>
      <c r="F374" s="35"/>
      <c r="G374" s="36"/>
      <c r="H374" s="34"/>
      <c r="I374" s="35"/>
      <c r="J374" s="36"/>
      <c r="K374" s="34"/>
      <c r="L374" s="36"/>
      <c r="M374" s="34"/>
    </row>
    <row r="375" spans="1:13" ht="13.2" x14ac:dyDescent="0.25">
      <c r="A375" s="8"/>
      <c r="B375" s="34"/>
      <c r="C375" s="35"/>
      <c r="D375" s="36"/>
      <c r="E375" s="34"/>
      <c r="F375" s="35"/>
      <c r="G375" s="36"/>
      <c r="H375" s="34"/>
      <c r="I375" s="35"/>
      <c r="J375" s="36"/>
      <c r="K375" s="34"/>
      <c r="L375" s="36"/>
      <c r="M375" s="34"/>
    </row>
    <row r="376" spans="1:13" ht="13.2" x14ac:dyDescent="0.25">
      <c r="A376" s="8"/>
      <c r="B376" s="34"/>
      <c r="C376" s="35"/>
      <c r="D376" s="36"/>
      <c r="E376" s="34"/>
      <c r="F376" s="35"/>
      <c r="G376" s="36"/>
      <c r="H376" s="34"/>
      <c r="I376" s="35"/>
      <c r="J376" s="36"/>
      <c r="K376" s="34"/>
      <c r="L376" s="36"/>
      <c r="M376" s="34"/>
    </row>
    <row r="377" spans="1:13" ht="13.2" x14ac:dyDescent="0.25">
      <c r="A377" s="8"/>
      <c r="B377" s="34"/>
      <c r="C377" s="35"/>
      <c r="D377" s="36"/>
      <c r="E377" s="34"/>
      <c r="F377" s="35"/>
      <c r="G377" s="36"/>
      <c r="H377" s="34"/>
      <c r="I377" s="35"/>
      <c r="J377" s="36"/>
      <c r="K377" s="34"/>
      <c r="L377" s="36"/>
      <c r="M377" s="34"/>
    </row>
    <row r="378" spans="1:13" ht="13.2" x14ac:dyDescent="0.25">
      <c r="A378" s="8"/>
      <c r="B378" s="34"/>
      <c r="C378" s="35"/>
      <c r="D378" s="36"/>
      <c r="E378" s="34"/>
      <c r="F378" s="35"/>
      <c r="G378" s="36"/>
      <c r="H378" s="34"/>
      <c r="I378" s="35"/>
      <c r="J378" s="36"/>
      <c r="K378" s="34"/>
      <c r="L378" s="36"/>
      <c r="M378" s="34"/>
    </row>
    <row r="379" spans="1:13" ht="13.2" x14ac:dyDescent="0.25">
      <c r="A379" s="8"/>
      <c r="B379" s="34"/>
      <c r="C379" s="35"/>
      <c r="D379" s="36"/>
      <c r="E379" s="34"/>
      <c r="F379" s="35"/>
      <c r="G379" s="36"/>
      <c r="H379" s="34"/>
      <c r="I379" s="35"/>
      <c r="J379" s="36"/>
      <c r="K379" s="34"/>
      <c r="L379" s="36"/>
      <c r="M379" s="34"/>
    </row>
    <row r="380" spans="1:13" ht="13.2" x14ac:dyDescent="0.25">
      <c r="A380" s="8"/>
      <c r="B380" s="34"/>
      <c r="C380" s="35"/>
      <c r="D380" s="36"/>
      <c r="E380" s="34"/>
      <c r="F380" s="35"/>
      <c r="G380" s="36"/>
      <c r="H380" s="34"/>
      <c r="I380" s="35"/>
      <c r="J380" s="36"/>
      <c r="K380" s="34"/>
      <c r="L380" s="36"/>
      <c r="M380" s="34"/>
    </row>
    <row r="381" spans="1:13" ht="13.2" x14ac:dyDescent="0.25">
      <c r="A381" s="8"/>
      <c r="B381" s="34"/>
      <c r="C381" s="35"/>
      <c r="D381" s="36"/>
      <c r="E381" s="34"/>
      <c r="F381" s="35"/>
      <c r="G381" s="36"/>
      <c r="H381" s="34"/>
      <c r="I381" s="35"/>
      <c r="J381" s="36"/>
      <c r="K381" s="34"/>
      <c r="L381" s="36"/>
      <c r="M381" s="34"/>
    </row>
    <row r="382" spans="1:13" ht="13.2" x14ac:dyDescent="0.25">
      <c r="A382" s="8"/>
      <c r="B382" s="34"/>
      <c r="C382" s="35"/>
      <c r="D382" s="36"/>
      <c r="E382" s="34"/>
      <c r="F382" s="35"/>
      <c r="G382" s="36"/>
      <c r="H382" s="34"/>
      <c r="I382" s="35"/>
      <c r="J382" s="36"/>
      <c r="K382" s="34"/>
      <c r="L382" s="36"/>
      <c r="M382" s="34"/>
    </row>
    <row r="383" spans="1:13" ht="13.2" x14ac:dyDescent="0.25">
      <c r="A383" s="8"/>
      <c r="B383" s="34"/>
      <c r="C383" s="35"/>
      <c r="D383" s="36"/>
      <c r="E383" s="34"/>
      <c r="F383" s="35"/>
      <c r="G383" s="36"/>
      <c r="H383" s="34"/>
      <c r="I383" s="35"/>
      <c r="J383" s="36"/>
      <c r="K383" s="34"/>
      <c r="L383" s="36"/>
      <c r="M383" s="34"/>
    </row>
    <row r="384" spans="1:13" ht="13.2" x14ac:dyDescent="0.25">
      <c r="A384" s="8"/>
      <c r="B384" s="34"/>
      <c r="C384" s="35"/>
      <c r="D384" s="36"/>
      <c r="E384" s="34"/>
      <c r="F384" s="35"/>
      <c r="G384" s="36"/>
      <c r="H384" s="34"/>
      <c r="I384" s="35"/>
      <c r="J384" s="36"/>
      <c r="K384" s="34"/>
      <c r="L384" s="36"/>
      <c r="M384" s="34"/>
    </row>
    <row r="385" spans="1:13" ht="13.2" x14ac:dyDescent="0.25">
      <c r="A385" s="8"/>
      <c r="B385" s="34"/>
      <c r="C385" s="35"/>
      <c r="D385" s="36"/>
      <c r="E385" s="34"/>
      <c r="F385" s="35"/>
      <c r="G385" s="36"/>
      <c r="H385" s="34"/>
      <c r="I385" s="35"/>
      <c r="J385" s="36"/>
      <c r="K385" s="34"/>
      <c r="L385" s="36"/>
      <c r="M385" s="34"/>
    </row>
    <row r="386" spans="1:13" ht="13.2" x14ac:dyDescent="0.25">
      <c r="A386" s="8"/>
      <c r="B386" s="34"/>
      <c r="C386" s="35"/>
      <c r="D386" s="36"/>
      <c r="E386" s="34"/>
      <c r="F386" s="35"/>
      <c r="G386" s="36"/>
      <c r="H386" s="34"/>
      <c r="I386" s="35"/>
      <c r="J386" s="36"/>
      <c r="K386" s="34"/>
      <c r="L386" s="36"/>
      <c r="M386" s="34"/>
    </row>
    <row r="387" spans="1:13" ht="13.2" x14ac:dyDescent="0.25">
      <c r="A387" s="8"/>
      <c r="B387" s="34"/>
      <c r="C387" s="35"/>
      <c r="D387" s="36"/>
      <c r="E387" s="34"/>
      <c r="F387" s="35"/>
      <c r="G387" s="36"/>
      <c r="H387" s="34"/>
      <c r="I387" s="35"/>
      <c r="J387" s="36"/>
      <c r="K387" s="34"/>
      <c r="L387" s="36"/>
      <c r="M387" s="34"/>
    </row>
    <row r="388" spans="1:13" ht="13.2" x14ac:dyDescent="0.25">
      <c r="A388" s="8"/>
      <c r="B388" s="34"/>
      <c r="C388" s="35"/>
      <c r="D388" s="36"/>
      <c r="E388" s="34"/>
      <c r="F388" s="35"/>
      <c r="G388" s="36"/>
      <c r="H388" s="34"/>
      <c r="I388" s="35"/>
      <c r="J388" s="36"/>
      <c r="K388" s="34"/>
      <c r="L388" s="36"/>
      <c r="M388" s="34"/>
    </row>
    <row r="389" spans="1:13" ht="13.2" x14ac:dyDescent="0.25">
      <c r="A389" s="5"/>
      <c r="B389" s="34"/>
      <c r="C389" s="35"/>
      <c r="D389" s="36"/>
      <c r="E389" s="26"/>
      <c r="F389" s="27"/>
      <c r="G389" s="28"/>
      <c r="H389" s="26"/>
      <c r="I389" s="27"/>
      <c r="J389" s="28"/>
      <c r="K389" s="26"/>
      <c r="L389" s="28"/>
      <c r="M389" s="26"/>
    </row>
    <row r="390" spans="1:13" ht="13.2" x14ac:dyDescent="0.25">
      <c r="A390" s="8"/>
      <c r="B390" s="34"/>
      <c r="C390" s="35"/>
      <c r="D390" s="36"/>
      <c r="E390" s="26"/>
      <c r="F390" s="27"/>
      <c r="G390" s="28"/>
      <c r="H390" s="26"/>
      <c r="I390" s="27"/>
      <c r="J390" s="28"/>
      <c r="K390" s="26"/>
      <c r="L390" s="28"/>
      <c r="M390" s="26"/>
    </row>
    <row r="391" spans="1:13" x14ac:dyDescent="0.25">
      <c r="A391" s="5"/>
      <c r="B391" s="34"/>
      <c r="C391" s="35"/>
      <c r="D391" s="36"/>
      <c r="E391" s="1"/>
      <c r="F391" s="3"/>
      <c r="G391" s="3"/>
      <c r="H391" s="1"/>
      <c r="I391" s="3"/>
      <c r="J391" s="3"/>
      <c r="K391" s="1"/>
      <c r="L391" s="3"/>
      <c r="M391" s="1"/>
    </row>
    <row r="392" spans="1:13" x14ac:dyDescent="0.25">
      <c r="A392" s="5"/>
      <c r="B392" s="34"/>
      <c r="C392" s="35"/>
      <c r="D392" s="36"/>
      <c r="E392" s="1"/>
      <c r="F392" s="3"/>
      <c r="G392" s="3"/>
      <c r="H392" s="1"/>
      <c r="I392" s="37"/>
      <c r="J392" s="3"/>
      <c r="K392" s="1"/>
      <c r="L392" s="3"/>
      <c r="M392" s="1"/>
    </row>
    <row r="393" spans="1:13" x14ac:dyDescent="0.25">
      <c r="A393" s="5"/>
      <c r="B393" s="34"/>
      <c r="C393" s="35"/>
      <c r="D393" s="36"/>
      <c r="E393" s="1"/>
      <c r="F393" s="3"/>
      <c r="G393" s="3"/>
      <c r="H393" s="1"/>
      <c r="I393" s="3"/>
      <c r="J393" s="3"/>
      <c r="K393" s="1"/>
      <c r="L393" s="3"/>
      <c r="M393" s="1"/>
    </row>
    <row r="394" spans="1:13" ht="13.2" x14ac:dyDescent="0.25">
      <c r="A394" s="5"/>
      <c r="B394" s="34"/>
      <c r="C394" s="35"/>
      <c r="D394" s="36"/>
      <c r="E394" s="5"/>
      <c r="F394" s="6"/>
      <c r="G394" s="7"/>
      <c r="H394" s="5"/>
      <c r="I394" s="6"/>
      <c r="J394" s="7"/>
      <c r="K394" s="5"/>
      <c r="L394" s="7"/>
      <c r="M394" s="5"/>
    </row>
    <row r="395" spans="1:13" ht="13.2" x14ac:dyDescent="0.25">
      <c r="A395" s="5"/>
      <c r="B395" s="34"/>
      <c r="C395" s="35"/>
      <c r="D395" s="36"/>
      <c r="E395" s="5"/>
      <c r="F395" s="6"/>
      <c r="G395" s="7"/>
      <c r="H395" s="5"/>
      <c r="I395" s="6"/>
      <c r="J395" s="7"/>
      <c r="K395" s="5"/>
      <c r="L395" s="6"/>
      <c r="M395" s="5"/>
    </row>
    <row r="396" spans="1:13" ht="13.2" x14ac:dyDescent="0.25">
      <c r="A396" s="5"/>
      <c r="B396" s="34"/>
      <c r="C396" s="35"/>
      <c r="D396" s="36"/>
      <c r="E396" s="32"/>
      <c r="F396" s="33"/>
      <c r="G396" s="33"/>
      <c r="H396" s="32"/>
      <c r="I396" s="33"/>
      <c r="J396" s="33"/>
      <c r="K396" s="32"/>
      <c r="L396" s="33"/>
      <c r="M396" s="32"/>
    </row>
    <row r="397" spans="1:13" ht="13.2" x14ac:dyDescent="0.25">
      <c r="A397" s="5"/>
      <c r="B397" s="34"/>
      <c r="C397" s="35"/>
      <c r="D397" s="36"/>
      <c r="E397" s="5"/>
      <c r="F397" s="6"/>
      <c r="G397" s="6"/>
      <c r="H397" s="5"/>
      <c r="I397" s="6"/>
      <c r="J397" s="6"/>
      <c r="K397" s="5"/>
      <c r="L397" s="6"/>
      <c r="M397" s="5"/>
    </row>
    <row r="398" spans="1:13" ht="13.2" x14ac:dyDescent="0.25">
      <c r="A398" s="8"/>
      <c r="B398" s="34"/>
      <c r="C398" s="35"/>
      <c r="D398" s="36"/>
      <c r="E398" s="34"/>
      <c r="F398" s="35"/>
      <c r="G398" s="36"/>
      <c r="H398" s="34"/>
      <c r="I398" s="35"/>
      <c r="J398" s="36"/>
      <c r="K398" s="34"/>
      <c r="L398" s="36"/>
      <c r="M398" s="34"/>
    </row>
    <row r="399" spans="1:13" ht="13.2" x14ac:dyDescent="0.25">
      <c r="A399" s="8"/>
      <c r="B399" s="34"/>
      <c r="C399" s="35"/>
      <c r="D399" s="36"/>
      <c r="E399" s="34"/>
      <c r="F399" s="35"/>
      <c r="G399" s="36"/>
      <c r="H399" s="34"/>
      <c r="I399" s="35"/>
      <c r="J399" s="36"/>
      <c r="K399" s="34"/>
      <c r="L399" s="36"/>
      <c r="M399" s="34"/>
    </row>
    <row r="400" spans="1:13" ht="13.2" x14ac:dyDescent="0.25">
      <c r="A400" s="8"/>
      <c r="B400" s="34"/>
      <c r="C400" s="35"/>
      <c r="D400" s="36"/>
      <c r="E400" s="34"/>
      <c r="F400" s="35"/>
      <c r="G400" s="36"/>
      <c r="H400" s="34"/>
      <c r="I400" s="35"/>
      <c r="J400" s="36"/>
      <c r="K400" s="34"/>
      <c r="L400" s="36"/>
      <c r="M400" s="34"/>
    </row>
    <row r="401" spans="1:13" ht="13.2" x14ac:dyDescent="0.25">
      <c r="A401" s="8"/>
      <c r="B401" s="34"/>
      <c r="C401" s="35"/>
      <c r="D401" s="36"/>
      <c r="E401" s="34"/>
      <c r="F401" s="35"/>
      <c r="G401" s="36"/>
      <c r="H401" s="34"/>
      <c r="I401" s="35"/>
      <c r="J401" s="36"/>
      <c r="K401" s="34"/>
      <c r="L401" s="36"/>
      <c r="M401" s="34"/>
    </row>
    <row r="402" spans="1:13" ht="13.2" x14ac:dyDescent="0.25">
      <c r="A402" s="8"/>
      <c r="B402" s="34"/>
      <c r="C402" s="35"/>
      <c r="D402" s="36"/>
      <c r="E402" s="34"/>
      <c r="F402" s="35"/>
      <c r="G402" s="36"/>
      <c r="H402" s="34"/>
      <c r="I402" s="35"/>
      <c r="J402" s="36"/>
      <c r="K402" s="34"/>
      <c r="L402" s="36"/>
      <c r="M402" s="34"/>
    </row>
    <row r="403" spans="1:13" ht="13.2" x14ac:dyDescent="0.25">
      <c r="A403" s="8"/>
      <c r="B403" s="34"/>
      <c r="C403" s="35"/>
      <c r="D403" s="36"/>
      <c r="E403" s="34"/>
      <c r="F403" s="35"/>
      <c r="G403" s="36"/>
      <c r="H403" s="34"/>
      <c r="I403" s="35"/>
      <c r="J403" s="36"/>
      <c r="K403" s="34"/>
      <c r="L403" s="36"/>
      <c r="M403" s="34"/>
    </row>
    <row r="404" spans="1:13" ht="13.2" x14ac:dyDescent="0.25">
      <c r="A404" s="8"/>
      <c r="B404" s="34"/>
      <c r="C404" s="35"/>
      <c r="D404" s="36"/>
      <c r="E404" s="34"/>
      <c r="F404" s="35"/>
      <c r="G404" s="36"/>
      <c r="H404" s="34"/>
      <c r="I404" s="35"/>
      <c r="J404" s="36"/>
      <c r="K404" s="34"/>
      <c r="L404" s="36"/>
      <c r="M404" s="34"/>
    </row>
    <row r="405" spans="1:13" ht="13.2" x14ac:dyDescent="0.25">
      <c r="A405" s="8"/>
      <c r="B405" s="34"/>
      <c r="C405" s="35"/>
      <c r="D405" s="36"/>
      <c r="E405" s="34"/>
      <c r="F405" s="35"/>
      <c r="G405" s="36"/>
      <c r="H405" s="34"/>
      <c r="I405" s="35"/>
      <c r="J405" s="36"/>
      <c r="K405" s="34"/>
      <c r="L405" s="36"/>
      <c r="M405" s="34"/>
    </row>
    <row r="406" spans="1:13" ht="13.2" x14ac:dyDescent="0.25">
      <c r="A406" s="8"/>
      <c r="B406" s="34"/>
      <c r="C406" s="35"/>
      <c r="D406" s="36"/>
      <c r="E406" s="34"/>
      <c r="F406" s="35"/>
      <c r="G406" s="36"/>
      <c r="H406" s="34"/>
      <c r="I406" s="35"/>
      <c r="J406" s="36"/>
      <c r="K406" s="34"/>
      <c r="L406" s="36"/>
      <c r="M406" s="34"/>
    </row>
    <row r="407" spans="1:13" ht="13.2" x14ac:dyDescent="0.25">
      <c r="A407" s="8"/>
      <c r="B407" s="26"/>
      <c r="C407" s="27"/>
      <c r="D407" s="28"/>
      <c r="E407" s="34"/>
      <c r="F407" s="35"/>
      <c r="G407" s="36"/>
      <c r="H407" s="34"/>
      <c r="I407" s="35"/>
      <c r="J407" s="36"/>
      <c r="K407" s="34"/>
      <c r="L407" s="36"/>
      <c r="M407" s="34"/>
    </row>
    <row r="408" spans="1:13" ht="13.2" x14ac:dyDescent="0.25">
      <c r="A408" s="8"/>
      <c r="B408" s="26"/>
      <c r="C408" s="27"/>
      <c r="D408" s="28"/>
      <c r="E408" s="34"/>
      <c r="F408" s="35"/>
      <c r="G408" s="36"/>
      <c r="H408" s="34"/>
      <c r="I408" s="35"/>
      <c r="J408" s="36"/>
      <c r="K408" s="34"/>
      <c r="L408" s="36"/>
      <c r="M408" s="34"/>
    </row>
    <row r="409" spans="1:13" x14ac:dyDescent="0.25">
      <c r="A409" s="8"/>
      <c r="B409" s="1"/>
      <c r="C409" s="3"/>
      <c r="D409" s="3"/>
      <c r="E409" s="34"/>
      <c r="F409" s="35"/>
      <c r="G409" s="36"/>
      <c r="H409" s="34"/>
      <c r="I409" s="35"/>
      <c r="J409" s="36"/>
      <c r="K409" s="34"/>
      <c r="L409" s="36"/>
      <c r="M409" s="34"/>
    </row>
    <row r="410" spans="1:13" x14ac:dyDescent="0.25">
      <c r="A410" s="8"/>
      <c r="B410" s="1"/>
      <c r="C410" s="3"/>
      <c r="D410" s="3"/>
      <c r="E410" s="34"/>
      <c r="F410" s="35"/>
      <c r="G410" s="36"/>
      <c r="H410" s="34"/>
      <c r="I410" s="35"/>
      <c r="J410" s="36"/>
      <c r="K410" s="34"/>
      <c r="L410" s="36"/>
      <c r="M410" s="34"/>
    </row>
    <row r="411" spans="1:13" x14ac:dyDescent="0.25">
      <c r="A411" s="8"/>
      <c r="B411" s="1"/>
      <c r="C411" s="3"/>
      <c r="D411" s="3"/>
      <c r="E411" s="34"/>
      <c r="F411" s="35"/>
      <c r="G411" s="36"/>
      <c r="H411" s="34"/>
      <c r="I411" s="35"/>
      <c r="J411" s="36"/>
      <c r="K411" s="34"/>
      <c r="L411" s="36"/>
      <c r="M411" s="34"/>
    </row>
    <row r="412" spans="1:13" ht="13.2" x14ac:dyDescent="0.25">
      <c r="A412" s="8"/>
      <c r="B412" s="5"/>
      <c r="C412" s="6"/>
      <c r="D412" s="7"/>
      <c r="E412" s="34"/>
      <c r="F412" s="35"/>
      <c r="G412" s="36"/>
      <c r="H412" s="34"/>
      <c r="I412" s="35"/>
      <c r="J412" s="36"/>
      <c r="K412" s="34"/>
      <c r="L412" s="36"/>
      <c r="M412" s="34"/>
    </row>
    <row r="413" spans="1:13" ht="13.2" x14ac:dyDescent="0.25">
      <c r="A413" s="8"/>
      <c r="B413" s="5"/>
      <c r="C413" s="6"/>
      <c r="D413" s="7"/>
      <c r="E413" s="34"/>
      <c r="F413" s="35"/>
      <c r="G413" s="36"/>
      <c r="H413" s="34"/>
      <c r="I413" s="35"/>
      <c r="J413" s="36"/>
      <c r="K413" s="34"/>
      <c r="L413" s="36"/>
      <c r="M413" s="34"/>
    </row>
    <row r="414" spans="1:13" ht="13.2" x14ac:dyDescent="0.25">
      <c r="A414" s="8"/>
      <c r="B414" s="32"/>
      <c r="C414" s="33"/>
      <c r="D414" s="33"/>
      <c r="E414" s="34"/>
      <c r="F414" s="35"/>
      <c r="G414" s="36"/>
      <c r="H414" s="34"/>
      <c r="I414" s="35"/>
      <c r="J414" s="36"/>
      <c r="K414" s="34"/>
      <c r="L414" s="36"/>
      <c r="M414" s="34"/>
    </row>
    <row r="415" spans="1:13" ht="13.2" x14ac:dyDescent="0.25">
      <c r="A415" s="8"/>
      <c r="B415" s="5"/>
      <c r="C415" s="6"/>
      <c r="D415" s="6"/>
      <c r="E415" s="34"/>
      <c r="F415" s="35"/>
      <c r="G415" s="36"/>
      <c r="H415" s="34"/>
      <c r="I415" s="35"/>
      <c r="J415" s="36"/>
      <c r="K415" s="34"/>
      <c r="L415" s="36"/>
      <c r="M415" s="34"/>
    </row>
    <row r="416" spans="1:13" ht="13.2" x14ac:dyDescent="0.25">
      <c r="A416" s="8"/>
      <c r="B416" s="34"/>
      <c r="C416" s="35"/>
      <c r="D416" s="36"/>
      <c r="E416" s="34"/>
      <c r="F416" s="35"/>
      <c r="G416" s="36"/>
      <c r="H416" s="34"/>
      <c r="I416" s="35"/>
      <c r="J416" s="36"/>
      <c r="K416" s="34"/>
      <c r="L416" s="36"/>
      <c r="M416" s="34"/>
    </row>
    <row r="417" spans="1:13" ht="13.2" x14ac:dyDescent="0.25">
      <c r="A417" s="8"/>
      <c r="B417" s="34"/>
      <c r="C417" s="35"/>
      <c r="D417" s="36"/>
      <c r="E417" s="34"/>
      <c r="F417" s="35"/>
      <c r="G417" s="36"/>
      <c r="H417" s="34"/>
      <c r="I417" s="35"/>
      <c r="J417" s="36"/>
      <c r="K417" s="34"/>
      <c r="L417" s="36"/>
      <c r="M417" s="34"/>
    </row>
    <row r="418" spans="1:13" ht="13.2" x14ac:dyDescent="0.25">
      <c r="A418" s="8"/>
      <c r="B418" s="34"/>
      <c r="C418" s="35"/>
      <c r="D418" s="36"/>
      <c r="E418" s="34"/>
      <c r="F418" s="35"/>
      <c r="G418" s="36"/>
      <c r="H418" s="34"/>
      <c r="I418" s="35"/>
      <c r="J418" s="36"/>
      <c r="K418" s="34"/>
      <c r="L418" s="36"/>
      <c r="M418" s="34"/>
    </row>
    <row r="419" spans="1:13" ht="13.2" x14ac:dyDescent="0.25">
      <c r="A419" s="8"/>
      <c r="B419" s="34"/>
      <c r="C419" s="35"/>
      <c r="D419" s="36"/>
      <c r="E419" s="34"/>
      <c r="F419" s="35"/>
      <c r="G419" s="36"/>
      <c r="H419" s="34"/>
      <c r="I419" s="35"/>
      <c r="J419" s="36"/>
      <c r="K419" s="34"/>
      <c r="L419" s="36"/>
      <c r="M419" s="34"/>
    </row>
    <row r="420" spans="1:13" ht="13.2" x14ac:dyDescent="0.25">
      <c r="A420" s="8"/>
      <c r="B420" s="34"/>
      <c r="C420" s="35"/>
      <c r="D420" s="36"/>
      <c r="E420" s="34"/>
      <c r="F420" s="35"/>
      <c r="G420" s="36"/>
      <c r="H420" s="34"/>
      <c r="I420" s="35"/>
      <c r="J420" s="36"/>
      <c r="K420" s="34"/>
      <c r="L420" s="36"/>
      <c r="M420" s="34"/>
    </row>
    <row r="421" spans="1:13" ht="13.2" x14ac:dyDescent="0.25">
      <c r="A421" s="8"/>
      <c r="B421" s="34"/>
      <c r="C421" s="35"/>
      <c r="D421" s="36"/>
      <c r="E421" s="34"/>
      <c r="F421" s="35"/>
      <c r="G421" s="36"/>
      <c r="H421" s="34"/>
      <c r="I421" s="35"/>
      <c r="J421" s="36"/>
      <c r="K421" s="34"/>
      <c r="L421" s="36"/>
      <c r="M421" s="34"/>
    </row>
    <row r="422" spans="1:13" ht="13.2" x14ac:dyDescent="0.25">
      <c r="A422" s="8"/>
      <c r="B422" s="34"/>
      <c r="C422" s="35"/>
      <c r="D422" s="36"/>
      <c r="E422" s="34"/>
      <c r="F422" s="35"/>
      <c r="G422" s="36"/>
      <c r="H422" s="34"/>
      <c r="I422" s="35"/>
      <c r="J422" s="36"/>
      <c r="K422" s="34"/>
      <c r="L422" s="36"/>
      <c r="M422" s="34"/>
    </row>
    <row r="423" spans="1:13" ht="13.2" x14ac:dyDescent="0.25">
      <c r="A423" s="8"/>
      <c r="B423" s="34"/>
      <c r="C423" s="35"/>
      <c r="D423" s="36"/>
      <c r="E423" s="34"/>
      <c r="F423" s="35"/>
      <c r="G423" s="36"/>
      <c r="H423" s="34"/>
      <c r="I423" s="35"/>
      <c r="J423" s="36"/>
      <c r="K423" s="34"/>
      <c r="L423" s="36"/>
      <c r="M423" s="34"/>
    </row>
    <row r="424" spans="1:13" ht="13.2" x14ac:dyDescent="0.25">
      <c r="A424" s="8"/>
      <c r="B424" s="34"/>
      <c r="C424" s="35"/>
      <c r="D424" s="36"/>
      <c r="E424" s="34"/>
      <c r="F424" s="35"/>
      <c r="G424" s="36"/>
      <c r="H424" s="34"/>
      <c r="I424" s="35"/>
      <c r="J424" s="36"/>
      <c r="K424" s="34"/>
      <c r="L424" s="36"/>
      <c r="M424" s="34"/>
    </row>
    <row r="425" spans="1:13" ht="13.2" x14ac:dyDescent="0.25">
      <c r="A425" s="8"/>
      <c r="B425" s="34"/>
      <c r="C425" s="35"/>
      <c r="D425" s="36"/>
      <c r="E425" s="34"/>
      <c r="F425" s="35"/>
      <c r="G425" s="36"/>
      <c r="H425" s="34"/>
      <c r="I425" s="35"/>
      <c r="J425" s="36"/>
      <c r="K425" s="34"/>
      <c r="L425" s="36"/>
      <c r="M425" s="34"/>
    </row>
    <row r="426" spans="1:13" ht="13.2" x14ac:dyDescent="0.25">
      <c r="A426" s="8"/>
      <c r="B426" s="34"/>
      <c r="C426" s="35"/>
      <c r="D426" s="36"/>
      <c r="E426" s="34"/>
      <c r="F426" s="35"/>
      <c r="G426" s="36"/>
      <c r="H426" s="34"/>
      <c r="I426" s="35"/>
      <c r="J426" s="36"/>
      <c r="K426" s="34"/>
      <c r="L426" s="36"/>
      <c r="M426" s="34"/>
    </row>
    <row r="427" spans="1:13" ht="13.2" x14ac:dyDescent="0.25">
      <c r="A427" s="8"/>
      <c r="B427" s="34"/>
      <c r="C427" s="35"/>
      <c r="D427" s="36"/>
      <c r="E427" s="34"/>
      <c r="F427" s="35"/>
      <c r="G427" s="36"/>
      <c r="H427" s="34"/>
      <c r="I427" s="35"/>
      <c r="J427" s="36"/>
      <c r="K427" s="34"/>
      <c r="L427" s="36"/>
      <c r="M427" s="34"/>
    </row>
    <row r="428" spans="1:13" ht="13.2" x14ac:dyDescent="0.25">
      <c r="A428" s="8"/>
      <c r="B428" s="34"/>
      <c r="C428" s="35"/>
      <c r="D428" s="36"/>
      <c r="E428" s="34"/>
      <c r="F428" s="35"/>
      <c r="G428" s="36"/>
      <c r="H428" s="34"/>
      <c r="I428" s="35"/>
      <c r="J428" s="36"/>
      <c r="K428" s="34"/>
      <c r="L428" s="36"/>
      <c r="M428" s="34"/>
    </row>
    <row r="429" spans="1:13" ht="13.2" x14ac:dyDescent="0.25">
      <c r="A429" s="8"/>
      <c r="B429" s="34"/>
      <c r="C429" s="35"/>
      <c r="D429" s="36"/>
      <c r="E429" s="34"/>
      <c r="F429" s="35"/>
      <c r="G429" s="36"/>
      <c r="H429" s="34"/>
      <c r="I429" s="35"/>
      <c r="J429" s="36"/>
      <c r="K429" s="34"/>
      <c r="L429" s="36"/>
      <c r="M429" s="34"/>
    </row>
    <row r="430" spans="1:13" ht="13.2" x14ac:dyDescent="0.25">
      <c r="A430" s="8"/>
      <c r="B430" s="34"/>
      <c r="C430" s="35"/>
      <c r="D430" s="36"/>
      <c r="E430" s="34"/>
      <c r="F430" s="35"/>
      <c r="G430" s="36"/>
      <c r="H430" s="34"/>
      <c r="I430" s="35"/>
      <c r="J430" s="36"/>
      <c r="K430" s="34"/>
      <c r="L430" s="36"/>
      <c r="M430" s="34"/>
    </row>
    <row r="431" spans="1:13" ht="13.2" x14ac:dyDescent="0.25">
      <c r="A431" s="8"/>
      <c r="B431" s="34"/>
      <c r="C431" s="35"/>
      <c r="D431" s="36"/>
      <c r="E431" s="34"/>
      <c r="F431" s="35"/>
      <c r="G431" s="36"/>
      <c r="H431" s="34"/>
      <c r="I431" s="35"/>
      <c r="J431" s="36"/>
      <c r="K431" s="34"/>
      <c r="L431" s="36"/>
      <c r="M431" s="34"/>
    </row>
    <row r="432" spans="1:13" ht="13.2" x14ac:dyDescent="0.25">
      <c r="A432" s="8"/>
      <c r="B432" s="34"/>
      <c r="C432" s="35"/>
      <c r="D432" s="36"/>
      <c r="E432" s="34"/>
      <c r="F432" s="35"/>
      <c r="G432" s="36"/>
      <c r="H432" s="34"/>
      <c r="I432" s="35"/>
      <c r="J432" s="36"/>
      <c r="K432" s="34"/>
      <c r="L432" s="36"/>
      <c r="M432" s="34"/>
    </row>
    <row r="433" spans="1:13" ht="13.2" x14ac:dyDescent="0.25">
      <c r="A433" s="8"/>
      <c r="B433" s="34"/>
      <c r="C433" s="35"/>
      <c r="D433" s="36"/>
      <c r="E433" s="34"/>
      <c r="F433" s="35"/>
      <c r="G433" s="36"/>
      <c r="H433" s="34"/>
      <c r="I433" s="35"/>
      <c r="J433" s="36"/>
      <c r="K433" s="34"/>
      <c r="L433" s="36"/>
      <c r="M433" s="34"/>
    </row>
    <row r="434" spans="1:13" ht="13.2" x14ac:dyDescent="0.25">
      <c r="A434" s="8"/>
      <c r="B434" s="34"/>
      <c r="C434" s="35"/>
      <c r="D434" s="36"/>
      <c r="E434" s="34"/>
      <c r="F434" s="35"/>
      <c r="G434" s="36"/>
      <c r="H434" s="34"/>
      <c r="I434" s="35"/>
      <c r="J434" s="36"/>
      <c r="K434" s="34"/>
      <c r="L434" s="36"/>
      <c r="M434" s="34"/>
    </row>
    <row r="435" spans="1:13" ht="13.2" x14ac:dyDescent="0.25">
      <c r="A435" s="8"/>
      <c r="B435" s="34"/>
      <c r="C435" s="35"/>
      <c r="D435" s="36"/>
      <c r="E435" s="34"/>
      <c r="F435" s="35"/>
      <c r="G435" s="36"/>
      <c r="H435" s="34"/>
      <c r="I435" s="35"/>
      <c r="J435" s="36"/>
      <c r="K435" s="34"/>
      <c r="L435" s="36"/>
      <c r="M435" s="34"/>
    </row>
    <row r="436" spans="1:13" ht="13.2" x14ac:dyDescent="0.25">
      <c r="A436" s="8"/>
      <c r="B436" s="34"/>
      <c r="C436" s="35"/>
      <c r="D436" s="36"/>
      <c r="E436" s="34"/>
      <c r="F436" s="35"/>
      <c r="G436" s="36"/>
      <c r="H436" s="34"/>
      <c r="I436" s="35"/>
      <c r="J436" s="36"/>
      <c r="K436" s="34"/>
      <c r="L436" s="36"/>
      <c r="M436" s="34"/>
    </row>
    <row r="437" spans="1:13" ht="13.2" x14ac:dyDescent="0.25">
      <c r="A437" s="8"/>
      <c r="B437" s="34"/>
      <c r="C437" s="35"/>
      <c r="D437" s="36"/>
      <c r="E437" s="34"/>
      <c r="F437" s="35"/>
      <c r="G437" s="36"/>
      <c r="H437" s="34"/>
      <c r="I437" s="35"/>
      <c r="J437" s="36"/>
      <c r="K437" s="34"/>
      <c r="L437" s="36"/>
      <c r="M437" s="34"/>
    </row>
    <row r="438" spans="1:13" ht="13.2" x14ac:dyDescent="0.25">
      <c r="A438" s="8"/>
      <c r="B438" s="34"/>
      <c r="C438" s="35"/>
      <c r="D438" s="36"/>
      <c r="E438" s="34"/>
      <c r="F438" s="35"/>
      <c r="G438" s="36"/>
      <c r="H438" s="34"/>
      <c r="I438" s="35"/>
      <c r="J438" s="36"/>
      <c r="K438" s="34"/>
      <c r="L438" s="36"/>
      <c r="M438" s="34"/>
    </row>
    <row r="439" spans="1:13" ht="13.2" x14ac:dyDescent="0.25">
      <c r="A439" s="8"/>
      <c r="B439" s="34"/>
      <c r="C439" s="35"/>
      <c r="D439" s="36"/>
      <c r="E439" s="34"/>
      <c r="F439" s="35"/>
      <c r="G439" s="36"/>
      <c r="H439" s="34"/>
      <c r="I439" s="35"/>
      <c r="J439" s="36"/>
      <c r="K439" s="34"/>
      <c r="L439" s="36"/>
      <c r="M439" s="34"/>
    </row>
    <row r="440" spans="1:13" ht="13.2" x14ac:dyDescent="0.25">
      <c r="A440" s="8"/>
      <c r="B440" s="34"/>
      <c r="C440" s="35"/>
      <c r="D440" s="36"/>
      <c r="E440" s="34"/>
      <c r="F440" s="35"/>
      <c r="G440" s="36"/>
      <c r="H440" s="34"/>
      <c r="I440" s="35"/>
      <c r="J440" s="36"/>
      <c r="K440" s="34"/>
      <c r="L440" s="36"/>
      <c r="M440" s="34"/>
    </row>
    <row r="441" spans="1:13" ht="13.2" x14ac:dyDescent="0.25">
      <c r="A441" s="8"/>
      <c r="B441" s="34"/>
      <c r="C441" s="35"/>
      <c r="D441" s="36"/>
      <c r="E441" s="34"/>
      <c r="F441" s="35"/>
      <c r="G441" s="36"/>
      <c r="H441" s="34"/>
      <c r="I441" s="35"/>
      <c r="J441" s="36"/>
      <c r="K441" s="34"/>
      <c r="L441" s="36"/>
      <c r="M441" s="34"/>
    </row>
    <row r="442" spans="1:13" ht="13.2" x14ac:dyDescent="0.25">
      <c r="A442" s="5"/>
      <c r="B442" s="34"/>
      <c r="C442" s="35"/>
      <c r="D442" s="36"/>
      <c r="E442" s="26"/>
      <c r="F442" s="27"/>
      <c r="G442" s="27"/>
      <c r="H442" s="26"/>
      <c r="I442" s="27"/>
      <c r="J442" s="27"/>
      <c r="K442" s="26"/>
      <c r="L442" s="27"/>
      <c r="M442" s="26"/>
    </row>
    <row r="443" spans="1:13" ht="13.2" x14ac:dyDescent="0.25">
      <c r="A443" s="8"/>
      <c r="B443" s="34"/>
      <c r="C443" s="35"/>
      <c r="D443" s="36"/>
      <c r="E443" s="26"/>
      <c r="F443" s="27"/>
      <c r="G443" s="28"/>
      <c r="H443" s="26"/>
      <c r="I443" s="27"/>
      <c r="J443" s="28"/>
      <c r="K443" s="26"/>
      <c r="L443" s="28"/>
      <c r="M443" s="26"/>
    </row>
    <row r="444" spans="1:13" ht="13.2" x14ac:dyDescent="0.25">
      <c r="A444" s="38"/>
      <c r="B444" s="34"/>
      <c r="C444" s="35"/>
      <c r="D444" s="36"/>
      <c r="E444" s="39"/>
      <c r="F444" s="40"/>
      <c r="G444" s="41"/>
      <c r="H444" s="39"/>
      <c r="I444" s="40"/>
      <c r="J444" s="41"/>
      <c r="K444" s="39"/>
      <c r="L444" s="41"/>
      <c r="M444" s="39"/>
    </row>
    <row r="445" spans="1:13" x14ac:dyDescent="0.25">
      <c r="A445" s="38"/>
      <c r="B445" s="34"/>
      <c r="C445" s="35"/>
      <c r="D445" s="36"/>
      <c r="E445" s="39"/>
      <c r="F445" s="3"/>
      <c r="G445" s="3"/>
      <c r="H445" s="1"/>
      <c r="I445" s="3"/>
      <c r="J445" s="3"/>
      <c r="K445" s="1"/>
      <c r="L445" s="3"/>
      <c r="M445" s="1"/>
    </row>
    <row r="446" spans="1:13" x14ac:dyDescent="0.25">
      <c r="A446" s="38"/>
      <c r="B446" s="34"/>
      <c r="C446" s="35"/>
      <c r="D446" s="36"/>
      <c r="E446" s="39"/>
      <c r="F446" s="3"/>
      <c r="G446" s="3"/>
      <c r="H446" s="1"/>
      <c r="I446" s="3"/>
      <c r="J446" s="3"/>
      <c r="K446" s="1"/>
      <c r="L446" s="3"/>
      <c r="M446" s="1"/>
    </row>
    <row r="447" spans="1:13" x14ac:dyDescent="0.3">
      <c r="B447" s="34"/>
      <c r="C447" s="35"/>
      <c r="D447" s="36"/>
    </row>
    <row r="448" spans="1:13" x14ac:dyDescent="0.3">
      <c r="B448" s="34"/>
      <c r="C448" s="35"/>
      <c r="D448" s="36"/>
    </row>
    <row r="449" spans="2:4" x14ac:dyDescent="0.3">
      <c r="B449" s="34"/>
      <c r="C449" s="35"/>
      <c r="D449" s="36"/>
    </row>
    <row r="450" spans="2:4" x14ac:dyDescent="0.3">
      <c r="B450" s="34"/>
      <c r="C450" s="35"/>
      <c r="D450" s="36"/>
    </row>
    <row r="451" spans="2:4" x14ac:dyDescent="0.3">
      <c r="B451" s="34"/>
      <c r="C451" s="35"/>
      <c r="D451" s="36"/>
    </row>
    <row r="452" spans="2:4" x14ac:dyDescent="0.3">
      <c r="B452" s="34"/>
      <c r="C452" s="35"/>
      <c r="D452" s="36"/>
    </row>
    <row r="453" spans="2:4" x14ac:dyDescent="0.3">
      <c r="B453" s="34"/>
      <c r="C453" s="35"/>
      <c r="D453" s="36"/>
    </row>
    <row r="454" spans="2:4" x14ac:dyDescent="0.3">
      <c r="B454" s="34"/>
      <c r="C454" s="35"/>
      <c r="D454" s="36"/>
    </row>
    <row r="455" spans="2:4" x14ac:dyDescent="0.3">
      <c r="B455" s="34"/>
      <c r="C455" s="35"/>
      <c r="D455" s="36"/>
    </row>
    <row r="456" spans="2:4" x14ac:dyDescent="0.3">
      <c r="B456" s="34"/>
      <c r="C456" s="35"/>
      <c r="D456" s="36"/>
    </row>
    <row r="457" spans="2:4" x14ac:dyDescent="0.3">
      <c r="B457" s="34"/>
      <c r="C457" s="35"/>
      <c r="D457" s="36"/>
    </row>
    <row r="458" spans="2:4" x14ac:dyDescent="0.3">
      <c r="B458" s="34"/>
      <c r="C458" s="35"/>
      <c r="D458" s="36"/>
    </row>
    <row r="459" spans="2:4" x14ac:dyDescent="0.3">
      <c r="B459" s="34"/>
      <c r="C459" s="35"/>
      <c r="D459" s="36"/>
    </row>
    <row r="460" spans="2:4" x14ac:dyDescent="0.3">
      <c r="B460" s="26"/>
      <c r="C460" s="27"/>
      <c r="D460" s="27"/>
    </row>
    <row r="461" spans="2:4" x14ac:dyDescent="0.3">
      <c r="B461" s="26"/>
      <c r="C461" s="27"/>
      <c r="D461" s="28"/>
    </row>
    <row r="462" spans="2:4" x14ac:dyDescent="0.3">
      <c r="B462" s="39"/>
      <c r="C462" s="40"/>
      <c r="D462" s="41"/>
    </row>
    <row r="463" spans="2:4" x14ac:dyDescent="0.3">
      <c r="B463" s="39"/>
      <c r="C463" s="3"/>
      <c r="D463" s="3"/>
    </row>
    <row r="464" spans="2:4" x14ac:dyDescent="0.3">
      <c r="B464" s="39"/>
      <c r="C464" s="3"/>
      <c r="D464" s="3"/>
    </row>
  </sheetData>
  <mergeCells count="4">
    <mergeCell ref="A2:M2"/>
    <mergeCell ref="A3:M3"/>
    <mergeCell ref="A4:M4"/>
    <mergeCell ref="A5:M5"/>
  </mergeCells>
  <printOptions verticalCentered="1"/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2"/>
  <sheetViews>
    <sheetView showGridLines="0" zoomScale="85" zoomScaleNormal="85" zoomScaleSheetLayoutView="55" workbookViewId="0">
      <selection activeCell="A2" sqref="A2:I2"/>
    </sheetView>
  </sheetViews>
  <sheetFormatPr defaultRowHeight="15.6" x14ac:dyDescent="0.3"/>
  <cols>
    <col min="1" max="1" width="12.44140625" style="47" customWidth="1"/>
    <col min="2" max="2" width="12.6640625" style="47" customWidth="1"/>
    <col min="3" max="3" width="12.6640625" style="55" customWidth="1"/>
    <col min="4" max="4" width="12.6640625" style="47" customWidth="1"/>
    <col min="5" max="5" width="12.6640625" style="55" customWidth="1"/>
    <col min="6" max="6" width="12.6640625" style="47" customWidth="1"/>
    <col min="7" max="7" width="12.6640625" style="55" customWidth="1"/>
    <col min="8" max="8" width="16.88671875" style="47" customWidth="1"/>
    <col min="9" max="9" width="16.6640625" style="55" customWidth="1"/>
  </cols>
  <sheetData>
    <row r="1" spans="1:9" x14ac:dyDescent="0.3">
      <c r="A1" s="162" t="s">
        <v>59</v>
      </c>
    </row>
    <row r="2" spans="1:9" ht="17.399999999999999" x14ac:dyDescent="0.3">
      <c r="A2" s="164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9" ht="17.399999999999999" x14ac:dyDescent="0.3">
      <c r="A3" s="164" t="s">
        <v>18</v>
      </c>
      <c r="B3" s="164"/>
      <c r="C3" s="164"/>
      <c r="D3" s="164"/>
      <c r="E3" s="164"/>
      <c r="F3" s="164"/>
      <c r="G3" s="164"/>
      <c r="H3" s="164"/>
      <c r="I3" s="164"/>
    </row>
    <row r="4" spans="1:9" s="72" customFormat="1" ht="17.399999999999999" x14ac:dyDescent="0.3">
      <c r="A4" s="164" t="s">
        <v>5</v>
      </c>
      <c r="B4" s="164"/>
      <c r="C4" s="164"/>
      <c r="D4" s="164"/>
      <c r="E4" s="164"/>
      <c r="F4" s="164"/>
      <c r="G4" s="164"/>
      <c r="H4" s="164"/>
      <c r="I4" s="164"/>
    </row>
    <row r="5" spans="1:9" ht="17.399999999999999" x14ac:dyDescent="0.3">
      <c r="A5" s="165" t="s">
        <v>6</v>
      </c>
      <c r="B5" s="165"/>
      <c r="C5" s="165"/>
      <c r="D5" s="165"/>
      <c r="E5" s="165"/>
      <c r="F5" s="165"/>
      <c r="G5" s="165"/>
      <c r="H5" s="165"/>
      <c r="I5" s="165"/>
    </row>
    <row r="6" spans="1:9" ht="18" x14ac:dyDescent="0.35">
      <c r="A6" s="60"/>
      <c r="B6" s="60"/>
      <c r="C6" s="48"/>
      <c r="D6" s="60"/>
      <c r="E6" s="48"/>
      <c r="F6" s="60"/>
      <c r="G6" s="48"/>
      <c r="H6" s="60"/>
      <c r="I6" s="48"/>
    </row>
    <row r="7" spans="1:9" ht="18" x14ac:dyDescent="0.35">
      <c r="A7" s="60"/>
      <c r="B7" s="60"/>
      <c r="C7" s="48"/>
      <c r="D7" s="60"/>
      <c r="E7" s="48"/>
      <c r="F7" s="60"/>
      <c r="G7" s="48"/>
      <c r="H7" s="60"/>
      <c r="I7" s="48"/>
    </row>
    <row r="8" spans="1:9" ht="14.4" x14ac:dyDescent="0.3">
      <c r="A8" s="24"/>
      <c r="B8" s="24" t="s">
        <v>19</v>
      </c>
      <c r="C8" s="11"/>
      <c r="D8" s="24" t="s">
        <v>19</v>
      </c>
      <c r="E8" s="11"/>
      <c r="F8" s="24" t="s">
        <v>19</v>
      </c>
      <c r="G8" s="11"/>
      <c r="H8" s="24"/>
      <c r="I8" s="11"/>
    </row>
    <row r="9" spans="1:9" ht="14.4" x14ac:dyDescent="0.3">
      <c r="A9" s="45" t="s">
        <v>2</v>
      </c>
      <c r="B9" s="45" t="s">
        <v>7</v>
      </c>
      <c r="C9" s="49" t="s">
        <v>13</v>
      </c>
      <c r="D9" s="45" t="s">
        <v>8</v>
      </c>
      <c r="E9" s="49" t="s">
        <v>13</v>
      </c>
      <c r="F9" s="45" t="s">
        <v>9</v>
      </c>
      <c r="G9" s="49" t="s">
        <v>13</v>
      </c>
      <c r="H9" s="45" t="s">
        <v>10</v>
      </c>
      <c r="I9" s="49" t="s">
        <v>13</v>
      </c>
    </row>
    <row r="10" spans="1:9" ht="14.4" x14ac:dyDescent="0.3">
      <c r="A10" s="24"/>
      <c r="B10" s="24"/>
      <c r="C10" s="23" t="s">
        <v>15</v>
      </c>
      <c r="D10" s="24"/>
      <c r="E10" s="23" t="s">
        <v>15</v>
      </c>
      <c r="F10" s="24"/>
      <c r="G10" s="23" t="s">
        <v>15</v>
      </c>
      <c r="H10" s="24"/>
      <c r="I10" s="23" t="s">
        <v>15</v>
      </c>
    </row>
    <row r="11" spans="1:9" ht="14.4" x14ac:dyDescent="0.3">
      <c r="A11" s="24"/>
      <c r="B11" s="24"/>
      <c r="C11" s="23"/>
      <c r="D11" s="24"/>
      <c r="E11" s="23"/>
      <c r="F11" s="24"/>
      <c r="G11" s="23"/>
      <c r="H11" s="24"/>
      <c r="I11" s="23"/>
    </row>
    <row r="12" spans="1:9" ht="14.4" x14ac:dyDescent="0.3">
      <c r="A12" s="17">
        <v>2007</v>
      </c>
      <c r="B12" s="78">
        <f>'RUS Meters'!B12</f>
        <v>627934.41666666663</v>
      </c>
      <c r="C12" s="159" t="s">
        <v>16</v>
      </c>
      <c r="D12" s="78">
        <f>'RUS Meters'!D12</f>
        <v>67897.583333333314</v>
      </c>
      <c r="E12" s="159" t="s">
        <v>16</v>
      </c>
      <c r="F12" s="78">
        <f>'RUS Meters'!F12</f>
        <v>5098.1666666666661</v>
      </c>
      <c r="G12" s="159" t="s">
        <v>16</v>
      </c>
      <c r="H12" s="78">
        <f t="shared" ref="H12:H32" si="0">SUM(B12,D12,F12)</f>
        <v>700930.16666666663</v>
      </c>
      <c r="I12" s="161" t="s">
        <v>16</v>
      </c>
    </row>
    <row r="13" spans="1:9" ht="14.4" x14ac:dyDescent="0.3">
      <c r="A13" s="17">
        <v>2008</v>
      </c>
      <c r="B13" s="78">
        <f>'RUS Meters'!B13</f>
        <v>633384.08333333337</v>
      </c>
      <c r="C13" s="19">
        <f t="shared" ref="C13:C32" si="1">((B13/B12)-1)*100</f>
        <v>0.86787195000328499</v>
      </c>
      <c r="D13" s="78">
        <f>'RUS Meters'!D13</f>
        <v>68702.916666666672</v>
      </c>
      <c r="E13" s="19">
        <f t="shared" ref="E13:E32" si="2">((D13/D12)-1)*100</f>
        <v>1.1861001434759322</v>
      </c>
      <c r="F13" s="78">
        <f>'RUS Meters'!F13</f>
        <v>5019.2500000000009</v>
      </c>
      <c r="G13" s="19">
        <f t="shared" ref="G13:G32" si="3">((F13/F12)-1)*100</f>
        <v>-1.5479420706789759</v>
      </c>
      <c r="H13" s="78">
        <f t="shared" si="0"/>
        <v>707106.25</v>
      </c>
      <c r="I13" s="51">
        <f t="shared" ref="I13:I32" si="4">((H13/H12)-1)*100</f>
        <v>0.88112676940474977</v>
      </c>
    </row>
    <row r="14" spans="1:9" ht="14.4" x14ac:dyDescent="0.3">
      <c r="A14" s="17">
        <v>2009</v>
      </c>
      <c r="B14" s="78">
        <f>'RUS Meters'!B14</f>
        <v>635862.16666666663</v>
      </c>
      <c r="C14" s="19">
        <f t="shared" si="1"/>
        <v>0.39124496471267811</v>
      </c>
      <c r="D14" s="78">
        <f>'RUS Meters'!D14</f>
        <v>67703.5</v>
      </c>
      <c r="E14" s="19">
        <f t="shared" si="2"/>
        <v>-1.454693214140601</v>
      </c>
      <c r="F14" s="78">
        <f>'RUS Meters'!F14</f>
        <v>4982.4166666666661</v>
      </c>
      <c r="G14" s="19">
        <f t="shared" si="3"/>
        <v>-0.73384137736384192</v>
      </c>
      <c r="H14" s="78">
        <f t="shared" si="0"/>
        <v>708548.08333333326</v>
      </c>
      <c r="I14" s="51">
        <f t="shared" si="4"/>
        <v>0.20390617864476379</v>
      </c>
    </row>
    <row r="15" spans="1:9" ht="14.4" x14ac:dyDescent="0.3">
      <c r="A15" s="17">
        <v>2010</v>
      </c>
      <c r="B15" s="78">
        <f>'RUS Meters'!B15</f>
        <v>639639.75</v>
      </c>
      <c r="C15" s="19">
        <f t="shared" si="1"/>
        <v>0.59408839389458734</v>
      </c>
      <c r="D15" s="78">
        <f>'RUS Meters'!D15</f>
        <v>67552.333333333328</v>
      </c>
      <c r="E15" s="19">
        <f t="shared" si="2"/>
        <v>-0.22327747703836387</v>
      </c>
      <c r="F15" s="78">
        <f>'RUS Meters'!F15</f>
        <v>4966.416666666667</v>
      </c>
      <c r="G15" s="19">
        <f t="shared" si="3"/>
        <v>-0.32112930472159018</v>
      </c>
      <c r="H15" s="78">
        <f t="shared" si="0"/>
        <v>712158.5</v>
      </c>
      <c r="I15" s="51">
        <f t="shared" si="4"/>
        <v>0.509551398358421</v>
      </c>
    </row>
    <row r="16" spans="1:9" ht="14.4" x14ac:dyDescent="0.3">
      <c r="A16" s="17">
        <v>2011</v>
      </c>
      <c r="B16" s="78">
        <f>'RUS Meters'!B16</f>
        <v>642853.25</v>
      </c>
      <c r="C16" s="19">
        <f t="shared" si="1"/>
        <v>0.50239216684078158</v>
      </c>
      <c r="D16" s="78">
        <f>'RUS Meters'!D16</f>
        <v>67754.666666666657</v>
      </c>
      <c r="E16" s="19">
        <f t="shared" si="2"/>
        <v>0.29952086530442568</v>
      </c>
      <c r="F16" s="78">
        <f>'RUS Meters'!F16</f>
        <v>4878.0833333333339</v>
      </c>
      <c r="G16" s="19">
        <f t="shared" si="3"/>
        <v>-1.7786130174337611</v>
      </c>
      <c r="H16" s="78">
        <f t="shared" si="0"/>
        <v>715486</v>
      </c>
      <c r="I16" s="51">
        <f t="shared" si="4"/>
        <v>0.46724149188699382</v>
      </c>
    </row>
    <row r="17" spans="1:9" ht="14.4" x14ac:dyDescent="0.3">
      <c r="A17" s="17">
        <v>2012</v>
      </c>
      <c r="B17" s="78">
        <f>'RUS Meters'!B17</f>
        <v>646829.66666666674</v>
      </c>
      <c r="C17" s="19">
        <f t="shared" si="1"/>
        <v>0.61855744941270441</v>
      </c>
      <c r="D17" s="78">
        <f>'RUS Meters'!D17</f>
        <v>69286.833333333343</v>
      </c>
      <c r="E17" s="19">
        <f t="shared" si="2"/>
        <v>2.2613448520151458</v>
      </c>
      <c r="F17" s="78">
        <f>'RUS Meters'!F17</f>
        <v>4939.4999999999991</v>
      </c>
      <c r="G17" s="19">
        <f t="shared" si="3"/>
        <v>1.2590327485179964</v>
      </c>
      <c r="H17" s="78">
        <f t="shared" si="0"/>
        <v>721056.00000000012</v>
      </c>
      <c r="I17" s="51">
        <f t="shared" si="4"/>
        <v>0.77849182234175363</v>
      </c>
    </row>
    <row r="18" spans="1:9" ht="14.4" x14ac:dyDescent="0.3">
      <c r="A18" s="17">
        <v>2013</v>
      </c>
      <c r="B18" s="78">
        <f>'RUS Meters'!B18</f>
        <v>653820.16666666663</v>
      </c>
      <c r="C18" s="19">
        <f t="shared" si="1"/>
        <v>1.0807327431384461</v>
      </c>
      <c r="D18" s="78">
        <f>'RUS Meters'!D18</f>
        <v>71093.916666666657</v>
      </c>
      <c r="E18" s="19">
        <f t="shared" si="2"/>
        <v>2.608119387762442</v>
      </c>
      <c r="F18" s="78">
        <f>'RUS Meters'!F18</f>
        <v>5046.9166666666661</v>
      </c>
      <c r="G18" s="19">
        <f t="shared" si="3"/>
        <v>2.1746465566690354</v>
      </c>
      <c r="H18" s="78">
        <f t="shared" si="0"/>
        <v>729960.99999999988</v>
      </c>
      <c r="I18" s="51">
        <f t="shared" si="4"/>
        <v>1.2349942306838502</v>
      </c>
    </row>
    <row r="19" spans="1:9" ht="14.4" x14ac:dyDescent="0.3">
      <c r="A19" s="17">
        <v>2014</v>
      </c>
      <c r="B19" s="78">
        <f>'RUS Meters'!B19</f>
        <v>662616.75</v>
      </c>
      <c r="C19" s="19">
        <f t="shared" si="1"/>
        <v>1.3454132775041927</v>
      </c>
      <c r="D19" s="78">
        <f>'RUS Meters'!D19</f>
        <v>72636.416666666657</v>
      </c>
      <c r="E19" s="19">
        <f t="shared" si="2"/>
        <v>2.1696652432756203</v>
      </c>
      <c r="F19" s="78">
        <f>'RUS Meters'!F19</f>
        <v>5306.25</v>
      </c>
      <c r="G19" s="19">
        <f t="shared" si="3"/>
        <v>5.1384508693426811</v>
      </c>
      <c r="H19" s="78">
        <f t="shared" si="0"/>
        <v>740559.41666666663</v>
      </c>
      <c r="I19" s="51">
        <f t="shared" si="4"/>
        <v>1.4519154676300161</v>
      </c>
    </row>
    <row r="20" spans="1:9" ht="14.4" x14ac:dyDescent="0.3">
      <c r="A20" s="17">
        <v>2015</v>
      </c>
      <c r="B20" s="78">
        <f>'RUS Meters'!B20</f>
        <v>673214.5</v>
      </c>
      <c r="C20" s="19">
        <f t="shared" si="1"/>
        <v>1.5993785246147141</v>
      </c>
      <c r="D20" s="78">
        <f>'RUS Meters'!D20</f>
        <v>73290.083333333328</v>
      </c>
      <c r="E20" s="19">
        <f t="shared" si="2"/>
        <v>0.8999159053596939</v>
      </c>
      <c r="F20" s="78">
        <f>'RUS Meters'!F20</f>
        <v>5342.916666666667</v>
      </c>
      <c r="G20" s="19">
        <f t="shared" si="3"/>
        <v>0.6910090302316485</v>
      </c>
      <c r="H20" s="78">
        <f t="shared" si="0"/>
        <v>751847.5</v>
      </c>
      <c r="I20" s="51">
        <f t="shared" si="4"/>
        <v>1.5242643708646808</v>
      </c>
    </row>
    <row r="21" spans="1:9" ht="14.4" x14ac:dyDescent="0.3">
      <c r="A21" s="17">
        <v>2016</v>
      </c>
      <c r="B21" s="78">
        <f>'RUS Meters'!B21</f>
        <v>683672.25</v>
      </c>
      <c r="C21" s="19">
        <f t="shared" si="1"/>
        <v>1.5534053410911408</v>
      </c>
      <c r="D21" s="78">
        <f>'RUS Meters'!D21</f>
        <v>74410.583333333328</v>
      </c>
      <c r="E21" s="19">
        <f t="shared" si="2"/>
        <v>1.5288562231588809</v>
      </c>
      <c r="F21" s="78">
        <f>'RUS Meters'!F21</f>
        <v>5384.4219454877848</v>
      </c>
      <c r="G21" s="19">
        <f t="shared" si="3"/>
        <v>0.77682811487704839</v>
      </c>
      <c r="H21" s="78">
        <f t="shared" si="0"/>
        <v>763467.2552788211</v>
      </c>
      <c r="I21" s="51">
        <f t="shared" si="4"/>
        <v>1.5454936378482387</v>
      </c>
    </row>
    <row r="22" spans="1:9" ht="14.4" x14ac:dyDescent="0.3">
      <c r="A22" s="21">
        <v>2017</v>
      </c>
      <c r="B22" s="79">
        <f>'RUS Meters'!B22</f>
        <v>692985.42516914243</v>
      </c>
      <c r="C22" s="43">
        <f t="shared" si="1"/>
        <v>1.3622280514007157</v>
      </c>
      <c r="D22" s="79">
        <f>'RUS Meters'!D22</f>
        <v>75711.959522341233</v>
      </c>
      <c r="E22" s="43">
        <f t="shared" si="2"/>
        <v>1.7489127630920365</v>
      </c>
      <c r="F22" s="79">
        <f>'RUS Meters'!F22</f>
        <v>5428.236050952105</v>
      </c>
      <c r="G22" s="43">
        <f t="shared" si="3"/>
        <v>0.81371976245354638</v>
      </c>
      <c r="H22" s="79">
        <f t="shared" si="0"/>
        <v>774125.6207424358</v>
      </c>
      <c r="I22" s="57">
        <f t="shared" si="4"/>
        <v>1.3960474912211085</v>
      </c>
    </row>
    <row r="23" spans="1:9" ht="14.4" x14ac:dyDescent="0.3">
      <c r="A23" s="21">
        <v>2018</v>
      </c>
      <c r="B23" s="79">
        <f>'RUS Meters'!B23</f>
        <v>703726.3012300242</v>
      </c>
      <c r="C23" s="43">
        <f t="shared" si="1"/>
        <v>1.5499425631152475</v>
      </c>
      <c r="D23" s="79">
        <f>'RUS Meters'!D23</f>
        <v>76925.62810074797</v>
      </c>
      <c r="E23" s="43">
        <f t="shared" si="2"/>
        <v>1.6030077494541661</v>
      </c>
      <c r="F23" s="79">
        <f>'RUS Meters'!F23</f>
        <v>5455.2006641843745</v>
      </c>
      <c r="G23" s="43">
        <f t="shared" si="3"/>
        <v>0.49674724863042474</v>
      </c>
      <c r="H23" s="79">
        <f t="shared" si="0"/>
        <v>786107.12999495654</v>
      </c>
      <c r="I23" s="57">
        <f t="shared" si="4"/>
        <v>1.5477474109472977</v>
      </c>
    </row>
    <row r="24" spans="1:9" ht="14.4" x14ac:dyDescent="0.3">
      <c r="A24" s="21">
        <v>2019</v>
      </c>
      <c r="B24" s="79">
        <f>'RUS Meters'!B24</f>
        <v>715007.07648401638</v>
      </c>
      <c r="C24" s="43">
        <f t="shared" si="1"/>
        <v>1.6030060599234064</v>
      </c>
      <c r="D24" s="79">
        <f>'RUS Meters'!D24</f>
        <v>78101.210851979748</v>
      </c>
      <c r="E24" s="43">
        <f t="shared" si="2"/>
        <v>1.5282068931463666</v>
      </c>
      <c r="F24" s="79">
        <f>'RUS Meters'!F24</f>
        <v>5475.3225328603085</v>
      </c>
      <c r="G24" s="43">
        <f t="shared" si="3"/>
        <v>0.36885661801668856</v>
      </c>
      <c r="H24" s="79">
        <f t="shared" si="0"/>
        <v>798583.6098688565</v>
      </c>
      <c r="I24" s="57">
        <f t="shared" si="4"/>
        <v>1.5871220852531787</v>
      </c>
    </row>
    <row r="25" spans="1:9" ht="14.4" x14ac:dyDescent="0.3">
      <c r="A25" s="21">
        <v>2020</v>
      </c>
      <c r="B25" s="79">
        <f>'RUS Meters'!B25</f>
        <v>726600.44446789671</v>
      </c>
      <c r="C25" s="43">
        <f t="shared" si="1"/>
        <v>1.6214340200505051</v>
      </c>
      <c r="D25" s="79">
        <f>'RUS Meters'!D25</f>
        <v>79167.970037751045</v>
      </c>
      <c r="E25" s="43">
        <f t="shared" si="2"/>
        <v>1.3658676659867197</v>
      </c>
      <c r="F25" s="79">
        <f>'RUS Meters'!F25</f>
        <v>5496.8827912333691</v>
      </c>
      <c r="G25" s="43">
        <f t="shared" si="3"/>
        <v>0.39377147635899501</v>
      </c>
      <c r="H25" s="79">
        <f t="shared" si="0"/>
        <v>811265.29729688109</v>
      </c>
      <c r="I25" s="57">
        <f t="shared" si="4"/>
        <v>1.5880225027542494</v>
      </c>
    </row>
    <row r="26" spans="1:9" ht="14.4" x14ac:dyDescent="0.3">
      <c r="A26" s="21">
        <v>2021</v>
      </c>
      <c r="B26" s="79">
        <f>'RUS Meters'!B26</f>
        <v>737809.84820761043</v>
      </c>
      <c r="C26" s="43">
        <f t="shared" si="1"/>
        <v>1.5427190865431761</v>
      </c>
      <c r="D26" s="79">
        <f>'RUS Meters'!D26</f>
        <v>80176.186059991916</v>
      </c>
      <c r="E26" s="43">
        <f t="shared" si="2"/>
        <v>1.2735150614069157</v>
      </c>
      <c r="F26" s="79">
        <f>'RUS Meters'!F26</f>
        <v>5524.328525938482</v>
      </c>
      <c r="G26" s="43">
        <f t="shared" si="3"/>
        <v>0.4992963420810792</v>
      </c>
      <c r="H26" s="79">
        <f t="shared" si="0"/>
        <v>823510.36279354081</v>
      </c>
      <c r="I26" s="57">
        <f t="shared" si="4"/>
        <v>1.509378687521834</v>
      </c>
    </row>
    <row r="27" spans="1:9" ht="14.4" x14ac:dyDescent="0.3">
      <c r="A27" s="21">
        <v>2022</v>
      </c>
      <c r="B27" s="79">
        <f>'RUS Meters'!B27</f>
        <v>748713.67040511663</v>
      </c>
      <c r="C27" s="43">
        <f t="shared" si="1"/>
        <v>1.47786346631118</v>
      </c>
      <c r="D27" s="79">
        <f>'RUS Meters'!D27</f>
        <v>81283.206218852196</v>
      </c>
      <c r="E27" s="43">
        <f t="shared" si="2"/>
        <v>1.3807343717147536</v>
      </c>
      <c r="F27" s="79">
        <f>'RUS Meters'!F27</f>
        <v>5553.1132959887418</v>
      </c>
      <c r="G27" s="43">
        <f t="shared" si="3"/>
        <v>0.52105463885983028</v>
      </c>
      <c r="H27" s="79">
        <f t="shared" si="0"/>
        <v>835549.98991995759</v>
      </c>
      <c r="I27" s="57">
        <f t="shared" si="4"/>
        <v>1.4619885395947607</v>
      </c>
    </row>
    <row r="28" spans="1:9" ht="14.4" x14ac:dyDescent="0.3">
      <c r="A28" s="21">
        <v>2023</v>
      </c>
      <c r="B28" s="79">
        <f>'RUS Meters'!B28</f>
        <v>759585.70316000609</v>
      </c>
      <c r="C28" s="43">
        <f t="shared" si="1"/>
        <v>1.4520948641163045</v>
      </c>
      <c r="D28" s="79">
        <f>'RUS Meters'!D28</f>
        <v>82427.056628429913</v>
      </c>
      <c r="E28" s="43">
        <f t="shared" si="2"/>
        <v>1.4072407607765181</v>
      </c>
      <c r="F28" s="79">
        <f>'RUS Meters'!F28</f>
        <v>5578.5527722271909</v>
      </c>
      <c r="G28" s="43">
        <f t="shared" si="3"/>
        <v>0.45811196138973997</v>
      </c>
      <c r="H28" s="79">
        <f t="shared" si="0"/>
        <v>847591.31256066321</v>
      </c>
      <c r="I28" s="57">
        <f t="shared" si="4"/>
        <v>1.4411253409097879</v>
      </c>
    </row>
    <row r="29" spans="1:9" ht="14.4" x14ac:dyDescent="0.3">
      <c r="A29" s="21">
        <v>2024</v>
      </c>
      <c r="B29" s="79">
        <f>'RUS Meters'!B29</f>
        <v>770385.36244947067</v>
      </c>
      <c r="C29" s="43">
        <f t="shared" si="1"/>
        <v>1.4217828540658672</v>
      </c>
      <c r="D29" s="79">
        <f>'RUS Meters'!D29</f>
        <v>83450.158871768712</v>
      </c>
      <c r="E29" s="43">
        <f t="shared" si="2"/>
        <v>1.2412213721894716</v>
      </c>
      <c r="F29" s="79">
        <f>'RUS Meters'!F29</f>
        <v>5603.4945588675864</v>
      </c>
      <c r="G29" s="43">
        <f t="shared" si="3"/>
        <v>0.4471013837956006</v>
      </c>
      <c r="H29" s="79">
        <f t="shared" si="0"/>
        <v>859439.01588010695</v>
      </c>
      <c r="I29" s="57">
        <f t="shared" si="4"/>
        <v>1.3978084890524212</v>
      </c>
    </row>
    <row r="30" spans="1:9" ht="14.4" x14ac:dyDescent="0.3">
      <c r="A30" s="21">
        <v>2025</v>
      </c>
      <c r="B30" s="79">
        <f>'RUS Meters'!B30</f>
        <v>780805.74689218425</v>
      </c>
      <c r="C30" s="43">
        <f t="shared" si="1"/>
        <v>1.3526197343082469</v>
      </c>
      <c r="D30" s="79">
        <f>'RUS Meters'!D30</f>
        <v>84425.655625149098</v>
      </c>
      <c r="E30" s="43">
        <f t="shared" si="2"/>
        <v>1.1689573352153371</v>
      </c>
      <c r="F30" s="79">
        <f>'RUS Meters'!F30</f>
        <v>5627.6629030504555</v>
      </c>
      <c r="G30" s="43">
        <f t="shared" si="3"/>
        <v>0.43130842600038743</v>
      </c>
      <c r="H30" s="79">
        <f t="shared" si="0"/>
        <v>870859.06542038382</v>
      </c>
      <c r="I30" s="57">
        <f t="shared" si="4"/>
        <v>1.3287795095713983</v>
      </c>
    </row>
    <row r="31" spans="1:9" ht="14.4" x14ac:dyDescent="0.3">
      <c r="A31" s="21">
        <v>2026</v>
      </c>
      <c r="B31" s="79">
        <f>'RUS Meters'!B31</f>
        <v>790744.86192266713</v>
      </c>
      <c r="C31" s="43">
        <f t="shared" si="1"/>
        <v>1.2729305682038339</v>
      </c>
      <c r="D31" s="79">
        <f>'RUS Meters'!D31</f>
        <v>85366.201305838797</v>
      </c>
      <c r="E31" s="43">
        <f t="shared" si="2"/>
        <v>1.1140519711990482</v>
      </c>
      <c r="F31" s="79">
        <f>'RUS Meters'!F31</f>
        <v>5650.2983584917802</v>
      </c>
      <c r="G31" s="43">
        <f t="shared" si="3"/>
        <v>0.40221768487687104</v>
      </c>
      <c r="H31" s="79">
        <f t="shared" si="0"/>
        <v>881761.36158699763</v>
      </c>
      <c r="I31" s="57">
        <f t="shared" si="4"/>
        <v>1.2519013235914311</v>
      </c>
    </row>
    <row r="32" spans="1:9" ht="14.4" x14ac:dyDescent="0.3">
      <c r="A32" s="21">
        <v>2027</v>
      </c>
      <c r="B32" s="79">
        <f>'RUS Meters'!B32</f>
        <v>800298.90345413028</v>
      </c>
      <c r="C32" s="43">
        <f t="shared" si="1"/>
        <v>1.2082331471914731</v>
      </c>
      <c r="D32" s="79">
        <f>'RUS Meters'!D32</f>
        <v>86267.774311927831</v>
      </c>
      <c r="E32" s="43">
        <f t="shared" si="2"/>
        <v>1.0561240775596836</v>
      </c>
      <c r="F32" s="79">
        <f>'RUS Meters'!F32</f>
        <v>5671.4647917836646</v>
      </c>
      <c r="G32" s="43">
        <f t="shared" si="3"/>
        <v>0.3746073560889629</v>
      </c>
      <c r="H32" s="79">
        <f t="shared" si="0"/>
        <v>892238.14255784184</v>
      </c>
      <c r="I32" s="57">
        <f t="shared" si="4"/>
        <v>1.1881651234964652</v>
      </c>
    </row>
    <row r="33" spans="1:9" ht="14.4" x14ac:dyDescent="0.3">
      <c r="A33" s="45"/>
      <c r="B33" s="81"/>
      <c r="C33" s="82"/>
      <c r="D33" s="49"/>
      <c r="E33" s="82"/>
      <c r="F33" s="82"/>
      <c r="G33" s="49"/>
      <c r="H33" s="81"/>
      <c r="I33" s="82"/>
    </row>
    <row r="35" spans="1:9" x14ac:dyDescent="0.3">
      <c r="A35" s="61" t="s">
        <v>20</v>
      </c>
      <c r="B35" s="62"/>
      <c r="C35" s="63">
        <f>RATE($A$21-$A$12,,-B12,B21)*100</f>
        <v>0.94939966589467784</v>
      </c>
      <c r="D35" s="62"/>
      <c r="E35" s="63">
        <f>RATE($A$21-$A$12,,-D12,D21)*100</f>
        <v>1.0229493666850618</v>
      </c>
      <c r="F35" s="63"/>
      <c r="G35" s="63">
        <f>RATE($A$21-$A$12,,-F12,F21)*100</f>
        <v>0.60883436960494686</v>
      </c>
      <c r="H35" s="64"/>
      <c r="I35" s="63">
        <f>RATE($A$21-$A$12,,-H12,H21)*100</f>
        <v>0.95410027598866365</v>
      </c>
    </row>
    <row r="36" spans="1:9" x14ac:dyDescent="0.3">
      <c r="A36" s="61" t="s">
        <v>21</v>
      </c>
      <c r="B36" s="65"/>
      <c r="C36" s="63">
        <f>RATE($A$21-$A$17,,-B17,B21)*100</f>
        <v>1.3945251044996225</v>
      </c>
      <c r="D36" s="66"/>
      <c r="E36" s="63">
        <f>RATE($A$21-$A$17,,-D17,D21)*100</f>
        <v>1.7995830117337179</v>
      </c>
      <c r="F36" s="63"/>
      <c r="G36" s="63">
        <f>RATE($A$21-$A$17,,-F17,F21)*100</f>
        <v>2.1795590016063309</v>
      </c>
      <c r="H36" s="64"/>
      <c r="I36" s="63">
        <f>RATE($A$21-$A$17,,-H17,H21)*100</f>
        <v>1.4390924486168346</v>
      </c>
    </row>
    <row r="37" spans="1:9" x14ac:dyDescent="0.3">
      <c r="A37" s="61"/>
      <c r="B37" s="62"/>
      <c r="C37" s="63"/>
      <c r="D37" s="62"/>
      <c r="E37" s="63"/>
      <c r="F37" s="63"/>
      <c r="G37" s="63"/>
      <c r="H37" s="64"/>
      <c r="I37" s="63"/>
    </row>
    <row r="38" spans="1:9" x14ac:dyDescent="0.3">
      <c r="A38" s="61" t="s">
        <v>22</v>
      </c>
      <c r="B38" s="65"/>
      <c r="C38" s="63">
        <f>RATE($A$27-$A$23,,-B23,B27)*100</f>
        <v>1.5612400711411019</v>
      </c>
      <c r="D38" s="66"/>
      <c r="E38" s="63">
        <f>RATE($A$27-$A$23,,-D23,D27)*100</f>
        <v>1.3870399483816016</v>
      </c>
      <c r="F38" s="63"/>
      <c r="G38" s="63">
        <f>RATE($A$27-$A$23,,-F23,F27)*100</f>
        <v>0.44572342366814488</v>
      </c>
      <c r="H38" s="64" t="s">
        <v>23</v>
      </c>
      <c r="I38" s="63">
        <f>RATE($A$27-$A$23,,-H23,H27)*100</f>
        <v>1.5366137892503662</v>
      </c>
    </row>
    <row r="39" spans="1:9" x14ac:dyDescent="0.3">
      <c r="A39" s="61" t="s">
        <v>24</v>
      </c>
      <c r="B39" s="62"/>
      <c r="C39" s="63">
        <f>RATE($A$32-$A$23,,-B23,B32)*100</f>
        <v>1.4390987771535533</v>
      </c>
      <c r="D39" s="62"/>
      <c r="E39" s="63">
        <f>RATE($A$32-$A$23,,-D23,D32)*100</f>
        <v>1.2816663590161237</v>
      </c>
      <c r="F39" s="63"/>
      <c r="G39" s="63">
        <f>RATE($A$32-$A$23,,-F23,F32)*100</f>
        <v>0.43291238219073364</v>
      </c>
      <c r="H39" s="64"/>
      <c r="I39" s="63">
        <f>RATE($A$32-$A$23,,-H23,H32)*100</f>
        <v>1.4170574276619734</v>
      </c>
    </row>
    <row r="40" spans="1:9" x14ac:dyDescent="0.3">
      <c r="A40" s="64"/>
      <c r="B40" s="64"/>
      <c r="C40" s="67"/>
      <c r="D40" s="64"/>
      <c r="E40" s="67"/>
      <c r="F40" s="64"/>
      <c r="G40" s="67"/>
      <c r="H40" s="64"/>
      <c r="I40" s="67"/>
    </row>
    <row r="41" spans="1:9" x14ac:dyDescent="0.3">
      <c r="A41" s="68" t="s">
        <v>25</v>
      </c>
      <c r="B41" s="64"/>
      <c r="C41" s="67"/>
      <c r="D41" s="64"/>
      <c r="E41" s="67"/>
      <c r="F41" s="64"/>
      <c r="G41" s="67"/>
      <c r="H41" s="64"/>
      <c r="I41" s="67"/>
    </row>
    <row r="42" spans="1:9" x14ac:dyDescent="0.3">
      <c r="B42" s="64"/>
      <c r="C42" s="67"/>
      <c r="D42" s="64"/>
      <c r="E42" s="67"/>
      <c r="F42" s="64"/>
      <c r="G42" s="67"/>
      <c r="H42" s="64"/>
      <c r="I42" s="67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3"/>
  <sheetViews>
    <sheetView showGridLines="0" zoomScale="70" zoomScaleNormal="70" zoomScaleSheetLayoutView="100" workbookViewId="0">
      <selection activeCell="A2" sqref="A2:J2"/>
    </sheetView>
  </sheetViews>
  <sheetFormatPr defaultRowHeight="15.6" x14ac:dyDescent="0.3"/>
  <cols>
    <col min="1" max="1" width="13.664062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60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35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">
        <v>5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">
        <v>6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15" customHeight="1" x14ac:dyDescent="0.25">
      <c r="A6" s="154"/>
      <c r="B6" s="156"/>
      <c r="C6" s="156"/>
      <c r="D6" s="156"/>
      <c r="E6" s="156"/>
      <c r="F6" s="156"/>
      <c r="G6" s="156"/>
      <c r="H6" s="156"/>
      <c r="I6" s="156"/>
      <c r="J6" s="156"/>
    </row>
    <row r="7" spans="1:10" x14ac:dyDescent="0.3">
      <c r="A7" s="1"/>
      <c r="C7" s="3"/>
      <c r="D7" s="3"/>
      <c r="G7" s="3"/>
      <c r="I7" s="3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44"/>
      <c r="I12" s="143"/>
      <c r="J12" s="143"/>
    </row>
    <row r="13" spans="1:10" ht="14.4" x14ac:dyDescent="0.3">
      <c r="A13" s="97">
        <v>2007</v>
      </c>
      <c r="B13" s="98">
        <v>803957</v>
      </c>
      <c r="C13" s="99" t="s">
        <v>16</v>
      </c>
      <c r="D13" s="100" t="s">
        <v>16</v>
      </c>
      <c r="E13" s="98">
        <f>H13/B13*10^6</f>
        <v>14234.799468130759</v>
      </c>
      <c r="F13" s="99" t="s">
        <v>16</v>
      </c>
      <c r="G13" s="100" t="s">
        <v>16</v>
      </c>
      <c r="H13" s="98">
        <v>11444.166676000001</v>
      </c>
      <c r="I13" s="99" t="s">
        <v>16</v>
      </c>
      <c r="J13" s="102" t="s">
        <v>16</v>
      </c>
    </row>
    <row r="14" spans="1:10" ht="14.4" x14ac:dyDescent="0.3">
      <c r="A14" s="97">
        <v>2008</v>
      </c>
      <c r="B14" s="98">
        <v>808926</v>
      </c>
      <c r="C14" s="101">
        <f t="shared" ref="C14:C35" si="0">B14-B13</f>
        <v>4969</v>
      </c>
      <c r="D14" s="103">
        <f t="shared" ref="D14:D35" si="1">(C14/B13)*100</f>
        <v>0.61806788173994387</v>
      </c>
      <c r="E14" s="98">
        <f t="shared" ref="E14:E22" si="2">H14/B14*1000000</f>
        <v>13726.704302989398</v>
      </c>
      <c r="F14" s="101">
        <f t="shared" ref="F14:F35" si="3">E14-E13</f>
        <v>-508.09516514136158</v>
      </c>
      <c r="G14" s="103">
        <f t="shared" ref="G14:G35" si="4">(F14/E13)*100</f>
        <v>-3.5693875862382067</v>
      </c>
      <c r="H14" s="98">
        <v>11103.888005000001</v>
      </c>
      <c r="I14" s="101">
        <f t="shared" ref="I14:I35" si="5">H14-H13</f>
        <v>-340.27867100000003</v>
      </c>
      <c r="J14" s="104">
        <f t="shared" ref="J14:J35" si="6">(I14/H13)*100</f>
        <v>-2.9733809427436202</v>
      </c>
    </row>
    <row r="15" spans="1:10" ht="14.4" x14ac:dyDescent="0.3">
      <c r="A15" s="97">
        <v>2009</v>
      </c>
      <c r="B15" s="98">
        <v>811767</v>
      </c>
      <c r="C15" s="101">
        <f t="shared" si="0"/>
        <v>2841</v>
      </c>
      <c r="D15" s="103">
        <f t="shared" si="1"/>
        <v>0.35120641443098627</v>
      </c>
      <c r="E15" s="98">
        <f t="shared" si="2"/>
        <v>13912.174223638063</v>
      </c>
      <c r="F15" s="101">
        <f t="shared" si="3"/>
        <v>185.46992064866572</v>
      </c>
      <c r="G15" s="103">
        <f t="shared" si="4"/>
        <v>1.3511613316262239</v>
      </c>
      <c r="H15" s="98">
        <v>11293.443933</v>
      </c>
      <c r="I15" s="101">
        <f t="shared" si="5"/>
        <v>189.55592799999977</v>
      </c>
      <c r="J15" s="104">
        <f t="shared" si="6"/>
        <v>1.7071131113232059</v>
      </c>
    </row>
    <row r="16" spans="1:10" ht="14.4" x14ac:dyDescent="0.3">
      <c r="A16" s="97">
        <v>2010</v>
      </c>
      <c r="B16" s="98">
        <v>761993</v>
      </c>
      <c r="C16" s="101">
        <f t="shared" si="0"/>
        <v>-49774</v>
      </c>
      <c r="D16" s="103">
        <f t="shared" si="1"/>
        <v>-6.1315623818164573</v>
      </c>
      <c r="E16" s="98">
        <f t="shared" si="2"/>
        <v>14919.909606781164</v>
      </c>
      <c r="F16" s="101">
        <f t="shared" si="3"/>
        <v>1007.735383143101</v>
      </c>
      <c r="G16" s="103">
        <f t="shared" si="4"/>
        <v>7.2435506265502774</v>
      </c>
      <c r="H16" s="98">
        <v>11368.866681</v>
      </c>
      <c r="I16" s="101">
        <f t="shared" si="5"/>
        <v>75.422747999999046</v>
      </c>
      <c r="J16" s="104">
        <f t="shared" si="6"/>
        <v>0.66784541940842379</v>
      </c>
    </row>
    <row r="17" spans="1:10" ht="14.4" x14ac:dyDescent="0.3">
      <c r="A17" s="97">
        <v>2011</v>
      </c>
      <c r="B17" s="98">
        <v>765279</v>
      </c>
      <c r="C17" s="101">
        <f t="shared" si="0"/>
        <v>3286</v>
      </c>
      <c r="D17" s="103">
        <f t="shared" si="1"/>
        <v>0.4312375573003952</v>
      </c>
      <c r="E17" s="98">
        <f>H17/B17*1000000-1</f>
        <v>13604.640467071486</v>
      </c>
      <c r="F17" s="101">
        <f t="shared" si="3"/>
        <v>-1315.2691397096787</v>
      </c>
      <c r="G17" s="103">
        <f t="shared" si="4"/>
        <v>-8.8155302168310943</v>
      </c>
      <c r="H17" s="98">
        <v>10412.110930999999</v>
      </c>
      <c r="I17" s="101">
        <f t="shared" si="5"/>
        <v>-956.75575000000026</v>
      </c>
      <c r="J17" s="104">
        <f t="shared" si="6"/>
        <v>-8.4155771797285652</v>
      </c>
    </row>
    <row r="18" spans="1:10" ht="14.4" x14ac:dyDescent="0.3">
      <c r="A18" s="97">
        <v>2012</v>
      </c>
      <c r="B18" s="98">
        <v>769591</v>
      </c>
      <c r="C18" s="101">
        <f t="shared" si="0"/>
        <v>4312</v>
      </c>
      <c r="D18" s="103">
        <f t="shared" si="1"/>
        <v>0.5634546354989487</v>
      </c>
      <c r="E18" s="98">
        <v>12967</v>
      </c>
      <c r="F18" s="101">
        <f t="shared" si="3"/>
        <v>-637.64046707148555</v>
      </c>
      <c r="G18" s="103">
        <f t="shared" si="4"/>
        <v>-4.6869336136800026</v>
      </c>
      <c r="H18" s="98">
        <v>9978.6735769999996</v>
      </c>
      <c r="I18" s="101">
        <f t="shared" si="5"/>
        <v>-433.43735399999969</v>
      </c>
      <c r="J18" s="104">
        <f t="shared" si="6"/>
        <v>-4.1628192099790811</v>
      </c>
    </row>
    <row r="19" spans="1:10" ht="14.4" x14ac:dyDescent="0.3">
      <c r="A19" s="97">
        <v>2013</v>
      </c>
      <c r="B19" s="98">
        <v>777493</v>
      </c>
      <c r="C19" s="101">
        <f t="shared" si="0"/>
        <v>7902</v>
      </c>
      <c r="D19" s="103">
        <f t="shared" si="1"/>
        <v>1.0267791593196907</v>
      </c>
      <c r="E19" s="98">
        <f t="shared" si="2"/>
        <v>12884.853960099963</v>
      </c>
      <c r="F19" s="101">
        <f t="shared" si="3"/>
        <v>-82.146039900037067</v>
      </c>
      <c r="G19" s="103">
        <f t="shared" si="4"/>
        <v>-0.63350073185807865</v>
      </c>
      <c r="H19" s="98">
        <v>10017.883760000001</v>
      </c>
      <c r="I19" s="101">
        <f t="shared" si="5"/>
        <v>39.210183000001052</v>
      </c>
      <c r="J19" s="104">
        <f t="shared" si="6"/>
        <v>0.39293983010304312</v>
      </c>
    </row>
    <row r="20" spans="1:10" ht="14.4" x14ac:dyDescent="0.3">
      <c r="A20" s="97">
        <v>2014</v>
      </c>
      <c r="B20" s="98">
        <v>662626</v>
      </c>
      <c r="C20" s="101">
        <f t="shared" si="0"/>
        <v>-114867</v>
      </c>
      <c r="D20" s="103">
        <f t="shared" si="1"/>
        <v>-14.774023688959256</v>
      </c>
      <c r="E20" s="98">
        <f t="shared" si="2"/>
        <v>13292.566244004915</v>
      </c>
      <c r="F20" s="101">
        <f t="shared" si="3"/>
        <v>407.71228390495162</v>
      </c>
      <c r="G20" s="103">
        <f t="shared" si="4"/>
        <v>3.1642755530446736</v>
      </c>
      <c r="H20" s="98">
        <v>8808</v>
      </c>
      <c r="I20" s="101">
        <f t="shared" si="5"/>
        <v>-1209.8837600000006</v>
      </c>
      <c r="J20" s="104">
        <f t="shared" si="6"/>
        <v>-12.077238955705356</v>
      </c>
    </row>
    <row r="21" spans="1:10" ht="14.4" x14ac:dyDescent="0.3">
      <c r="A21" s="97">
        <v>2015</v>
      </c>
      <c r="B21" s="98">
        <f>'Exhibit 6'!B20</f>
        <v>673214.5</v>
      </c>
      <c r="C21" s="101">
        <f t="shared" si="0"/>
        <v>10588.5</v>
      </c>
      <c r="D21" s="103">
        <f t="shared" si="1"/>
        <v>1.5979602369964354</v>
      </c>
      <c r="E21" s="98">
        <f t="shared" si="2"/>
        <v>13469.703935372752</v>
      </c>
      <c r="F21" s="101">
        <f t="shared" si="3"/>
        <v>177.13769136783776</v>
      </c>
      <c r="G21" s="103">
        <f t="shared" si="4"/>
        <v>1.3326071739362495</v>
      </c>
      <c r="H21" s="98">
        <v>9068</v>
      </c>
      <c r="I21" s="101">
        <f t="shared" si="5"/>
        <v>260</v>
      </c>
      <c r="J21" s="104">
        <f t="shared" si="6"/>
        <v>2.9518619436875566</v>
      </c>
    </row>
    <row r="22" spans="1:10" ht="14.4" x14ac:dyDescent="0.3">
      <c r="A22" s="97">
        <v>2016</v>
      </c>
      <c r="B22" s="98">
        <f>'Exhibit 6'!B21</f>
        <v>683672.25</v>
      </c>
      <c r="C22" s="101">
        <f t="shared" si="0"/>
        <v>10457.75</v>
      </c>
      <c r="D22" s="103">
        <f t="shared" si="1"/>
        <v>1.5534053410911381</v>
      </c>
      <c r="E22" s="98">
        <f t="shared" si="2"/>
        <v>13618.259370802312</v>
      </c>
      <c r="F22" s="101">
        <f t="shared" si="3"/>
        <v>148.55543542956002</v>
      </c>
      <c r="G22" s="103">
        <f t="shared" si="4"/>
        <v>1.1028856769408197</v>
      </c>
      <c r="H22" s="98">
        <f>'Exhibit 2'!E21/1000</f>
        <v>9310.4260251200012</v>
      </c>
      <c r="I22" s="101">
        <f t="shared" si="5"/>
        <v>242.42602512000121</v>
      </c>
      <c r="J22" s="104">
        <f t="shared" si="6"/>
        <v>2.6734233030436831</v>
      </c>
    </row>
    <row r="23" spans="1:10" s="140" customFormat="1" ht="14.4" x14ac:dyDescent="0.3">
      <c r="A23" s="142"/>
      <c r="B23" s="106"/>
      <c r="C23" s="137"/>
      <c r="D23" s="138"/>
      <c r="E23" s="106"/>
      <c r="F23" s="137"/>
      <c r="G23" s="138"/>
      <c r="H23" s="106"/>
      <c r="I23" s="137"/>
      <c r="J23" s="139"/>
    </row>
    <row r="24" spans="1:10" s="140" customFormat="1" ht="14.4" x14ac:dyDescent="0.3">
      <c r="A24" s="142" t="s">
        <v>44</v>
      </c>
      <c r="B24" s="106"/>
      <c r="C24" s="137"/>
      <c r="D24" s="138"/>
      <c r="E24" s="106"/>
      <c r="F24" s="137"/>
      <c r="G24" s="138"/>
      <c r="H24" s="106"/>
      <c r="I24" s="137"/>
      <c r="J24" s="139"/>
    </row>
    <row r="25" spans="1:10" ht="14.4" x14ac:dyDescent="0.3">
      <c r="A25" s="105">
        <v>2017</v>
      </c>
      <c r="B25" s="106">
        <f>'Exhibit 6'!B22</f>
        <v>692985.42516914243</v>
      </c>
      <c r="C25" s="107">
        <f>B25-B22</f>
        <v>9313.1751691424288</v>
      </c>
      <c r="D25" s="108">
        <f>(C25/B22)*100</f>
        <v>1.3622280514007155</v>
      </c>
      <c r="E25" s="157">
        <f>H25/B25*1000000</f>
        <v>13033.651255622339</v>
      </c>
      <c r="F25" s="107">
        <f>E25-E22</f>
        <v>-584.60811517997354</v>
      </c>
      <c r="G25" s="108">
        <f>(F25/E22)*100</f>
        <v>-4.2928255312377095</v>
      </c>
      <c r="H25" s="106">
        <f>'Exhibit 2'!E22/1000</f>
        <v>9032.1303568837739</v>
      </c>
      <c r="I25" s="107">
        <f>H25-H22</f>
        <v>-278.29566823622736</v>
      </c>
      <c r="J25" s="109">
        <f>(I25/H22)*100</f>
        <v>-2.9890755534212028</v>
      </c>
    </row>
    <row r="26" spans="1:10" ht="14.4" x14ac:dyDescent="0.3">
      <c r="A26" s="105">
        <v>2018</v>
      </c>
      <c r="B26" s="106">
        <f>'Exhibit 6'!B23</f>
        <v>703726.3012300242</v>
      </c>
      <c r="C26" s="107">
        <f t="shared" si="0"/>
        <v>10740.876060881768</v>
      </c>
      <c r="D26" s="108">
        <f t="shared" si="1"/>
        <v>1.5499425631152572</v>
      </c>
      <c r="E26" s="157">
        <f t="shared" ref="E26:E35" si="7">H26/B26*1000000</f>
        <v>13287.137346074811</v>
      </c>
      <c r="F26" s="107">
        <f t="shared" si="3"/>
        <v>253.48609045247213</v>
      </c>
      <c r="G26" s="108">
        <f t="shared" si="4"/>
        <v>1.9448586238881109</v>
      </c>
      <c r="H26" s="106">
        <f>'Exhibit 2'!E23/1000</f>
        <v>9350.5080184885464</v>
      </c>
      <c r="I26" s="107">
        <f t="shared" si="5"/>
        <v>318.37766160477258</v>
      </c>
      <c r="J26" s="109">
        <f t="shared" si="6"/>
        <v>3.5249453786074212</v>
      </c>
    </row>
    <row r="27" spans="1:10" ht="14.4" x14ac:dyDescent="0.3">
      <c r="A27" s="105">
        <v>2019</v>
      </c>
      <c r="B27" s="106">
        <f>'Exhibit 6'!B24</f>
        <v>715007.07648401638</v>
      </c>
      <c r="C27" s="107">
        <f t="shared" si="0"/>
        <v>11280.775253992178</v>
      </c>
      <c r="D27" s="108">
        <f t="shared" si="1"/>
        <v>1.6030060599234131</v>
      </c>
      <c r="E27" s="157">
        <f t="shared" si="7"/>
        <v>13282.842046475034</v>
      </c>
      <c r="F27" s="107">
        <f t="shared" si="3"/>
        <v>-4.2952995997766266</v>
      </c>
      <c r="G27" s="108">
        <f t="shared" si="4"/>
        <v>-3.2326749456274062E-2</v>
      </c>
      <c r="H27" s="106">
        <f>'Exhibit 2'!E24/1000</f>
        <v>9497.3260590490845</v>
      </c>
      <c r="I27" s="107">
        <f t="shared" si="5"/>
        <v>146.81804056053807</v>
      </c>
      <c r="J27" s="109">
        <f t="shared" si="6"/>
        <v>1.5701611107143922</v>
      </c>
    </row>
    <row r="28" spans="1:10" ht="14.4" x14ac:dyDescent="0.3">
      <c r="A28" s="105">
        <v>2020</v>
      </c>
      <c r="B28" s="106">
        <f>'Exhibit 6'!B25</f>
        <v>726600.44446789671</v>
      </c>
      <c r="C28" s="107">
        <f t="shared" si="0"/>
        <v>11593.367983880336</v>
      </c>
      <c r="D28" s="108">
        <f t="shared" si="1"/>
        <v>1.6214340200504995</v>
      </c>
      <c r="E28" s="157">
        <f t="shared" si="7"/>
        <v>13120.396941923114</v>
      </c>
      <c r="F28" s="107">
        <f t="shared" si="3"/>
        <v>-162.44510455191994</v>
      </c>
      <c r="G28" s="108">
        <f t="shared" si="4"/>
        <v>-1.2229694818589609</v>
      </c>
      <c r="H28" s="106">
        <f>'Exhibit 2'!E25/1000</f>
        <v>9533.2862495965674</v>
      </c>
      <c r="I28" s="107">
        <f t="shared" si="5"/>
        <v>35.960190547482853</v>
      </c>
      <c r="J28" s="109">
        <f t="shared" si="6"/>
        <v>0.37863489495782721</v>
      </c>
    </row>
    <row r="29" spans="1:10" ht="14.4" x14ac:dyDescent="0.3">
      <c r="A29" s="105">
        <v>2021</v>
      </c>
      <c r="B29" s="106">
        <f>'Exhibit 6'!B26</f>
        <v>737809.84820761043</v>
      </c>
      <c r="C29" s="107">
        <f t="shared" si="0"/>
        <v>11209.403739713714</v>
      </c>
      <c r="D29" s="108">
        <f t="shared" si="1"/>
        <v>1.5427190865431653</v>
      </c>
      <c r="E29" s="157">
        <f t="shared" si="7"/>
        <v>13047.127749309486</v>
      </c>
      <c r="F29" s="107">
        <f t="shared" si="3"/>
        <v>-73.269192613628547</v>
      </c>
      <c r="G29" s="108">
        <f t="shared" si="4"/>
        <v>-0.55843731662960772</v>
      </c>
      <c r="H29" s="106">
        <f>'Exhibit 2'!E26/1000</f>
        <v>9626.2993442633342</v>
      </c>
      <c r="I29" s="107">
        <f t="shared" si="5"/>
        <v>93.013094666766847</v>
      </c>
      <c r="J29" s="109">
        <f t="shared" si="6"/>
        <v>0.9756666508435432</v>
      </c>
    </row>
    <row r="30" spans="1:10" ht="14.4" x14ac:dyDescent="0.3">
      <c r="A30" s="105">
        <v>2022</v>
      </c>
      <c r="B30" s="106">
        <f>'Exhibit 6'!B27</f>
        <v>748713.67040511663</v>
      </c>
      <c r="C30" s="107">
        <f t="shared" si="0"/>
        <v>10903.822197506204</v>
      </c>
      <c r="D30" s="108">
        <f t="shared" si="1"/>
        <v>1.477863466311174</v>
      </c>
      <c r="E30" s="157">
        <f t="shared" si="7"/>
        <v>13031.250995905704</v>
      </c>
      <c r="F30" s="107">
        <f t="shared" si="3"/>
        <v>-15.876753403781549</v>
      </c>
      <c r="G30" s="108">
        <f t="shared" si="4"/>
        <v>-0.12168772858548749</v>
      </c>
      <c r="H30" s="106">
        <f>'Exhibit 2'!E27/1000</f>
        <v>9756.6757631148921</v>
      </c>
      <c r="I30" s="107">
        <f t="shared" si="5"/>
        <v>130.3764188515579</v>
      </c>
      <c r="J30" s="109">
        <f t="shared" si="6"/>
        <v>1.3543773592419397</v>
      </c>
    </row>
    <row r="31" spans="1:10" ht="14.4" x14ac:dyDescent="0.3">
      <c r="A31" s="105">
        <v>2023</v>
      </c>
      <c r="B31" s="106">
        <f>'Exhibit 6'!B28</f>
        <v>759585.70316000609</v>
      </c>
      <c r="C31" s="107">
        <f t="shared" si="0"/>
        <v>10872.032754889457</v>
      </c>
      <c r="D31" s="108">
        <f t="shared" si="1"/>
        <v>1.4520948641163154</v>
      </c>
      <c r="E31" s="157">
        <f t="shared" si="7"/>
        <v>13033.406705251085</v>
      </c>
      <c r="F31" s="107">
        <f t="shared" si="3"/>
        <v>2.1557093453811831</v>
      </c>
      <c r="G31" s="108">
        <f t="shared" si="4"/>
        <v>1.6542612417322685E-2</v>
      </c>
      <c r="H31" s="106">
        <f>'Exhibit 2'!E28/1000</f>
        <v>9899.9893967784847</v>
      </c>
      <c r="I31" s="107">
        <f t="shared" si="5"/>
        <v>143.31363366359255</v>
      </c>
      <c r="J31" s="109">
        <f t="shared" si="6"/>
        <v>1.4688776909589398</v>
      </c>
    </row>
    <row r="32" spans="1:10" ht="14.4" x14ac:dyDescent="0.3">
      <c r="A32" s="105">
        <v>2024</v>
      </c>
      <c r="B32" s="106">
        <f>'Exhibit 6'!B29</f>
        <v>770385.36244947067</v>
      </c>
      <c r="C32" s="107">
        <f t="shared" si="0"/>
        <v>10799.659289464587</v>
      </c>
      <c r="D32" s="108">
        <f t="shared" si="1"/>
        <v>1.4217828540658628</v>
      </c>
      <c r="E32" s="157">
        <f t="shared" si="7"/>
        <v>13028.797577569598</v>
      </c>
      <c r="F32" s="107">
        <f t="shared" si="3"/>
        <v>-4.6091276814877347</v>
      </c>
      <c r="G32" s="108">
        <f t="shared" si="4"/>
        <v>-3.5363951925406756E-2</v>
      </c>
      <c r="H32" s="106">
        <f>'Exhibit 2'!E29/1000</f>
        <v>10037.19494407674</v>
      </c>
      <c r="I32" s="107">
        <f t="shared" si="5"/>
        <v>137.20554729825562</v>
      </c>
      <c r="J32" s="109">
        <f t="shared" si="6"/>
        <v>1.3859161035354557</v>
      </c>
    </row>
    <row r="33" spans="1:10" ht="14.4" x14ac:dyDescent="0.3">
      <c r="A33" s="105">
        <v>2025</v>
      </c>
      <c r="B33" s="106">
        <f>'Exhibit 6'!B30</f>
        <v>780805.74689218425</v>
      </c>
      <c r="C33" s="107">
        <f t="shared" si="0"/>
        <v>10420.384442713577</v>
      </c>
      <c r="D33" s="108">
        <f t="shared" si="1"/>
        <v>1.3526197343082369</v>
      </c>
      <c r="E33" s="157">
        <f t="shared" si="7"/>
        <v>13017.523115027694</v>
      </c>
      <c r="F33" s="107">
        <f t="shared" si="3"/>
        <v>-11.274462541903631</v>
      </c>
      <c r="G33" s="108">
        <f t="shared" si="4"/>
        <v>-8.6534942881557747E-2</v>
      </c>
      <c r="H33" s="106">
        <f>'Exhibit 2'!E30/1000</f>
        <v>10164.156858515471</v>
      </c>
      <c r="I33" s="107">
        <f t="shared" si="5"/>
        <v>126.96191443873067</v>
      </c>
      <c r="J33" s="109">
        <f t="shared" si="6"/>
        <v>1.2649143027121819</v>
      </c>
    </row>
    <row r="34" spans="1:10" ht="14.4" x14ac:dyDescent="0.3">
      <c r="A34" s="105">
        <v>2026</v>
      </c>
      <c r="B34" s="106">
        <f>'Exhibit 6'!B31</f>
        <v>790744.86192266713</v>
      </c>
      <c r="C34" s="107">
        <f t="shared" si="0"/>
        <v>9939.115030482877</v>
      </c>
      <c r="D34" s="108">
        <f t="shared" si="1"/>
        <v>1.2729305682038348</v>
      </c>
      <c r="E34" s="157">
        <f t="shared" si="7"/>
        <v>13022.874426216777</v>
      </c>
      <c r="F34" s="107">
        <f t="shared" si="3"/>
        <v>5.3513111890824803</v>
      </c>
      <c r="G34" s="108">
        <f t="shared" si="4"/>
        <v>4.1108520736213003E-2</v>
      </c>
      <c r="H34" s="106">
        <f>'Exhibit 2'!E31/1000</f>
        <v>10297.771039995017</v>
      </c>
      <c r="I34" s="107">
        <f t="shared" si="5"/>
        <v>133.61418147954646</v>
      </c>
      <c r="J34" s="109">
        <f t="shared" si="6"/>
        <v>1.3145623718666373</v>
      </c>
    </row>
    <row r="35" spans="1:10" ht="14.4" x14ac:dyDescent="0.3">
      <c r="A35" s="105">
        <v>2027</v>
      </c>
      <c r="B35" s="106">
        <f>'Exhibit 6'!B32</f>
        <v>800298.90345413028</v>
      </c>
      <c r="C35" s="107">
        <f t="shared" si="0"/>
        <v>9554.0415314631537</v>
      </c>
      <c r="D35" s="108">
        <f t="shared" si="1"/>
        <v>1.2082331471914787</v>
      </c>
      <c r="E35" s="157">
        <f t="shared" si="7"/>
        <v>13036.763827665944</v>
      </c>
      <c r="F35" s="107">
        <f t="shared" si="3"/>
        <v>13.889401449167053</v>
      </c>
      <c r="G35" s="108">
        <f t="shared" si="4"/>
        <v>0.1066538845003822</v>
      </c>
      <c r="H35" s="106">
        <f>'Exhibit 2'!E32/1000</f>
        <v>10433.307795871526</v>
      </c>
      <c r="I35" s="107">
        <f t="shared" si="5"/>
        <v>135.53675587650832</v>
      </c>
      <c r="J35" s="109">
        <f t="shared" si="6"/>
        <v>1.3161756592771741</v>
      </c>
    </row>
    <row r="36" spans="1:10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0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0" ht="14.4" x14ac:dyDescent="0.3">
      <c r="A38" s="122" t="s">
        <v>47</v>
      </c>
      <c r="B38" s="123"/>
      <c r="C38" s="123"/>
      <c r="D38" s="124">
        <f>RATE($A$22-$A$13,,-B13,B22)*100</f>
        <v>-1.7846295522493301</v>
      </c>
      <c r="E38" s="124"/>
      <c r="F38" s="124"/>
      <c r="G38" s="124">
        <f>RATE($A$22-$A$13,,-E13,E22)*100</f>
        <v>-0.49077110096747312</v>
      </c>
      <c r="H38" s="124"/>
      <c r="I38" s="124"/>
      <c r="J38" s="124">
        <f>RATE($A$22-$A$13,,-H13,H22)*100</f>
        <v>-2.2666422071143386</v>
      </c>
    </row>
    <row r="39" spans="1:10" ht="14.4" x14ac:dyDescent="0.3">
      <c r="A39" s="122" t="s">
        <v>48</v>
      </c>
      <c r="B39" s="115"/>
      <c r="C39" s="125"/>
      <c r="D39" s="124">
        <f>RATE($A$22-$A$18,,-B18,B22)*100</f>
        <v>-2.91614944587963</v>
      </c>
      <c r="E39" s="126"/>
      <c r="F39" s="126"/>
      <c r="G39" s="124">
        <f>RATE($A$22-$A$18,,-E18,E22)*100</f>
        <v>1.2326306475788478</v>
      </c>
      <c r="H39" s="127"/>
      <c r="I39" s="124"/>
      <c r="J39" s="124">
        <f>RATE($A$22-$A$18,,-H18,H22)*100</f>
        <v>-1.7179550137708981</v>
      </c>
    </row>
    <row r="40" spans="1:10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0" ht="14.4" x14ac:dyDescent="0.3">
      <c r="A41" s="122" t="s">
        <v>49</v>
      </c>
      <c r="B41" s="115"/>
      <c r="C41" s="125"/>
      <c r="D41" s="124">
        <f>RATE($A$30-$A$26,,-B26,B30)*100</f>
        <v>1.5612400711411019</v>
      </c>
      <c r="E41" s="126"/>
      <c r="F41" s="126"/>
      <c r="G41" s="124">
        <f>RATE($A$30-$A$26,,-E26,E30)*100</f>
        <v>-0.48497157206538155</v>
      </c>
      <c r="H41" s="127"/>
      <c r="I41" s="124"/>
      <c r="J41" s="124">
        <f>RATE($A$30-$A$26,,-H26,H30)*100</f>
        <v>1.0686969286684949</v>
      </c>
    </row>
    <row r="42" spans="1:10" ht="14.4" x14ac:dyDescent="0.3">
      <c r="A42" s="122" t="s">
        <v>50</v>
      </c>
      <c r="B42" s="123"/>
      <c r="C42" s="123"/>
      <c r="D42" s="124">
        <f>RATE($A$35-$A$26,,-B26,B35)*100</f>
        <v>1.4390987771535533</v>
      </c>
      <c r="E42" s="124"/>
      <c r="F42" s="124"/>
      <c r="G42" s="124">
        <f>RATE($A$35-$A$26,,-E26,E35)*100</f>
        <v>-0.21114452521300131</v>
      </c>
      <c r="H42" s="124"/>
      <c r="I42" s="124"/>
      <c r="J42" s="124">
        <f>RATE($A$35-$A$26,,-H26,H35)*100</f>
        <v>1.2249156736601725</v>
      </c>
    </row>
    <row r="43" spans="1:10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0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0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0" ht="15" x14ac:dyDescent="0.25">
      <c r="B46" s="26" t="s">
        <v>23</v>
      </c>
      <c r="C46" s="27" t="s">
        <v>23</v>
      </c>
      <c r="D46" s="28"/>
      <c r="E46" s="27"/>
      <c r="F46" s="27"/>
      <c r="G46" s="28"/>
      <c r="H46" s="26"/>
      <c r="I46" s="28"/>
      <c r="J46" s="27"/>
    </row>
    <row r="47" spans="1:10" x14ac:dyDescent="0.3">
      <c r="A47" s="5"/>
      <c r="B47" s="1"/>
      <c r="G47" s="3"/>
    </row>
    <row r="48" spans="1:10" ht="18" x14ac:dyDescent="0.35">
      <c r="A48" s="8"/>
      <c r="B48" s="135" t="s">
        <v>23</v>
      </c>
      <c r="C48" s="29"/>
      <c r="D48" s="29"/>
      <c r="E48" s="31"/>
      <c r="F48" s="31"/>
      <c r="G48" s="31"/>
      <c r="H48" s="135"/>
      <c r="I48" s="29"/>
      <c r="J48" s="29"/>
    </row>
    <row r="49" spans="1:10" x14ac:dyDescent="0.25">
      <c r="A49" s="5"/>
      <c r="B49" s="1"/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/>
      <c r="C50" s="6"/>
      <c r="D50" s="7"/>
      <c r="E50" s="6"/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/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36"/>
      <c r="B101" s="135"/>
      <c r="C101" s="29"/>
      <c r="D101" s="29"/>
      <c r="E101" s="31"/>
      <c r="F101" s="31"/>
      <c r="G101" s="31"/>
      <c r="H101" s="135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36"/>
      <c r="B154" s="135"/>
      <c r="C154" s="29"/>
      <c r="D154" s="29"/>
      <c r="E154" s="31"/>
      <c r="F154" s="31"/>
      <c r="G154" s="31"/>
      <c r="H154" s="135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36"/>
      <c r="B207" s="135"/>
      <c r="C207" s="29"/>
      <c r="D207" s="29"/>
      <c r="E207" s="31"/>
      <c r="F207" s="31"/>
      <c r="G207" s="31"/>
      <c r="H207" s="135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36"/>
      <c r="B260" s="135"/>
      <c r="C260" s="29"/>
      <c r="D260" s="29"/>
      <c r="E260" s="31"/>
      <c r="F260" s="31"/>
      <c r="G260" s="31"/>
      <c r="H260" s="135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36"/>
      <c r="B313" s="135"/>
      <c r="C313" s="29"/>
      <c r="D313" s="29"/>
      <c r="E313" s="31"/>
      <c r="F313" s="31"/>
      <c r="G313" s="31"/>
      <c r="H313" s="135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36"/>
      <c r="B366" s="135"/>
      <c r="C366" s="29"/>
      <c r="D366" s="29"/>
      <c r="E366" s="31"/>
      <c r="F366" s="31"/>
      <c r="G366" s="31"/>
      <c r="H366" s="135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3"/>
  <sheetViews>
    <sheetView showGridLines="0" zoomScale="70" zoomScaleNormal="70" zoomScaleSheetLayoutView="100" workbookViewId="0">
      <selection activeCell="A2" sqref="A2:J2"/>
    </sheetView>
  </sheetViews>
  <sheetFormatPr defaultRowHeight="15.6" x14ac:dyDescent="0.3"/>
  <cols>
    <col min="1" max="1" width="15.55468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62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35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">
        <v>5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">
        <v>6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3">
      <c r="A6" s="1"/>
      <c r="C6" s="3"/>
      <c r="D6" s="3"/>
      <c r="G6" s="3"/>
      <c r="I6" s="3"/>
    </row>
    <row r="7" spans="1:10" ht="13.2" x14ac:dyDescent="0.25">
      <c r="A7" s="5"/>
      <c r="B7" s="5"/>
      <c r="C7" s="6" t="s">
        <v>23</v>
      </c>
      <c r="D7" s="7" t="s">
        <v>23</v>
      </c>
      <c r="E7" s="6"/>
      <c r="F7" s="6"/>
      <c r="G7" s="7"/>
      <c r="H7" s="5"/>
      <c r="I7" s="7"/>
      <c r="J7" s="6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44"/>
      <c r="I12" s="143"/>
      <c r="J12" s="143"/>
    </row>
    <row r="13" spans="1:10" ht="14.4" x14ac:dyDescent="0.3">
      <c r="A13" s="97">
        <v>2007</v>
      </c>
      <c r="B13" s="98">
        <f>'Exhibit 6'!B12</f>
        <v>627934.41666666663</v>
      </c>
      <c r="C13" s="99" t="s">
        <v>16</v>
      </c>
      <c r="D13" s="100" t="s">
        <v>16</v>
      </c>
      <c r="E13" s="98">
        <f>H13/B13*10^6</f>
        <v>14328.77606477749</v>
      </c>
      <c r="F13" s="99" t="s">
        <v>16</v>
      </c>
      <c r="G13" s="100" t="s">
        <v>16</v>
      </c>
      <c r="H13" s="98">
        <f>'Exhibit 2'!E12/1000</f>
        <v>8997.5316397833485</v>
      </c>
      <c r="I13" s="99" t="s">
        <v>16</v>
      </c>
      <c r="J13" s="102" t="s">
        <v>16</v>
      </c>
    </row>
    <row r="14" spans="1:10" ht="14.4" x14ac:dyDescent="0.3">
      <c r="A14" s="97">
        <v>2008</v>
      </c>
      <c r="B14" s="98">
        <f>'Exhibit 6'!B13</f>
        <v>633384.08333333337</v>
      </c>
      <c r="C14" s="101">
        <f t="shared" ref="C14:C35" si="0">B14-B13</f>
        <v>5449.6666666667443</v>
      </c>
      <c r="D14" s="103">
        <f t="shared" ref="D14:D35" si="1">(C14/B13)*100</f>
        <v>0.86787195000328377</v>
      </c>
      <c r="E14" s="98">
        <f t="shared" ref="E14:E22" si="2">H14/B14*10^6</f>
        <v>13871.306072962281</v>
      </c>
      <c r="F14" s="101">
        <f t="shared" ref="F14:F35" si="3">E14-E13</f>
        <v>-457.46999181520914</v>
      </c>
      <c r="G14" s="103">
        <f t="shared" ref="G14:G35" si="4">(F14/E13)*100</f>
        <v>-3.1926662106175723</v>
      </c>
      <c r="H14" s="98">
        <f>'Exhibit 2'!E13/1000</f>
        <v>8785.8644816593151</v>
      </c>
      <c r="I14" s="101">
        <f t="shared" ref="I14:I35" si="5">H14-H13</f>
        <v>-211.66715812403345</v>
      </c>
      <c r="J14" s="104">
        <f t="shared" ref="J14:J35" si="6">(I14/H13)*100</f>
        <v>-2.3525025151134695</v>
      </c>
    </row>
    <row r="15" spans="1:10" ht="14.4" x14ac:dyDescent="0.3">
      <c r="A15" s="97">
        <v>2009</v>
      </c>
      <c r="B15" s="98">
        <f>'Exhibit 6'!B14</f>
        <v>635862.16666666663</v>
      </c>
      <c r="C15" s="101">
        <f t="shared" si="0"/>
        <v>2478.0833333332557</v>
      </c>
      <c r="D15" s="103">
        <f t="shared" si="1"/>
        <v>0.39124496471268377</v>
      </c>
      <c r="E15" s="98">
        <f t="shared" si="2"/>
        <v>14042.578821518377</v>
      </c>
      <c r="F15" s="101">
        <f t="shared" si="3"/>
        <v>171.27274855609539</v>
      </c>
      <c r="G15" s="103">
        <f t="shared" si="4"/>
        <v>1.2347269078716199</v>
      </c>
      <c r="H15" s="98">
        <f>'Exhibit 2'!E14/1000</f>
        <v>8929.1445950381203</v>
      </c>
      <c r="I15" s="101">
        <f t="shared" si="5"/>
        <v>143.28011337880525</v>
      </c>
      <c r="J15" s="104">
        <f t="shared" si="6"/>
        <v>1.6308026794392929</v>
      </c>
    </row>
    <row r="16" spans="1:10" ht="14.4" x14ac:dyDescent="0.3">
      <c r="A16" s="97">
        <v>2010</v>
      </c>
      <c r="B16" s="98">
        <f>'Exhibit 6'!B15</f>
        <v>639639.75</v>
      </c>
      <c r="C16" s="101">
        <f t="shared" si="0"/>
        <v>3777.5833333333721</v>
      </c>
      <c r="D16" s="103">
        <f t="shared" si="1"/>
        <v>0.59408839389459489</v>
      </c>
      <c r="E16" s="98">
        <f t="shared" si="2"/>
        <v>15147.141896100506</v>
      </c>
      <c r="F16" s="101">
        <f t="shared" si="3"/>
        <v>1104.563074582129</v>
      </c>
      <c r="G16" s="103">
        <f t="shared" si="4"/>
        <v>7.8658135989205462</v>
      </c>
      <c r="H16" s="98">
        <f>'Exhibit 2'!E15/1000</f>
        <v>9688.7140556362538</v>
      </c>
      <c r="I16" s="101">
        <f t="shared" si="5"/>
        <v>759.56946059813345</v>
      </c>
      <c r="J16" s="104">
        <f t="shared" si="6"/>
        <v>8.5066318784917225</v>
      </c>
    </row>
    <row r="17" spans="1:10" ht="14.4" x14ac:dyDescent="0.3">
      <c r="A17" s="97">
        <v>2011</v>
      </c>
      <c r="B17" s="98">
        <f>'Exhibit 6'!B16</f>
        <v>642853.25</v>
      </c>
      <c r="C17" s="101">
        <f t="shared" si="0"/>
        <v>3213.5</v>
      </c>
      <c r="D17" s="103">
        <f t="shared" si="1"/>
        <v>0.50239216684078813</v>
      </c>
      <c r="E17" s="98">
        <f t="shared" si="2"/>
        <v>13653.305387417457</v>
      </c>
      <c r="F17" s="101">
        <f t="shared" si="3"/>
        <v>-1493.836508683049</v>
      </c>
      <c r="G17" s="103">
        <f t="shared" si="4"/>
        <v>-9.8621675226243415</v>
      </c>
      <c r="H17" s="98">
        <f>'Exhibit 2'!E16/1000</f>
        <v>8777.0717415438212</v>
      </c>
      <c r="I17" s="101">
        <f t="shared" si="5"/>
        <v>-911.64231409243257</v>
      </c>
      <c r="J17" s="104">
        <f t="shared" si="6"/>
        <v>-9.4093221128979376</v>
      </c>
    </row>
    <row r="18" spans="1:10" ht="14.4" x14ac:dyDescent="0.3">
      <c r="A18" s="97">
        <v>2012</v>
      </c>
      <c r="B18" s="98">
        <f>'Exhibit 6'!B17</f>
        <v>646829.66666666674</v>
      </c>
      <c r="C18" s="101">
        <f t="shared" si="0"/>
        <v>3976.4166666667443</v>
      </c>
      <c r="D18" s="103">
        <f t="shared" si="1"/>
        <v>0.61855744941271495</v>
      </c>
      <c r="E18" s="98">
        <f t="shared" si="2"/>
        <v>13021.343557145856</v>
      </c>
      <c r="F18" s="101">
        <f t="shared" si="3"/>
        <v>-631.96183027160077</v>
      </c>
      <c r="G18" s="103">
        <f t="shared" si="4"/>
        <v>-4.6286361605446906</v>
      </c>
      <c r="H18" s="98">
        <f>'Exhibit 2'!E17/1000</f>
        <v>8422.5913126208034</v>
      </c>
      <c r="I18" s="101">
        <f t="shared" si="5"/>
        <v>-354.48042892301783</v>
      </c>
      <c r="J18" s="104">
        <f t="shared" si="6"/>
        <v>-4.0387094849092273</v>
      </c>
    </row>
    <row r="19" spans="1:10" ht="14.4" x14ac:dyDescent="0.3">
      <c r="A19" s="97">
        <v>2013</v>
      </c>
      <c r="B19" s="98">
        <f>'Exhibit 6'!B18</f>
        <v>653820.16666666663</v>
      </c>
      <c r="C19" s="101">
        <f t="shared" si="0"/>
        <v>6990.4999999998836</v>
      </c>
      <c r="D19" s="103">
        <f t="shared" si="1"/>
        <v>1.0807327431384381</v>
      </c>
      <c r="E19" s="98">
        <f t="shared" si="2"/>
        <v>12928.760030924115</v>
      </c>
      <c r="F19" s="101">
        <f t="shared" si="3"/>
        <v>-92.583526221740613</v>
      </c>
      <c r="G19" s="103">
        <f t="shared" si="4"/>
        <v>-0.71101362018002057</v>
      </c>
      <c r="H19" s="98">
        <f>'Exhibit 2'!E18/1000</f>
        <v>8453.0840382121423</v>
      </c>
      <c r="I19" s="101">
        <f t="shared" si="5"/>
        <v>30.492725591338967</v>
      </c>
      <c r="J19" s="104">
        <f t="shared" si="6"/>
        <v>0.36203496595694068</v>
      </c>
    </row>
    <row r="20" spans="1:10" ht="14.4" x14ac:dyDescent="0.3">
      <c r="A20" s="97">
        <v>2014</v>
      </c>
      <c r="B20" s="98">
        <v>662626</v>
      </c>
      <c r="C20" s="101">
        <f t="shared" si="0"/>
        <v>8805.8333333333721</v>
      </c>
      <c r="D20" s="103">
        <f t="shared" si="1"/>
        <v>1.3468280396164041</v>
      </c>
      <c r="E20" s="98">
        <f t="shared" si="2"/>
        <v>13292.566244004915</v>
      </c>
      <c r="F20" s="101">
        <f t="shared" si="3"/>
        <v>363.80621308079935</v>
      </c>
      <c r="G20" s="103">
        <f t="shared" si="4"/>
        <v>2.8139296592296281</v>
      </c>
      <c r="H20" s="98">
        <v>8808</v>
      </c>
      <c r="I20" s="101">
        <f t="shared" si="5"/>
        <v>354.91596178785767</v>
      </c>
      <c r="J20" s="104">
        <f t="shared" si="6"/>
        <v>4.1986564925116214</v>
      </c>
    </row>
    <row r="21" spans="1:10" ht="14.4" x14ac:dyDescent="0.3">
      <c r="A21" s="97">
        <v>2015</v>
      </c>
      <c r="B21" s="98">
        <f>'Exhibit 6'!B20</f>
        <v>673214.5</v>
      </c>
      <c r="C21" s="101">
        <f t="shared" si="0"/>
        <v>10588.5</v>
      </c>
      <c r="D21" s="103">
        <f t="shared" si="1"/>
        <v>1.5979602369964354</v>
      </c>
      <c r="E21" s="98">
        <f t="shared" si="2"/>
        <v>13469.703935372752</v>
      </c>
      <c r="F21" s="101">
        <f t="shared" si="3"/>
        <v>177.13769136783776</v>
      </c>
      <c r="G21" s="103">
        <f t="shared" si="4"/>
        <v>1.3326071739362495</v>
      </c>
      <c r="H21" s="98">
        <v>9068</v>
      </c>
      <c r="I21" s="101">
        <f t="shared" si="5"/>
        <v>260</v>
      </c>
      <c r="J21" s="104">
        <f t="shared" si="6"/>
        <v>2.9518619436875566</v>
      </c>
    </row>
    <row r="22" spans="1:10" ht="14.4" x14ac:dyDescent="0.3">
      <c r="A22" s="97">
        <v>2016</v>
      </c>
      <c r="B22" s="98">
        <f>'Exhibit 6'!B21</f>
        <v>683672.25</v>
      </c>
      <c r="C22" s="101">
        <f t="shared" si="0"/>
        <v>10457.75</v>
      </c>
      <c r="D22" s="103">
        <f t="shared" si="1"/>
        <v>1.5534053410911381</v>
      </c>
      <c r="E22" s="98">
        <f t="shared" si="2"/>
        <v>13618.259370802312</v>
      </c>
      <c r="F22" s="101">
        <f t="shared" si="3"/>
        <v>148.55543542956002</v>
      </c>
      <c r="G22" s="103">
        <f t="shared" si="4"/>
        <v>1.1028856769408197</v>
      </c>
      <c r="H22" s="98">
        <v>9310.4260251200012</v>
      </c>
      <c r="I22" s="101">
        <f t="shared" si="5"/>
        <v>242.42602512000121</v>
      </c>
      <c r="J22" s="104">
        <f t="shared" si="6"/>
        <v>2.6734233030436831</v>
      </c>
    </row>
    <row r="23" spans="1:10" s="140" customFormat="1" ht="14.4" x14ac:dyDescent="0.3">
      <c r="A23" s="142"/>
      <c r="B23" s="106"/>
      <c r="C23" s="137"/>
      <c r="D23" s="138"/>
      <c r="E23" s="106"/>
      <c r="F23" s="137"/>
      <c r="G23" s="138"/>
      <c r="H23" s="106"/>
      <c r="I23" s="137"/>
      <c r="J23" s="139"/>
    </row>
    <row r="24" spans="1:10" s="140" customFormat="1" ht="14.4" x14ac:dyDescent="0.3">
      <c r="A24" s="142" t="s">
        <v>44</v>
      </c>
      <c r="B24" s="106"/>
      <c r="C24" s="137"/>
      <c r="D24" s="138"/>
      <c r="E24" s="106"/>
      <c r="F24" s="137"/>
      <c r="G24" s="138"/>
      <c r="H24" s="106"/>
      <c r="I24" s="137"/>
      <c r="J24" s="139"/>
    </row>
    <row r="25" spans="1:10" ht="14.4" x14ac:dyDescent="0.3">
      <c r="A25" s="105">
        <v>2017</v>
      </c>
      <c r="B25" s="106">
        <f>'Exhibit 6'!B22</f>
        <v>692985.42516914243</v>
      </c>
      <c r="C25" s="107">
        <f>B25-B22</f>
        <v>9313.1751691424288</v>
      </c>
      <c r="D25" s="108">
        <f>(C25/B22)*100</f>
        <v>1.3622280514007155</v>
      </c>
      <c r="E25" s="157">
        <f>H25/B25*10^6</f>
        <v>13033.651255622339</v>
      </c>
      <c r="F25" s="107">
        <f>E25-E22</f>
        <v>-584.60811517997354</v>
      </c>
      <c r="G25" s="108">
        <f>(F25/E22)*100</f>
        <v>-4.2928255312377095</v>
      </c>
      <c r="H25" s="106">
        <f>'Exhibit 2'!E22/1000</f>
        <v>9032.1303568837739</v>
      </c>
      <c r="I25" s="107">
        <f>H25-H22</f>
        <v>-278.29566823622736</v>
      </c>
      <c r="J25" s="109">
        <f>(I25/H22)*100</f>
        <v>-2.9890755534212028</v>
      </c>
    </row>
    <row r="26" spans="1:10" ht="14.4" x14ac:dyDescent="0.3">
      <c r="A26" s="105">
        <v>2018</v>
      </c>
      <c r="B26" s="106">
        <f>'Exhibit 6'!B23</f>
        <v>703726.3012300242</v>
      </c>
      <c r="C26" s="107">
        <f t="shared" si="0"/>
        <v>10740.876060881768</v>
      </c>
      <c r="D26" s="108">
        <f t="shared" si="1"/>
        <v>1.5499425631152572</v>
      </c>
      <c r="E26" s="157">
        <f t="shared" ref="E26:E35" si="7">H26/B26*10^6</f>
        <v>13287.137346074811</v>
      </c>
      <c r="F26" s="107">
        <f t="shared" si="3"/>
        <v>253.48609045247213</v>
      </c>
      <c r="G26" s="108">
        <f t="shared" si="4"/>
        <v>1.9448586238881109</v>
      </c>
      <c r="H26" s="106">
        <f>'Exhibit 2'!E23/1000</f>
        <v>9350.5080184885464</v>
      </c>
      <c r="I26" s="107">
        <f t="shared" si="5"/>
        <v>318.37766160477258</v>
      </c>
      <c r="J26" s="109">
        <f t="shared" si="6"/>
        <v>3.5249453786074212</v>
      </c>
    </row>
    <row r="27" spans="1:10" ht="14.4" x14ac:dyDescent="0.3">
      <c r="A27" s="105">
        <v>2019</v>
      </c>
      <c r="B27" s="106">
        <f>'Exhibit 6'!B24</f>
        <v>715007.07648401638</v>
      </c>
      <c r="C27" s="107">
        <f t="shared" si="0"/>
        <v>11280.775253992178</v>
      </c>
      <c r="D27" s="108">
        <f t="shared" si="1"/>
        <v>1.6030060599234131</v>
      </c>
      <c r="E27" s="157">
        <f t="shared" si="7"/>
        <v>13282.842046475034</v>
      </c>
      <c r="F27" s="107">
        <f t="shared" si="3"/>
        <v>-4.2952995997766266</v>
      </c>
      <c r="G27" s="108">
        <f t="shared" si="4"/>
        <v>-3.2326749456274062E-2</v>
      </c>
      <c r="H27" s="106">
        <f>'Exhibit 2'!E24/1000</f>
        <v>9497.3260590490845</v>
      </c>
      <c r="I27" s="107">
        <f t="shared" si="5"/>
        <v>146.81804056053807</v>
      </c>
      <c r="J27" s="109">
        <f t="shared" si="6"/>
        <v>1.5701611107143922</v>
      </c>
    </row>
    <row r="28" spans="1:10" ht="14.4" x14ac:dyDescent="0.3">
      <c r="A28" s="105">
        <v>2020</v>
      </c>
      <c r="B28" s="106">
        <f>'Exhibit 6'!B25</f>
        <v>726600.44446789671</v>
      </c>
      <c r="C28" s="107">
        <f t="shared" si="0"/>
        <v>11593.367983880336</v>
      </c>
      <c r="D28" s="108">
        <f t="shared" si="1"/>
        <v>1.6214340200504995</v>
      </c>
      <c r="E28" s="157">
        <f t="shared" si="7"/>
        <v>13120.396941923114</v>
      </c>
      <c r="F28" s="107">
        <f t="shared" si="3"/>
        <v>-162.44510455191994</v>
      </c>
      <c r="G28" s="108">
        <f t="shared" si="4"/>
        <v>-1.2229694818589609</v>
      </c>
      <c r="H28" s="106">
        <f>'Exhibit 2'!E25/1000</f>
        <v>9533.2862495965674</v>
      </c>
      <c r="I28" s="107">
        <f t="shared" si="5"/>
        <v>35.960190547482853</v>
      </c>
      <c r="J28" s="109">
        <f t="shared" si="6"/>
        <v>0.37863489495782721</v>
      </c>
    </row>
    <row r="29" spans="1:10" ht="14.4" x14ac:dyDescent="0.3">
      <c r="A29" s="105">
        <v>2021</v>
      </c>
      <c r="B29" s="106">
        <f>'Exhibit 6'!B26</f>
        <v>737809.84820761043</v>
      </c>
      <c r="C29" s="107">
        <f t="shared" si="0"/>
        <v>11209.403739713714</v>
      </c>
      <c r="D29" s="108">
        <f t="shared" si="1"/>
        <v>1.5427190865431653</v>
      </c>
      <c r="E29" s="157">
        <f t="shared" si="7"/>
        <v>13047.127749309486</v>
      </c>
      <c r="F29" s="107">
        <f t="shared" si="3"/>
        <v>-73.269192613628547</v>
      </c>
      <c r="G29" s="108">
        <f t="shared" si="4"/>
        <v>-0.55843731662960772</v>
      </c>
      <c r="H29" s="106">
        <f>'Exhibit 2'!E26/1000</f>
        <v>9626.2993442633342</v>
      </c>
      <c r="I29" s="107">
        <f t="shared" si="5"/>
        <v>93.013094666766847</v>
      </c>
      <c r="J29" s="109">
        <f t="shared" si="6"/>
        <v>0.9756666508435432</v>
      </c>
    </row>
    <row r="30" spans="1:10" ht="14.4" x14ac:dyDescent="0.3">
      <c r="A30" s="105">
        <v>2022</v>
      </c>
      <c r="B30" s="106">
        <f>'Exhibit 6'!B27</f>
        <v>748713.67040511663</v>
      </c>
      <c r="C30" s="107">
        <f t="shared" si="0"/>
        <v>10903.822197506204</v>
      </c>
      <c r="D30" s="108">
        <f t="shared" si="1"/>
        <v>1.477863466311174</v>
      </c>
      <c r="E30" s="157">
        <f t="shared" si="7"/>
        <v>13031.250995905704</v>
      </c>
      <c r="F30" s="107">
        <f t="shared" si="3"/>
        <v>-15.876753403781549</v>
      </c>
      <c r="G30" s="108">
        <f t="shared" si="4"/>
        <v>-0.12168772858548749</v>
      </c>
      <c r="H30" s="106">
        <f>'Exhibit 2'!E27/1000</f>
        <v>9756.6757631148921</v>
      </c>
      <c r="I30" s="107">
        <f t="shared" si="5"/>
        <v>130.3764188515579</v>
      </c>
      <c r="J30" s="109">
        <f t="shared" si="6"/>
        <v>1.3543773592419397</v>
      </c>
    </row>
    <row r="31" spans="1:10" ht="14.4" x14ac:dyDescent="0.3">
      <c r="A31" s="105">
        <v>2023</v>
      </c>
      <c r="B31" s="106">
        <f>'Exhibit 6'!B28</f>
        <v>759585.70316000609</v>
      </c>
      <c r="C31" s="107">
        <f t="shared" si="0"/>
        <v>10872.032754889457</v>
      </c>
      <c r="D31" s="108">
        <f t="shared" si="1"/>
        <v>1.4520948641163154</v>
      </c>
      <c r="E31" s="157">
        <f t="shared" si="7"/>
        <v>13033.406705251085</v>
      </c>
      <c r="F31" s="107">
        <f t="shared" si="3"/>
        <v>2.1557093453811831</v>
      </c>
      <c r="G31" s="108">
        <f t="shared" si="4"/>
        <v>1.6542612417322685E-2</v>
      </c>
      <c r="H31" s="106">
        <f>'Exhibit 2'!E28/1000</f>
        <v>9899.9893967784847</v>
      </c>
      <c r="I31" s="107">
        <f t="shared" si="5"/>
        <v>143.31363366359255</v>
      </c>
      <c r="J31" s="109">
        <f t="shared" si="6"/>
        <v>1.4688776909589398</v>
      </c>
    </row>
    <row r="32" spans="1:10" ht="14.4" x14ac:dyDescent="0.3">
      <c r="A32" s="105">
        <v>2024</v>
      </c>
      <c r="B32" s="106">
        <f>'Exhibit 6'!B29</f>
        <v>770385.36244947067</v>
      </c>
      <c r="C32" s="107">
        <f t="shared" si="0"/>
        <v>10799.659289464587</v>
      </c>
      <c r="D32" s="108">
        <f t="shared" si="1"/>
        <v>1.4217828540658628</v>
      </c>
      <c r="E32" s="157">
        <f t="shared" si="7"/>
        <v>13028.797577569598</v>
      </c>
      <c r="F32" s="107">
        <f t="shared" si="3"/>
        <v>-4.6091276814877347</v>
      </c>
      <c r="G32" s="108">
        <f t="shared" si="4"/>
        <v>-3.5363951925406756E-2</v>
      </c>
      <c r="H32" s="106">
        <f>'Exhibit 2'!E29/1000</f>
        <v>10037.19494407674</v>
      </c>
      <c r="I32" s="107">
        <f t="shared" si="5"/>
        <v>137.20554729825562</v>
      </c>
      <c r="J32" s="109">
        <f t="shared" si="6"/>
        <v>1.3859161035354557</v>
      </c>
    </row>
    <row r="33" spans="1:10" ht="14.4" x14ac:dyDescent="0.3">
      <c r="A33" s="105">
        <v>2025</v>
      </c>
      <c r="B33" s="106">
        <f>'Exhibit 6'!B30</f>
        <v>780805.74689218425</v>
      </c>
      <c r="C33" s="107">
        <f t="shared" si="0"/>
        <v>10420.384442713577</v>
      </c>
      <c r="D33" s="108">
        <f t="shared" si="1"/>
        <v>1.3526197343082369</v>
      </c>
      <c r="E33" s="157">
        <f t="shared" si="7"/>
        <v>13017.523115027694</v>
      </c>
      <c r="F33" s="107">
        <f t="shared" si="3"/>
        <v>-11.274462541903631</v>
      </c>
      <c r="G33" s="108">
        <f t="shared" si="4"/>
        <v>-8.6534942881557747E-2</v>
      </c>
      <c r="H33" s="106">
        <f>'Exhibit 2'!E30/1000</f>
        <v>10164.156858515471</v>
      </c>
      <c r="I33" s="107">
        <f t="shared" si="5"/>
        <v>126.96191443873067</v>
      </c>
      <c r="J33" s="109">
        <f t="shared" si="6"/>
        <v>1.2649143027121819</v>
      </c>
    </row>
    <row r="34" spans="1:10" ht="14.4" x14ac:dyDescent="0.3">
      <c r="A34" s="105">
        <v>2026</v>
      </c>
      <c r="B34" s="106">
        <f>'Exhibit 6'!B31</f>
        <v>790744.86192266713</v>
      </c>
      <c r="C34" s="107">
        <f t="shared" si="0"/>
        <v>9939.115030482877</v>
      </c>
      <c r="D34" s="108">
        <f t="shared" si="1"/>
        <v>1.2729305682038348</v>
      </c>
      <c r="E34" s="157">
        <f t="shared" si="7"/>
        <v>13022.874426216777</v>
      </c>
      <c r="F34" s="107">
        <f t="shared" si="3"/>
        <v>5.3513111890824803</v>
      </c>
      <c r="G34" s="108">
        <f t="shared" si="4"/>
        <v>4.1108520736213003E-2</v>
      </c>
      <c r="H34" s="106">
        <f>'Exhibit 2'!E31/1000</f>
        <v>10297.771039995017</v>
      </c>
      <c r="I34" s="107">
        <f t="shared" si="5"/>
        <v>133.61418147954646</v>
      </c>
      <c r="J34" s="109">
        <f t="shared" si="6"/>
        <v>1.3145623718666373</v>
      </c>
    </row>
    <row r="35" spans="1:10" ht="14.4" x14ac:dyDescent="0.3">
      <c r="A35" s="105">
        <v>2027</v>
      </c>
      <c r="B35" s="106">
        <f>'Exhibit 6'!B32</f>
        <v>800298.90345413028</v>
      </c>
      <c r="C35" s="107">
        <f t="shared" si="0"/>
        <v>9554.0415314631537</v>
      </c>
      <c r="D35" s="108">
        <f t="shared" si="1"/>
        <v>1.2082331471914787</v>
      </c>
      <c r="E35" s="157">
        <f t="shared" si="7"/>
        <v>13036.763827665944</v>
      </c>
      <c r="F35" s="107">
        <f t="shared" si="3"/>
        <v>13.889401449167053</v>
      </c>
      <c r="G35" s="108">
        <f t="shared" si="4"/>
        <v>0.1066538845003822</v>
      </c>
      <c r="H35" s="106">
        <f>'Exhibit 2'!E32/1000</f>
        <v>10433.307795871526</v>
      </c>
      <c r="I35" s="107">
        <f t="shared" si="5"/>
        <v>135.53675587650832</v>
      </c>
      <c r="J35" s="109">
        <f t="shared" si="6"/>
        <v>1.3161756592771741</v>
      </c>
    </row>
    <row r="36" spans="1:10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0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0" ht="14.4" x14ac:dyDescent="0.3">
      <c r="A38" s="122" t="s">
        <v>47</v>
      </c>
      <c r="B38" s="123"/>
      <c r="C38" s="123"/>
      <c r="D38" s="124">
        <f>RATE($A$22-$A$13,,-B13,B22)*100</f>
        <v>0.94939966589467784</v>
      </c>
      <c r="E38" s="124"/>
      <c r="F38" s="124"/>
      <c r="G38" s="124">
        <f>RATE($A$22-$A$13,,-E13,E22)*100</f>
        <v>-0.56349895996662069</v>
      </c>
      <c r="H38" s="124"/>
      <c r="I38" s="124"/>
      <c r="J38" s="124">
        <f>RATE($A$22-$A$13,,-H13,H22)*100</f>
        <v>0.38055084868480366</v>
      </c>
    </row>
    <row r="39" spans="1:10" ht="14.4" x14ac:dyDescent="0.3">
      <c r="A39" s="122" t="s">
        <v>48</v>
      </c>
      <c r="B39" s="115"/>
      <c r="C39" s="125"/>
      <c r="D39" s="124">
        <f>RATE($A$22-$A$18,,-B18,B22)*100</f>
        <v>1.3945251044996225</v>
      </c>
      <c r="E39" s="126"/>
      <c r="F39" s="126"/>
      <c r="G39" s="124">
        <f>RATE($A$22-$A$18,,-E18,E22)*100</f>
        <v>1.1268433295162412</v>
      </c>
      <c r="H39" s="127"/>
      <c r="I39" s="124"/>
      <c r="J39" s="124">
        <f>RATE($A$22-$A$18,,-H18,H22)*100</f>
        <v>2.5370825470430751</v>
      </c>
    </row>
    <row r="40" spans="1:10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0" ht="14.4" x14ac:dyDescent="0.3">
      <c r="A41" s="122" t="s">
        <v>49</v>
      </c>
      <c r="B41" s="115"/>
      <c r="C41" s="125"/>
      <c r="D41" s="124">
        <f>RATE($A$30-$A$26,,-B26,B30)*100</f>
        <v>1.5612400711411019</v>
      </c>
      <c r="E41" s="126"/>
      <c r="F41" s="126"/>
      <c r="G41" s="124">
        <f>RATE($A$30-$A$26,,-E26,E30)*100</f>
        <v>-0.48497157206538155</v>
      </c>
      <c r="H41" s="127"/>
      <c r="I41" s="124"/>
      <c r="J41" s="124">
        <f>RATE($A$30-$A$26,,-H26,H30)*100</f>
        <v>1.0686969286684949</v>
      </c>
    </row>
    <row r="42" spans="1:10" ht="14.4" x14ac:dyDescent="0.3">
      <c r="A42" s="122" t="s">
        <v>50</v>
      </c>
      <c r="B42" s="123"/>
      <c r="C42" s="123"/>
      <c r="D42" s="124">
        <f>RATE($A$35-$A$26,,-B26,B35)*100</f>
        <v>1.4390987771535533</v>
      </c>
      <c r="E42" s="124"/>
      <c r="F42" s="124"/>
      <c r="G42" s="124">
        <f>RATE($A$35-$A$26,,-E26,E35)*100</f>
        <v>-0.21114452521300131</v>
      </c>
      <c r="H42" s="124"/>
      <c r="I42" s="124"/>
      <c r="J42" s="124">
        <f>RATE($A$35-$A$26,,-H26,H35)*100</f>
        <v>1.2249156736601725</v>
      </c>
    </row>
    <row r="43" spans="1:10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0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0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0" ht="15" x14ac:dyDescent="0.25">
      <c r="B46" s="26" t="s">
        <v>23</v>
      </c>
      <c r="C46" s="27" t="s">
        <v>23</v>
      </c>
      <c r="D46" s="28"/>
      <c r="E46" s="27"/>
      <c r="F46" s="27"/>
      <c r="G46" s="28"/>
      <c r="H46" s="26"/>
      <c r="I46" s="28"/>
      <c r="J46" s="27"/>
    </row>
    <row r="47" spans="1:10" x14ac:dyDescent="0.3">
      <c r="A47" s="5"/>
      <c r="B47" s="1"/>
      <c r="G47" s="3"/>
    </row>
    <row r="48" spans="1:10" ht="18" x14ac:dyDescent="0.35">
      <c r="A48" s="8"/>
      <c r="B48" s="70" t="s">
        <v>23</v>
      </c>
      <c r="C48" s="29"/>
      <c r="D48" s="29"/>
      <c r="E48" s="31"/>
      <c r="F48" s="31"/>
      <c r="G48" s="31"/>
      <c r="H48" s="70"/>
      <c r="I48" s="29"/>
      <c r="J48" s="29"/>
    </row>
    <row r="49" spans="1:10" x14ac:dyDescent="0.25">
      <c r="A49" s="5"/>
      <c r="B49" s="1"/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/>
      <c r="C50" s="6"/>
      <c r="D50" s="7"/>
      <c r="E50" s="6"/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/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69"/>
      <c r="B101" s="70"/>
      <c r="C101" s="29"/>
      <c r="D101" s="29"/>
      <c r="E101" s="31"/>
      <c r="F101" s="31"/>
      <c r="G101" s="31"/>
      <c r="H101" s="70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69"/>
      <c r="B154" s="70"/>
      <c r="C154" s="29"/>
      <c r="D154" s="29"/>
      <c r="E154" s="31"/>
      <c r="F154" s="31"/>
      <c r="G154" s="31"/>
      <c r="H154" s="70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69"/>
      <c r="B207" s="70"/>
      <c r="C207" s="29"/>
      <c r="D207" s="29"/>
      <c r="E207" s="31"/>
      <c r="F207" s="31"/>
      <c r="G207" s="31"/>
      <c r="H207" s="70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69"/>
      <c r="B260" s="70"/>
      <c r="C260" s="29"/>
      <c r="D260" s="29"/>
      <c r="E260" s="31"/>
      <c r="F260" s="31"/>
      <c r="G260" s="31"/>
      <c r="H260" s="70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69"/>
      <c r="B313" s="70"/>
      <c r="C313" s="29"/>
      <c r="D313" s="29"/>
      <c r="E313" s="31"/>
      <c r="F313" s="31"/>
      <c r="G313" s="31"/>
      <c r="H313" s="70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69"/>
      <c r="B366" s="70"/>
      <c r="C366" s="29"/>
      <c r="D366" s="29"/>
      <c r="E366" s="31"/>
      <c r="F366" s="31"/>
      <c r="G366" s="31"/>
      <c r="H366" s="70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zoomScale="85" zoomScaleNormal="85" workbookViewId="0">
      <selection activeCell="A2" sqref="A2:J2"/>
    </sheetView>
  </sheetViews>
  <sheetFormatPr defaultRowHeight="15.6" x14ac:dyDescent="0.3"/>
  <cols>
    <col min="1" max="1" width="13.777343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61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38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15" customHeight="1" x14ac:dyDescent="0.3">
      <c r="A6" s="1"/>
      <c r="C6" s="3"/>
      <c r="D6" s="3"/>
      <c r="G6" s="3"/>
      <c r="I6" s="3"/>
    </row>
    <row r="7" spans="1:10" ht="15" customHeight="1" x14ac:dyDescent="0.3">
      <c r="A7" s="1"/>
      <c r="C7" s="3"/>
      <c r="D7" s="3"/>
      <c r="G7" s="3"/>
      <c r="I7" s="3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0" ht="14.4" x14ac:dyDescent="0.3">
      <c r="A13" s="146">
        <v>2007</v>
      </c>
      <c r="B13" s="151">
        <v>88306</v>
      </c>
      <c r="C13" s="101" t="s">
        <v>16</v>
      </c>
      <c r="D13" s="104" t="s">
        <v>16</v>
      </c>
      <c r="E13" s="151">
        <v>54798</v>
      </c>
      <c r="F13" s="101" t="s">
        <v>16</v>
      </c>
      <c r="G13" s="104" t="s">
        <v>16</v>
      </c>
      <c r="H13" s="151">
        <v>4838.9165000000003</v>
      </c>
      <c r="I13" s="101" t="s">
        <v>16</v>
      </c>
      <c r="J13" s="104" t="s">
        <v>16</v>
      </c>
    </row>
    <row r="14" spans="1:10" ht="14.4" x14ac:dyDescent="0.3">
      <c r="A14" s="146">
        <v>2008</v>
      </c>
      <c r="B14" s="151">
        <v>86121</v>
      </c>
      <c r="C14" s="101">
        <f t="shared" ref="C14:C35" si="0">B14-B13</f>
        <v>-2185</v>
      </c>
      <c r="D14" s="104">
        <f t="shared" ref="D14:D35" si="1">(C14/B13)*100</f>
        <v>-2.4743505537562567</v>
      </c>
      <c r="E14" s="151">
        <v>56827</v>
      </c>
      <c r="F14" s="101">
        <f t="shared" ref="F14:F35" si="2">E14-E13</f>
        <v>2029</v>
      </c>
      <c r="G14" s="104">
        <f t="shared" ref="G14:G35" si="3">(F14/E13)*100</f>
        <v>3.7026898791926715</v>
      </c>
      <c r="H14" s="151">
        <v>4893.5252719999999</v>
      </c>
      <c r="I14" s="101">
        <f t="shared" ref="I14:I35" si="4">H14-H13</f>
        <v>54.60877199999959</v>
      </c>
      <c r="J14" s="104">
        <f t="shared" ref="J14:J35" si="5">(I14/H13)*100</f>
        <v>1.1285330507356262</v>
      </c>
    </row>
    <row r="15" spans="1:10" ht="14.4" x14ac:dyDescent="0.3">
      <c r="A15" s="146">
        <v>2009</v>
      </c>
      <c r="B15" s="151">
        <v>84318</v>
      </c>
      <c r="C15" s="101">
        <f t="shared" si="0"/>
        <v>-1803</v>
      </c>
      <c r="D15" s="104">
        <f t="shared" si="1"/>
        <v>-2.0935660291914866</v>
      </c>
      <c r="E15" s="151">
        <v>56643</v>
      </c>
      <c r="F15" s="101">
        <f t="shared" si="2"/>
        <v>-184</v>
      </c>
      <c r="G15" s="104">
        <f t="shared" si="3"/>
        <v>-0.32378974783113662</v>
      </c>
      <c r="H15" s="151">
        <v>4776.3543210000007</v>
      </c>
      <c r="I15" s="101">
        <f t="shared" si="4"/>
        <v>-117.17095099999915</v>
      </c>
      <c r="J15" s="104">
        <f t="shared" si="5"/>
        <v>-2.3944078039288637</v>
      </c>
    </row>
    <row r="16" spans="1:10" ht="14.4" x14ac:dyDescent="0.3">
      <c r="A16" s="146">
        <v>2010</v>
      </c>
      <c r="B16" s="151">
        <v>78788</v>
      </c>
      <c r="C16" s="101">
        <f t="shared" si="0"/>
        <v>-5530</v>
      </c>
      <c r="D16" s="104">
        <f t="shared" si="1"/>
        <v>-6.5585047083659473</v>
      </c>
      <c r="E16" s="151">
        <v>57433</v>
      </c>
      <c r="F16" s="101">
        <f t="shared" si="2"/>
        <v>790</v>
      </c>
      <c r="G16" s="104">
        <f t="shared" si="3"/>
        <v>1.394700139470014</v>
      </c>
      <c r="H16" s="151">
        <v>4524.5978249999998</v>
      </c>
      <c r="I16" s="101">
        <f t="shared" si="4"/>
        <v>-251.75649600000088</v>
      </c>
      <c r="J16" s="104">
        <f t="shared" si="5"/>
        <v>-5.2708923811014907</v>
      </c>
    </row>
    <row r="17" spans="1:12" ht="14.4" x14ac:dyDescent="0.3">
      <c r="A17" s="146">
        <v>2011</v>
      </c>
      <c r="B17" s="151">
        <v>78828</v>
      </c>
      <c r="C17" s="101">
        <f t="shared" si="0"/>
        <v>40</v>
      </c>
      <c r="D17" s="104">
        <f t="shared" si="1"/>
        <v>5.0769152662842057E-2</v>
      </c>
      <c r="E17" s="151">
        <v>55386</v>
      </c>
      <c r="F17" s="101">
        <f t="shared" si="2"/>
        <v>-2047</v>
      </c>
      <c r="G17" s="104">
        <f t="shared" si="3"/>
        <v>-3.5641530130761061</v>
      </c>
      <c r="H17" s="151">
        <v>4366.1860109999998</v>
      </c>
      <c r="I17" s="101">
        <f t="shared" si="4"/>
        <v>-158.41181400000005</v>
      </c>
      <c r="J17" s="104">
        <f t="shared" si="5"/>
        <v>-3.5011247436118822</v>
      </c>
    </row>
    <row r="18" spans="1:12" ht="14.4" x14ac:dyDescent="0.3">
      <c r="A18" s="146">
        <v>2012</v>
      </c>
      <c r="B18" s="151">
        <v>80598</v>
      </c>
      <c r="C18" s="101">
        <f t="shared" si="0"/>
        <v>1770</v>
      </c>
      <c r="D18" s="104">
        <f t="shared" si="1"/>
        <v>2.245395037296392</v>
      </c>
      <c r="E18" s="151">
        <v>55287</v>
      </c>
      <c r="F18" s="101">
        <f t="shared" si="2"/>
        <v>-99</v>
      </c>
      <c r="G18" s="104">
        <f t="shared" si="3"/>
        <v>-0.17874553136171598</v>
      </c>
      <c r="H18" s="151">
        <v>4455.9357199999995</v>
      </c>
      <c r="I18" s="101">
        <f t="shared" si="4"/>
        <v>89.749708999999712</v>
      </c>
      <c r="J18" s="104">
        <f t="shared" si="5"/>
        <v>2.0555631110055268</v>
      </c>
    </row>
    <row r="19" spans="1:12" ht="14.4" x14ac:dyDescent="0.3">
      <c r="A19" s="146">
        <v>2013</v>
      </c>
      <c r="B19" s="151">
        <v>82302</v>
      </c>
      <c r="C19" s="101">
        <f t="shared" si="0"/>
        <v>1704</v>
      </c>
      <c r="D19" s="104">
        <f t="shared" si="1"/>
        <v>2.1141963820442191</v>
      </c>
      <c r="E19" s="151">
        <v>54458</v>
      </c>
      <c r="F19" s="101">
        <f t="shared" si="2"/>
        <v>-829</v>
      </c>
      <c r="G19" s="104">
        <f t="shared" si="3"/>
        <v>-1.4994483332428963</v>
      </c>
      <c r="H19" s="151">
        <v>4482.3189380000003</v>
      </c>
      <c r="I19" s="101">
        <f t="shared" si="4"/>
        <v>26.383218000000852</v>
      </c>
      <c r="J19" s="104">
        <f t="shared" si="5"/>
        <v>0.59209153044067819</v>
      </c>
    </row>
    <row r="20" spans="1:12" ht="14.4" x14ac:dyDescent="0.3">
      <c r="A20" s="146">
        <v>2014</v>
      </c>
      <c r="B20" s="151">
        <v>72632</v>
      </c>
      <c r="C20" s="101">
        <f t="shared" si="0"/>
        <v>-9670</v>
      </c>
      <c r="D20" s="104">
        <f t="shared" si="1"/>
        <v>-11.749410706908701</v>
      </c>
      <c r="E20" s="151">
        <v>55085.912545434519</v>
      </c>
      <c r="F20" s="101">
        <f t="shared" si="2"/>
        <v>627.91254543451942</v>
      </c>
      <c r="G20" s="104">
        <f t="shared" si="3"/>
        <v>1.1530216780537652</v>
      </c>
      <c r="H20" s="151">
        <v>4001</v>
      </c>
      <c r="I20" s="101">
        <f t="shared" si="4"/>
        <v>-481.31893800000034</v>
      </c>
      <c r="J20" s="104">
        <f t="shared" si="5"/>
        <v>-10.738168003162302</v>
      </c>
    </row>
    <row r="21" spans="1:12" ht="14.4" x14ac:dyDescent="0.3">
      <c r="A21" s="146">
        <v>2015</v>
      </c>
      <c r="B21" s="151">
        <f>'RUS Meters'!D20</f>
        <v>73290.083333333328</v>
      </c>
      <c r="C21" s="101">
        <f t="shared" si="0"/>
        <v>658.08333333332848</v>
      </c>
      <c r="D21" s="104">
        <f t="shared" si="1"/>
        <v>0.90605151081249102</v>
      </c>
      <c r="E21" s="151">
        <v>56689</v>
      </c>
      <c r="F21" s="101">
        <f t="shared" si="2"/>
        <v>1603.0874545654806</v>
      </c>
      <c r="G21" s="104">
        <f t="shared" si="3"/>
        <v>2.9101586603349157</v>
      </c>
      <c r="H21" s="151">
        <v>4155</v>
      </c>
      <c r="I21" s="101">
        <f t="shared" si="4"/>
        <v>154</v>
      </c>
      <c r="J21" s="104">
        <f t="shared" si="5"/>
        <v>3.8490377405648593</v>
      </c>
    </row>
    <row r="22" spans="1:12" ht="14.4" x14ac:dyDescent="0.3">
      <c r="A22" s="146">
        <v>2016</v>
      </c>
      <c r="B22" s="151">
        <f>'RUS Meters'!D21</f>
        <v>74410.583333333328</v>
      </c>
      <c r="C22" s="101">
        <f t="shared" si="0"/>
        <v>1120.5</v>
      </c>
      <c r="D22" s="104">
        <f t="shared" si="1"/>
        <v>1.5288562231588858</v>
      </c>
      <c r="E22" s="151">
        <v>57940.279609374564</v>
      </c>
      <c r="F22" s="101">
        <f t="shared" si="2"/>
        <v>1251.2796093745637</v>
      </c>
      <c r="G22" s="104">
        <f t="shared" si="3"/>
        <v>2.2072705628509302</v>
      </c>
      <c r="H22" s="151">
        <f>'Exhibit 2'!H21/1000</f>
        <v>4311.3700042299997</v>
      </c>
      <c r="I22" s="101">
        <f t="shared" si="4"/>
        <v>156.37000422999972</v>
      </c>
      <c r="J22" s="104">
        <f t="shared" si="5"/>
        <v>3.7634176709987899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f>'RUS Meters'!D22</f>
        <v>75711.959522341233</v>
      </c>
      <c r="C25" s="107">
        <f>B25-B22</f>
        <v>1301.376189007904</v>
      </c>
      <c r="D25" s="109">
        <f>(C25/B22)*100</f>
        <v>1.7489127630920389</v>
      </c>
      <c r="E25" s="153">
        <f>H25/B25*10^6</f>
        <v>57535.658959247485</v>
      </c>
      <c r="F25" s="107">
        <f>E25-E22</f>
        <v>-404.62065012707899</v>
      </c>
      <c r="G25" s="109">
        <f>(F25/E22)*100</f>
        <v>-0.69834086555152319</v>
      </c>
      <c r="H25" s="152">
        <f>'Exhibit 2'!H22/1000</f>
        <v>4356.137482213775</v>
      </c>
      <c r="I25" s="107">
        <f>H25-H22</f>
        <v>44.767477983775279</v>
      </c>
      <c r="J25" s="109">
        <f>(I25/H22)*100</f>
        <v>1.0383585250129941</v>
      </c>
    </row>
    <row r="26" spans="1:12" ht="14.4" x14ac:dyDescent="0.3">
      <c r="A26" s="149">
        <v>2018</v>
      </c>
      <c r="B26" s="152">
        <f>'RUS Meters'!D23</f>
        <v>76925.62810074797</v>
      </c>
      <c r="C26" s="107">
        <f t="shared" si="0"/>
        <v>1213.6685784067377</v>
      </c>
      <c r="D26" s="109">
        <f t="shared" si="1"/>
        <v>1.6030077494541746</v>
      </c>
      <c r="E26" s="153">
        <f t="shared" ref="E26:E35" si="6">H26/B26*10^6</f>
        <v>57405.819383135895</v>
      </c>
      <c r="F26" s="107">
        <f t="shared" si="2"/>
        <v>-129.83957611158985</v>
      </c>
      <c r="G26" s="109">
        <f t="shared" si="3"/>
        <v>-0.22566800912727053</v>
      </c>
      <c r="H26" s="152">
        <f>'Exhibit 2'!H23/1000</f>
        <v>4415.9787126858209</v>
      </c>
      <c r="I26" s="107">
        <f t="shared" si="4"/>
        <v>59.841230472045936</v>
      </c>
      <c r="J26" s="109">
        <f t="shared" si="5"/>
        <v>1.3737222646525569</v>
      </c>
    </row>
    <row r="27" spans="1:12" ht="14.4" x14ac:dyDescent="0.3">
      <c r="A27" s="149">
        <v>2019</v>
      </c>
      <c r="B27" s="152">
        <f>'RUS Meters'!D24</f>
        <v>78101.210851979748</v>
      </c>
      <c r="C27" s="107">
        <f t="shared" si="0"/>
        <v>1175.5827512317774</v>
      </c>
      <c r="D27" s="109">
        <f t="shared" si="1"/>
        <v>1.5282068931463777</v>
      </c>
      <c r="E27" s="153">
        <f t="shared" si="6"/>
        <v>57437.925271278422</v>
      </c>
      <c r="F27" s="107">
        <f t="shared" si="2"/>
        <v>32.105888142526965</v>
      </c>
      <c r="G27" s="109">
        <f t="shared" si="3"/>
        <v>5.5927932895177369E-2</v>
      </c>
      <c r="H27" s="152">
        <f>'Exhibit 2'!H24/1000</f>
        <v>4485.9715125123721</v>
      </c>
      <c r="I27" s="107">
        <f t="shared" si="4"/>
        <v>69.992799826551163</v>
      </c>
      <c r="J27" s="109">
        <f t="shared" si="5"/>
        <v>1.5849895205672579</v>
      </c>
    </row>
    <row r="28" spans="1:12" ht="14.4" x14ac:dyDescent="0.3">
      <c r="A28" s="149">
        <v>2020</v>
      </c>
      <c r="B28" s="152">
        <f>'RUS Meters'!D25</f>
        <v>79167.970037751045</v>
      </c>
      <c r="C28" s="107">
        <f t="shared" si="0"/>
        <v>1066.7591857712978</v>
      </c>
      <c r="D28" s="109">
        <f t="shared" si="1"/>
        <v>1.3658676659867137</v>
      </c>
      <c r="E28" s="153">
        <f t="shared" si="6"/>
        <v>57737.367400235235</v>
      </c>
      <c r="F28" s="107">
        <f t="shared" si="2"/>
        <v>299.44212895681267</v>
      </c>
      <c r="G28" s="109">
        <f t="shared" si="3"/>
        <v>0.52133172906673109</v>
      </c>
      <c r="H28" s="152">
        <f>'Exhibit 2'!H25/1000</f>
        <v>4570.9501724004467</v>
      </c>
      <c r="I28" s="107">
        <f t="shared" si="4"/>
        <v>84.978659888074617</v>
      </c>
      <c r="J28" s="109">
        <f t="shared" si="5"/>
        <v>1.8943200965732894</v>
      </c>
    </row>
    <row r="29" spans="1:12" ht="14.4" x14ac:dyDescent="0.3">
      <c r="A29" s="149">
        <v>2021</v>
      </c>
      <c r="B29" s="152">
        <f>'RUS Meters'!D26</f>
        <v>80176.186059991916</v>
      </c>
      <c r="C29" s="107">
        <f t="shared" si="0"/>
        <v>1008.2160222408711</v>
      </c>
      <c r="D29" s="109">
        <f t="shared" si="1"/>
        <v>1.2735150614069122</v>
      </c>
      <c r="E29" s="153">
        <f t="shared" si="6"/>
        <v>58000.444758927719</v>
      </c>
      <c r="F29" s="107">
        <f t="shared" si="2"/>
        <v>263.07735869248427</v>
      </c>
      <c r="G29" s="109">
        <f t="shared" si="3"/>
        <v>0.45564488049625285</v>
      </c>
      <c r="H29" s="152">
        <f>'Exhibit 2'!H26/1000</f>
        <v>4650.2544505540718</v>
      </c>
      <c r="I29" s="107">
        <f t="shared" si="4"/>
        <v>79.304278153625091</v>
      </c>
      <c r="J29" s="109">
        <f t="shared" si="5"/>
        <v>1.7349626480828217</v>
      </c>
    </row>
    <row r="30" spans="1:12" ht="14.4" x14ac:dyDescent="0.3">
      <c r="A30" s="149">
        <v>2022</v>
      </c>
      <c r="B30" s="152">
        <f>'RUS Meters'!D27</f>
        <v>81283.206218852196</v>
      </c>
      <c r="C30" s="107">
        <f t="shared" si="0"/>
        <v>1107.0201588602795</v>
      </c>
      <c r="D30" s="109">
        <f t="shared" si="1"/>
        <v>1.3807343717147516</v>
      </c>
      <c r="E30" s="153">
        <f t="shared" si="6"/>
        <v>58294.898944972359</v>
      </c>
      <c r="F30" s="107">
        <f t="shared" si="2"/>
        <v>294.45418604464066</v>
      </c>
      <c r="G30" s="109">
        <f t="shared" si="3"/>
        <v>0.50767573812322675</v>
      </c>
      <c r="H30" s="152">
        <f>'Exhibit 2'!H27/1000</f>
        <v>4738.396292451338</v>
      </c>
      <c r="I30" s="107">
        <f t="shared" si="4"/>
        <v>88.141841897266204</v>
      </c>
      <c r="J30" s="109">
        <f t="shared" si="5"/>
        <v>1.8954197632511101</v>
      </c>
    </row>
    <row r="31" spans="1:12" ht="14.4" x14ac:dyDescent="0.3">
      <c r="A31" s="149">
        <v>2023</v>
      </c>
      <c r="B31" s="152">
        <f>'RUS Meters'!D28</f>
        <v>82427.056628429913</v>
      </c>
      <c r="C31" s="107">
        <f t="shared" si="0"/>
        <v>1143.8504095777171</v>
      </c>
      <c r="D31" s="109">
        <f t="shared" si="1"/>
        <v>1.4072407607765123</v>
      </c>
      <c r="E31" s="153">
        <f t="shared" si="6"/>
        <v>58527.38472860046</v>
      </c>
      <c r="F31" s="107">
        <f t="shared" si="2"/>
        <v>232.48578362810076</v>
      </c>
      <c r="G31" s="109">
        <f t="shared" si="3"/>
        <v>0.39880982356201766</v>
      </c>
      <c r="H31" s="152">
        <f>'Exhibit 2'!H28/1000</f>
        <v>4824.240055338254</v>
      </c>
      <c r="I31" s="107">
        <f t="shared" si="4"/>
        <v>85.843762886916011</v>
      </c>
      <c r="J31" s="109">
        <f t="shared" si="5"/>
        <v>1.8116627987336624</v>
      </c>
    </row>
    <row r="32" spans="1:12" ht="14.4" x14ac:dyDescent="0.3">
      <c r="A32" s="149">
        <v>2024</v>
      </c>
      <c r="B32" s="152">
        <f>'RUS Meters'!D29</f>
        <v>83450.158871768712</v>
      </c>
      <c r="C32" s="107">
        <f t="shared" si="0"/>
        <v>1023.1022433387989</v>
      </c>
      <c r="D32" s="109">
        <f t="shared" si="1"/>
        <v>1.2412213721894816</v>
      </c>
      <c r="E32" s="153">
        <f t="shared" si="6"/>
        <v>58766.252457279581</v>
      </c>
      <c r="F32" s="107">
        <f t="shared" si="2"/>
        <v>238.86772867912077</v>
      </c>
      <c r="G32" s="109">
        <f t="shared" si="3"/>
        <v>0.40812985201164087</v>
      </c>
      <c r="H32" s="152">
        <f>'Exhibit 2'!H29/1000</f>
        <v>4904.0531038584495</v>
      </c>
      <c r="I32" s="107">
        <f t="shared" si="4"/>
        <v>79.81304852019548</v>
      </c>
      <c r="J32" s="109">
        <f t="shared" si="5"/>
        <v>1.6544170191505807</v>
      </c>
    </row>
    <row r="33" spans="1:12" ht="14.4" x14ac:dyDescent="0.3">
      <c r="A33" s="149">
        <v>2025</v>
      </c>
      <c r="B33" s="152">
        <f>'RUS Meters'!D30</f>
        <v>84425.655625149098</v>
      </c>
      <c r="C33" s="107">
        <f t="shared" si="0"/>
        <v>975.49675338038651</v>
      </c>
      <c r="D33" s="109">
        <f t="shared" si="1"/>
        <v>1.1689573352153295</v>
      </c>
      <c r="E33" s="153">
        <f t="shared" si="6"/>
        <v>59009.22539314899</v>
      </c>
      <c r="F33" s="107">
        <f t="shared" si="2"/>
        <v>242.97293586940941</v>
      </c>
      <c r="G33" s="109">
        <f t="shared" si="3"/>
        <v>0.41345657704826383</v>
      </c>
      <c r="H33" s="152">
        <f>'Exhibit 2'!H30/1000</f>
        <v>4981.8925417487999</v>
      </c>
      <c r="I33" s="107">
        <f t="shared" si="4"/>
        <v>77.839437890350382</v>
      </c>
      <c r="J33" s="109">
        <f t="shared" si="5"/>
        <v>1.5872470432489252</v>
      </c>
    </row>
    <row r="34" spans="1:12" ht="14.4" x14ac:dyDescent="0.3">
      <c r="A34" s="149">
        <v>2026</v>
      </c>
      <c r="B34" s="152">
        <f>'RUS Meters'!D31</f>
        <v>85366.201305838797</v>
      </c>
      <c r="C34" s="107">
        <f t="shared" si="0"/>
        <v>940.5456806896982</v>
      </c>
      <c r="D34" s="109">
        <f t="shared" si="1"/>
        <v>1.1140519711990535</v>
      </c>
      <c r="E34" s="153">
        <f t="shared" si="6"/>
        <v>59302.37047407771</v>
      </c>
      <c r="F34" s="107">
        <f t="shared" si="2"/>
        <v>293.14508092871984</v>
      </c>
      <c r="G34" s="109">
        <f t="shared" si="3"/>
        <v>0.49677839181185757</v>
      </c>
      <c r="H34" s="152">
        <f>'Exhibit 2'!H31/1000</f>
        <v>5062.4180958035486</v>
      </c>
      <c r="I34" s="107">
        <f t="shared" si="4"/>
        <v>80.525554054748682</v>
      </c>
      <c r="J34" s="109">
        <f t="shared" si="5"/>
        <v>1.6163647324773829</v>
      </c>
    </row>
    <row r="35" spans="1:12" ht="14.4" x14ac:dyDescent="0.3">
      <c r="A35" s="149">
        <v>2027</v>
      </c>
      <c r="B35" s="152">
        <f>'RUS Meters'!D32</f>
        <v>86267.774311927831</v>
      </c>
      <c r="C35" s="107">
        <f t="shared" si="0"/>
        <v>901.57300608903461</v>
      </c>
      <c r="D35" s="109">
        <f t="shared" si="1"/>
        <v>1.0561240775596861</v>
      </c>
      <c r="E35" s="153">
        <f t="shared" si="6"/>
        <v>59601.963308802566</v>
      </c>
      <c r="F35" s="107">
        <f t="shared" si="2"/>
        <v>299.59283472485549</v>
      </c>
      <c r="G35" s="109">
        <f t="shared" si="3"/>
        <v>0.50519537807652004</v>
      </c>
      <c r="H35" s="152">
        <f>'Exhibit 2'!H32/1000</f>
        <v>5141.728719271583</v>
      </c>
      <c r="I35" s="107">
        <f t="shared" si="4"/>
        <v>79.310623468034464</v>
      </c>
      <c r="J35" s="109">
        <f t="shared" si="5"/>
        <v>1.5666549456627925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-1.8843518009309164</v>
      </c>
      <c r="E38" s="124"/>
      <c r="F38" s="124"/>
      <c r="G38" s="124">
        <f>RATE($A$22-$A$13,,-E13,E22)*100</f>
        <v>0.62146894600065805</v>
      </c>
      <c r="H38" s="124"/>
      <c r="I38" s="124"/>
      <c r="J38" s="124">
        <f>RATE($A$22-$A$13,,-H13,H22)*100</f>
        <v>-1.2744219379293045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-1.9770855391776907</v>
      </c>
      <c r="E39" s="126"/>
      <c r="F39" s="126"/>
      <c r="G39" s="124">
        <f>RATE($A$22-$A$18,,-E18,E22)*100</f>
        <v>1.1787688278078461</v>
      </c>
      <c r="H39" s="127"/>
      <c r="I39" s="124"/>
      <c r="J39" s="124">
        <f>RATE($A$22-$A$18,,-H18,H22)*100</f>
        <v>-0.82114396778824228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1.3870399483816016</v>
      </c>
      <c r="E41" s="126"/>
      <c r="F41" s="126"/>
      <c r="G41" s="124">
        <f>RATE($A$30-$A$26,,-E26,E30)*100</f>
        <v>0.38496187465779763</v>
      </c>
      <c r="H41" s="127"/>
      <c r="I41" s="124"/>
      <c r="J41" s="124">
        <f>RATE($A$30-$A$26,,-H26,H30)*100</f>
        <v>1.7773413980645587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1.2816663590161237</v>
      </c>
      <c r="E42" s="124"/>
      <c r="F42" s="124"/>
      <c r="G42" s="124">
        <f>RATE($A$35-$A$26,,-E26,E35)*100</f>
        <v>0.41801384835991867</v>
      </c>
      <c r="H42" s="124"/>
      <c r="I42" s="124"/>
      <c r="J42" s="124">
        <f>RATE($A$35-$A$26,,-H26,H35)*100</f>
        <v>1.7050377503360821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135"/>
      <c r="C48" s="29"/>
      <c r="D48" s="29"/>
      <c r="E48" s="31"/>
      <c r="F48" s="31"/>
      <c r="G48" s="31"/>
      <c r="H48" s="135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136"/>
      <c r="B101" s="135"/>
      <c r="C101" s="29"/>
      <c r="D101" s="29"/>
      <c r="E101" s="31"/>
      <c r="F101" s="31"/>
      <c r="G101" s="31"/>
      <c r="H101" s="135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136"/>
      <c r="B154" s="135"/>
      <c r="C154" s="29"/>
      <c r="D154" s="29"/>
      <c r="E154" s="31"/>
      <c r="F154" s="31"/>
      <c r="G154" s="31"/>
      <c r="H154" s="135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136"/>
      <c r="B207" s="135"/>
      <c r="C207" s="29"/>
      <c r="D207" s="29"/>
      <c r="E207" s="31"/>
      <c r="F207" s="31"/>
      <c r="G207" s="31"/>
      <c r="H207" s="135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136"/>
      <c r="B260" s="135"/>
      <c r="C260" s="29"/>
      <c r="D260" s="29"/>
      <c r="E260" s="31"/>
      <c r="F260" s="31"/>
      <c r="G260" s="31"/>
      <c r="H260" s="135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136"/>
      <c r="B313" s="135"/>
      <c r="C313" s="29"/>
      <c r="D313" s="29"/>
      <c r="E313" s="31"/>
      <c r="F313" s="31"/>
      <c r="G313" s="31"/>
      <c r="H313" s="135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136"/>
      <c r="B366" s="135"/>
      <c r="C366" s="29"/>
      <c r="D366" s="29"/>
      <c r="E366" s="31"/>
      <c r="F366" s="31"/>
      <c r="G366" s="31"/>
      <c r="H366" s="135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473"/>
  <sheetViews>
    <sheetView showGridLines="0" zoomScale="85" zoomScaleNormal="85" workbookViewId="0">
      <selection activeCell="A2" sqref="A2:J2"/>
    </sheetView>
  </sheetViews>
  <sheetFormatPr defaultRowHeight="15.6" x14ac:dyDescent="0.3"/>
  <cols>
    <col min="1" max="1" width="13.88671875" style="2" customWidth="1"/>
    <col min="2" max="2" width="15.6640625" style="2" customWidth="1"/>
    <col min="3" max="4" width="9.6640625" style="4" customWidth="1"/>
    <col min="5" max="5" width="15.6640625" style="4" customWidth="1"/>
    <col min="6" max="7" width="9.6640625" style="4" customWidth="1"/>
    <col min="8" max="8" width="15.6640625" style="2" customWidth="1"/>
    <col min="9" max="10" width="9.6640625" style="4" customWidth="1"/>
  </cols>
  <sheetData>
    <row r="1" spans="1:10" x14ac:dyDescent="0.3">
      <c r="A1" s="163" t="s">
        <v>63</v>
      </c>
    </row>
    <row r="2" spans="1:10" ht="17.399999999999999" x14ac:dyDescent="0.25">
      <c r="A2" s="166" t="s">
        <v>42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7.399999999999999" x14ac:dyDescent="0.25">
      <c r="A3" s="166" t="s">
        <v>38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.399999999999999" x14ac:dyDescent="0.25">
      <c r="A4" s="167" t="str">
        <f>'Residential wo LCEC'!A4:J4</f>
        <v>Seminole Electric Cooperative, Inc.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7.399999999999999" x14ac:dyDescent="0.25">
      <c r="A5" s="167" t="str">
        <f>'Residential wo LCEC'!A5:J5</f>
        <v>2017 Load Forecast Study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3">
      <c r="A6" s="1"/>
      <c r="C6" s="3"/>
      <c r="D6" s="3"/>
      <c r="G6" s="3"/>
      <c r="I6" s="3"/>
    </row>
    <row r="7" spans="1:10" ht="13.2" x14ac:dyDescent="0.25">
      <c r="A7" s="5"/>
      <c r="B7" s="5"/>
      <c r="C7" s="6"/>
      <c r="D7" s="7"/>
      <c r="E7" s="6"/>
      <c r="F7" s="6"/>
      <c r="G7" s="7"/>
      <c r="H7" s="5"/>
      <c r="I7" s="7"/>
      <c r="J7" s="6"/>
    </row>
    <row r="8" spans="1:10" ht="13.8" x14ac:dyDescent="0.25">
      <c r="A8" s="5"/>
      <c r="B8" s="9" t="s">
        <v>51</v>
      </c>
      <c r="C8" s="6" t="s">
        <v>23</v>
      </c>
      <c r="D8" s="7" t="s">
        <v>23</v>
      </c>
      <c r="E8" s="9" t="s">
        <v>51</v>
      </c>
      <c r="F8" s="6"/>
      <c r="G8" s="7"/>
      <c r="H8" s="5"/>
      <c r="I8" s="7"/>
      <c r="J8" s="6"/>
    </row>
    <row r="9" spans="1:10" ht="14.4" x14ac:dyDescent="0.3">
      <c r="A9" s="89"/>
      <c r="B9" s="89" t="s">
        <v>52</v>
      </c>
      <c r="C9" s="90"/>
      <c r="D9" s="91"/>
      <c r="E9" s="89" t="s">
        <v>54</v>
      </c>
      <c r="F9" s="90"/>
      <c r="G9" s="91"/>
      <c r="H9" s="89"/>
      <c r="I9" s="91"/>
      <c r="J9" s="90"/>
    </row>
    <row r="10" spans="1:10" ht="14.4" x14ac:dyDescent="0.3">
      <c r="A10" s="92" t="s">
        <v>2</v>
      </c>
      <c r="B10" s="92" t="s">
        <v>53</v>
      </c>
      <c r="C10" s="93" t="s">
        <v>12</v>
      </c>
      <c r="D10" s="93" t="s">
        <v>13</v>
      </c>
      <c r="E10" s="92" t="s">
        <v>55</v>
      </c>
      <c r="F10" s="94" t="s">
        <v>12</v>
      </c>
      <c r="G10" s="94" t="s">
        <v>13</v>
      </c>
      <c r="H10" s="92" t="s">
        <v>11</v>
      </c>
      <c r="I10" s="94" t="s">
        <v>12</v>
      </c>
      <c r="J10" s="94" t="s">
        <v>13</v>
      </c>
    </row>
    <row r="11" spans="1:10" ht="14.4" x14ac:dyDescent="0.3">
      <c r="A11" s="89"/>
      <c r="B11" s="89"/>
      <c r="C11" s="95"/>
      <c r="D11" s="95" t="s">
        <v>15</v>
      </c>
      <c r="E11" s="89" t="s">
        <v>37</v>
      </c>
      <c r="F11" s="90"/>
      <c r="G11" s="96" t="s">
        <v>15</v>
      </c>
      <c r="H11" s="89" t="s">
        <v>46</v>
      </c>
      <c r="I11" s="96"/>
      <c r="J11" s="90" t="s">
        <v>15</v>
      </c>
    </row>
    <row r="12" spans="1:10" ht="14.4" x14ac:dyDescent="0.25">
      <c r="A12" s="145" t="s">
        <v>43</v>
      </c>
      <c r="B12" s="144"/>
      <c r="C12" s="143"/>
      <c r="D12" s="143"/>
      <c r="E12" s="144"/>
      <c r="F12" s="143"/>
      <c r="G12" s="143"/>
      <c r="H12" s="150"/>
      <c r="I12" s="143"/>
      <c r="J12" s="143"/>
    </row>
    <row r="13" spans="1:10" ht="14.4" x14ac:dyDescent="0.3">
      <c r="A13" s="146">
        <v>2007</v>
      </c>
      <c r="B13" s="151">
        <f>'RUS Meters'!D12</f>
        <v>67897.583333333314</v>
      </c>
      <c r="C13" s="101" t="s">
        <v>16</v>
      </c>
      <c r="D13" s="104" t="s">
        <v>16</v>
      </c>
      <c r="E13" s="151">
        <f>H13/B13*10^6</f>
        <v>55756.593971799317</v>
      </c>
      <c r="F13" s="101" t="s">
        <v>16</v>
      </c>
      <c r="G13" s="104" t="s">
        <v>16</v>
      </c>
      <c r="H13" s="151">
        <f>'Exhibit 2'!H12/1000</f>
        <v>3785.7379855830741</v>
      </c>
      <c r="I13" s="101" t="s">
        <v>16</v>
      </c>
      <c r="J13" s="104" t="s">
        <v>16</v>
      </c>
    </row>
    <row r="14" spans="1:10" ht="14.4" x14ac:dyDescent="0.3">
      <c r="A14" s="146">
        <v>2008</v>
      </c>
      <c r="B14" s="151">
        <f>'RUS Meters'!D13</f>
        <v>68702.916666666672</v>
      </c>
      <c r="C14" s="101">
        <f t="shared" ref="C14:C35" si="0">B14-B13</f>
        <v>805.33333333335759</v>
      </c>
      <c r="D14" s="104">
        <f t="shared" ref="D14:D35" si="1">(C14/B13)*100</f>
        <v>1.1861001434759331</v>
      </c>
      <c r="E14" s="151">
        <f t="shared" ref="E14:E22" si="2">H14/B14*10^6</f>
        <v>55814.21555607047</v>
      </c>
      <c r="F14" s="101">
        <f t="shared" ref="F14:F35" si="3">E14-E13</f>
        <v>57.621584271153552</v>
      </c>
      <c r="G14" s="104">
        <f t="shared" ref="G14:G35" si="4">(F14/E13)*100</f>
        <v>0.10334487845562718</v>
      </c>
      <c r="H14" s="151">
        <f>'Exhibit 2'!H13/1000</f>
        <v>3834.5994001640797</v>
      </c>
      <c r="I14" s="101">
        <f t="shared" ref="I14:I35" si="5">H14-H13</f>
        <v>48.861414581005647</v>
      </c>
      <c r="J14" s="104">
        <f t="shared" ref="J14:J35" si="6">(I14/H13)*100</f>
        <v>1.2906707956831851</v>
      </c>
    </row>
    <row r="15" spans="1:10" ht="14.4" x14ac:dyDescent="0.3">
      <c r="A15" s="146">
        <v>2009</v>
      </c>
      <c r="B15" s="151">
        <f>'RUS Meters'!D14</f>
        <v>67703.5</v>
      </c>
      <c r="C15" s="101">
        <f t="shared" si="0"/>
        <v>-999.41666666667152</v>
      </c>
      <c r="D15" s="104">
        <f t="shared" si="1"/>
        <v>-1.4546932141406002</v>
      </c>
      <c r="E15" s="151">
        <f t="shared" si="2"/>
        <v>54899.024467473719</v>
      </c>
      <c r="F15" s="101">
        <f t="shared" si="3"/>
        <v>-915.1910885967518</v>
      </c>
      <c r="G15" s="104">
        <f t="shared" si="4"/>
        <v>-1.639709668009862</v>
      </c>
      <c r="H15" s="151">
        <f>'Exhibit 2'!H14/1000</f>
        <v>3716.8561030336068</v>
      </c>
      <c r="I15" s="101">
        <f t="shared" si="5"/>
        <v>-117.74329713047291</v>
      </c>
      <c r="J15" s="104">
        <f t="shared" si="6"/>
        <v>-3.0705501368783077</v>
      </c>
    </row>
    <row r="16" spans="1:10" ht="14.4" x14ac:dyDescent="0.3">
      <c r="A16" s="146">
        <v>2010</v>
      </c>
      <c r="B16" s="151">
        <f>'RUS Meters'!D15</f>
        <v>67552.333333333328</v>
      </c>
      <c r="C16" s="101">
        <f t="shared" si="0"/>
        <v>-151.16666666667152</v>
      </c>
      <c r="D16" s="104">
        <f t="shared" si="1"/>
        <v>-0.22327747703836809</v>
      </c>
      <c r="E16" s="151">
        <f t="shared" si="2"/>
        <v>57588.094851575937</v>
      </c>
      <c r="F16" s="101">
        <f t="shared" si="3"/>
        <v>2689.0703841022187</v>
      </c>
      <c r="G16" s="104">
        <f t="shared" si="4"/>
        <v>4.8982115988152479</v>
      </c>
      <c r="H16" s="151">
        <f>'Exhibit 2'!H15/1000</f>
        <v>3890.2101794452742</v>
      </c>
      <c r="I16" s="101">
        <f t="shared" si="5"/>
        <v>173.35407641166739</v>
      </c>
      <c r="J16" s="104">
        <f t="shared" si="6"/>
        <v>4.6639975184990359</v>
      </c>
    </row>
    <row r="17" spans="1:12" ht="14.4" x14ac:dyDescent="0.3">
      <c r="A17" s="146">
        <v>2011</v>
      </c>
      <c r="B17" s="151">
        <f>'RUS Meters'!D16</f>
        <v>67754.666666666657</v>
      </c>
      <c r="C17" s="101">
        <f t="shared" si="0"/>
        <v>202.33333333332848</v>
      </c>
      <c r="D17" s="104">
        <f t="shared" si="1"/>
        <v>0.29952086530442346</v>
      </c>
      <c r="E17" s="151">
        <f t="shared" si="2"/>
        <v>54597.357650800193</v>
      </c>
      <c r="F17" s="101">
        <f t="shared" si="3"/>
        <v>-2990.737200775744</v>
      </c>
      <c r="G17" s="104">
        <f t="shared" si="4"/>
        <v>-5.193325475489142</v>
      </c>
      <c r="H17" s="151">
        <f>'Exhibit 2'!H16/1000</f>
        <v>3699.2257685107493</v>
      </c>
      <c r="I17" s="101">
        <f t="shared" si="5"/>
        <v>-190.98441093452493</v>
      </c>
      <c r="J17" s="104">
        <f t="shared" si="6"/>
        <v>-4.9093597035869774</v>
      </c>
    </row>
    <row r="18" spans="1:12" ht="14.4" x14ac:dyDescent="0.3">
      <c r="A18" s="146">
        <v>2012</v>
      </c>
      <c r="B18" s="151">
        <f>'RUS Meters'!D17</f>
        <v>69286.833333333343</v>
      </c>
      <c r="C18" s="101">
        <f t="shared" si="0"/>
        <v>1532.1666666666861</v>
      </c>
      <c r="D18" s="104">
        <f t="shared" si="1"/>
        <v>2.2613448520151422</v>
      </c>
      <c r="E18" s="151">
        <f t="shared" si="2"/>
        <v>55153.646718364434</v>
      </c>
      <c r="F18" s="101">
        <f t="shared" si="3"/>
        <v>556.28906756424112</v>
      </c>
      <c r="G18" s="104">
        <f t="shared" si="4"/>
        <v>1.0188937551194623</v>
      </c>
      <c r="H18" s="151">
        <f>'Exhibit 2'!H17/1000</f>
        <v>3821.421527900864</v>
      </c>
      <c r="I18" s="101">
        <f t="shared" si="5"/>
        <v>122.19575939011474</v>
      </c>
      <c r="J18" s="104">
        <f t="shared" si="6"/>
        <v>3.3032793086135119</v>
      </c>
    </row>
    <row r="19" spans="1:12" ht="14.4" x14ac:dyDescent="0.3">
      <c r="A19" s="146">
        <v>2013</v>
      </c>
      <c r="B19" s="151">
        <f>'RUS Meters'!D18</f>
        <v>71093.916666666657</v>
      </c>
      <c r="C19" s="101">
        <f t="shared" si="0"/>
        <v>1807.0833333333139</v>
      </c>
      <c r="D19" s="104">
        <f t="shared" si="1"/>
        <v>2.6081193877624371</v>
      </c>
      <c r="E19" s="151">
        <f t="shared" si="2"/>
        <v>54389.723551529649</v>
      </c>
      <c r="F19" s="101">
        <f t="shared" si="3"/>
        <v>-763.92316683478566</v>
      </c>
      <c r="G19" s="104">
        <f t="shared" si="4"/>
        <v>-1.3850818799628406</v>
      </c>
      <c r="H19" s="151">
        <f>'Exhibit 2'!H18/1000</f>
        <v>3866.7784736954859</v>
      </c>
      <c r="I19" s="101">
        <f t="shared" si="5"/>
        <v>45.356945794621879</v>
      </c>
      <c r="J19" s="104">
        <f t="shared" si="6"/>
        <v>1.1869129187519074</v>
      </c>
    </row>
    <row r="20" spans="1:12" ht="14.4" x14ac:dyDescent="0.3">
      <c r="A20" s="146">
        <v>2014</v>
      </c>
      <c r="B20" s="151">
        <v>72632</v>
      </c>
      <c r="C20" s="101">
        <f t="shared" si="0"/>
        <v>1538.083333333343</v>
      </c>
      <c r="D20" s="104">
        <f t="shared" si="1"/>
        <v>2.1634528036271408</v>
      </c>
      <c r="E20" s="151">
        <f t="shared" si="2"/>
        <v>55085.912545434519</v>
      </c>
      <c r="F20" s="101">
        <f t="shared" si="3"/>
        <v>696.18899390487059</v>
      </c>
      <c r="G20" s="104">
        <f t="shared" si="4"/>
        <v>1.280000978944654</v>
      </c>
      <c r="H20" s="151">
        <v>4001</v>
      </c>
      <c r="I20" s="101">
        <f t="shared" si="5"/>
        <v>134.2215263045141</v>
      </c>
      <c r="J20" s="104">
        <f t="shared" si="6"/>
        <v>3.4711459996372223</v>
      </c>
    </row>
    <row r="21" spans="1:12" ht="14.4" x14ac:dyDescent="0.3">
      <c r="A21" s="146">
        <v>2015</v>
      </c>
      <c r="B21" s="151">
        <f>'RUS Meters'!D20</f>
        <v>73290.083333333328</v>
      </c>
      <c r="C21" s="101">
        <f t="shared" si="0"/>
        <v>658.08333333332848</v>
      </c>
      <c r="D21" s="104">
        <f t="shared" si="1"/>
        <v>0.90605151081249102</v>
      </c>
      <c r="E21" s="151">
        <v>56689</v>
      </c>
      <c r="F21" s="101">
        <f t="shared" si="3"/>
        <v>1603.0874545654806</v>
      </c>
      <c r="G21" s="104">
        <f t="shared" si="4"/>
        <v>2.9101586603349157</v>
      </c>
      <c r="H21" s="151">
        <v>4155</v>
      </c>
      <c r="I21" s="101">
        <f t="shared" si="5"/>
        <v>154</v>
      </c>
      <c r="J21" s="104">
        <f t="shared" si="6"/>
        <v>3.8490377405648593</v>
      </c>
    </row>
    <row r="22" spans="1:12" ht="14.4" x14ac:dyDescent="0.3">
      <c r="A22" s="146">
        <v>2016</v>
      </c>
      <c r="B22" s="151">
        <f>'RUS Meters'!D21</f>
        <v>74410.583333333328</v>
      </c>
      <c r="C22" s="101">
        <f t="shared" si="0"/>
        <v>1120.5</v>
      </c>
      <c r="D22" s="104">
        <f t="shared" si="1"/>
        <v>1.5288562231588858</v>
      </c>
      <c r="E22" s="151">
        <f t="shared" si="2"/>
        <v>57940.279609374564</v>
      </c>
      <c r="F22" s="101">
        <f t="shared" si="3"/>
        <v>1251.2796093745637</v>
      </c>
      <c r="G22" s="104">
        <f t="shared" si="4"/>
        <v>2.2072705628509302</v>
      </c>
      <c r="H22" s="151">
        <f>'Exhibit 2'!H21/1000</f>
        <v>4311.3700042299997</v>
      </c>
      <c r="I22" s="101">
        <f t="shared" si="5"/>
        <v>156.37000422999972</v>
      </c>
      <c r="J22" s="104">
        <f t="shared" si="6"/>
        <v>3.7634176709987899</v>
      </c>
      <c r="L22" s="88"/>
    </row>
    <row r="23" spans="1:12" s="140" customFormat="1" ht="14.4" x14ac:dyDescent="0.3">
      <c r="A23" s="147"/>
      <c r="B23" s="152"/>
      <c r="C23" s="137"/>
      <c r="D23" s="139"/>
      <c r="E23" s="152"/>
      <c r="F23" s="137"/>
      <c r="G23" s="139"/>
      <c r="H23" s="152"/>
      <c r="I23" s="137"/>
      <c r="J23" s="139"/>
      <c r="L23" s="141"/>
    </row>
    <row r="24" spans="1:12" s="140" customFormat="1" ht="14.4" x14ac:dyDescent="0.3">
      <c r="A24" s="148" t="s">
        <v>44</v>
      </c>
      <c r="B24" s="152"/>
      <c r="C24" s="137"/>
      <c r="D24" s="139"/>
      <c r="E24" s="152"/>
      <c r="F24" s="137"/>
      <c r="G24" s="139"/>
      <c r="H24" s="152"/>
      <c r="I24" s="137"/>
      <c r="J24" s="139"/>
      <c r="L24" s="141"/>
    </row>
    <row r="25" spans="1:12" ht="14.4" x14ac:dyDescent="0.3">
      <c r="A25" s="149">
        <v>2017</v>
      </c>
      <c r="B25" s="152">
        <f>'RUS Meters'!D22</f>
        <v>75711.959522341233</v>
      </c>
      <c r="C25" s="107">
        <f>B25-B22</f>
        <v>1301.376189007904</v>
      </c>
      <c r="D25" s="109">
        <f>(C25/B22)*100</f>
        <v>1.7489127630920389</v>
      </c>
      <c r="E25" s="153">
        <f>H25/B25*10^6</f>
        <v>57535.658959247485</v>
      </c>
      <c r="F25" s="107">
        <f>E25-E22</f>
        <v>-404.62065012707899</v>
      </c>
      <c r="G25" s="109">
        <f>(F25/E22)*100</f>
        <v>-0.69834086555152319</v>
      </c>
      <c r="H25" s="152">
        <f>'Exhibit 2'!H22/1000</f>
        <v>4356.137482213775</v>
      </c>
      <c r="I25" s="107">
        <f>H25-H22</f>
        <v>44.767477983775279</v>
      </c>
      <c r="J25" s="109">
        <f>(I25/H22)*100</f>
        <v>1.0383585250129941</v>
      </c>
    </row>
    <row r="26" spans="1:12" ht="14.4" x14ac:dyDescent="0.3">
      <c r="A26" s="149">
        <v>2018</v>
      </c>
      <c r="B26" s="152">
        <f>'RUS Meters'!D23</f>
        <v>76925.62810074797</v>
      </c>
      <c r="C26" s="107">
        <f t="shared" si="0"/>
        <v>1213.6685784067377</v>
      </c>
      <c r="D26" s="109">
        <f t="shared" si="1"/>
        <v>1.6030077494541746</v>
      </c>
      <c r="E26" s="153">
        <f t="shared" ref="E26:E35" si="7">H26/B26*10^6</f>
        <v>57405.819383135895</v>
      </c>
      <c r="F26" s="107">
        <f t="shared" si="3"/>
        <v>-129.83957611158985</v>
      </c>
      <c r="G26" s="109">
        <f t="shared" si="4"/>
        <v>-0.22566800912727053</v>
      </c>
      <c r="H26" s="152">
        <f>'Exhibit 2'!H23/1000</f>
        <v>4415.9787126858209</v>
      </c>
      <c r="I26" s="107">
        <f t="shared" si="5"/>
        <v>59.841230472045936</v>
      </c>
      <c r="J26" s="109">
        <f t="shared" si="6"/>
        <v>1.3737222646525569</v>
      </c>
    </row>
    <row r="27" spans="1:12" ht="14.4" x14ac:dyDescent="0.3">
      <c r="A27" s="149">
        <v>2019</v>
      </c>
      <c r="B27" s="152">
        <f>'RUS Meters'!D24</f>
        <v>78101.210851979748</v>
      </c>
      <c r="C27" s="107">
        <f t="shared" si="0"/>
        <v>1175.5827512317774</v>
      </c>
      <c r="D27" s="109">
        <f t="shared" si="1"/>
        <v>1.5282068931463777</v>
      </c>
      <c r="E27" s="153">
        <f t="shared" si="7"/>
        <v>57437.925271278422</v>
      </c>
      <c r="F27" s="107">
        <f t="shared" si="3"/>
        <v>32.105888142526965</v>
      </c>
      <c r="G27" s="109">
        <f t="shared" si="4"/>
        <v>5.5927932895177369E-2</v>
      </c>
      <c r="H27" s="152">
        <f>'Exhibit 2'!H24/1000</f>
        <v>4485.9715125123721</v>
      </c>
      <c r="I27" s="107">
        <f t="shared" si="5"/>
        <v>69.992799826551163</v>
      </c>
      <c r="J27" s="109">
        <f t="shared" si="6"/>
        <v>1.5849895205672579</v>
      </c>
    </row>
    <row r="28" spans="1:12" ht="14.4" x14ac:dyDescent="0.3">
      <c r="A28" s="149">
        <v>2020</v>
      </c>
      <c r="B28" s="152">
        <f>'RUS Meters'!D25</f>
        <v>79167.970037751045</v>
      </c>
      <c r="C28" s="107">
        <f t="shared" si="0"/>
        <v>1066.7591857712978</v>
      </c>
      <c r="D28" s="109">
        <f t="shared" si="1"/>
        <v>1.3658676659867137</v>
      </c>
      <c r="E28" s="153">
        <f t="shared" si="7"/>
        <v>57737.367400235235</v>
      </c>
      <c r="F28" s="107">
        <f t="shared" si="3"/>
        <v>299.44212895681267</v>
      </c>
      <c r="G28" s="109">
        <f t="shared" si="4"/>
        <v>0.52133172906673109</v>
      </c>
      <c r="H28" s="152">
        <f>'Exhibit 2'!H25/1000</f>
        <v>4570.9501724004467</v>
      </c>
      <c r="I28" s="107">
        <f t="shared" si="5"/>
        <v>84.978659888074617</v>
      </c>
      <c r="J28" s="109">
        <f t="shared" si="6"/>
        <v>1.8943200965732894</v>
      </c>
    </row>
    <row r="29" spans="1:12" ht="14.4" x14ac:dyDescent="0.3">
      <c r="A29" s="149">
        <v>2021</v>
      </c>
      <c r="B29" s="152">
        <f>'RUS Meters'!D26</f>
        <v>80176.186059991916</v>
      </c>
      <c r="C29" s="107">
        <f t="shared" si="0"/>
        <v>1008.2160222408711</v>
      </c>
      <c r="D29" s="109">
        <f t="shared" si="1"/>
        <v>1.2735150614069122</v>
      </c>
      <c r="E29" s="153">
        <f t="shared" si="7"/>
        <v>58000.444758927719</v>
      </c>
      <c r="F29" s="107">
        <f t="shared" si="3"/>
        <v>263.07735869248427</v>
      </c>
      <c r="G29" s="109">
        <f t="shared" si="4"/>
        <v>0.45564488049625285</v>
      </c>
      <c r="H29" s="152">
        <f>'Exhibit 2'!H26/1000</f>
        <v>4650.2544505540718</v>
      </c>
      <c r="I29" s="107">
        <f t="shared" si="5"/>
        <v>79.304278153625091</v>
      </c>
      <c r="J29" s="109">
        <f t="shared" si="6"/>
        <v>1.7349626480828217</v>
      </c>
    </row>
    <row r="30" spans="1:12" ht="14.4" x14ac:dyDescent="0.3">
      <c r="A30" s="149">
        <v>2022</v>
      </c>
      <c r="B30" s="152">
        <f>'RUS Meters'!D27</f>
        <v>81283.206218852196</v>
      </c>
      <c r="C30" s="107">
        <f t="shared" si="0"/>
        <v>1107.0201588602795</v>
      </c>
      <c r="D30" s="109">
        <f t="shared" si="1"/>
        <v>1.3807343717147516</v>
      </c>
      <c r="E30" s="153">
        <f t="shared" si="7"/>
        <v>58294.898944972359</v>
      </c>
      <c r="F30" s="107">
        <f t="shared" si="3"/>
        <v>294.45418604464066</v>
      </c>
      <c r="G30" s="109">
        <f t="shared" si="4"/>
        <v>0.50767573812322675</v>
      </c>
      <c r="H30" s="152">
        <f>'Exhibit 2'!H27/1000</f>
        <v>4738.396292451338</v>
      </c>
      <c r="I30" s="107">
        <f t="shared" si="5"/>
        <v>88.141841897266204</v>
      </c>
      <c r="J30" s="109">
        <f t="shared" si="6"/>
        <v>1.8954197632511101</v>
      </c>
    </row>
    <row r="31" spans="1:12" ht="14.4" x14ac:dyDescent="0.3">
      <c r="A31" s="149">
        <v>2023</v>
      </c>
      <c r="B31" s="152">
        <f>'RUS Meters'!D28</f>
        <v>82427.056628429913</v>
      </c>
      <c r="C31" s="107">
        <f t="shared" si="0"/>
        <v>1143.8504095777171</v>
      </c>
      <c r="D31" s="109">
        <f t="shared" si="1"/>
        <v>1.4072407607765123</v>
      </c>
      <c r="E31" s="153">
        <f t="shared" si="7"/>
        <v>58527.38472860046</v>
      </c>
      <c r="F31" s="107">
        <f t="shared" si="3"/>
        <v>232.48578362810076</v>
      </c>
      <c r="G31" s="109">
        <f t="shared" si="4"/>
        <v>0.39880982356201766</v>
      </c>
      <c r="H31" s="152">
        <f>'Exhibit 2'!H28/1000</f>
        <v>4824.240055338254</v>
      </c>
      <c r="I31" s="107">
        <f t="shared" si="5"/>
        <v>85.843762886916011</v>
      </c>
      <c r="J31" s="109">
        <f t="shared" si="6"/>
        <v>1.8116627987336624</v>
      </c>
    </row>
    <row r="32" spans="1:12" ht="14.4" x14ac:dyDescent="0.3">
      <c r="A32" s="149">
        <v>2024</v>
      </c>
      <c r="B32" s="152">
        <f>'RUS Meters'!D29</f>
        <v>83450.158871768712</v>
      </c>
      <c r="C32" s="107">
        <f t="shared" si="0"/>
        <v>1023.1022433387989</v>
      </c>
      <c r="D32" s="109">
        <f t="shared" si="1"/>
        <v>1.2412213721894816</v>
      </c>
      <c r="E32" s="153">
        <f t="shared" si="7"/>
        <v>58766.252457279581</v>
      </c>
      <c r="F32" s="107">
        <f t="shared" si="3"/>
        <v>238.86772867912077</v>
      </c>
      <c r="G32" s="109">
        <f t="shared" si="4"/>
        <v>0.40812985201164087</v>
      </c>
      <c r="H32" s="152">
        <f>'Exhibit 2'!H29/1000</f>
        <v>4904.0531038584495</v>
      </c>
      <c r="I32" s="107">
        <f t="shared" si="5"/>
        <v>79.81304852019548</v>
      </c>
      <c r="J32" s="109">
        <f t="shared" si="6"/>
        <v>1.6544170191505807</v>
      </c>
    </row>
    <row r="33" spans="1:12" ht="14.4" x14ac:dyDescent="0.3">
      <c r="A33" s="149">
        <v>2025</v>
      </c>
      <c r="B33" s="152">
        <f>'RUS Meters'!D30</f>
        <v>84425.655625149098</v>
      </c>
      <c r="C33" s="107">
        <f t="shared" si="0"/>
        <v>975.49675338038651</v>
      </c>
      <c r="D33" s="109">
        <f t="shared" si="1"/>
        <v>1.1689573352153295</v>
      </c>
      <c r="E33" s="153">
        <f t="shared" si="7"/>
        <v>59009.22539314899</v>
      </c>
      <c r="F33" s="107">
        <f t="shared" si="3"/>
        <v>242.97293586940941</v>
      </c>
      <c r="G33" s="109">
        <f t="shared" si="4"/>
        <v>0.41345657704826383</v>
      </c>
      <c r="H33" s="152">
        <f>'Exhibit 2'!H30/1000</f>
        <v>4981.8925417487999</v>
      </c>
      <c r="I33" s="107">
        <f t="shared" si="5"/>
        <v>77.839437890350382</v>
      </c>
      <c r="J33" s="109">
        <f t="shared" si="6"/>
        <v>1.5872470432489252</v>
      </c>
    </row>
    <row r="34" spans="1:12" ht="14.4" x14ac:dyDescent="0.3">
      <c r="A34" s="149">
        <v>2026</v>
      </c>
      <c r="B34" s="152">
        <f>'RUS Meters'!D31</f>
        <v>85366.201305838797</v>
      </c>
      <c r="C34" s="107">
        <f t="shared" si="0"/>
        <v>940.5456806896982</v>
      </c>
      <c r="D34" s="109">
        <f t="shared" si="1"/>
        <v>1.1140519711990535</v>
      </c>
      <c r="E34" s="153">
        <f t="shared" si="7"/>
        <v>59302.37047407771</v>
      </c>
      <c r="F34" s="107">
        <f t="shared" si="3"/>
        <v>293.14508092871984</v>
      </c>
      <c r="G34" s="109">
        <f t="shared" si="4"/>
        <v>0.49677839181185757</v>
      </c>
      <c r="H34" s="152">
        <f>'Exhibit 2'!H31/1000</f>
        <v>5062.4180958035486</v>
      </c>
      <c r="I34" s="107">
        <f t="shared" si="5"/>
        <v>80.525554054748682</v>
      </c>
      <c r="J34" s="109">
        <f t="shared" si="6"/>
        <v>1.6163647324773829</v>
      </c>
    </row>
    <row r="35" spans="1:12" ht="14.4" x14ac:dyDescent="0.3">
      <c r="A35" s="149">
        <v>2027</v>
      </c>
      <c r="B35" s="152">
        <f>'RUS Meters'!D32</f>
        <v>86267.774311927831</v>
      </c>
      <c r="C35" s="107">
        <f t="shared" si="0"/>
        <v>901.57300608903461</v>
      </c>
      <c r="D35" s="109">
        <f t="shared" si="1"/>
        <v>1.0561240775596861</v>
      </c>
      <c r="E35" s="153">
        <f t="shared" si="7"/>
        <v>59601.963308802566</v>
      </c>
      <c r="F35" s="107">
        <f t="shared" si="3"/>
        <v>299.59283472485549</v>
      </c>
      <c r="G35" s="109">
        <f t="shared" si="4"/>
        <v>0.50519537807652004</v>
      </c>
      <c r="H35" s="152">
        <f>'Exhibit 2'!H32/1000</f>
        <v>5141.728719271583</v>
      </c>
      <c r="I35" s="107">
        <f t="shared" si="5"/>
        <v>79.310623468034464</v>
      </c>
      <c r="J35" s="109">
        <f t="shared" si="6"/>
        <v>1.5666549456627925</v>
      </c>
      <c r="L35" s="88"/>
    </row>
    <row r="36" spans="1:12" ht="14.4" x14ac:dyDescent="0.3">
      <c r="A36" s="110"/>
      <c r="B36" s="111"/>
      <c r="C36" s="112"/>
      <c r="D36" s="113"/>
      <c r="E36" s="112"/>
      <c r="F36" s="112"/>
      <c r="G36" s="113"/>
      <c r="H36" s="111"/>
      <c r="I36" s="112"/>
      <c r="J36" s="113"/>
    </row>
    <row r="37" spans="1:12" ht="14.4" x14ac:dyDescent="0.3">
      <c r="A37" s="114"/>
      <c r="B37" s="115"/>
      <c r="C37" s="115"/>
      <c r="D37" s="116"/>
      <c r="E37" s="117"/>
      <c r="F37" s="118"/>
      <c r="G37" s="119"/>
      <c r="H37" s="118"/>
      <c r="I37" s="120"/>
      <c r="J37" s="121"/>
    </row>
    <row r="38" spans="1:12" ht="14.4" x14ac:dyDescent="0.3">
      <c r="A38" s="122" t="s">
        <v>47</v>
      </c>
      <c r="B38" s="123"/>
      <c r="C38" s="123"/>
      <c r="D38" s="124">
        <f>RATE($A$22-$A$13,,-B13,B22)*100</f>
        <v>1.0229493666850618</v>
      </c>
      <c r="E38" s="124"/>
      <c r="F38" s="124"/>
      <c r="G38" s="124">
        <f>RATE($A$22-$A$13,,-E13,E22)*100</f>
        <v>0.42776941367370924</v>
      </c>
      <c r="H38" s="124"/>
      <c r="I38" s="124"/>
      <c r="J38" s="124">
        <f>RATE($A$22-$A$13,,-H13,H22)*100</f>
        <v>1.4550946450248972</v>
      </c>
    </row>
    <row r="39" spans="1:12" ht="14.4" x14ac:dyDescent="0.3">
      <c r="A39" s="122" t="s">
        <v>48</v>
      </c>
      <c r="B39" s="115"/>
      <c r="C39" s="125"/>
      <c r="D39" s="124">
        <f>RATE($A$22-$A$18,,-B18,B22)*100</f>
        <v>1.7995830117337179</v>
      </c>
      <c r="E39" s="126"/>
      <c r="F39" s="126"/>
      <c r="G39" s="124">
        <f>RATE($A$22-$A$18,,-E18,E22)*100</f>
        <v>1.2398722420658965</v>
      </c>
      <c r="H39" s="127"/>
      <c r="I39" s="124"/>
      <c r="J39" s="124">
        <f>RATE($A$22-$A$18,,-H18,H22)*100</f>
        <v>3.061767784039231</v>
      </c>
    </row>
    <row r="40" spans="1:12" ht="14.4" x14ac:dyDescent="0.3">
      <c r="A40" s="122"/>
      <c r="B40" s="123"/>
      <c r="C40" s="123"/>
      <c r="D40" s="124"/>
      <c r="E40" s="124"/>
      <c r="F40" s="124"/>
      <c r="G40" s="124"/>
      <c r="H40" s="124"/>
      <c r="I40" s="124"/>
      <c r="J40" s="124"/>
    </row>
    <row r="41" spans="1:12" ht="14.4" x14ac:dyDescent="0.3">
      <c r="A41" s="122" t="s">
        <v>49</v>
      </c>
      <c r="B41" s="115"/>
      <c r="C41" s="125"/>
      <c r="D41" s="124">
        <f>RATE($A$30-$A$26,,-B26,B30)*100</f>
        <v>1.3870399483816016</v>
      </c>
      <c r="E41" s="126"/>
      <c r="F41" s="126"/>
      <c r="G41" s="124">
        <f>RATE($A$30-$A$26,,-E26,E30)*100</f>
        <v>0.38496187465779763</v>
      </c>
      <c r="H41" s="127"/>
      <c r="I41" s="124"/>
      <c r="J41" s="124">
        <f>RATE($A$30-$A$26,,-H26,H30)*100</f>
        <v>1.7773413980645587</v>
      </c>
    </row>
    <row r="42" spans="1:12" ht="14.4" x14ac:dyDescent="0.3">
      <c r="A42" s="122" t="s">
        <v>50</v>
      </c>
      <c r="B42" s="123"/>
      <c r="C42" s="123"/>
      <c r="D42" s="124">
        <f>RATE($A$35-$A$26,,-B26,B35)*100</f>
        <v>1.2816663590161237</v>
      </c>
      <c r="E42" s="124"/>
      <c r="F42" s="124"/>
      <c r="G42" s="124">
        <f>RATE($A$35-$A$26,,-E26,E35)*100</f>
        <v>0.41801384835991867</v>
      </c>
      <c r="H42" s="124"/>
      <c r="I42" s="124"/>
      <c r="J42" s="124">
        <f>RATE($A$35-$A$26,,-H26,H35)*100</f>
        <v>1.7050377503360821</v>
      </c>
    </row>
    <row r="43" spans="1:12" ht="14.4" x14ac:dyDescent="0.3">
      <c r="A43" s="122"/>
      <c r="B43" s="123"/>
      <c r="C43" s="123"/>
      <c r="D43" s="124"/>
      <c r="E43" s="124"/>
      <c r="F43" s="124"/>
      <c r="G43" s="124"/>
      <c r="H43" s="124"/>
      <c r="I43" s="124"/>
      <c r="J43" s="124"/>
    </row>
    <row r="44" spans="1:12" ht="13.2" x14ac:dyDescent="0.25">
      <c r="A44" s="128"/>
      <c r="B44" s="129"/>
      <c r="C44" s="130"/>
      <c r="D44" s="131"/>
      <c r="E44" s="130"/>
      <c r="F44" s="130"/>
      <c r="G44" s="131"/>
      <c r="H44" s="129"/>
      <c r="I44" s="131"/>
      <c r="J44" s="130"/>
    </row>
    <row r="45" spans="1:12" ht="13.2" x14ac:dyDescent="0.25">
      <c r="A45" s="68" t="s">
        <v>45</v>
      </c>
      <c r="B45" s="132"/>
      <c r="C45" s="133"/>
      <c r="D45" s="134"/>
      <c r="E45" s="133"/>
      <c r="F45" s="133"/>
      <c r="G45" s="134"/>
      <c r="H45" s="132"/>
      <c r="I45" s="134"/>
      <c r="J45" s="133"/>
    </row>
    <row r="46" spans="1:12" ht="15" x14ac:dyDescent="0.25">
      <c r="B46" s="26"/>
      <c r="C46" s="27"/>
      <c r="D46" s="28" t="s">
        <v>23</v>
      </c>
      <c r="E46" s="27"/>
      <c r="F46" s="27"/>
      <c r="G46" s="28"/>
      <c r="H46" s="26"/>
      <c r="I46" s="28"/>
      <c r="J46" s="27"/>
    </row>
    <row r="47" spans="1:12" x14ac:dyDescent="0.3">
      <c r="A47" s="5"/>
      <c r="B47" s="1"/>
      <c r="G47" s="3"/>
    </row>
    <row r="48" spans="1:12" ht="18" x14ac:dyDescent="0.35">
      <c r="A48" s="8"/>
      <c r="B48" s="84"/>
      <c r="C48" s="29"/>
      <c r="D48" s="29"/>
      <c r="E48" s="31"/>
      <c r="F48" s="31"/>
      <c r="G48" s="31"/>
      <c r="H48" s="84"/>
      <c r="I48" s="29"/>
      <c r="J48" s="29"/>
    </row>
    <row r="49" spans="1:10" x14ac:dyDescent="0.25">
      <c r="A49" s="5"/>
      <c r="B49" s="1" t="s">
        <v>23</v>
      </c>
      <c r="C49" s="3"/>
      <c r="D49" s="3"/>
      <c r="E49" s="3"/>
      <c r="F49" s="3"/>
      <c r="G49" s="3"/>
      <c r="H49" s="1"/>
      <c r="I49" s="3"/>
      <c r="J49" s="3"/>
    </row>
    <row r="50" spans="1:10" ht="13.2" x14ac:dyDescent="0.25">
      <c r="A50" s="5"/>
      <c r="B50" s="5" t="s">
        <v>23</v>
      </c>
      <c r="C50" s="6"/>
      <c r="D50" s="7"/>
      <c r="E50" s="6" t="s">
        <v>23</v>
      </c>
      <c r="F50" s="6"/>
      <c r="G50" s="7"/>
      <c r="H50" s="5"/>
      <c r="I50" s="7"/>
      <c r="J50" s="6"/>
    </row>
    <row r="51" spans="1:10" ht="13.2" x14ac:dyDescent="0.25">
      <c r="A51" s="5"/>
      <c r="B51" s="5"/>
      <c r="C51" s="6"/>
      <c r="D51" s="7"/>
      <c r="E51" s="6"/>
      <c r="F51" s="6"/>
      <c r="G51" s="7"/>
      <c r="H51" s="5"/>
      <c r="I51" s="6"/>
      <c r="J51" s="6"/>
    </row>
    <row r="52" spans="1:10" ht="13.2" x14ac:dyDescent="0.25">
      <c r="A52" s="5"/>
      <c r="B52" s="32"/>
      <c r="C52" s="33"/>
      <c r="D52" s="33"/>
      <c r="E52" s="33"/>
      <c r="F52" s="33"/>
      <c r="G52" s="33"/>
      <c r="H52" s="32"/>
      <c r="I52" s="33"/>
      <c r="J52" s="33"/>
    </row>
    <row r="53" spans="1:10" ht="13.2" x14ac:dyDescent="0.25">
      <c r="A53" s="5"/>
      <c r="B53" s="5"/>
      <c r="C53" s="6"/>
      <c r="D53" s="6"/>
      <c r="E53" s="6"/>
      <c r="F53" s="6"/>
      <c r="G53" s="6"/>
      <c r="H53" s="5"/>
      <c r="I53" s="6"/>
      <c r="J53" s="6"/>
    </row>
    <row r="54" spans="1:10" ht="13.2" x14ac:dyDescent="0.25">
      <c r="A54" s="8"/>
      <c r="B54" s="34" t="s">
        <v>23</v>
      </c>
      <c r="C54" s="35"/>
      <c r="D54" s="36"/>
      <c r="E54" s="35"/>
      <c r="F54" s="35"/>
      <c r="G54" s="36"/>
      <c r="H54" s="34"/>
      <c r="I54" s="36"/>
      <c r="J54" s="35"/>
    </row>
    <row r="55" spans="1:10" ht="13.2" x14ac:dyDescent="0.25">
      <c r="A55" s="8"/>
      <c r="B55" s="34"/>
      <c r="C55" s="35"/>
      <c r="D55" s="36"/>
      <c r="E55" s="35"/>
      <c r="F55" s="35"/>
      <c r="G55" s="36"/>
      <c r="H55" s="34"/>
      <c r="I55" s="36"/>
      <c r="J55" s="35"/>
    </row>
    <row r="56" spans="1:10" ht="13.2" x14ac:dyDescent="0.25">
      <c r="A56" s="8"/>
      <c r="B56" s="34"/>
      <c r="C56" s="35"/>
      <c r="D56" s="36"/>
      <c r="E56" s="35"/>
      <c r="F56" s="35"/>
      <c r="G56" s="36"/>
      <c r="H56" s="34"/>
      <c r="I56" s="36"/>
      <c r="J56" s="35"/>
    </row>
    <row r="57" spans="1:10" ht="13.2" x14ac:dyDescent="0.25">
      <c r="A57" s="8"/>
      <c r="B57" s="34"/>
      <c r="C57" s="35"/>
      <c r="D57" s="36"/>
      <c r="E57" s="35"/>
      <c r="F57" s="35"/>
      <c r="G57" s="36"/>
      <c r="H57" s="34"/>
      <c r="I57" s="36"/>
      <c r="J57" s="35"/>
    </row>
    <row r="58" spans="1:10" ht="13.2" x14ac:dyDescent="0.25">
      <c r="A58" s="8"/>
      <c r="B58" s="34"/>
      <c r="C58" s="35"/>
      <c r="D58" s="36"/>
      <c r="E58" s="35"/>
      <c r="F58" s="35"/>
      <c r="G58" s="36"/>
      <c r="H58" s="34"/>
      <c r="I58" s="36"/>
      <c r="J58" s="35"/>
    </row>
    <row r="59" spans="1:10" ht="13.2" x14ac:dyDescent="0.25">
      <c r="A59" s="8"/>
      <c r="B59" s="34"/>
      <c r="C59" s="35"/>
      <c r="D59" s="36"/>
      <c r="E59" s="35"/>
      <c r="F59" s="35"/>
      <c r="G59" s="36"/>
      <c r="H59" s="34"/>
      <c r="I59" s="36"/>
      <c r="J59" s="35"/>
    </row>
    <row r="60" spans="1:10" ht="13.2" x14ac:dyDescent="0.25">
      <c r="A60" s="8"/>
      <c r="B60" s="34"/>
      <c r="C60" s="35"/>
      <c r="D60" s="36"/>
      <c r="E60" s="35"/>
      <c r="F60" s="35"/>
      <c r="G60" s="36"/>
      <c r="H60" s="34"/>
      <c r="I60" s="36"/>
      <c r="J60" s="35"/>
    </row>
    <row r="61" spans="1:10" ht="13.2" x14ac:dyDescent="0.25">
      <c r="A61" s="8"/>
      <c r="B61" s="34"/>
      <c r="C61" s="35"/>
      <c r="D61" s="36"/>
      <c r="E61" s="35"/>
      <c r="F61" s="35"/>
      <c r="G61" s="36"/>
      <c r="H61" s="34"/>
      <c r="I61" s="36"/>
      <c r="J61" s="35"/>
    </row>
    <row r="62" spans="1:10" ht="13.2" x14ac:dyDescent="0.25">
      <c r="A62" s="8"/>
      <c r="B62" s="34"/>
      <c r="C62" s="35"/>
      <c r="D62" s="36"/>
      <c r="E62" s="35"/>
      <c r="F62" s="35"/>
      <c r="G62" s="36"/>
      <c r="H62" s="34"/>
      <c r="I62" s="36"/>
      <c r="J62" s="35"/>
    </row>
    <row r="63" spans="1:10" ht="13.2" x14ac:dyDescent="0.25">
      <c r="A63" s="8"/>
      <c r="B63" s="34"/>
      <c r="C63" s="35"/>
      <c r="D63" s="36"/>
      <c r="E63" s="35"/>
      <c r="F63" s="35"/>
      <c r="G63" s="36"/>
      <c r="H63" s="34"/>
      <c r="I63" s="36"/>
      <c r="J63" s="35"/>
    </row>
    <row r="64" spans="1:10" ht="13.2" x14ac:dyDescent="0.25">
      <c r="A64" s="8"/>
      <c r="B64" s="34"/>
      <c r="C64" s="35"/>
      <c r="D64" s="36"/>
      <c r="E64" s="35"/>
      <c r="F64" s="35"/>
      <c r="G64" s="36"/>
      <c r="H64" s="34"/>
      <c r="I64" s="36"/>
      <c r="J64" s="35"/>
    </row>
    <row r="65" spans="1:10" ht="13.2" x14ac:dyDescent="0.25">
      <c r="A65" s="8"/>
      <c r="B65" s="34"/>
      <c r="C65" s="35"/>
      <c r="D65" s="36"/>
      <c r="E65" s="35"/>
      <c r="F65" s="35"/>
      <c r="G65" s="36"/>
      <c r="H65" s="34"/>
      <c r="I65" s="36"/>
      <c r="J65" s="35"/>
    </row>
    <row r="66" spans="1:10" ht="13.2" x14ac:dyDescent="0.25">
      <c r="A66" s="8"/>
      <c r="B66" s="34"/>
      <c r="C66" s="35"/>
      <c r="D66" s="36"/>
      <c r="E66" s="35"/>
      <c r="F66" s="35"/>
      <c r="G66" s="36"/>
      <c r="H66" s="34"/>
      <c r="I66" s="36"/>
      <c r="J66" s="35"/>
    </row>
    <row r="67" spans="1:10" ht="13.2" x14ac:dyDescent="0.25">
      <c r="A67" s="8"/>
      <c r="B67" s="34"/>
      <c r="C67" s="35"/>
      <c r="D67" s="36"/>
      <c r="E67" s="35"/>
      <c r="F67" s="35"/>
      <c r="G67" s="36"/>
      <c r="H67" s="34"/>
      <c r="I67" s="36"/>
      <c r="J67" s="35"/>
    </row>
    <row r="68" spans="1:10" ht="13.2" x14ac:dyDescent="0.25">
      <c r="A68" s="8"/>
      <c r="B68" s="34"/>
      <c r="C68" s="35"/>
      <c r="D68" s="36"/>
      <c r="E68" s="35"/>
      <c r="F68" s="35"/>
      <c r="G68" s="36"/>
      <c r="H68" s="34"/>
      <c r="I68" s="36"/>
      <c r="J68" s="35"/>
    </row>
    <row r="69" spans="1:10" ht="13.2" x14ac:dyDescent="0.25">
      <c r="A69" s="8"/>
      <c r="B69" s="34"/>
      <c r="C69" s="35"/>
      <c r="D69" s="36"/>
      <c r="E69" s="35"/>
      <c r="F69" s="35"/>
      <c r="G69" s="36"/>
      <c r="H69" s="34"/>
      <c r="I69" s="36"/>
      <c r="J69" s="35"/>
    </row>
    <row r="70" spans="1:10" ht="13.2" x14ac:dyDescent="0.25">
      <c r="A70" s="8"/>
      <c r="B70" s="34"/>
      <c r="C70" s="35"/>
      <c r="D70" s="36"/>
      <c r="E70" s="35"/>
      <c r="F70" s="35"/>
      <c r="G70" s="36"/>
      <c r="H70" s="34"/>
      <c r="I70" s="36"/>
      <c r="J70" s="35"/>
    </row>
    <row r="71" spans="1:10" ht="13.2" x14ac:dyDescent="0.25">
      <c r="A71" s="8"/>
      <c r="B71" s="34"/>
      <c r="C71" s="35"/>
      <c r="D71" s="36"/>
      <c r="E71" s="35"/>
      <c r="F71" s="35"/>
      <c r="G71" s="36"/>
      <c r="H71" s="34"/>
      <c r="I71" s="36"/>
      <c r="J71" s="35"/>
    </row>
    <row r="72" spans="1:10" ht="13.2" x14ac:dyDescent="0.25">
      <c r="A72" s="8"/>
      <c r="B72" s="34"/>
      <c r="C72" s="35"/>
      <c r="D72" s="36"/>
      <c r="E72" s="35"/>
      <c r="F72" s="35"/>
      <c r="G72" s="36"/>
      <c r="H72" s="34"/>
      <c r="I72" s="36"/>
      <c r="J72" s="35"/>
    </row>
    <row r="73" spans="1:10" ht="13.2" x14ac:dyDescent="0.25">
      <c r="A73" s="8"/>
      <c r="B73" s="34"/>
      <c r="C73" s="35"/>
      <c r="D73" s="36"/>
      <c r="E73" s="35"/>
      <c r="F73" s="35"/>
      <c r="G73" s="36"/>
      <c r="H73" s="34"/>
      <c r="I73" s="36"/>
      <c r="J73" s="35"/>
    </row>
    <row r="74" spans="1:10" ht="13.2" x14ac:dyDescent="0.25">
      <c r="A74" s="8"/>
      <c r="B74" s="34"/>
      <c r="C74" s="35"/>
      <c r="D74" s="36"/>
      <c r="E74" s="35"/>
      <c r="F74" s="35"/>
      <c r="G74" s="36"/>
      <c r="H74" s="34"/>
      <c r="I74" s="36"/>
      <c r="J74" s="35"/>
    </row>
    <row r="75" spans="1:10" ht="13.2" x14ac:dyDescent="0.25">
      <c r="A75" s="8"/>
      <c r="B75" s="34"/>
      <c r="C75" s="35"/>
      <c r="D75" s="36"/>
      <c r="E75" s="35"/>
      <c r="F75" s="35"/>
      <c r="G75" s="36"/>
      <c r="H75" s="34"/>
      <c r="I75" s="36"/>
      <c r="J75" s="35"/>
    </row>
    <row r="76" spans="1:10" ht="13.2" x14ac:dyDescent="0.25">
      <c r="A76" s="8"/>
      <c r="B76" s="34"/>
      <c r="C76" s="35"/>
      <c r="D76" s="36"/>
      <c r="E76" s="35"/>
      <c r="F76" s="35"/>
      <c r="G76" s="36"/>
      <c r="H76" s="34"/>
      <c r="I76" s="36"/>
      <c r="J76" s="35"/>
    </row>
    <row r="77" spans="1:10" ht="13.2" x14ac:dyDescent="0.25">
      <c r="A77" s="8"/>
      <c r="B77" s="34"/>
      <c r="C77" s="35"/>
      <c r="D77" s="36"/>
      <c r="E77" s="35"/>
      <c r="F77" s="35"/>
      <c r="G77" s="36"/>
      <c r="H77" s="34"/>
      <c r="I77" s="36"/>
      <c r="J77" s="35"/>
    </row>
    <row r="78" spans="1:10" ht="13.2" x14ac:dyDescent="0.25">
      <c r="A78" s="8"/>
      <c r="B78" s="34"/>
      <c r="C78" s="35"/>
      <c r="D78" s="36"/>
      <c r="E78" s="35"/>
      <c r="F78" s="35"/>
      <c r="G78" s="36"/>
      <c r="H78" s="34"/>
      <c r="I78" s="36"/>
      <c r="J78" s="35"/>
    </row>
    <row r="79" spans="1:10" ht="13.2" x14ac:dyDescent="0.25">
      <c r="A79" s="8"/>
      <c r="B79" s="34"/>
      <c r="C79" s="35"/>
      <c r="D79" s="36"/>
      <c r="E79" s="35"/>
      <c r="F79" s="35"/>
      <c r="G79" s="36"/>
      <c r="H79" s="34"/>
      <c r="I79" s="36"/>
      <c r="J79" s="35"/>
    </row>
    <row r="80" spans="1:10" ht="13.2" x14ac:dyDescent="0.25">
      <c r="A80" s="8"/>
      <c r="B80" s="34"/>
      <c r="C80" s="35"/>
      <c r="D80" s="36"/>
      <c r="E80" s="35"/>
      <c r="F80" s="35"/>
      <c r="G80" s="36"/>
      <c r="H80" s="34"/>
      <c r="I80" s="36"/>
      <c r="J80" s="35"/>
    </row>
    <row r="81" spans="1:10" ht="13.2" x14ac:dyDescent="0.25">
      <c r="A81" s="8"/>
      <c r="B81" s="34"/>
      <c r="C81" s="35"/>
      <c r="D81" s="36"/>
      <c r="E81" s="35"/>
      <c r="F81" s="35"/>
      <c r="G81" s="36"/>
      <c r="H81" s="34"/>
      <c r="I81" s="36"/>
      <c r="J81" s="35"/>
    </row>
    <row r="82" spans="1:10" ht="13.2" x14ac:dyDescent="0.25">
      <c r="A82" s="8"/>
      <c r="B82" s="34"/>
      <c r="C82" s="35"/>
      <c r="D82" s="36"/>
      <c r="E82" s="35"/>
      <c r="F82" s="35"/>
      <c r="G82" s="36"/>
      <c r="H82" s="34"/>
      <c r="I82" s="36"/>
      <c r="J82" s="35"/>
    </row>
    <row r="83" spans="1:10" ht="13.2" x14ac:dyDescent="0.25">
      <c r="A83" s="8"/>
      <c r="B83" s="34"/>
      <c r="C83" s="35"/>
      <c r="D83" s="36"/>
      <c r="E83" s="35"/>
      <c r="F83" s="35"/>
      <c r="G83" s="36"/>
      <c r="H83" s="34"/>
      <c r="I83" s="36"/>
      <c r="J83" s="35"/>
    </row>
    <row r="84" spans="1:10" ht="13.2" x14ac:dyDescent="0.25">
      <c r="A84" s="8"/>
      <c r="B84" s="34"/>
      <c r="C84" s="35"/>
      <c r="D84" s="36"/>
      <c r="E84" s="35"/>
      <c r="F84" s="35"/>
      <c r="G84" s="36"/>
      <c r="H84" s="34"/>
      <c r="I84" s="36"/>
      <c r="J84" s="35"/>
    </row>
    <row r="85" spans="1:10" ht="13.2" x14ac:dyDescent="0.25">
      <c r="A85" s="8"/>
      <c r="B85" s="34"/>
      <c r="C85" s="35"/>
      <c r="D85" s="36"/>
      <c r="E85" s="35"/>
      <c r="F85" s="35"/>
      <c r="G85" s="36"/>
      <c r="H85" s="34"/>
      <c r="I85" s="36"/>
      <c r="J85" s="35"/>
    </row>
    <row r="86" spans="1:10" ht="13.2" x14ac:dyDescent="0.25">
      <c r="A86" s="8"/>
      <c r="B86" s="34"/>
      <c r="C86" s="35"/>
      <c r="D86" s="36"/>
      <c r="E86" s="35"/>
      <c r="F86" s="35"/>
      <c r="G86" s="36"/>
      <c r="H86" s="34"/>
      <c r="I86" s="36"/>
      <c r="J86" s="35"/>
    </row>
    <row r="87" spans="1:10" ht="13.2" x14ac:dyDescent="0.25">
      <c r="A87" s="8"/>
      <c r="B87" s="34"/>
      <c r="C87" s="35"/>
      <c r="D87" s="36"/>
      <c r="E87" s="35"/>
      <c r="F87" s="35"/>
      <c r="G87" s="36"/>
      <c r="H87" s="34"/>
      <c r="I87" s="36"/>
      <c r="J87" s="35"/>
    </row>
    <row r="88" spans="1:10" ht="13.2" x14ac:dyDescent="0.25">
      <c r="A88" s="8"/>
      <c r="B88" s="34"/>
      <c r="C88" s="35"/>
      <c r="D88" s="36"/>
      <c r="E88" s="35"/>
      <c r="F88" s="35"/>
      <c r="G88" s="36"/>
      <c r="H88" s="34"/>
      <c r="I88" s="36"/>
      <c r="J88" s="35"/>
    </row>
    <row r="89" spans="1:10" ht="13.2" x14ac:dyDescent="0.25">
      <c r="A89" s="8"/>
      <c r="B89" s="34"/>
      <c r="C89" s="35"/>
      <c r="D89" s="36"/>
      <c r="E89" s="35"/>
      <c r="F89" s="35"/>
      <c r="G89" s="36"/>
      <c r="H89" s="34"/>
      <c r="I89" s="36"/>
      <c r="J89" s="35"/>
    </row>
    <row r="90" spans="1:10" ht="13.2" x14ac:dyDescent="0.25">
      <c r="A90" s="8"/>
      <c r="B90" s="34"/>
      <c r="C90" s="35"/>
      <c r="D90" s="36"/>
      <c r="E90" s="35"/>
      <c r="F90" s="35"/>
      <c r="G90" s="36"/>
      <c r="H90" s="34"/>
      <c r="I90" s="36"/>
      <c r="J90" s="35"/>
    </row>
    <row r="91" spans="1:10" ht="13.2" x14ac:dyDescent="0.25">
      <c r="A91" s="8"/>
      <c r="B91" s="34"/>
      <c r="C91" s="35"/>
      <c r="D91" s="36"/>
      <c r="E91" s="35"/>
      <c r="F91" s="35"/>
      <c r="G91" s="36"/>
      <c r="H91" s="34"/>
      <c r="I91" s="36"/>
      <c r="J91" s="35"/>
    </row>
    <row r="92" spans="1:10" ht="13.2" x14ac:dyDescent="0.25">
      <c r="A92" s="8"/>
      <c r="B92" s="34"/>
      <c r="C92" s="35"/>
      <c r="D92" s="36"/>
      <c r="E92" s="35"/>
      <c r="F92" s="35"/>
      <c r="G92" s="36"/>
      <c r="H92" s="34"/>
      <c r="I92" s="36"/>
      <c r="J92" s="35"/>
    </row>
    <row r="93" spans="1:10" ht="13.2" x14ac:dyDescent="0.25">
      <c r="A93" s="8"/>
      <c r="B93" s="34"/>
      <c r="C93" s="35"/>
      <c r="D93" s="36"/>
      <c r="E93" s="35"/>
      <c r="F93" s="35"/>
      <c r="G93" s="36"/>
      <c r="H93" s="34"/>
      <c r="I93" s="36"/>
      <c r="J93" s="35"/>
    </row>
    <row r="94" spans="1:10" ht="13.2" x14ac:dyDescent="0.25">
      <c r="A94" s="8"/>
      <c r="B94" s="34"/>
      <c r="C94" s="35"/>
      <c r="D94" s="36"/>
      <c r="E94" s="35"/>
      <c r="F94" s="35"/>
      <c r="G94" s="36"/>
      <c r="H94" s="34"/>
      <c r="I94" s="36"/>
      <c r="J94" s="35"/>
    </row>
    <row r="95" spans="1:10" ht="13.2" x14ac:dyDescent="0.25">
      <c r="A95" s="8"/>
      <c r="B95" s="34"/>
      <c r="C95" s="35"/>
      <c r="D95" s="36"/>
      <c r="E95" s="35"/>
      <c r="F95" s="35"/>
      <c r="G95" s="36"/>
      <c r="H95" s="34"/>
      <c r="I95" s="36"/>
      <c r="J95" s="35"/>
    </row>
    <row r="96" spans="1:10" ht="13.2" x14ac:dyDescent="0.25">
      <c r="A96" s="8"/>
      <c r="B96" s="34"/>
      <c r="C96" s="35"/>
      <c r="D96" s="36"/>
      <c r="E96" s="35"/>
      <c r="F96" s="35"/>
      <c r="G96" s="36"/>
      <c r="H96" s="34"/>
      <c r="I96" s="36"/>
      <c r="J96" s="35"/>
    </row>
    <row r="97" spans="1:10" ht="13.2" x14ac:dyDescent="0.25">
      <c r="A97" s="8"/>
      <c r="B97" s="34"/>
      <c r="C97" s="35"/>
      <c r="D97" s="36"/>
      <c r="E97" s="35"/>
      <c r="F97" s="35"/>
      <c r="G97" s="36"/>
      <c r="H97" s="34"/>
      <c r="I97" s="36"/>
      <c r="J97" s="35"/>
    </row>
    <row r="98" spans="1:10" ht="13.2" x14ac:dyDescent="0.25">
      <c r="A98" s="5"/>
      <c r="B98" s="26"/>
      <c r="C98" s="27"/>
      <c r="D98" s="28"/>
      <c r="E98" s="27"/>
      <c r="F98" s="27"/>
      <c r="G98" s="28"/>
      <c r="H98" s="26"/>
      <c r="I98" s="28"/>
      <c r="J98" s="27"/>
    </row>
    <row r="99" spans="1:10" ht="13.2" x14ac:dyDescent="0.25">
      <c r="A99" s="8"/>
      <c r="B99" s="26"/>
      <c r="C99" s="27"/>
      <c r="D99" s="28"/>
      <c r="E99" s="27"/>
      <c r="F99" s="27"/>
      <c r="G99" s="28"/>
      <c r="H99" s="26"/>
      <c r="I99" s="28"/>
      <c r="J99" s="27"/>
    </row>
    <row r="100" spans="1:10" x14ac:dyDescent="0.25">
      <c r="A100" s="5"/>
      <c r="B100" s="1"/>
      <c r="C100" s="3"/>
      <c r="D100" s="3"/>
      <c r="E100" s="3"/>
      <c r="F100" s="3"/>
      <c r="G100" s="3"/>
      <c r="H100" s="1"/>
      <c r="I100" s="3"/>
      <c r="J100" s="3"/>
    </row>
    <row r="101" spans="1:10" ht="18" x14ac:dyDescent="0.35">
      <c r="A101" s="85"/>
      <c r="B101" s="84"/>
      <c r="C101" s="29"/>
      <c r="D101" s="29"/>
      <c r="E101" s="31"/>
      <c r="F101" s="31"/>
      <c r="G101" s="31"/>
      <c r="H101" s="84"/>
      <c r="I101" s="29"/>
      <c r="J101" s="29"/>
    </row>
    <row r="102" spans="1:10" x14ac:dyDescent="0.25">
      <c r="A102" s="5"/>
      <c r="B102" s="1"/>
      <c r="C102" s="3"/>
      <c r="D102" s="3"/>
      <c r="E102" s="3"/>
      <c r="F102" s="3"/>
      <c r="G102" s="3"/>
      <c r="H102" s="1"/>
      <c r="I102" s="3"/>
      <c r="J102" s="3"/>
    </row>
    <row r="103" spans="1:10" ht="13.2" x14ac:dyDescent="0.25">
      <c r="A103" s="5"/>
      <c r="B103" s="5"/>
      <c r="C103" s="6"/>
      <c r="D103" s="7"/>
      <c r="E103" s="6"/>
      <c r="F103" s="6"/>
      <c r="G103" s="7"/>
      <c r="H103" s="5"/>
      <c r="I103" s="7"/>
      <c r="J103" s="6"/>
    </row>
    <row r="104" spans="1:10" ht="13.2" x14ac:dyDescent="0.25">
      <c r="A104" s="5"/>
      <c r="B104" s="5"/>
      <c r="C104" s="6"/>
      <c r="D104" s="7"/>
      <c r="E104" s="6"/>
      <c r="F104" s="6"/>
      <c r="G104" s="7"/>
      <c r="H104" s="5"/>
      <c r="I104" s="6"/>
      <c r="J104" s="6"/>
    </row>
    <row r="105" spans="1:10" ht="13.2" x14ac:dyDescent="0.25">
      <c r="A105" s="5"/>
      <c r="B105" s="32"/>
      <c r="C105" s="33"/>
      <c r="D105" s="33"/>
      <c r="E105" s="33"/>
      <c r="F105" s="33"/>
      <c r="G105" s="33"/>
      <c r="H105" s="32"/>
      <c r="I105" s="33"/>
      <c r="J105" s="33"/>
    </row>
    <row r="106" spans="1:10" ht="13.2" x14ac:dyDescent="0.25">
      <c r="A106" s="5"/>
      <c r="B106" s="5"/>
      <c r="C106" s="6"/>
      <c r="D106" s="6"/>
      <c r="E106" s="6"/>
      <c r="F106" s="6"/>
      <c r="G106" s="6"/>
      <c r="H106" s="5"/>
      <c r="I106" s="6"/>
      <c r="J106" s="6"/>
    </row>
    <row r="107" spans="1:10" ht="13.2" x14ac:dyDescent="0.25">
      <c r="A107" s="8"/>
      <c r="B107" s="34"/>
      <c r="C107" s="35"/>
      <c r="D107" s="36"/>
      <c r="E107" s="35"/>
      <c r="F107" s="35"/>
      <c r="G107" s="36"/>
      <c r="H107" s="34"/>
      <c r="I107" s="36"/>
      <c r="J107" s="35"/>
    </row>
    <row r="108" spans="1:10" ht="13.2" x14ac:dyDescent="0.25">
      <c r="A108" s="8"/>
      <c r="B108" s="34"/>
      <c r="C108" s="35"/>
      <c r="D108" s="36"/>
      <c r="E108" s="35"/>
      <c r="F108" s="35"/>
      <c r="G108" s="36"/>
      <c r="H108" s="34"/>
      <c r="I108" s="36"/>
      <c r="J108" s="35"/>
    </row>
    <row r="109" spans="1:10" ht="13.2" x14ac:dyDescent="0.25">
      <c r="A109" s="8"/>
      <c r="B109" s="34"/>
      <c r="C109" s="35"/>
      <c r="D109" s="36"/>
      <c r="E109" s="35"/>
      <c r="F109" s="35"/>
      <c r="G109" s="36"/>
      <c r="H109" s="34"/>
      <c r="I109" s="36"/>
      <c r="J109" s="35"/>
    </row>
    <row r="110" spans="1:10" ht="13.2" x14ac:dyDescent="0.25">
      <c r="A110" s="8"/>
      <c r="B110" s="34"/>
      <c r="C110" s="35"/>
      <c r="D110" s="36"/>
      <c r="E110" s="35"/>
      <c r="F110" s="35"/>
      <c r="G110" s="36"/>
      <c r="H110" s="34"/>
      <c r="I110" s="36"/>
      <c r="J110" s="35"/>
    </row>
    <row r="111" spans="1:10" ht="13.2" x14ac:dyDescent="0.25">
      <c r="A111" s="8"/>
      <c r="B111" s="34"/>
      <c r="C111" s="35"/>
      <c r="D111" s="36"/>
      <c r="E111" s="35"/>
      <c r="F111" s="35"/>
      <c r="G111" s="36"/>
      <c r="H111" s="34"/>
      <c r="I111" s="36"/>
      <c r="J111" s="35"/>
    </row>
    <row r="112" spans="1:10" ht="13.2" x14ac:dyDescent="0.25">
      <c r="A112" s="8"/>
      <c r="B112" s="34"/>
      <c r="C112" s="35"/>
      <c r="D112" s="36"/>
      <c r="E112" s="35"/>
      <c r="F112" s="35"/>
      <c r="G112" s="36"/>
      <c r="H112" s="34"/>
      <c r="I112" s="36"/>
      <c r="J112" s="35"/>
    </row>
    <row r="113" spans="1:10" ht="13.2" x14ac:dyDescent="0.25">
      <c r="A113" s="8"/>
      <c r="B113" s="34"/>
      <c r="C113" s="35"/>
      <c r="D113" s="36"/>
      <c r="E113" s="35"/>
      <c r="F113" s="35"/>
      <c r="G113" s="36"/>
      <c r="H113" s="34"/>
      <c r="I113" s="36"/>
      <c r="J113" s="35"/>
    </row>
    <row r="114" spans="1:10" ht="13.2" x14ac:dyDescent="0.25">
      <c r="A114" s="8"/>
      <c r="B114" s="34"/>
      <c r="C114" s="35"/>
      <c r="D114" s="36"/>
      <c r="E114" s="35"/>
      <c r="F114" s="35"/>
      <c r="G114" s="36"/>
      <c r="H114" s="34"/>
      <c r="I114" s="36"/>
      <c r="J114" s="35"/>
    </row>
    <row r="115" spans="1:10" ht="13.2" x14ac:dyDescent="0.25">
      <c r="A115" s="8"/>
      <c r="B115" s="34"/>
      <c r="C115" s="35"/>
      <c r="D115" s="36"/>
      <c r="E115" s="35"/>
      <c r="F115" s="35"/>
      <c r="G115" s="36"/>
      <c r="H115" s="34"/>
      <c r="I115" s="36"/>
      <c r="J115" s="35"/>
    </row>
    <row r="116" spans="1:10" ht="13.2" x14ac:dyDescent="0.25">
      <c r="A116" s="8"/>
      <c r="B116" s="34"/>
      <c r="C116" s="35"/>
      <c r="D116" s="36"/>
      <c r="E116" s="35"/>
      <c r="F116" s="35"/>
      <c r="G116" s="36"/>
      <c r="H116" s="34"/>
      <c r="I116" s="36"/>
      <c r="J116" s="35"/>
    </row>
    <row r="117" spans="1:10" ht="13.2" x14ac:dyDescent="0.25">
      <c r="A117" s="8"/>
      <c r="B117" s="34"/>
      <c r="C117" s="35"/>
      <c r="D117" s="36"/>
      <c r="E117" s="35"/>
      <c r="F117" s="35"/>
      <c r="G117" s="36"/>
      <c r="H117" s="34"/>
      <c r="I117" s="36"/>
      <c r="J117" s="35"/>
    </row>
    <row r="118" spans="1:10" ht="13.2" x14ac:dyDescent="0.25">
      <c r="A118" s="8"/>
      <c r="B118" s="34"/>
      <c r="C118" s="35"/>
      <c r="D118" s="36"/>
      <c r="E118" s="35"/>
      <c r="F118" s="35"/>
      <c r="G118" s="36"/>
      <c r="H118" s="34"/>
      <c r="I118" s="36"/>
      <c r="J118" s="35"/>
    </row>
    <row r="119" spans="1:10" ht="13.2" x14ac:dyDescent="0.25">
      <c r="A119" s="8"/>
      <c r="B119" s="34"/>
      <c r="C119" s="35"/>
      <c r="D119" s="36"/>
      <c r="E119" s="35"/>
      <c r="F119" s="35"/>
      <c r="G119" s="36"/>
      <c r="H119" s="34"/>
      <c r="I119" s="36"/>
      <c r="J119" s="35"/>
    </row>
    <row r="120" spans="1:10" ht="13.2" x14ac:dyDescent="0.25">
      <c r="A120" s="8"/>
      <c r="B120" s="34"/>
      <c r="C120" s="35"/>
      <c r="D120" s="36"/>
      <c r="E120" s="35"/>
      <c r="F120" s="35"/>
      <c r="G120" s="36"/>
      <c r="H120" s="34"/>
      <c r="I120" s="36"/>
      <c r="J120" s="35"/>
    </row>
    <row r="121" spans="1:10" ht="13.2" x14ac:dyDescent="0.25">
      <c r="A121" s="8"/>
      <c r="B121" s="34"/>
      <c r="C121" s="35"/>
      <c r="D121" s="36"/>
      <c r="E121" s="35"/>
      <c r="F121" s="35"/>
      <c r="G121" s="36"/>
      <c r="H121" s="34"/>
      <c r="I121" s="36"/>
      <c r="J121" s="35"/>
    </row>
    <row r="122" spans="1:10" ht="13.2" x14ac:dyDescent="0.25">
      <c r="A122" s="8"/>
      <c r="B122" s="34"/>
      <c r="C122" s="35"/>
      <c r="D122" s="36"/>
      <c r="E122" s="35"/>
      <c r="F122" s="35"/>
      <c r="G122" s="36"/>
      <c r="H122" s="34"/>
      <c r="I122" s="36"/>
      <c r="J122" s="35"/>
    </row>
    <row r="123" spans="1:10" ht="13.2" x14ac:dyDescent="0.25">
      <c r="A123" s="8"/>
      <c r="B123" s="34"/>
      <c r="C123" s="35"/>
      <c r="D123" s="36"/>
      <c r="E123" s="35"/>
      <c r="F123" s="35"/>
      <c r="G123" s="36"/>
      <c r="H123" s="34"/>
      <c r="I123" s="36"/>
      <c r="J123" s="35"/>
    </row>
    <row r="124" spans="1:10" ht="13.2" x14ac:dyDescent="0.25">
      <c r="A124" s="8"/>
      <c r="B124" s="34"/>
      <c r="C124" s="35"/>
      <c r="D124" s="36"/>
      <c r="E124" s="35"/>
      <c r="F124" s="35"/>
      <c r="G124" s="36"/>
      <c r="H124" s="34"/>
      <c r="I124" s="36"/>
      <c r="J124" s="35"/>
    </row>
    <row r="125" spans="1:10" ht="13.2" x14ac:dyDescent="0.25">
      <c r="A125" s="8"/>
      <c r="B125" s="34"/>
      <c r="C125" s="35"/>
      <c r="D125" s="36"/>
      <c r="E125" s="35"/>
      <c r="F125" s="35"/>
      <c r="G125" s="36"/>
      <c r="H125" s="34"/>
      <c r="I125" s="36"/>
      <c r="J125" s="35"/>
    </row>
    <row r="126" spans="1:10" ht="13.2" x14ac:dyDescent="0.25">
      <c r="A126" s="8"/>
      <c r="B126" s="34"/>
      <c r="C126" s="35"/>
      <c r="D126" s="36"/>
      <c r="E126" s="35"/>
      <c r="F126" s="35"/>
      <c r="G126" s="36"/>
      <c r="H126" s="34"/>
      <c r="I126" s="36"/>
      <c r="J126" s="35"/>
    </row>
    <row r="127" spans="1:10" ht="13.2" x14ac:dyDescent="0.25">
      <c r="A127" s="8"/>
      <c r="B127" s="34"/>
      <c r="C127" s="35"/>
      <c r="D127" s="36"/>
      <c r="E127" s="35"/>
      <c r="F127" s="35"/>
      <c r="G127" s="36"/>
      <c r="H127" s="34"/>
      <c r="I127" s="36"/>
      <c r="J127" s="35"/>
    </row>
    <row r="128" spans="1:10" ht="13.2" x14ac:dyDescent="0.25">
      <c r="A128" s="8"/>
      <c r="B128" s="34"/>
      <c r="C128" s="35"/>
      <c r="D128" s="36"/>
      <c r="E128" s="35"/>
      <c r="F128" s="35"/>
      <c r="G128" s="36"/>
      <c r="H128" s="34"/>
      <c r="I128" s="36"/>
      <c r="J128" s="35"/>
    </row>
    <row r="129" spans="1:10" ht="13.2" x14ac:dyDescent="0.25">
      <c r="A129" s="8"/>
      <c r="B129" s="34"/>
      <c r="C129" s="35"/>
      <c r="D129" s="36"/>
      <c r="E129" s="35"/>
      <c r="F129" s="35"/>
      <c r="G129" s="36"/>
      <c r="H129" s="34"/>
      <c r="I129" s="36"/>
      <c r="J129" s="35"/>
    </row>
    <row r="130" spans="1:10" ht="13.2" x14ac:dyDescent="0.25">
      <c r="A130" s="8"/>
      <c r="B130" s="34"/>
      <c r="C130" s="35"/>
      <c r="D130" s="36"/>
      <c r="E130" s="35"/>
      <c r="F130" s="35"/>
      <c r="G130" s="36"/>
      <c r="H130" s="34"/>
      <c r="I130" s="36"/>
      <c r="J130" s="35"/>
    </row>
    <row r="131" spans="1:10" ht="13.2" x14ac:dyDescent="0.25">
      <c r="A131" s="8"/>
      <c r="B131" s="34"/>
      <c r="C131" s="35"/>
      <c r="D131" s="36"/>
      <c r="E131" s="35"/>
      <c r="F131" s="35"/>
      <c r="G131" s="36"/>
      <c r="H131" s="34"/>
      <c r="I131" s="36"/>
      <c r="J131" s="35"/>
    </row>
    <row r="132" spans="1:10" ht="13.2" x14ac:dyDescent="0.25">
      <c r="A132" s="8"/>
      <c r="B132" s="34"/>
      <c r="C132" s="35"/>
      <c r="D132" s="36"/>
      <c r="E132" s="35"/>
      <c r="F132" s="35"/>
      <c r="G132" s="36"/>
      <c r="H132" s="34"/>
      <c r="I132" s="36"/>
      <c r="J132" s="35"/>
    </row>
    <row r="133" spans="1:10" ht="13.2" x14ac:dyDescent="0.25">
      <c r="A133" s="8"/>
      <c r="B133" s="34"/>
      <c r="C133" s="35"/>
      <c r="D133" s="36"/>
      <c r="E133" s="35"/>
      <c r="F133" s="35"/>
      <c r="G133" s="36"/>
      <c r="H133" s="34"/>
      <c r="I133" s="36"/>
      <c r="J133" s="35"/>
    </row>
    <row r="134" spans="1:10" ht="13.2" x14ac:dyDescent="0.25">
      <c r="A134" s="8"/>
      <c r="B134" s="34"/>
      <c r="C134" s="35"/>
      <c r="D134" s="36"/>
      <c r="E134" s="35"/>
      <c r="F134" s="35"/>
      <c r="G134" s="36"/>
      <c r="H134" s="34"/>
      <c r="I134" s="36"/>
      <c r="J134" s="35"/>
    </row>
    <row r="135" spans="1:10" ht="13.2" x14ac:dyDescent="0.25">
      <c r="A135" s="8"/>
      <c r="B135" s="34"/>
      <c r="C135" s="35"/>
      <c r="D135" s="36"/>
      <c r="E135" s="35"/>
      <c r="F135" s="35"/>
      <c r="G135" s="36"/>
      <c r="H135" s="34"/>
      <c r="I135" s="36"/>
      <c r="J135" s="35"/>
    </row>
    <row r="136" spans="1:10" ht="13.2" x14ac:dyDescent="0.25">
      <c r="A136" s="8"/>
      <c r="B136" s="34"/>
      <c r="C136" s="35"/>
      <c r="D136" s="36"/>
      <c r="E136" s="35"/>
      <c r="F136" s="35"/>
      <c r="G136" s="36"/>
      <c r="H136" s="34"/>
      <c r="I136" s="36"/>
      <c r="J136" s="35"/>
    </row>
    <row r="137" spans="1:10" ht="13.2" x14ac:dyDescent="0.25">
      <c r="A137" s="8"/>
      <c r="B137" s="34"/>
      <c r="C137" s="35"/>
      <c r="D137" s="36"/>
      <c r="E137" s="35"/>
      <c r="F137" s="35"/>
      <c r="G137" s="36"/>
      <c r="H137" s="34"/>
      <c r="I137" s="36"/>
      <c r="J137" s="35"/>
    </row>
    <row r="138" spans="1:10" ht="13.2" x14ac:dyDescent="0.25">
      <c r="A138" s="8"/>
      <c r="B138" s="34"/>
      <c r="C138" s="35"/>
      <c r="D138" s="36"/>
      <c r="E138" s="35"/>
      <c r="F138" s="35"/>
      <c r="G138" s="36"/>
      <c r="H138" s="34"/>
      <c r="I138" s="36"/>
      <c r="J138" s="35"/>
    </row>
    <row r="139" spans="1:10" ht="13.2" x14ac:dyDescent="0.25">
      <c r="A139" s="8"/>
      <c r="B139" s="34"/>
      <c r="C139" s="35"/>
      <c r="D139" s="36"/>
      <c r="E139" s="35"/>
      <c r="F139" s="35"/>
      <c r="G139" s="36"/>
      <c r="H139" s="34"/>
      <c r="I139" s="36"/>
      <c r="J139" s="35"/>
    </row>
    <row r="140" spans="1:10" ht="13.2" x14ac:dyDescent="0.25">
      <c r="A140" s="8"/>
      <c r="B140" s="34"/>
      <c r="C140" s="35"/>
      <c r="D140" s="36"/>
      <c r="E140" s="35"/>
      <c r="F140" s="35"/>
      <c r="G140" s="36"/>
      <c r="H140" s="34"/>
      <c r="I140" s="36"/>
      <c r="J140" s="35"/>
    </row>
    <row r="141" spans="1:10" ht="13.2" x14ac:dyDescent="0.25">
      <c r="A141" s="8"/>
      <c r="B141" s="34"/>
      <c r="C141" s="35"/>
      <c r="D141" s="36"/>
      <c r="E141" s="35"/>
      <c r="F141" s="35"/>
      <c r="G141" s="36"/>
      <c r="H141" s="34"/>
      <c r="I141" s="36"/>
      <c r="J141" s="35"/>
    </row>
    <row r="142" spans="1:10" ht="13.2" x14ac:dyDescent="0.25">
      <c r="A142" s="8"/>
      <c r="B142" s="34"/>
      <c r="C142" s="35"/>
      <c r="D142" s="36"/>
      <c r="E142" s="35"/>
      <c r="F142" s="35"/>
      <c r="G142" s="36"/>
      <c r="H142" s="34"/>
      <c r="I142" s="36"/>
      <c r="J142" s="35"/>
    </row>
    <row r="143" spans="1:10" ht="13.2" x14ac:dyDescent="0.25">
      <c r="A143" s="8"/>
      <c r="B143" s="34"/>
      <c r="C143" s="35"/>
      <c r="D143" s="36"/>
      <c r="E143" s="35"/>
      <c r="F143" s="35"/>
      <c r="G143" s="36"/>
      <c r="H143" s="34"/>
      <c r="I143" s="36"/>
      <c r="J143" s="35"/>
    </row>
    <row r="144" spans="1:10" ht="13.2" x14ac:dyDescent="0.25">
      <c r="A144" s="8"/>
      <c r="B144" s="34"/>
      <c r="C144" s="35"/>
      <c r="D144" s="36"/>
      <c r="E144" s="35"/>
      <c r="F144" s="35"/>
      <c r="G144" s="36"/>
      <c r="H144" s="34"/>
      <c r="I144" s="36"/>
      <c r="J144" s="35"/>
    </row>
    <row r="145" spans="1:10" ht="13.2" x14ac:dyDescent="0.25">
      <c r="A145" s="8"/>
      <c r="B145" s="34"/>
      <c r="C145" s="35"/>
      <c r="D145" s="36"/>
      <c r="E145" s="35"/>
      <c r="F145" s="35"/>
      <c r="G145" s="36"/>
      <c r="H145" s="34"/>
      <c r="I145" s="36"/>
      <c r="J145" s="35"/>
    </row>
    <row r="146" spans="1:10" ht="13.2" x14ac:dyDescent="0.25">
      <c r="A146" s="8"/>
      <c r="B146" s="34"/>
      <c r="C146" s="35"/>
      <c r="D146" s="36"/>
      <c r="E146" s="35"/>
      <c r="F146" s="35"/>
      <c r="G146" s="36"/>
      <c r="H146" s="34"/>
      <c r="I146" s="36"/>
      <c r="J146" s="35"/>
    </row>
    <row r="147" spans="1:10" ht="13.2" x14ac:dyDescent="0.25">
      <c r="A147" s="8"/>
      <c r="B147" s="34"/>
      <c r="C147" s="35"/>
      <c r="D147" s="36"/>
      <c r="E147" s="35"/>
      <c r="F147" s="35"/>
      <c r="G147" s="36"/>
      <c r="H147" s="34"/>
      <c r="I147" s="36"/>
      <c r="J147" s="35"/>
    </row>
    <row r="148" spans="1:10" ht="13.2" x14ac:dyDescent="0.25">
      <c r="A148" s="8"/>
      <c r="B148" s="34"/>
      <c r="C148" s="35"/>
      <c r="D148" s="36"/>
      <c r="E148" s="35"/>
      <c r="F148" s="35"/>
      <c r="G148" s="36"/>
      <c r="H148" s="34"/>
      <c r="I148" s="36"/>
      <c r="J148" s="35"/>
    </row>
    <row r="149" spans="1:10" ht="13.2" x14ac:dyDescent="0.25">
      <c r="A149" s="8"/>
      <c r="B149" s="34"/>
      <c r="C149" s="35"/>
      <c r="D149" s="36"/>
      <c r="E149" s="35"/>
      <c r="F149" s="35"/>
      <c r="G149" s="36"/>
      <c r="H149" s="34"/>
      <c r="I149" s="36"/>
      <c r="J149" s="35"/>
    </row>
    <row r="150" spans="1:10" ht="13.2" x14ac:dyDescent="0.25">
      <c r="A150" s="8"/>
      <c r="B150" s="34"/>
      <c r="C150" s="35"/>
      <c r="D150" s="36"/>
      <c r="E150" s="35"/>
      <c r="F150" s="35"/>
      <c r="G150" s="36"/>
      <c r="H150" s="34"/>
      <c r="I150" s="36"/>
      <c r="J150" s="35"/>
    </row>
    <row r="151" spans="1:10" ht="13.2" x14ac:dyDescent="0.25">
      <c r="A151" s="5"/>
      <c r="B151" s="26"/>
      <c r="C151" s="27"/>
      <c r="D151" s="28"/>
      <c r="E151" s="27"/>
      <c r="F151" s="27"/>
      <c r="G151" s="28"/>
      <c r="H151" s="26"/>
      <c r="I151" s="28"/>
      <c r="J151" s="27"/>
    </row>
    <row r="152" spans="1:10" ht="13.2" x14ac:dyDescent="0.25">
      <c r="A152" s="8"/>
      <c r="B152" s="26"/>
      <c r="C152" s="27"/>
      <c r="D152" s="28"/>
      <c r="E152" s="27"/>
      <c r="F152" s="27"/>
      <c r="G152" s="28"/>
      <c r="H152" s="26"/>
      <c r="I152" s="28"/>
      <c r="J152" s="27"/>
    </row>
    <row r="153" spans="1:10" x14ac:dyDescent="0.25">
      <c r="A153" s="5"/>
      <c r="B153" s="1"/>
      <c r="C153" s="3"/>
      <c r="D153" s="3"/>
      <c r="E153" s="3"/>
      <c r="F153" s="3"/>
      <c r="G153" s="3"/>
      <c r="H153" s="1"/>
      <c r="I153" s="3"/>
      <c r="J153" s="3"/>
    </row>
    <row r="154" spans="1:10" ht="18" x14ac:dyDescent="0.35">
      <c r="A154" s="85"/>
      <c r="B154" s="84"/>
      <c r="C154" s="29"/>
      <c r="D154" s="29"/>
      <c r="E154" s="31"/>
      <c r="F154" s="31"/>
      <c r="G154" s="31"/>
      <c r="H154" s="84"/>
      <c r="I154" s="29"/>
      <c r="J154" s="29"/>
    </row>
    <row r="155" spans="1:10" x14ac:dyDescent="0.25">
      <c r="A155" s="5"/>
      <c r="B155" s="1"/>
      <c r="C155" s="3"/>
      <c r="D155" s="3"/>
      <c r="E155" s="3"/>
      <c r="F155" s="3"/>
      <c r="G155" s="3"/>
      <c r="H155" s="1"/>
      <c r="I155" s="3"/>
      <c r="J155" s="3"/>
    </row>
    <row r="156" spans="1:10" ht="13.2" x14ac:dyDescent="0.25">
      <c r="A156" s="5"/>
      <c r="B156" s="5"/>
      <c r="C156" s="6"/>
      <c r="D156" s="7"/>
      <c r="E156" s="6"/>
      <c r="F156" s="6"/>
      <c r="G156" s="7"/>
      <c r="H156" s="5"/>
      <c r="I156" s="7"/>
      <c r="J156" s="6"/>
    </row>
    <row r="157" spans="1:10" ht="13.2" x14ac:dyDescent="0.25">
      <c r="A157" s="5"/>
      <c r="B157" s="5"/>
      <c r="C157" s="6"/>
      <c r="D157" s="7"/>
      <c r="E157" s="6"/>
      <c r="F157" s="6"/>
      <c r="G157" s="7"/>
      <c r="H157" s="5"/>
      <c r="I157" s="6"/>
      <c r="J157" s="6"/>
    </row>
    <row r="158" spans="1:10" ht="13.2" x14ac:dyDescent="0.25">
      <c r="A158" s="5"/>
      <c r="B158" s="32"/>
      <c r="C158" s="33"/>
      <c r="D158" s="33"/>
      <c r="E158" s="33"/>
      <c r="F158" s="33"/>
      <c r="G158" s="33"/>
      <c r="H158" s="32"/>
      <c r="I158" s="33"/>
      <c r="J158" s="33"/>
    </row>
    <row r="159" spans="1:10" ht="13.2" x14ac:dyDescent="0.25">
      <c r="A159" s="5"/>
      <c r="B159" s="5"/>
      <c r="C159" s="6"/>
      <c r="D159" s="6"/>
      <c r="E159" s="6"/>
      <c r="F159" s="6"/>
      <c r="G159" s="6"/>
      <c r="H159" s="5"/>
      <c r="I159" s="6"/>
      <c r="J159" s="6"/>
    </row>
    <row r="160" spans="1:10" ht="13.2" x14ac:dyDescent="0.25">
      <c r="A160" s="8"/>
      <c r="B160" s="34"/>
      <c r="C160" s="35"/>
      <c r="D160" s="36"/>
      <c r="E160" s="35"/>
      <c r="F160" s="35"/>
      <c r="G160" s="36"/>
      <c r="H160" s="34"/>
      <c r="I160" s="36"/>
      <c r="J160" s="35"/>
    </row>
    <row r="161" spans="1:10" ht="13.2" x14ac:dyDescent="0.25">
      <c r="A161" s="8"/>
      <c r="B161" s="34"/>
      <c r="C161" s="35"/>
      <c r="D161" s="36"/>
      <c r="E161" s="35"/>
      <c r="F161" s="35"/>
      <c r="G161" s="36"/>
      <c r="H161" s="34"/>
      <c r="I161" s="36"/>
      <c r="J161" s="35"/>
    </row>
    <row r="162" spans="1:10" ht="13.2" x14ac:dyDescent="0.25">
      <c r="A162" s="8"/>
      <c r="B162" s="34"/>
      <c r="C162" s="35"/>
      <c r="D162" s="36"/>
      <c r="E162" s="35"/>
      <c r="F162" s="35"/>
      <c r="G162" s="36"/>
      <c r="H162" s="34"/>
      <c r="I162" s="36"/>
      <c r="J162" s="35"/>
    </row>
    <row r="163" spans="1:10" ht="13.2" x14ac:dyDescent="0.25">
      <c r="A163" s="8"/>
      <c r="B163" s="34"/>
      <c r="C163" s="35"/>
      <c r="D163" s="36"/>
      <c r="E163" s="35"/>
      <c r="F163" s="35"/>
      <c r="G163" s="36"/>
      <c r="H163" s="34"/>
      <c r="I163" s="36"/>
      <c r="J163" s="35"/>
    </row>
    <row r="164" spans="1:10" ht="13.2" x14ac:dyDescent="0.25">
      <c r="A164" s="8"/>
      <c r="B164" s="34"/>
      <c r="C164" s="35"/>
      <c r="D164" s="36"/>
      <c r="E164" s="35"/>
      <c r="F164" s="35"/>
      <c r="G164" s="36"/>
      <c r="H164" s="34"/>
      <c r="I164" s="36"/>
      <c r="J164" s="35"/>
    </row>
    <row r="165" spans="1:10" ht="13.2" x14ac:dyDescent="0.25">
      <c r="A165" s="8"/>
      <c r="B165" s="34"/>
      <c r="C165" s="35"/>
      <c r="D165" s="36"/>
      <c r="E165" s="35"/>
      <c r="F165" s="35"/>
      <c r="G165" s="36"/>
      <c r="H165" s="34"/>
      <c r="I165" s="36"/>
      <c r="J165" s="35"/>
    </row>
    <row r="166" spans="1:10" ht="13.2" x14ac:dyDescent="0.25">
      <c r="A166" s="8"/>
      <c r="B166" s="34"/>
      <c r="C166" s="35"/>
      <c r="D166" s="36"/>
      <c r="E166" s="35"/>
      <c r="F166" s="35"/>
      <c r="G166" s="36"/>
      <c r="H166" s="34"/>
      <c r="I166" s="36"/>
      <c r="J166" s="35"/>
    </row>
    <row r="167" spans="1:10" ht="13.2" x14ac:dyDescent="0.25">
      <c r="A167" s="8"/>
      <c r="B167" s="34"/>
      <c r="C167" s="35"/>
      <c r="D167" s="36"/>
      <c r="E167" s="35"/>
      <c r="F167" s="35"/>
      <c r="G167" s="36"/>
      <c r="H167" s="34"/>
      <c r="I167" s="36"/>
      <c r="J167" s="35"/>
    </row>
    <row r="168" spans="1:10" ht="13.2" x14ac:dyDescent="0.25">
      <c r="A168" s="8"/>
      <c r="B168" s="34"/>
      <c r="C168" s="35"/>
      <c r="D168" s="36"/>
      <c r="E168" s="35"/>
      <c r="F168" s="35"/>
      <c r="G168" s="36"/>
      <c r="H168" s="34"/>
      <c r="I168" s="36"/>
      <c r="J168" s="35"/>
    </row>
    <row r="169" spans="1:10" ht="13.2" x14ac:dyDescent="0.25">
      <c r="A169" s="8"/>
      <c r="B169" s="34"/>
      <c r="C169" s="35"/>
      <c r="D169" s="36"/>
      <c r="E169" s="35"/>
      <c r="F169" s="35"/>
      <c r="G169" s="36"/>
      <c r="H169" s="34"/>
      <c r="I169" s="36"/>
      <c r="J169" s="35"/>
    </row>
    <row r="170" spans="1:10" ht="13.2" x14ac:dyDescent="0.25">
      <c r="A170" s="8"/>
      <c r="B170" s="34"/>
      <c r="C170" s="35"/>
      <c r="D170" s="36"/>
      <c r="E170" s="35"/>
      <c r="F170" s="35"/>
      <c r="G170" s="36"/>
      <c r="H170" s="34"/>
      <c r="I170" s="36"/>
      <c r="J170" s="35"/>
    </row>
    <row r="171" spans="1:10" ht="13.2" x14ac:dyDescent="0.25">
      <c r="A171" s="8"/>
      <c r="B171" s="34"/>
      <c r="C171" s="35"/>
      <c r="D171" s="36"/>
      <c r="E171" s="35"/>
      <c r="F171" s="35"/>
      <c r="G171" s="36"/>
      <c r="H171" s="34"/>
      <c r="I171" s="36"/>
      <c r="J171" s="35"/>
    </row>
    <row r="172" spans="1:10" ht="13.2" x14ac:dyDescent="0.25">
      <c r="A172" s="8"/>
      <c r="B172" s="34"/>
      <c r="C172" s="35"/>
      <c r="D172" s="36"/>
      <c r="E172" s="35"/>
      <c r="F172" s="35"/>
      <c r="G172" s="36"/>
      <c r="H172" s="34"/>
      <c r="I172" s="36"/>
      <c r="J172" s="35"/>
    </row>
    <row r="173" spans="1:10" ht="13.2" x14ac:dyDescent="0.25">
      <c r="A173" s="8"/>
      <c r="B173" s="34"/>
      <c r="C173" s="35"/>
      <c r="D173" s="36"/>
      <c r="E173" s="35"/>
      <c r="F173" s="35"/>
      <c r="G173" s="36"/>
      <c r="H173" s="34"/>
      <c r="I173" s="36"/>
      <c r="J173" s="35"/>
    </row>
    <row r="174" spans="1:10" ht="13.2" x14ac:dyDescent="0.25">
      <c r="A174" s="8"/>
      <c r="B174" s="34"/>
      <c r="C174" s="35"/>
      <c r="D174" s="36"/>
      <c r="E174" s="35"/>
      <c r="F174" s="35"/>
      <c r="G174" s="36"/>
      <c r="H174" s="34"/>
      <c r="I174" s="36"/>
      <c r="J174" s="35"/>
    </row>
    <row r="175" spans="1:10" ht="13.2" x14ac:dyDescent="0.25">
      <c r="A175" s="8"/>
      <c r="B175" s="34"/>
      <c r="C175" s="35"/>
      <c r="D175" s="36"/>
      <c r="E175" s="35"/>
      <c r="F175" s="35"/>
      <c r="G175" s="36"/>
      <c r="H175" s="34"/>
      <c r="I175" s="36"/>
      <c r="J175" s="35"/>
    </row>
    <row r="176" spans="1:10" ht="13.2" x14ac:dyDescent="0.25">
      <c r="A176" s="8"/>
      <c r="B176" s="34"/>
      <c r="C176" s="35"/>
      <c r="D176" s="36"/>
      <c r="E176" s="35"/>
      <c r="F176" s="35"/>
      <c r="G176" s="36"/>
      <c r="H176" s="34"/>
      <c r="I176" s="36"/>
      <c r="J176" s="35"/>
    </row>
    <row r="177" spans="1:10" ht="13.2" x14ac:dyDescent="0.25">
      <c r="A177" s="8"/>
      <c r="B177" s="34"/>
      <c r="C177" s="35"/>
      <c r="D177" s="36"/>
      <c r="E177" s="35"/>
      <c r="F177" s="35"/>
      <c r="G177" s="36"/>
      <c r="H177" s="34"/>
      <c r="I177" s="36"/>
      <c r="J177" s="35"/>
    </row>
    <row r="178" spans="1:10" ht="13.2" x14ac:dyDescent="0.25">
      <c r="A178" s="8"/>
      <c r="B178" s="34"/>
      <c r="C178" s="35"/>
      <c r="D178" s="36"/>
      <c r="E178" s="35"/>
      <c r="F178" s="35"/>
      <c r="G178" s="36"/>
      <c r="H178" s="34"/>
      <c r="I178" s="36"/>
      <c r="J178" s="35"/>
    </row>
    <row r="179" spans="1:10" ht="13.2" x14ac:dyDescent="0.25">
      <c r="A179" s="8"/>
      <c r="B179" s="34"/>
      <c r="C179" s="35"/>
      <c r="D179" s="36"/>
      <c r="E179" s="35"/>
      <c r="F179" s="35"/>
      <c r="G179" s="36"/>
      <c r="H179" s="34"/>
      <c r="I179" s="36"/>
      <c r="J179" s="35"/>
    </row>
    <row r="180" spans="1:10" ht="13.2" x14ac:dyDescent="0.25">
      <c r="A180" s="8"/>
      <c r="B180" s="34"/>
      <c r="C180" s="35"/>
      <c r="D180" s="36"/>
      <c r="E180" s="35"/>
      <c r="F180" s="35"/>
      <c r="G180" s="36"/>
      <c r="H180" s="34"/>
      <c r="I180" s="36"/>
      <c r="J180" s="35"/>
    </row>
    <row r="181" spans="1:10" ht="13.2" x14ac:dyDescent="0.25">
      <c r="A181" s="8"/>
      <c r="B181" s="34"/>
      <c r="C181" s="35"/>
      <c r="D181" s="36"/>
      <c r="E181" s="35"/>
      <c r="F181" s="35"/>
      <c r="G181" s="36"/>
      <c r="H181" s="34"/>
      <c r="I181" s="36"/>
      <c r="J181" s="35"/>
    </row>
    <row r="182" spans="1:10" ht="13.2" x14ac:dyDescent="0.25">
      <c r="A182" s="8"/>
      <c r="B182" s="34"/>
      <c r="C182" s="35"/>
      <c r="D182" s="36"/>
      <c r="E182" s="35"/>
      <c r="F182" s="35"/>
      <c r="G182" s="36"/>
      <c r="H182" s="34"/>
      <c r="I182" s="36"/>
      <c r="J182" s="35"/>
    </row>
    <row r="183" spans="1:10" ht="13.2" x14ac:dyDescent="0.25">
      <c r="A183" s="8"/>
      <c r="B183" s="34"/>
      <c r="C183" s="35"/>
      <c r="D183" s="36"/>
      <c r="E183" s="35"/>
      <c r="F183" s="35"/>
      <c r="G183" s="36"/>
      <c r="H183" s="34"/>
      <c r="I183" s="36"/>
      <c r="J183" s="35"/>
    </row>
    <row r="184" spans="1:10" ht="13.2" x14ac:dyDescent="0.25">
      <c r="A184" s="8"/>
      <c r="B184" s="34"/>
      <c r="C184" s="35"/>
      <c r="D184" s="36"/>
      <c r="E184" s="35"/>
      <c r="F184" s="35"/>
      <c r="G184" s="36"/>
      <c r="H184" s="34"/>
      <c r="I184" s="36"/>
      <c r="J184" s="35"/>
    </row>
    <row r="185" spans="1:10" ht="13.2" x14ac:dyDescent="0.25">
      <c r="A185" s="8"/>
      <c r="B185" s="34"/>
      <c r="C185" s="35"/>
      <c r="D185" s="36"/>
      <c r="E185" s="35"/>
      <c r="F185" s="35"/>
      <c r="G185" s="36"/>
      <c r="H185" s="34"/>
      <c r="I185" s="36"/>
      <c r="J185" s="35"/>
    </row>
    <row r="186" spans="1:10" ht="13.2" x14ac:dyDescent="0.25">
      <c r="A186" s="8"/>
      <c r="B186" s="34"/>
      <c r="C186" s="35"/>
      <c r="D186" s="36"/>
      <c r="E186" s="35"/>
      <c r="F186" s="35"/>
      <c r="G186" s="36"/>
      <c r="H186" s="34"/>
      <c r="I186" s="36"/>
      <c r="J186" s="35"/>
    </row>
    <row r="187" spans="1:10" ht="13.2" x14ac:dyDescent="0.25">
      <c r="A187" s="8"/>
      <c r="B187" s="34"/>
      <c r="C187" s="35"/>
      <c r="D187" s="36"/>
      <c r="E187" s="35"/>
      <c r="F187" s="35"/>
      <c r="G187" s="36"/>
      <c r="H187" s="34"/>
      <c r="I187" s="36"/>
      <c r="J187" s="35"/>
    </row>
    <row r="188" spans="1:10" ht="13.2" x14ac:dyDescent="0.25">
      <c r="A188" s="8"/>
      <c r="B188" s="34"/>
      <c r="C188" s="35"/>
      <c r="D188" s="36"/>
      <c r="E188" s="35"/>
      <c r="F188" s="35"/>
      <c r="G188" s="36"/>
      <c r="H188" s="34"/>
      <c r="I188" s="36"/>
      <c r="J188" s="35"/>
    </row>
    <row r="189" spans="1:10" ht="13.2" x14ac:dyDescent="0.25">
      <c r="A189" s="8"/>
      <c r="B189" s="34"/>
      <c r="C189" s="35"/>
      <c r="D189" s="36"/>
      <c r="E189" s="35"/>
      <c r="F189" s="35"/>
      <c r="G189" s="36"/>
      <c r="H189" s="34"/>
      <c r="I189" s="36"/>
      <c r="J189" s="35"/>
    </row>
    <row r="190" spans="1:10" ht="13.2" x14ac:dyDescent="0.25">
      <c r="A190" s="8"/>
      <c r="B190" s="34"/>
      <c r="C190" s="35"/>
      <c r="D190" s="36"/>
      <c r="E190" s="35"/>
      <c r="F190" s="35"/>
      <c r="G190" s="36"/>
      <c r="H190" s="34"/>
      <c r="I190" s="36"/>
      <c r="J190" s="35"/>
    </row>
    <row r="191" spans="1:10" ht="13.2" x14ac:dyDescent="0.25">
      <c r="A191" s="8"/>
      <c r="B191" s="34"/>
      <c r="C191" s="35"/>
      <c r="D191" s="36"/>
      <c r="E191" s="35"/>
      <c r="F191" s="35"/>
      <c r="G191" s="36"/>
      <c r="H191" s="34"/>
      <c r="I191" s="36"/>
      <c r="J191" s="35"/>
    </row>
    <row r="192" spans="1:10" ht="13.2" x14ac:dyDescent="0.25">
      <c r="A192" s="8"/>
      <c r="B192" s="34"/>
      <c r="C192" s="35"/>
      <c r="D192" s="36"/>
      <c r="E192" s="35"/>
      <c r="F192" s="35"/>
      <c r="G192" s="36"/>
      <c r="H192" s="34"/>
      <c r="I192" s="36"/>
      <c r="J192" s="35"/>
    </row>
    <row r="193" spans="1:10" ht="13.2" x14ac:dyDescent="0.25">
      <c r="A193" s="8"/>
      <c r="B193" s="34"/>
      <c r="C193" s="35"/>
      <c r="D193" s="36"/>
      <c r="E193" s="35"/>
      <c r="F193" s="35"/>
      <c r="G193" s="36"/>
      <c r="H193" s="34"/>
      <c r="I193" s="36"/>
      <c r="J193" s="35"/>
    </row>
    <row r="194" spans="1:10" ht="13.2" x14ac:dyDescent="0.25">
      <c r="A194" s="8"/>
      <c r="B194" s="34"/>
      <c r="C194" s="35"/>
      <c r="D194" s="36"/>
      <c r="E194" s="35"/>
      <c r="F194" s="35"/>
      <c r="G194" s="36"/>
      <c r="H194" s="34"/>
      <c r="I194" s="36"/>
      <c r="J194" s="35"/>
    </row>
    <row r="195" spans="1:10" ht="13.2" x14ac:dyDescent="0.25">
      <c r="A195" s="8"/>
      <c r="B195" s="34"/>
      <c r="C195" s="35"/>
      <c r="D195" s="36"/>
      <c r="E195" s="35"/>
      <c r="F195" s="35"/>
      <c r="G195" s="36"/>
      <c r="H195" s="34"/>
      <c r="I195" s="36"/>
      <c r="J195" s="35"/>
    </row>
    <row r="196" spans="1:10" ht="13.2" x14ac:dyDescent="0.25">
      <c r="A196" s="8"/>
      <c r="B196" s="34"/>
      <c r="C196" s="35"/>
      <c r="D196" s="36"/>
      <c r="E196" s="35"/>
      <c r="F196" s="35"/>
      <c r="G196" s="36"/>
      <c r="H196" s="34"/>
      <c r="I196" s="36"/>
      <c r="J196" s="35"/>
    </row>
    <row r="197" spans="1:10" ht="13.2" x14ac:dyDescent="0.25">
      <c r="A197" s="8"/>
      <c r="B197" s="34"/>
      <c r="C197" s="35"/>
      <c r="D197" s="36"/>
      <c r="E197" s="35"/>
      <c r="F197" s="35"/>
      <c r="G197" s="36"/>
      <c r="H197" s="34"/>
      <c r="I197" s="36"/>
      <c r="J197" s="35"/>
    </row>
    <row r="198" spans="1:10" ht="13.2" x14ac:dyDescent="0.25">
      <c r="A198" s="8"/>
      <c r="B198" s="34"/>
      <c r="C198" s="35"/>
      <c r="D198" s="36"/>
      <c r="E198" s="35"/>
      <c r="F198" s="35"/>
      <c r="G198" s="36"/>
      <c r="H198" s="34"/>
      <c r="I198" s="36"/>
      <c r="J198" s="35"/>
    </row>
    <row r="199" spans="1:10" ht="13.2" x14ac:dyDescent="0.25">
      <c r="A199" s="8"/>
      <c r="B199" s="34"/>
      <c r="C199" s="35"/>
      <c r="D199" s="36"/>
      <c r="E199" s="35"/>
      <c r="F199" s="35"/>
      <c r="G199" s="36"/>
      <c r="H199" s="34"/>
      <c r="I199" s="36"/>
      <c r="J199" s="35"/>
    </row>
    <row r="200" spans="1:10" ht="13.2" x14ac:dyDescent="0.25">
      <c r="A200" s="8"/>
      <c r="B200" s="34"/>
      <c r="C200" s="35"/>
      <c r="D200" s="36"/>
      <c r="E200" s="35"/>
      <c r="F200" s="35"/>
      <c r="G200" s="36"/>
      <c r="H200" s="34"/>
      <c r="I200" s="36"/>
      <c r="J200" s="35"/>
    </row>
    <row r="201" spans="1:10" ht="13.2" x14ac:dyDescent="0.25">
      <c r="A201" s="8"/>
      <c r="B201" s="34"/>
      <c r="C201" s="35"/>
      <c r="D201" s="36"/>
      <c r="E201" s="35"/>
      <c r="F201" s="35"/>
      <c r="G201" s="36"/>
      <c r="H201" s="34"/>
      <c r="I201" s="36"/>
      <c r="J201" s="35"/>
    </row>
    <row r="202" spans="1:10" ht="13.2" x14ac:dyDescent="0.25">
      <c r="A202" s="8"/>
      <c r="B202" s="34"/>
      <c r="C202" s="35"/>
      <c r="D202" s="36"/>
      <c r="E202" s="35"/>
      <c r="F202" s="35"/>
      <c r="G202" s="36"/>
      <c r="H202" s="34"/>
      <c r="I202" s="36"/>
      <c r="J202" s="35"/>
    </row>
    <row r="203" spans="1:10" ht="13.2" x14ac:dyDescent="0.25">
      <c r="A203" s="8"/>
      <c r="B203" s="34"/>
      <c r="C203" s="35"/>
      <c r="D203" s="36"/>
      <c r="E203" s="35"/>
      <c r="F203" s="35"/>
      <c r="G203" s="36"/>
      <c r="H203" s="34"/>
      <c r="I203" s="36"/>
      <c r="J203" s="35"/>
    </row>
    <row r="204" spans="1:10" ht="13.2" x14ac:dyDescent="0.25">
      <c r="A204" s="5"/>
      <c r="B204" s="26"/>
      <c r="C204" s="27"/>
      <c r="D204" s="28"/>
      <c r="E204" s="27"/>
      <c r="F204" s="27"/>
      <c r="G204" s="28"/>
      <c r="H204" s="26"/>
      <c r="I204" s="28"/>
      <c r="J204" s="27"/>
    </row>
    <row r="205" spans="1:10" ht="13.2" x14ac:dyDescent="0.25">
      <c r="A205" s="8"/>
      <c r="B205" s="26"/>
      <c r="C205" s="27"/>
      <c r="D205" s="28"/>
      <c r="E205" s="27"/>
      <c r="F205" s="27"/>
      <c r="G205" s="28"/>
      <c r="H205" s="26"/>
      <c r="I205" s="28"/>
      <c r="J205" s="27"/>
    </row>
    <row r="206" spans="1:10" x14ac:dyDescent="0.25">
      <c r="A206" s="1"/>
      <c r="B206" s="1"/>
      <c r="C206" s="3"/>
      <c r="D206" s="3"/>
      <c r="E206" s="3"/>
      <c r="F206" s="3"/>
      <c r="G206" s="3"/>
      <c r="H206" s="1"/>
      <c r="I206" s="3"/>
      <c r="J206" s="3"/>
    </row>
    <row r="207" spans="1:10" ht="18" x14ac:dyDescent="0.35">
      <c r="A207" s="85"/>
      <c r="B207" s="84"/>
      <c r="C207" s="29"/>
      <c r="D207" s="29"/>
      <c r="E207" s="31"/>
      <c r="F207" s="31"/>
      <c r="G207" s="31"/>
      <c r="H207" s="84"/>
      <c r="I207" s="29"/>
      <c r="J207" s="29"/>
    </row>
    <row r="208" spans="1:10" x14ac:dyDescent="0.25">
      <c r="A208" s="1"/>
      <c r="B208" s="1"/>
      <c r="C208" s="3"/>
      <c r="D208" s="3"/>
      <c r="E208" s="3"/>
      <c r="F208" s="3"/>
      <c r="G208" s="3"/>
      <c r="H208" s="1"/>
      <c r="I208" s="3"/>
      <c r="J208" s="3"/>
    </row>
    <row r="209" spans="1:10" ht="13.2" x14ac:dyDescent="0.25">
      <c r="A209" s="5"/>
      <c r="B209" s="5"/>
      <c r="C209" s="6"/>
      <c r="D209" s="7"/>
      <c r="E209" s="6"/>
      <c r="F209" s="6"/>
      <c r="G209" s="7"/>
      <c r="H209" s="5"/>
      <c r="I209" s="7"/>
      <c r="J209" s="6"/>
    </row>
    <row r="210" spans="1:10" ht="13.2" x14ac:dyDescent="0.25">
      <c r="A210" s="5"/>
      <c r="B210" s="5"/>
      <c r="C210" s="6"/>
      <c r="D210" s="7"/>
      <c r="E210" s="6"/>
      <c r="F210" s="6"/>
      <c r="G210" s="7"/>
      <c r="H210" s="5"/>
      <c r="I210" s="6"/>
      <c r="J210" s="6"/>
    </row>
    <row r="211" spans="1:10" ht="13.2" x14ac:dyDescent="0.25">
      <c r="A211" s="5"/>
      <c r="B211" s="32"/>
      <c r="C211" s="33"/>
      <c r="D211" s="33"/>
      <c r="E211" s="33"/>
      <c r="F211" s="33"/>
      <c r="G211" s="33"/>
      <c r="H211" s="32"/>
      <c r="I211" s="33"/>
      <c r="J211" s="33"/>
    </row>
    <row r="212" spans="1:10" ht="13.2" x14ac:dyDescent="0.25">
      <c r="A212" s="5"/>
      <c r="B212" s="5"/>
      <c r="C212" s="6"/>
      <c r="D212" s="6"/>
      <c r="E212" s="6"/>
      <c r="F212" s="6"/>
      <c r="G212" s="6"/>
      <c r="H212" s="5"/>
      <c r="I212" s="6"/>
      <c r="J212" s="6"/>
    </row>
    <row r="213" spans="1:10" ht="13.2" x14ac:dyDescent="0.25">
      <c r="A213" s="8"/>
      <c r="B213" s="34"/>
      <c r="C213" s="35"/>
      <c r="D213" s="36"/>
      <c r="E213" s="35"/>
      <c r="F213" s="35"/>
      <c r="G213" s="36"/>
      <c r="H213" s="34"/>
      <c r="I213" s="36"/>
      <c r="J213" s="35"/>
    </row>
    <row r="214" spans="1:10" ht="13.2" x14ac:dyDescent="0.25">
      <c r="A214" s="8"/>
      <c r="B214" s="34"/>
      <c r="C214" s="35"/>
      <c r="D214" s="36"/>
      <c r="E214" s="35"/>
      <c r="F214" s="35"/>
      <c r="G214" s="36"/>
      <c r="H214" s="34"/>
      <c r="I214" s="36"/>
      <c r="J214" s="35"/>
    </row>
    <row r="215" spans="1:10" ht="13.2" x14ac:dyDescent="0.25">
      <c r="A215" s="8"/>
      <c r="B215" s="34"/>
      <c r="C215" s="35"/>
      <c r="D215" s="36"/>
      <c r="E215" s="35"/>
      <c r="F215" s="35"/>
      <c r="G215" s="36"/>
      <c r="H215" s="34"/>
      <c r="I215" s="36"/>
      <c r="J215" s="35"/>
    </row>
    <row r="216" spans="1:10" ht="13.2" x14ac:dyDescent="0.25">
      <c r="A216" s="8"/>
      <c r="B216" s="34"/>
      <c r="C216" s="35"/>
      <c r="D216" s="36"/>
      <c r="E216" s="35"/>
      <c r="F216" s="35"/>
      <c r="G216" s="36"/>
      <c r="H216" s="34"/>
      <c r="I216" s="36"/>
      <c r="J216" s="35"/>
    </row>
    <row r="217" spans="1:10" ht="13.2" x14ac:dyDescent="0.25">
      <c r="A217" s="8"/>
      <c r="B217" s="34"/>
      <c r="C217" s="35"/>
      <c r="D217" s="36"/>
      <c r="E217" s="35"/>
      <c r="F217" s="35"/>
      <c r="G217" s="36"/>
      <c r="H217" s="34"/>
      <c r="I217" s="36"/>
      <c r="J217" s="35"/>
    </row>
    <row r="218" spans="1:10" ht="13.2" x14ac:dyDescent="0.25">
      <c r="A218" s="8"/>
      <c r="B218" s="34"/>
      <c r="C218" s="35"/>
      <c r="D218" s="36"/>
      <c r="E218" s="35"/>
      <c r="F218" s="35"/>
      <c r="G218" s="36"/>
      <c r="H218" s="34"/>
      <c r="I218" s="36"/>
      <c r="J218" s="35"/>
    </row>
    <row r="219" spans="1:10" ht="13.2" x14ac:dyDescent="0.25">
      <c r="A219" s="8"/>
      <c r="B219" s="34"/>
      <c r="C219" s="35"/>
      <c r="D219" s="36"/>
      <c r="E219" s="35"/>
      <c r="F219" s="35"/>
      <c r="G219" s="36"/>
      <c r="H219" s="34"/>
      <c r="I219" s="36"/>
      <c r="J219" s="35"/>
    </row>
    <row r="220" spans="1:10" ht="13.2" x14ac:dyDescent="0.25">
      <c r="A220" s="8"/>
      <c r="B220" s="34"/>
      <c r="C220" s="35"/>
      <c r="D220" s="36"/>
      <c r="E220" s="35"/>
      <c r="F220" s="35"/>
      <c r="G220" s="36"/>
      <c r="H220" s="34"/>
      <c r="I220" s="36"/>
      <c r="J220" s="35"/>
    </row>
    <row r="221" spans="1:10" ht="13.2" x14ac:dyDescent="0.25">
      <c r="A221" s="8"/>
      <c r="B221" s="34"/>
      <c r="C221" s="35"/>
      <c r="D221" s="36"/>
      <c r="E221" s="35"/>
      <c r="F221" s="35"/>
      <c r="G221" s="36"/>
      <c r="H221" s="34"/>
      <c r="I221" s="36"/>
      <c r="J221" s="35"/>
    </row>
    <row r="222" spans="1:10" ht="13.2" x14ac:dyDescent="0.25">
      <c r="A222" s="8"/>
      <c r="B222" s="34"/>
      <c r="C222" s="35"/>
      <c r="D222" s="36"/>
      <c r="E222" s="35"/>
      <c r="F222" s="35"/>
      <c r="G222" s="36"/>
      <c r="H222" s="34"/>
      <c r="I222" s="36"/>
      <c r="J222" s="35"/>
    </row>
    <row r="223" spans="1:10" ht="13.2" x14ac:dyDescent="0.25">
      <c r="A223" s="8"/>
      <c r="B223" s="34"/>
      <c r="C223" s="35"/>
      <c r="D223" s="36"/>
      <c r="E223" s="35"/>
      <c r="F223" s="35"/>
      <c r="G223" s="36"/>
      <c r="H223" s="34"/>
      <c r="I223" s="36"/>
      <c r="J223" s="35"/>
    </row>
    <row r="224" spans="1:10" ht="13.2" x14ac:dyDescent="0.25">
      <c r="A224" s="8"/>
      <c r="B224" s="34"/>
      <c r="C224" s="35"/>
      <c r="D224" s="36"/>
      <c r="E224" s="35"/>
      <c r="F224" s="35"/>
      <c r="G224" s="36"/>
      <c r="H224" s="34"/>
      <c r="I224" s="36"/>
      <c r="J224" s="35"/>
    </row>
    <row r="225" spans="1:10" ht="13.2" x14ac:dyDescent="0.25">
      <c r="A225" s="8"/>
      <c r="B225" s="34"/>
      <c r="C225" s="35"/>
      <c r="D225" s="36"/>
      <c r="E225" s="35"/>
      <c r="F225" s="35"/>
      <c r="G225" s="36"/>
      <c r="H225" s="34"/>
      <c r="I225" s="36"/>
      <c r="J225" s="35"/>
    </row>
    <row r="226" spans="1:10" ht="13.2" x14ac:dyDescent="0.25">
      <c r="A226" s="8"/>
      <c r="B226" s="34"/>
      <c r="C226" s="35"/>
      <c r="D226" s="36"/>
      <c r="E226" s="35"/>
      <c r="F226" s="35"/>
      <c r="G226" s="36"/>
      <c r="H226" s="34"/>
      <c r="I226" s="36"/>
      <c r="J226" s="35"/>
    </row>
    <row r="227" spans="1:10" ht="13.2" x14ac:dyDescent="0.25">
      <c r="A227" s="8"/>
      <c r="B227" s="34"/>
      <c r="C227" s="35"/>
      <c r="D227" s="36"/>
      <c r="E227" s="35"/>
      <c r="F227" s="35"/>
      <c r="G227" s="36"/>
      <c r="H227" s="34"/>
      <c r="I227" s="36"/>
      <c r="J227" s="35"/>
    </row>
    <row r="228" spans="1:10" ht="13.2" x14ac:dyDescent="0.25">
      <c r="A228" s="8"/>
      <c r="B228" s="34"/>
      <c r="C228" s="35"/>
      <c r="D228" s="36"/>
      <c r="E228" s="35"/>
      <c r="F228" s="35"/>
      <c r="G228" s="36"/>
      <c r="H228" s="34"/>
      <c r="I228" s="36"/>
      <c r="J228" s="35"/>
    </row>
    <row r="229" spans="1:10" ht="13.2" x14ac:dyDescent="0.25">
      <c r="A229" s="8"/>
      <c r="B229" s="34"/>
      <c r="C229" s="35"/>
      <c r="D229" s="36"/>
      <c r="E229" s="35"/>
      <c r="F229" s="35"/>
      <c r="G229" s="36"/>
      <c r="H229" s="34"/>
      <c r="I229" s="36"/>
      <c r="J229" s="35"/>
    </row>
    <row r="230" spans="1:10" ht="13.2" x14ac:dyDescent="0.25">
      <c r="A230" s="8"/>
      <c r="B230" s="34"/>
      <c r="C230" s="35"/>
      <c r="D230" s="36"/>
      <c r="E230" s="35"/>
      <c r="F230" s="35"/>
      <c r="G230" s="36"/>
      <c r="H230" s="34"/>
      <c r="I230" s="36"/>
      <c r="J230" s="35"/>
    </row>
    <row r="231" spans="1:10" ht="13.2" x14ac:dyDescent="0.25">
      <c r="A231" s="8"/>
      <c r="B231" s="34"/>
      <c r="C231" s="35"/>
      <c r="D231" s="36"/>
      <c r="E231" s="35"/>
      <c r="F231" s="35"/>
      <c r="G231" s="36"/>
      <c r="H231" s="34"/>
      <c r="I231" s="36"/>
      <c r="J231" s="35"/>
    </row>
    <row r="232" spans="1:10" ht="13.2" x14ac:dyDescent="0.25">
      <c r="A232" s="8"/>
      <c r="B232" s="34"/>
      <c r="C232" s="35"/>
      <c r="D232" s="36"/>
      <c r="E232" s="35"/>
      <c r="F232" s="35"/>
      <c r="G232" s="36"/>
      <c r="H232" s="34"/>
      <c r="I232" s="36"/>
      <c r="J232" s="35"/>
    </row>
    <row r="233" spans="1:10" ht="13.2" x14ac:dyDescent="0.25">
      <c r="A233" s="8"/>
      <c r="B233" s="34"/>
      <c r="C233" s="35"/>
      <c r="D233" s="36"/>
      <c r="E233" s="35"/>
      <c r="F233" s="35"/>
      <c r="G233" s="36"/>
      <c r="H233" s="34"/>
      <c r="I233" s="36"/>
      <c r="J233" s="35"/>
    </row>
    <row r="234" spans="1:10" ht="13.2" x14ac:dyDescent="0.25">
      <c r="A234" s="8"/>
      <c r="B234" s="34"/>
      <c r="C234" s="35"/>
      <c r="D234" s="36"/>
      <c r="E234" s="35"/>
      <c r="F234" s="35"/>
      <c r="G234" s="36"/>
      <c r="H234" s="34"/>
      <c r="I234" s="36"/>
      <c r="J234" s="35"/>
    </row>
    <row r="235" spans="1:10" ht="13.2" x14ac:dyDescent="0.25">
      <c r="A235" s="8"/>
      <c r="B235" s="34"/>
      <c r="C235" s="35"/>
      <c r="D235" s="36"/>
      <c r="E235" s="35"/>
      <c r="F235" s="35"/>
      <c r="G235" s="36"/>
      <c r="H235" s="34"/>
      <c r="I235" s="36"/>
      <c r="J235" s="35"/>
    </row>
    <row r="236" spans="1:10" ht="13.2" x14ac:dyDescent="0.25">
      <c r="A236" s="8"/>
      <c r="B236" s="34"/>
      <c r="C236" s="35"/>
      <c r="D236" s="36"/>
      <c r="E236" s="35"/>
      <c r="F236" s="35"/>
      <c r="G236" s="36"/>
      <c r="H236" s="34"/>
      <c r="I236" s="36"/>
      <c r="J236" s="35"/>
    </row>
    <row r="237" spans="1:10" ht="13.2" x14ac:dyDescent="0.25">
      <c r="A237" s="8"/>
      <c r="B237" s="34"/>
      <c r="C237" s="35"/>
      <c r="D237" s="36"/>
      <c r="E237" s="35"/>
      <c r="F237" s="35"/>
      <c r="G237" s="36"/>
      <c r="H237" s="34"/>
      <c r="I237" s="36"/>
      <c r="J237" s="35"/>
    </row>
    <row r="238" spans="1:10" ht="13.2" x14ac:dyDescent="0.25">
      <c r="A238" s="8"/>
      <c r="B238" s="34"/>
      <c r="C238" s="35"/>
      <c r="D238" s="36"/>
      <c r="E238" s="35"/>
      <c r="F238" s="35"/>
      <c r="G238" s="36"/>
      <c r="H238" s="34"/>
      <c r="I238" s="36"/>
      <c r="J238" s="35"/>
    </row>
    <row r="239" spans="1:10" ht="13.2" x14ac:dyDescent="0.25">
      <c r="A239" s="8"/>
      <c r="B239" s="34"/>
      <c r="C239" s="35"/>
      <c r="D239" s="36"/>
      <c r="E239" s="35"/>
      <c r="F239" s="35"/>
      <c r="G239" s="36"/>
      <c r="H239" s="34"/>
      <c r="I239" s="36"/>
      <c r="J239" s="35"/>
    </row>
    <row r="240" spans="1:10" ht="13.2" x14ac:dyDescent="0.25">
      <c r="A240" s="8"/>
      <c r="B240" s="34"/>
      <c r="C240" s="35"/>
      <c r="D240" s="36"/>
      <c r="E240" s="35"/>
      <c r="F240" s="35"/>
      <c r="G240" s="36"/>
      <c r="H240" s="34"/>
      <c r="I240" s="36"/>
      <c r="J240" s="35"/>
    </row>
    <row r="241" spans="1:10" ht="13.2" x14ac:dyDescent="0.25">
      <c r="A241" s="8"/>
      <c r="B241" s="34"/>
      <c r="C241" s="35"/>
      <c r="D241" s="36"/>
      <c r="E241" s="35"/>
      <c r="F241" s="35"/>
      <c r="G241" s="36"/>
      <c r="H241" s="34"/>
      <c r="I241" s="36"/>
      <c r="J241" s="35"/>
    </row>
    <row r="242" spans="1:10" ht="13.2" x14ac:dyDescent="0.25">
      <c r="A242" s="8"/>
      <c r="B242" s="34"/>
      <c r="C242" s="35"/>
      <c r="D242" s="36"/>
      <c r="E242" s="35"/>
      <c r="F242" s="35"/>
      <c r="G242" s="36"/>
      <c r="H242" s="34"/>
      <c r="I242" s="36"/>
      <c r="J242" s="35"/>
    </row>
    <row r="243" spans="1:10" ht="13.2" x14ac:dyDescent="0.25">
      <c r="A243" s="8"/>
      <c r="B243" s="34"/>
      <c r="C243" s="35"/>
      <c r="D243" s="36"/>
      <c r="E243" s="35"/>
      <c r="F243" s="35"/>
      <c r="G243" s="36"/>
      <c r="H243" s="34"/>
      <c r="I243" s="36"/>
      <c r="J243" s="35"/>
    </row>
    <row r="244" spans="1:10" ht="13.2" x14ac:dyDescent="0.25">
      <c r="A244" s="8"/>
      <c r="B244" s="34"/>
      <c r="C244" s="35"/>
      <c r="D244" s="36"/>
      <c r="E244" s="35"/>
      <c r="F244" s="35"/>
      <c r="G244" s="36"/>
      <c r="H244" s="34"/>
      <c r="I244" s="36"/>
      <c r="J244" s="35"/>
    </row>
    <row r="245" spans="1:10" ht="13.2" x14ac:dyDescent="0.25">
      <c r="A245" s="8"/>
      <c r="B245" s="34"/>
      <c r="C245" s="35"/>
      <c r="D245" s="36"/>
      <c r="E245" s="35"/>
      <c r="F245" s="35"/>
      <c r="G245" s="36"/>
      <c r="H245" s="34"/>
      <c r="I245" s="36"/>
      <c r="J245" s="35"/>
    </row>
    <row r="246" spans="1:10" ht="13.2" x14ac:dyDescent="0.25">
      <c r="A246" s="8"/>
      <c r="B246" s="34"/>
      <c r="C246" s="35"/>
      <c r="D246" s="36"/>
      <c r="E246" s="35"/>
      <c r="F246" s="35"/>
      <c r="G246" s="36"/>
      <c r="H246" s="34"/>
      <c r="I246" s="36"/>
      <c r="J246" s="35"/>
    </row>
    <row r="247" spans="1:10" ht="13.2" x14ac:dyDescent="0.25">
      <c r="A247" s="8"/>
      <c r="B247" s="34"/>
      <c r="C247" s="35"/>
      <c r="D247" s="36"/>
      <c r="E247" s="35"/>
      <c r="F247" s="35"/>
      <c r="G247" s="36"/>
      <c r="H247" s="34"/>
      <c r="I247" s="36"/>
      <c r="J247" s="35"/>
    </row>
    <row r="248" spans="1:10" ht="13.2" x14ac:dyDescent="0.25">
      <c r="A248" s="8"/>
      <c r="B248" s="34"/>
      <c r="C248" s="35"/>
      <c r="D248" s="36"/>
      <c r="E248" s="35"/>
      <c r="F248" s="35"/>
      <c r="G248" s="36"/>
      <c r="H248" s="34"/>
      <c r="I248" s="36"/>
      <c r="J248" s="35"/>
    </row>
    <row r="249" spans="1:10" ht="13.2" x14ac:dyDescent="0.25">
      <c r="A249" s="8"/>
      <c r="B249" s="34"/>
      <c r="C249" s="35"/>
      <c r="D249" s="36"/>
      <c r="E249" s="35"/>
      <c r="F249" s="35"/>
      <c r="G249" s="36"/>
      <c r="H249" s="34"/>
      <c r="I249" s="36"/>
      <c r="J249" s="35"/>
    </row>
    <row r="250" spans="1:10" ht="13.2" x14ac:dyDescent="0.25">
      <c r="A250" s="8"/>
      <c r="B250" s="34"/>
      <c r="C250" s="35"/>
      <c r="D250" s="36"/>
      <c r="E250" s="35"/>
      <c r="F250" s="35"/>
      <c r="G250" s="36"/>
      <c r="H250" s="34"/>
      <c r="I250" s="36"/>
      <c r="J250" s="35"/>
    </row>
    <row r="251" spans="1:10" ht="13.2" x14ac:dyDescent="0.25">
      <c r="A251" s="8"/>
      <c r="B251" s="34"/>
      <c r="C251" s="35"/>
      <c r="D251" s="36"/>
      <c r="E251" s="35"/>
      <c r="F251" s="35"/>
      <c r="G251" s="36"/>
      <c r="H251" s="34"/>
      <c r="I251" s="36"/>
      <c r="J251" s="35"/>
    </row>
    <row r="252" spans="1:10" ht="13.2" x14ac:dyDescent="0.25">
      <c r="A252" s="8"/>
      <c r="B252" s="34"/>
      <c r="C252" s="35"/>
      <c r="D252" s="36"/>
      <c r="E252" s="35"/>
      <c r="F252" s="35"/>
      <c r="G252" s="36"/>
      <c r="H252" s="34"/>
      <c r="I252" s="36"/>
      <c r="J252" s="35"/>
    </row>
    <row r="253" spans="1:10" ht="13.2" x14ac:dyDescent="0.25">
      <c r="A253" s="8"/>
      <c r="B253" s="34"/>
      <c r="C253" s="35"/>
      <c r="D253" s="36"/>
      <c r="E253" s="35"/>
      <c r="F253" s="35"/>
      <c r="G253" s="36"/>
      <c r="H253" s="34"/>
      <c r="I253" s="36"/>
      <c r="J253" s="35"/>
    </row>
    <row r="254" spans="1:10" ht="13.2" x14ac:dyDescent="0.25">
      <c r="A254" s="8"/>
      <c r="B254" s="34"/>
      <c r="C254" s="35"/>
      <c r="D254" s="36"/>
      <c r="E254" s="35"/>
      <c r="F254" s="35"/>
      <c r="G254" s="36"/>
      <c r="H254" s="34"/>
      <c r="I254" s="36"/>
      <c r="J254" s="35"/>
    </row>
    <row r="255" spans="1:10" ht="13.2" x14ac:dyDescent="0.25">
      <c r="A255" s="8"/>
      <c r="B255" s="34"/>
      <c r="C255" s="35"/>
      <c r="D255" s="36"/>
      <c r="E255" s="35"/>
      <c r="F255" s="35"/>
      <c r="G255" s="36"/>
      <c r="H255" s="34"/>
      <c r="I255" s="36"/>
      <c r="J255" s="35"/>
    </row>
    <row r="256" spans="1:10" ht="13.2" x14ac:dyDescent="0.25">
      <c r="A256" s="8"/>
      <c r="B256" s="34"/>
      <c r="C256" s="35"/>
      <c r="D256" s="36"/>
      <c r="E256" s="35"/>
      <c r="F256" s="35"/>
      <c r="G256" s="36"/>
      <c r="H256" s="34"/>
      <c r="I256" s="36"/>
      <c r="J256" s="35"/>
    </row>
    <row r="257" spans="1:10" ht="13.2" x14ac:dyDescent="0.25">
      <c r="A257" s="5"/>
      <c r="B257" s="26"/>
      <c r="C257" s="27"/>
      <c r="D257" s="28"/>
      <c r="E257" s="27"/>
      <c r="F257" s="27"/>
      <c r="G257" s="28"/>
      <c r="H257" s="26"/>
      <c r="I257" s="28"/>
      <c r="J257" s="27"/>
    </row>
    <row r="258" spans="1:10" ht="13.2" x14ac:dyDescent="0.25">
      <c r="A258" s="8"/>
      <c r="B258" s="26"/>
      <c r="C258" s="27"/>
      <c r="D258" s="28"/>
      <c r="E258" s="27"/>
      <c r="F258" s="27"/>
      <c r="G258" s="28"/>
      <c r="H258" s="26"/>
      <c r="I258" s="28"/>
      <c r="J258" s="27"/>
    </row>
    <row r="259" spans="1:10" x14ac:dyDescent="0.25">
      <c r="A259" s="5"/>
      <c r="B259" s="1"/>
      <c r="C259" s="3"/>
      <c r="D259" s="3"/>
      <c r="E259" s="3"/>
      <c r="F259" s="3"/>
      <c r="G259" s="3"/>
      <c r="H259" s="1"/>
      <c r="I259" s="3"/>
      <c r="J259" s="3"/>
    </row>
    <row r="260" spans="1:10" ht="18" x14ac:dyDescent="0.35">
      <c r="A260" s="85"/>
      <c r="B260" s="84"/>
      <c r="C260" s="29"/>
      <c r="D260" s="29"/>
      <c r="E260" s="31"/>
      <c r="F260" s="31"/>
      <c r="G260" s="31"/>
      <c r="H260" s="84"/>
      <c r="I260" s="29"/>
      <c r="J260" s="29"/>
    </row>
    <row r="261" spans="1:10" x14ac:dyDescent="0.25">
      <c r="A261" s="5"/>
      <c r="B261" s="1"/>
      <c r="C261" s="3"/>
      <c r="D261" s="3"/>
      <c r="E261" s="3"/>
      <c r="F261" s="3"/>
      <c r="G261" s="3"/>
      <c r="H261" s="1"/>
      <c r="I261" s="3"/>
      <c r="J261" s="3"/>
    </row>
    <row r="262" spans="1:10" ht="13.2" x14ac:dyDescent="0.25">
      <c r="A262" s="5"/>
      <c r="B262" s="5"/>
      <c r="C262" s="6"/>
      <c r="D262" s="7"/>
      <c r="E262" s="6"/>
      <c r="F262" s="6"/>
      <c r="G262" s="7"/>
      <c r="H262" s="5"/>
      <c r="I262" s="7"/>
      <c r="J262" s="6"/>
    </row>
    <row r="263" spans="1:10" ht="13.2" x14ac:dyDescent="0.25">
      <c r="A263" s="5"/>
      <c r="B263" s="5"/>
      <c r="C263" s="6"/>
      <c r="D263" s="7"/>
      <c r="E263" s="6"/>
      <c r="F263" s="6"/>
      <c r="G263" s="7"/>
      <c r="H263" s="5"/>
      <c r="I263" s="6"/>
      <c r="J263" s="6"/>
    </row>
    <row r="264" spans="1:10" ht="13.2" x14ac:dyDescent="0.25">
      <c r="A264" s="5"/>
      <c r="B264" s="32"/>
      <c r="C264" s="33"/>
      <c r="D264" s="33"/>
      <c r="E264" s="33"/>
      <c r="F264" s="33"/>
      <c r="G264" s="33"/>
      <c r="H264" s="32"/>
      <c r="I264" s="33"/>
      <c r="J264" s="33"/>
    </row>
    <row r="265" spans="1:10" ht="13.2" x14ac:dyDescent="0.25">
      <c r="A265" s="5"/>
      <c r="B265" s="5"/>
      <c r="C265" s="6"/>
      <c r="D265" s="6"/>
      <c r="E265" s="6"/>
      <c r="F265" s="6"/>
      <c r="G265" s="6"/>
      <c r="H265" s="5"/>
      <c r="I265" s="6"/>
      <c r="J265" s="6"/>
    </row>
    <row r="266" spans="1:10" ht="13.2" x14ac:dyDescent="0.25">
      <c r="A266" s="8"/>
      <c r="B266" s="34"/>
      <c r="C266" s="35"/>
      <c r="D266" s="36"/>
      <c r="E266" s="35"/>
      <c r="F266" s="35"/>
      <c r="G266" s="36"/>
      <c r="H266" s="34"/>
      <c r="I266" s="36"/>
      <c r="J266" s="35"/>
    </row>
    <row r="267" spans="1:10" ht="13.2" x14ac:dyDescent="0.25">
      <c r="A267" s="8"/>
      <c r="B267" s="34"/>
      <c r="C267" s="35"/>
      <c r="D267" s="36"/>
      <c r="E267" s="35"/>
      <c r="F267" s="35"/>
      <c r="G267" s="36"/>
      <c r="H267" s="34"/>
      <c r="I267" s="36"/>
      <c r="J267" s="35"/>
    </row>
    <row r="268" spans="1:10" ht="13.2" x14ac:dyDescent="0.25">
      <c r="A268" s="8"/>
      <c r="B268" s="34"/>
      <c r="C268" s="35"/>
      <c r="D268" s="36"/>
      <c r="E268" s="35"/>
      <c r="F268" s="35"/>
      <c r="G268" s="36"/>
      <c r="H268" s="34"/>
      <c r="I268" s="36"/>
      <c r="J268" s="35"/>
    </row>
    <row r="269" spans="1:10" ht="13.2" x14ac:dyDescent="0.25">
      <c r="A269" s="8"/>
      <c r="B269" s="34"/>
      <c r="C269" s="35"/>
      <c r="D269" s="36"/>
      <c r="E269" s="35"/>
      <c r="F269" s="35"/>
      <c r="G269" s="36"/>
      <c r="H269" s="34"/>
      <c r="I269" s="36"/>
      <c r="J269" s="35"/>
    </row>
    <row r="270" spans="1:10" ht="13.2" x14ac:dyDescent="0.25">
      <c r="A270" s="8"/>
      <c r="B270" s="34"/>
      <c r="C270" s="35"/>
      <c r="D270" s="36"/>
      <c r="E270" s="35"/>
      <c r="F270" s="35"/>
      <c r="G270" s="36"/>
      <c r="H270" s="34"/>
      <c r="I270" s="36"/>
      <c r="J270" s="35"/>
    </row>
    <row r="271" spans="1:10" ht="13.2" x14ac:dyDescent="0.25">
      <c r="A271" s="8"/>
      <c r="B271" s="34"/>
      <c r="C271" s="35"/>
      <c r="D271" s="36"/>
      <c r="E271" s="35"/>
      <c r="F271" s="35"/>
      <c r="G271" s="36"/>
      <c r="H271" s="34"/>
      <c r="I271" s="36"/>
      <c r="J271" s="35"/>
    </row>
    <row r="272" spans="1:10" ht="13.2" x14ac:dyDescent="0.25">
      <c r="A272" s="8"/>
      <c r="B272" s="34"/>
      <c r="C272" s="35"/>
      <c r="D272" s="36"/>
      <c r="E272" s="35"/>
      <c r="F272" s="35"/>
      <c r="G272" s="36"/>
      <c r="H272" s="34"/>
      <c r="I272" s="36"/>
      <c r="J272" s="35"/>
    </row>
    <row r="273" spans="1:10" ht="13.2" x14ac:dyDescent="0.25">
      <c r="A273" s="8"/>
      <c r="B273" s="34"/>
      <c r="C273" s="35"/>
      <c r="D273" s="36"/>
      <c r="E273" s="35"/>
      <c r="F273" s="35"/>
      <c r="G273" s="36"/>
      <c r="H273" s="34"/>
      <c r="I273" s="36"/>
      <c r="J273" s="35"/>
    </row>
    <row r="274" spans="1:10" ht="13.2" x14ac:dyDescent="0.25">
      <c r="A274" s="8"/>
      <c r="B274" s="34"/>
      <c r="C274" s="35"/>
      <c r="D274" s="36"/>
      <c r="E274" s="35"/>
      <c r="F274" s="35"/>
      <c r="G274" s="36"/>
      <c r="H274" s="34"/>
      <c r="I274" s="36"/>
      <c r="J274" s="35"/>
    </row>
    <row r="275" spans="1:10" ht="13.2" x14ac:dyDescent="0.25">
      <c r="A275" s="8"/>
      <c r="B275" s="34"/>
      <c r="C275" s="35"/>
      <c r="D275" s="36"/>
      <c r="E275" s="35"/>
      <c r="F275" s="35"/>
      <c r="G275" s="36"/>
      <c r="H275" s="34"/>
      <c r="I275" s="36"/>
      <c r="J275" s="35"/>
    </row>
    <row r="276" spans="1:10" ht="13.2" x14ac:dyDescent="0.25">
      <c r="A276" s="8"/>
      <c r="B276" s="34"/>
      <c r="C276" s="35"/>
      <c r="D276" s="36"/>
      <c r="E276" s="35"/>
      <c r="F276" s="35"/>
      <c r="G276" s="36"/>
      <c r="H276" s="34"/>
      <c r="I276" s="36"/>
      <c r="J276" s="35"/>
    </row>
    <row r="277" spans="1:10" ht="13.2" x14ac:dyDescent="0.25">
      <c r="A277" s="8"/>
      <c r="B277" s="34"/>
      <c r="C277" s="35"/>
      <c r="D277" s="36"/>
      <c r="E277" s="35"/>
      <c r="F277" s="35"/>
      <c r="G277" s="36"/>
      <c r="H277" s="34"/>
      <c r="I277" s="36"/>
      <c r="J277" s="35"/>
    </row>
    <row r="278" spans="1:10" ht="13.2" x14ac:dyDescent="0.25">
      <c r="A278" s="8"/>
      <c r="B278" s="34"/>
      <c r="C278" s="35"/>
      <c r="D278" s="36"/>
      <c r="E278" s="35"/>
      <c r="F278" s="35"/>
      <c r="G278" s="36"/>
      <c r="H278" s="34"/>
      <c r="I278" s="36"/>
      <c r="J278" s="35"/>
    </row>
    <row r="279" spans="1:10" ht="13.2" x14ac:dyDescent="0.25">
      <c r="A279" s="8"/>
      <c r="B279" s="34"/>
      <c r="C279" s="35"/>
      <c r="D279" s="36"/>
      <c r="E279" s="35"/>
      <c r="F279" s="35"/>
      <c r="G279" s="36"/>
      <c r="H279" s="34"/>
      <c r="I279" s="36"/>
      <c r="J279" s="35"/>
    </row>
    <row r="280" spans="1:10" ht="13.2" x14ac:dyDescent="0.25">
      <c r="A280" s="8"/>
      <c r="B280" s="34"/>
      <c r="C280" s="35"/>
      <c r="D280" s="36"/>
      <c r="E280" s="35"/>
      <c r="F280" s="35"/>
      <c r="G280" s="36"/>
      <c r="H280" s="34"/>
      <c r="I280" s="36"/>
      <c r="J280" s="35"/>
    </row>
    <row r="281" spans="1:10" ht="13.2" x14ac:dyDescent="0.25">
      <c r="A281" s="8"/>
      <c r="B281" s="34"/>
      <c r="C281" s="35"/>
      <c r="D281" s="36"/>
      <c r="E281" s="35"/>
      <c r="F281" s="35"/>
      <c r="G281" s="36"/>
      <c r="H281" s="34"/>
      <c r="I281" s="36"/>
      <c r="J281" s="35"/>
    </row>
    <row r="282" spans="1:10" ht="13.2" x14ac:dyDescent="0.25">
      <c r="A282" s="8"/>
      <c r="B282" s="34"/>
      <c r="C282" s="35"/>
      <c r="D282" s="36"/>
      <c r="E282" s="35"/>
      <c r="F282" s="35"/>
      <c r="G282" s="36"/>
      <c r="H282" s="34"/>
      <c r="I282" s="36"/>
      <c r="J282" s="35"/>
    </row>
    <row r="283" spans="1:10" ht="13.2" x14ac:dyDescent="0.25">
      <c r="A283" s="8"/>
      <c r="B283" s="34"/>
      <c r="C283" s="35"/>
      <c r="D283" s="36"/>
      <c r="E283" s="35"/>
      <c r="F283" s="35"/>
      <c r="G283" s="36"/>
      <c r="H283" s="34"/>
      <c r="I283" s="36"/>
      <c r="J283" s="35"/>
    </row>
    <row r="284" spans="1:10" ht="13.2" x14ac:dyDescent="0.25">
      <c r="A284" s="8"/>
      <c r="B284" s="34"/>
      <c r="C284" s="35"/>
      <c r="D284" s="36"/>
      <c r="E284" s="35"/>
      <c r="F284" s="35"/>
      <c r="G284" s="36"/>
      <c r="H284" s="34"/>
      <c r="I284" s="36"/>
      <c r="J284" s="35"/>
    </row>
    <row r="285" spans="1:10" ht="13.2" x14ac:dyDescent="0.25">
      <c r="A285" s="8"/>
      <c r="B285" s="34"/>
      <c r="C285" s="35"/>
      <c r="D285" s="36"/>
      <c r="E285" s="35"/>
      <c r="F285" s="35"/>
      <c r="G285" s="36"/>
      <c r="H285" s="34"/>
      <c r="I285" s="36"/>
      <c r="J285" s="35"/>
    </row>
    <row r="286" spans="1:10" ht="13.2" x14ac:dyDescent="0.25">
      <c r="A286" s="8"/>
      <c r="B286" s="34"/>
      <c r="C286" s="35"/>
      <c r="D286" s="36"/>
      <c r="E286" s="35"/>
      <c r="F286" s="35"/>
      <c r="G286" s="36"/>
      <c r="H286" s="34"/>
      <c r="I286" s="36"/>
      <c r="J286" s="35"/>
    </row>
    <row r="287" spans="1:10" ht="13.2" x14ac:dyDescent="0.25">
      <c r="A287" s="8"/>
      <c r="B287" s="34"/>
      <c r="C287" s="35"/>
      <c r="D287" s="36"/>
      <c r="E287" s="35"/>
      <c r="F287" s="35"/>
      <c r="G287" s="36"/>
      <c r="H287" s="34"/>
      <c r="I287" s="36"/>
      <c r="J287" s="35"/>
    </row>
    <row r="288" spans="1:10" ht="13.2" x14ac:dyDescent="0.25">
      <c r="A288" s="8"/>
      <c r="B288" s="34"/>
      <c r="C288" s="35"/>
      <c r="D288" s="36"/>
      <c r="E288" s="35"/>
      <c r="F288" s="35"/>
      <c r="G288" s="36"/>
      <c r="H288" s="34"/>
      <c r="I288" s="36"/>
      <c r="J288" s="35"/>
    </row>
    <row r="289" spans="1:10" ht="13.2" x14ac:dyDescent="0.25">
      <c r="A289" s="8"/>
      <c r="B289" s="34"/>
      <c r="C289" s="35"/>
      <c r="D289" s="36"/>
      <c r="E289" s="35"/>
      <c r="F289" s="35"/>
      <c r="G289" s="36"/>
      <c r="H289" s="34"/>
      <c r="I289" s="36"/>
      <c r="J289" s="35"/>
    </row>
    <row r="290" spans="1:10" ht="13.2" x14ac:dyDescent="0.25">
      <c r="A290" s="8"/>
      <c r="B290" s="34"/>
      <c r="C290" s="35"/>
      <c r="D290" s="36"/>
      <c r="E290" s="35"/>
      <c r="F290" s="35"/>
      <c r="G290" s="36"/>
      <c r="H290" s="34"/>
      <c r="I290" s="36"/>
      <c r="J290" s="35"/>
    </row>
    <row r="291" spans="1:10" ht="13.2" x14ac:dyDescent="0.25">
      <c r="A291" s="8"/>
      <c r="B291" s="34"/>
      <c r="C291" s="35"/>
      <c r="D291" s="36"/>
      <c r="E291" s="35"/>
      <c r="F291" s="35"/>
      <c r="G291" s="36"/>
      <c r="H291" s="34"/>
      <c r="I291" s="36"/>
      <c r="J291" s="35"/>
    </row>
    <row r="292" spans="1:10" ht="13.2" x14ac:dyDescent="0.25">
      <c r="A292" s="8"/>
      <c r="B292" s="34"/>
      <c r="C292" s="35"/>
      <c r="D292" s="36"/>
      <c r="E292" s="35"/>
      <c r="F292" s="35"/>
      <c r="G292" s="36"/>
      <c r="H292" s="34"/>
      <c r="I292" s="36"/>
      <c r="J292" s="35"/>
    </row>
    <row r="293" spans="1:10" ht="13.2" x14ac:dyDescent="0.25">
      <c r="A293" s="8"/>
      <c r="B293" s="34"/>
      <c r="C293" s="35"/>
      <c r="D293" s="36"/>
      <c r="E293" s="35"/>
      <c r="F293" s="35"/>
      <c r="G293" s="36"/>
      <c r="H293" s="34"/>
      <c r="I293" s="36"/>
      <c r="J293" s="35"/>
    </row>
    <row r="294" spans="1:10" ht="13.2" x14ac:dyDescent="0.25">
      <c r="A294" s="8"/>
      <c r="B294" s="34"/>
      <c r="C294" s="35"/>
      <c r="D294" s="36"/>
      <c r="E294" s="35"/>
      <c r="F294" s="35"/>
      <c r="G294" s="36"/>
      <c r="H294" s="34"/>
      <c r="I294" s="36"/>
      <c r="J294" s="35"/>
    </row>
    <row r="295" spans="1:10" ht="13.2" x14ac:dyDescent="0.25">
      <c r="A295" s="8"/>
      <c r="B295" s="34"/>
      <c r="C295" s="35"/>
      <c r="D295" s="36"/>
      <c r="E295" s="35"/>
      <c r="F295" s="35"/>
      <c r="G295" s="36"/>
      <c r="H295" s="34"/>
      <c r="I295" s="36"/>
      <c r="J295" s="35"/>
    </row>
    <row r="296" spans="1:10" ht="13.2" x14ac:dyDescent="0.25">
      <c r="A296" s="8"/>
      <c r="B296" s="34"/>
      <c r="C296" s="35"/>
      <c r="D296" s="36"/>
      <c r="E296" s="35"/>
      <c r="F296" s="35"/>
      <c r="G296" s="36"/>
      <c r="H296" s="34"/>
      <c r="I296" s="36"/>
      <c r="J296" s="35"/>
    </row>
    <row r="297" spans="1:10" ht="13.2" x14ac:dyDescent="0.25">
      <c r="A297" s="8"/>
      <c r="B297" s="34"/>
      <c r="C297" s="35"/>
      <c r="D297" s="36"/>
      <c r="E297" s="35"/>
      <c r="F297" s="35"/>
      <c r="G297" s="36"/>
      <c r="H297" s="34"/>
      <c r="I297" s="36"/>
      <c r="J297" s="35"/>
    </row>
    <row r="298" spans="1:10" ht="13.2" x14ac:dyDescent="0.25">
      <c r="A298" s="8"/>
      <c r="B298" s="34"/>
      <c r="C298" s="35"/>
      <c r="D298" s="36"/>
      <c r="E298" s="35"/>
      <c r="F298" s="35"/>
      <c r="G298" s="36"/>
      <c r="H298" s="34"/>
      <c r="I298" s="36"/>
      <c r="J298" s="35"/>
    </row>
    <row r="299" spans="1:10" ht="13.2" x14ac:dyDescent="0.25">
      <c r="A299" s="8"/>
      <c r="B299" s="34"/>
      <c r="C299" s="35"/>
      <c r="D299" s="36"/>
      <c r="E299" s="35"/>
      <c r="F299" s="35"/>
      <c r="G299" s="36"/>
      <c r="H299" s="34"/>
      <c r="I299" s="36"/>
      <c r="J299" s="35"/>
    </row>
    <row r="300" spans="1:10" ht="13.2" x14ac:dyDescent="0.25">
      <c r="A300" s="8"/>
      <c r="B300" s="34"/>
      <c r="C300" s="35"/>
      <c r="D300" s="36"/>
      <c r="E300" s="35"/>
      <c r="F300" s="35"/>
      <c r="G300" s="36"/>
      <c r="H300" s="34"/>
      <c r="I300" s="36"/>
      <c r="J300" s="35"/>
    </row>
    <row r="301" spans="1:10" ht="13.2" x14ac:dyDescent="0.25">
      <c r="A301" s="8"/>
      <c r="B301" s="34"/>
      <c r="C301" s="35"/>
      <c r="D301" s="36"/>
      <c r="E301" s="35"/>
      <c r="F301" s="35"/>
      <c r="G301" s="36"/>
      <c r="H301" s="34"/>
      <c r="I301" s="36"/>
      <c r="J301" s="35"/>
    </row>
    <row r="302" spans="1:10" ht="13.2" x14ac:dyDescent="0.25">
      <c r="A302" s="8"/>
      <c r="B302" s="34"/>
      <c r="C302" s="35"/>
      <c r="D302" s="36"/>
      <c r="E302" s="35"/>
      <c r="F302" s="35"/>
      <c r="G302" s="36"/>
      <c r="H302" s="34"/>
      <c r="I302" s="36"/>
      <c r="J302" s="35"/>
    </row>
    <row r="303" spans="1:10" ht="13.2" x14ac:dyDescent="0.25">
      <c r="A303" s="8"/>
      <c r="B303" s="34"/>
      <c r="C303" s="35"/>
      <c r="D303" s="36"/>
      <c r="E303" s="35"/>
      <c r="F303" s="35"/>
      <c r="G303" s="36"/>
      <c r="H303" s="34"/>
      <c r="I303" s="36"/>
      <c r="J303" s="35"/>
    </row>
    <row r="304" spans="1:10" ht="13.2" x14ac:dyDescent="0.25">
      <c r="A304" s="8"/>
      <c r="B304" s="34"/>
      <c r="C304" s="35"/>
      <c r="D304" s="36"/>
      <c r="E304" s="35"/>
      <c r="F304" s="35"/>
      <c r="G304" s="36"/>
      <c r="H304" s="34"/>
      <c r="I304" s="36"/>
      <c r="J304" s="35"/>
    </row>
    <row r="305" spans="1:10" ht="13.2" x14ac:dyDescent="0.25">
      <c r="A305" s="8"/>
      <c r="B305" s="34"/>
      <c r="C305" s="35"/>
      <c r="D305" s="36"/>
      <c r="E305" s="35"/>
      <c r="F305" s="35"/>
      <c r="G305" s="36"/>
      <c r="H305" s="34"/>
      <c r="I305" s="36"/>
      <c r="J305" s="35"/>
    </row>
    <row r="306" spans="1:10" ht="13.2" x14ac:dyDescent="0.25">
      <c r="A306" s="8"/>
      <c r="B306" s="34"/>
      <c r="C306" s="35"/>
      <c r="D306" s="36"/>
      <c r="E306" s="35"/>
      <c r="F306" s="35"/>
      <c r="G306" s="36"/>
      <c r="H306" s="34"/>
      <c r="I306" s="36"/>
      <c r="J306" s="35"/>
    </row>
    <row r="307" spans="1:10" ht="13.2" x14ac:dyDescent="0.25">
      <c r="A307" s="8"/>
      <c r="B307" s="34"/>
      <c r="C307" s="35"/>
      <c r="D307" s="36"/>
      <c r="E307" s="35"/>
      <c r="F307" s="35"/>
      <c r="G307" s="36"/>
      <c r="H307" s="34"/>
      <c r="I307" s="36"/>
      <c r="J307" s="35"/>
    </row>
    <row r="308" spans="1:10" ht="13.2" x14ac:dyDescent="0.25">
      <c r="A308" s="8"/>
      <c r="B308" s="34"/>
      <c r="C308" s="35"/>
      <c r="D308" s="36"/>
      <c r="E308" s="35"/>
      <c r="F308" s="35"/>
      <c r="G308" s="36"/>
      <c r="H308" s="34"/>
      <c r="I308" s="36"/>
      <c r="J308" s="35"/>
    </row>
    <row r="309" spans="1:10" ht="13.2" x14ac:dyDescent="0.25">
      <c r="A309" s="8"/>
      <c r="B309" s="34"/>
      <c r="C309" s="35"/>
      <c r="D309" s="36"/>
      <c r="E309" s="35"/>
      <c r="F309" s="35"/>
      <c r="G309" s="36"/>
      <c r="H309" s="34"/>
      <c r="I309" s="36"/>
      <c r="J309" s="35"/>
    </row>
    <row r="310" spans="1:10" ht="13.2" x14ac:dyDescent="0.25">
      <c r="A310" s="5"/>
      <c r="B310" s="26"/>
      <c r="C310" s="27"/>
      <c r="D310" s="28"/>
      <c r="E310" s="27"/>
      <c r="F310" s="27"/>
      <c r="G310" s="28"/>
      <c r="H310" s="26"/>
      <c r="I310" s="28"/>
      <c r="J310" s="27"/>
    </row>
    <row r="311" spans="1:10" ht="13.2" x14ac:dyDescent="0.25">
      <c r="A311" s="8"/>
      <c r="B311" s="26"/>
      <c r="C311" s="27"/>
      <c r="D311" s="28"/>
      <c r="E311" s="27"/>
      <c r="F311" s="27"/>
      <c r="G311" s="28"/>
      <c r="H311" s="26"/>
      <c r="I311" s="28"/>
      <c r="J311" s="27"/>
    </row>
    <row r="312" spans="1:10" x14ac:dyDescent="0.25">
      <c r="A312" s="1"/>
      <c r="B312" s="1"/>
      <c r="C312" s="3"/>
      <c r="D312" s="3"/>
      <c r="E312" s="3"/>
      <c r="F312" s="3"/>
      <c r="G312" s="3"/>
      <c r="H312" s="1"/>
      <c r="I312" s="3"/>
      <c r="J312" s="3"/>
    </row>
    <row r="313" spans="1:10" ht="18" x14ac:dyDescent="0.35">
      <c r="A313" s="85"/>
      <c r="B313" s="84"/>
      <c r="C313" s="29"/>
      <c r="D313" s="29"/>
      <c r="E313" s="31"/>
      <c r="F313" s="31"/>
      <c r="G313" s="31"/>
      <c r="H313" s="84"/>
      <c r="I313" s="29"/>
      <c r="J313" s="29"/>
    </row>
    <row r="314" spans="1:10" x14ac:dyDescent="0.25">
      <c r="A314" s="1"/>
      <c r="B314" s="1"/>
      <c r="C314" s="3"/>
      <c r="D314" s="3"/>
      <c r="E314" s="3"/>
      <c r="F314" s="3"/>
      <c r="G314" s="3"/>
      <c r="H314" s="1"/>
      <c r="I314" s="3"/>
      <c r="J314" s="3"/>
    </row>
    <row r="315" spans="1:10" ht="13.2" x14ac:dyDescent="0.25">
      <c r="A315" s="5"/>
      <c r="B315" s="5"/>
      <c r="C315" s="6"/>
      <c r="D315" s="7"/>
      <c r="E315" s="6"/>
      <c r="F315" s="6"/>
      <c r="G315" s="7"/>
      <c r="H315" s="5"/>
      <c r="I315" s="7"/>
      <c r="J315" s="6"/>
    </row>
    <row r="316" spans="1:10" ht="13.2" x14ac:dyDescent="0.25">
      <c r="A316" s="5"/>
      <c r="B316" s="5"/>
      <c r="C316" s="6"/>
      <c r="D316" s="7"/>
      <c r="E316" s="6"/>
      <c r="F316" s="6"/>
      <c r="G316" s="7"/>
      <c r="H316" s="5"/>
      <c r="I316" s="6"/>
      <c r="J316" s="6"/>
    </row>
    <row r="317" spans="1:10" ht="13.2" x14ac:dyDescent="0.25">
      <c r="A317" s="5"/>
      <c r="B317" s="32"/>
      <c r="C317" s="33"/>
      <c r="D317" s="33"/>
      <c r="E317" s="33"/>
      <c r="F317" s="33"/>
      <c r="G317" s="33"/>
      <c r="H317" s="32"/>
      <c r="I317" s="33"/>
      <c r="J317" s="33"/>
    </row>
    <row r="318" spans="1:10" ht="13.2" x14ac:dyDescent="0.25">
      <c r="A318" s="5"/>
      <c r="B318" s="5"/>
      <c r="C318" s="6"/>
      <c r="D318" s="6"/>
      <c r="E318" s="6"/>
      <c r="F318" s="6"/>
      <c r="G318" s="6"/>
      <c r="H318" s="5"/>
      <c r="I318" s="6"/>
      <c r="J318" s="6"/>
    </row>
    <row r="319" spans="1:10" ht="13.2" x14ac:dyDescent="0.25">
      <c r="A319" s="8"/>
      <c r="B319" s="34"/>
      <c r="C319" s="35"/>
      <c r="D319" s="36"/>
      <c r="E319" s="35"/>
      <c r="F319" s="35"/>
      <c r="G319" s="36"/>
      <c r="H319" s="34"/>
      <c r="I319" s="36"/>
      <c r="J319" s="35"/>
    </row>
    <row r="320" spans="1:10" ht="13.2" x14ac:dyDescent="0.25">
      <c r="A320" s="8"/>
      <c r="B320" s="34"/>
      <c r="C320" s="35"/>
      <c r="D320" s="36"/>
      <c r="E320" s="35"/>
      <c r="F320" s="35"/>
      <c r="G320" s="36"/>
      <c r="H320" s="34"/>
      <c r="I320" s="36"/>
      <c r="J320" s="35"/>
    </row>
    <row r="321" spans="1:10" ht="13.2" x14ac:dyDescent="0.25">
      <c r="A321" s="8"/>
      <c r="B321" s="34"/>
      <c r="C321" s="35"/>
      <c r="D321" s="36"/>
      <c r="E321" s="35"/>
      <c r="F321" s="35"/>
      <c r="G321" s="36"/>
      <c r="H321" s="34"/>
      <c r="I321" s="36"/>
      <c r="J321" s="35"/>
    </row>
    <row r="322" spans="1:10" ht="13.2" x14ac:dyDescent="0.25">
      <c r="A322" s="8"/>
      <c r="B322" s="34"/>
      <c r="C322" s="35"/>
      <c r="D322" s="36"/>
      <c r="E322" s="35"/>
      <c r="F322" s="35"/>
      <c r="G322" s="36"/>
      <c r="H322" s="34"/>
      <c r="I322" s="36"/>
      <c r="J322" s="35"/>
    </row>
    <row r="323" spans="1:10" ht="13.2" x14ac:dyDescent="0.25">
      <c r="A323" s="8"/>
      <c r="B323" s="34"/>
      <c r="C323" s="35"/>
      <c r="D323" s="36"/>
      <c r="E323" s="35"/>
      <c r="F323" s="35"/>
      <c r="G323" s="36"/>
      <c r="H323" s="34"/>
      <c r="I323" s="36"/>
      <c r="J323" s="35"/>
    </row>
    <row r="324" spans="1:10" ht="13.2" x14ac:dyDescent="0.25">
      <c r="A324" s="8"/>
      <c r="B324" s="34"/>
      <c r="C324" s="35"/>
      <c r="D324" s="36"/>
      <c r="E324" s="35"/>
      <c r="F324" s="35"/>
      <c r="G324" s="36"/>
      <c r="H324" s="34"/>
      <c r="I324" s="36"/>
      <c r="J324" s="35"/>
    </row>
    <row r="325" spans="1:10" ht="13.2" x14ac:dyDescent="0.25">
      <c r="A325" s="8"/>
      <c r="B325" s="34"/>
      <c r="C325" s="35"/>
      <c r="D325" s="36"/>
      <c r="E325" s="35"/>
      <c r="F325" s="35"/>
      <c r="G325" s="36"/>
      <c r="H325" s="34"/>
      <c r="I325" s="36"/>
      <c r="J325" s="35"/>
    </row>
    <row r="326" spans="1:10" ht="13.2" x14ac:dyDescent="0.25">
      <c r="A326" s="8"/>
      <c r="B326" s="34"/>
      <c r="C326" s="35"/>
      <c r="D326" s="36"/>
      <c r="E326" s="35"/>
      <c r="F326" s="35"/>
      <c r="G326" s="36"/>
      <c r="H326" s="34"/>
      <c r="I326" s="36"/>
      <c r="J326" s="35"/>
    </row>
    <row r="327" spans="1:10" ht="13.2" x14ac:dyDescent="0.25">
      <c r="A327" s="8"/>
      <c r="B327" s="34"/>
      <c r="C327" s="35"/>
      <c r="D327" s="36"/>
      <c r="E327" s="35"/>
      <c r="F327" s="35"/>
      <c r="G327" s="36"/>
      <c r="H327" s="34"/>
      <c r="I327" s="36"/>
      <c r="J327" s="35"/>
    </row>
    <row r="328" spans="1:10" ht="13.2" x14ac:dyDescent="0.25">
      <c r="A328" s="8"/>
      <c r="B328" s="34"/>
      <c r="C328" s="35"/>
      <c r="D328" s="36"/>
      <c r="E328" s="35"/>
      <c r="F328" s="35"/>
      <c r="G328" s="36"/>
      <c r="H328" s="34"/>
      <c r="I328" s="36"/>
      <c r="J328" s="35"/>
    </row>
    <row r="329" spans="1:10" ht="13.2" x14ac:dyDescent="0.25">
      <c r="A329" s="8"/>
      <c r="B329" s="34"/>
      <c r="C329" s="35"/>
      <c r="D329" s="36"/>
      <c r="E329" s="35"/>
      <c r="F329" s="35"/>
      <c r="G329" s="36"/>
      <c r="H329" s="34"/>
      <c r="I329" s="36"/>
      <c r="J329" s="35"/>
    </row>
    <row r="330" spans="1:10" ht="13.2" x14ac:dyDescent="0.25">
      <c r="A330" s="8"/>
      <c r="B330" s="34"/>
      <c r="C330" s="35"/>
      <c r="D330" s="36"/>
      <c r="E330" s="35"/>
      <c r="F330" s="35"/>
      <c r="G330" s="36"/>
      <c r="H330" s="34"/>
      <c r="I330" s="36"/>
      <c r="J330" s="35"/>
    </row>
    <row r="331" spans="1:10" ht="13.2" x14ac:dyDescent="0.25">
      <c r="A331" s="8"/>
      <c r="B331" s="34"/>
      <c r="C331" s="35"/>
      <c r="D331" s="36"/>
      <c r="E331" s="35"/>
      <c r="F331" s="35"/>
      <c r="G331" s="36"/>
      <c r="H331" s="34"/>
      <c r="I331" s="36"/>
      <c r="J331" s="35"/>
    </row>
    <row r="332" spans="1:10" ht="13.2" x14ac:dyDescent="0.25">
      <c r="A332" s="8"/>
      <c r="B332" s="34"/>
      <c r="C332" s="35"/>
      <c r="D332" s="36"/>
      <c r="E332" s="35"/>
      <c r="F332" s="35"/>
      <c r="G332" s="36"/>
      <c r="H332" s="34"/>
      <c r="I332" s="36"/>
      <c r="J332" s="35"/>
    </row>
    <row r="333" spans="1:10" ht="13.2" x14ac:dyDescent="0.25">
      <c r="A333" s="8"/>
      <c r="B333" s="34"/>
      <c r="C333" s="35"/>
      <c r="D333" s="36"/>
      <c r="E333" s="35"/>
      <c r="F333" s="35"/>
      <c r="G333" s="36"/>
      <c r="H333" s="34"/>
      <c r="I333" s="36"/>
      <c r="J333" s="35"/>
    </row>
    <row r="334" spans="1:10" ht="13.2" x14ac:dyDescent="0.25">
      <c r="A334" s="8"/>
      <c r="B334" s="34"/>
      <c r="C334" s="35"/>
      <c r="D334" s="36"/>
      <c r="E334" s="35"/>
      <c r="F334" s="35"/>
      <c r="G334" s="36"/>
      <c r="H334" s="34"/>
      <c r="I334" s="36"/>
      <c r="J334" s="35"/>
    </row>
    <row r="335" spans="1:10" ht="13.2" x14ac:dyDescent="0.25">
      <c r="A335" s="8"/>
      <c r="B335" s="34"/>
      <c r="C335" s="35"/>
      <c r="D335" s="36"/>
      <c r="E335" s="35"/>
      <c r="F335" s="35"/>
      <c r="G335" s="36"/>
      <c r="H335" s="34"/>
      <c r="I335" s="36"/>
      <c r="J335" s="35"/>
    </row>
    <row r="336" spans="1:10" ht="13.2" x14ac:dyDescent="0.25">
      <c r="A336" s="8"/>
      <c r="B336" s="34"/>
      <c r="C336" s="35"/>
      <c r="D336" s="36"/>
      <c r="E336" s="35"/>
      <c r="F336" s="35"/>
      <c r="G336" s="36"/>
      <c r="H336" s="34"/>
      <c r="I336" s="36"/>
      <c r="J336" s="35"/>
    </row>
    <row r="337" spans="1:10" ht="13.2" x14ac:dyDescent="0.25">
      <c r="A337" s="8"/>
      <c r="B337" s="34"/>
      <c r="C337" s="35"/>
      <c r="D337" s="36"/>
      <c r="E337" s="35"/>
      <c r="F337" s="35"/>
      <c r="G337" s="36"/>
      <c r="H337" s="34"/>
      <c r="I337" s="36"/>
      <c r="J337" s="35"/>
    </row>
    <row r="338" spans="1:10" ht="13.2" x14ac:dyDescent="0.25">
      <c r="A338" s="8"/>
      <c r="B338" s="34"/>
      <c r="C338" s="35"/>
      <c r="D338" s="36"/>
      <c r="E338" s="35"/>
      <c r="F338" s="35"/>
      <c r="G338" s="36"/>
      <c r="H338" s="34"/>
      <c r="I338" s="36"/>
      <c r="J338" s="35"/>
    </row>
    <row r="339" spans="1:10" ht="13.2" x14ac:dyDescent="0.25">
      <c r="A339" s="8"/>
      <c r="B339" s="34"/>
      <c r="C339" s="35"/>
      <c r="D339" s="36"/>
      <c r="E339" s="35"/>
      <c r="F339" s="35"/>
      <c r="G339" s="36"/>
      <c r="H339" s="34"/>
      <c r="I339" s="36"/>
      <c r="J339" s="35"/>
    </row>
    <row r="340" spans="1:10" ht="13.2" x14ac:dyDescent="0.25">
      <c r="A340" s="8"/>
      <c r="B340" s="34"/>
      <c r="C340" s="35"/>
      <c r="D340" s="36"/>
      <c r="E340" s="35"/>
      <c r="F340" s="35"/>
      <c r="G340" s="36"/>
      <c r="H340" s="34"/>
      <c r="I340" s="36"/>
      <c r="J340" s="35"/>
    </row>
    <row r="341" spans="1:10" ht="13.2" x14ac:dyDescent="0.25">
      <c r="A341" s="8"/>
      <c r="B341" s="34"/>
      <c r="C341" s="35"/>
      <c r="D341" s="36"/>
      <c r="E341" s="35"/>
      <c r="F341" s="35"/>
      <c r="G341" s="36"/>
      <c r="H341" s="34"/>
      <c r="I341" s="36"/>
      <c r="J341" s="35"/>
    </row>
    <row r="342" spans="1:10" ht="13.2" x14ac:dyDescent="0.25">
      <c r="A342" s="8"/>
      <c r="B342" s="34"/>
      <c r="C342" s="35"/>
      <c r="D342" s="36"/>
      <c r="E342" s="35"/>
      <c r="F342" s="35"/>
      <c r="G342" s="36"/>
      <c r="H342" s="34"/>
      <c r="I342" s="36"/>
      <c r="J342" s="35"/>
    </row>
    <row r="343" spans="1:10" ht="13.2" x14ac:dyDescent="0.25">
      <c r="A343" s="8"/>
      <c r="B343" s="34"/>
      <c r="C343" s="35"/>
      <c r="D343" s="36"/>
      <c r="E343" s="35"/>
      <c r="F343" s="35"/>
      <c r="G343" s="36"/>
      <c r="H343" s="34"/>
      <c r="I343" s="36"/>
      <c r="J343" s="35"/>
    </row>
    <row r="344" spans="1:10" ht="13.2" x14ac:dyDescent="0.25">
      <c r="A344" s="8"/>
      <c r="B344" s="34"/>
      <c r="C344" s="35"/>
      <c r="D344" s="36"/>
      <c r="E344" s="35"/>
      <c r="F344" s="35"/>
      <c r="G344" s="36"/>
      <c r="H344" s="34"/>
      <c r="I344" s="36"/>
      <c r="J344" s="35"/>
    </row>
    <row r="345" spans="1:10" ht="13.2" x14ac:dyDescent="0.25">
      <c r="A345" s="8"/>
      <c r="B345" s="34"/>
      <c r="C345" s="35"/>
      <c r="D345" s="36"/>
      <c r="E345" s="35"/>
      <c r="F345" s="35"/>
      <c r="G345" s="36"/>
      <c r="H345" s="34"/>
      <c r="I345" s="36"/>
      <c r="J345" s="35"/>
    </row>
    <row r="346" spans="1:10" ht="13.2" x14ac:dyDescent="0.25">
      <c r="A346" s="8"/>
      <c r="B346" s="34"/>
      <c r="C346" s="35"/>
      <c r="D346" s="36"/>
      <c r="E346" s="35"/>
      <c r="F346" s="35"/>
      <c r="G346" s="36"/>
      <c r="H346" s="34"/>
      <c r="I346" s="36"/>
      <c r="J346" s="35"/>
    </row>
    <row r="347" spans="1:10" ht="13.2" x14ac:dyDescent="0.25">
      <c r="A347" s="8"/>
      <c r="B347" s="34"/>
      <c r="C347" s="35"/>
      <c r="D347" s="36"/>
      <c r="E347" s="35"/>
      <c r="F347" s="35"/>
      <c r="G347" s="36"/>
      <c r="H347" s="34"/>
      <c r="I347" s="36"/>
      <c r="J347" s="35"/>
    </row>
    <row r="348" spans="1:10" ht="13.2" x14ac:dyDescent="0.25">
      <c r="A348" s="8"/>
      <c r="B348" s="34"/>
      <c r="C348" s="35"/>
      <c r="D348" s="36"/>
      <c r="E348" s="35"/>
      <c r="F348" s="35"/>
      <c r="G348" s="36"/>
      <c r="H348" s="34"/>
      <c r="I348" s="36"/>
      <c r="J348" s="35"/>
    </row>
    <row r="349" spans="1:10" ht="13.2" x14ac:dyDescent="0.25">
      <c r="A349" s="8"/>
      <c r="B349" s="34"/>
      <c r="C349" s="35"/>
      <c r="D349" s="36"/>
      <c r="E349" s="35"/>
      <c r="F349" s="35"/>
      <c r="G349" s="36"/>
      <c r="H349" s="34"/>
      <c r="I349" s="36"/>
      <c r="J349" s="35"/>
    </row>
    <row r="350" spans="1:10" ht="13.2" x14ac:dyDescent="0.25">
      <c r="A350" s="8"/>
      <c r="B350" s="34"/>
      <c r="C350" s="35"/>
      <c r="D350" s="36"/>
      <c r="E350" s="35"/>
      <c r="F350" s="35"/>
      <c r="G350" s="36"/>
      <c r="H350" s="34"/>
      <c r="I350" s="36"/>
      <c r="J350" s="35"/>
    </row>
    <row r="351" spans="1:10" ht="13.2" x14ac:dyDescent="0.25">
      <c r="A351" s="8"/>
      <c r="B351" s="34"/>
      <c r="C351" s="35"/>
      <c r="D351" s="36"/>
      <c r="E351" s="35"/>
      <c r="F351" s="35"/>
      <c r="G351" s="36"/>
      <c r="H351" s="34"/>
      <c r="I351" s="36"/>
      <c r="J351" s="35"/>
    </row>
    <row r="352" spans="1:10" ht="13.2" x14ac:dyDescent="0.25">
      <c r="A352" s="8"/>
      <c r="B352" s="34"/>
      <c r="C352" s="35"/>
      <c r="D352" s="36"/>
      <c r="E352" s="35"/>
      <c r="F352" s="35"/>
      <c r="G352" s="36"/>
      <c r="H352" s="34"/>
      <c r="I352" s="36"/>
      <c r="J352" s="35"/>
    </row>
    <row r="353" spans="1:10" ht="13.2" x14ac:dyDescent="0.25">
      <c r="A353" s="8"/>
      <c r="B353" s="34"/>
      <c r="C353" s="35"/>
      <c r="D353" s="36"/>
      <c r="E353" s="35"/>
      <c r="F353" s="35"/>
      <c r="G353" s="36"/>
      <c r="H353" s="34"/>
      <c r="I353" s="36"/>
      <c r="J353" s="35"/>
    </row>
    <row r="354" spans="1:10" ht="13.2" x14ac:dyDescent="0.25">
      <c r="A354" s="8"/>
      <c r="B354" s="34"/>
      <c r="C354" s="35"/>
      <c r="D354" s="36"/>
      <c r="E354" s="35"/>
      <c r="F354" s="35"/>
      <c r="G354" s="36"/>
      <c r="H354" s="34"/>
      <c r="I354" s="36"/>
      <c r="J354" s="35"/>
    </row>
    <row r="355" spans="1:10" ht="13.2" x14ac:dyDescent="0.25">
      <c r="A355" s="8"/>
      <c r="B355" s="34"/>
      <c r="C355" s="35"/>
      <c r="D355" s="36"/>
      <c r="E355" s="35"/>
      <c r="F355" s="35"/>
      <c r="G355" s="36"/>
      <c r="H355" s="34"/>
      <c r="I355" s="36"/>
      <c r="J355" s="35"/>
    </row>
    <row r="356" spans="1:10" ht="13.2" x14ac:dyDescent="0.25">
      <c r="A356" s="8"/>
      <c r="B356" s="34"/>
      <c r="C356" s="35"/>
      <c r="D356" s="36"/>
      <c r="E356" s="35"/>
      <c r="F356" s="35"/>
      <c r="G356" s="36"/>
      <c r="H356" s="34"/>
      <c r="I356" s="36"/>
      <c r="J356" s="35"/>
    </row>
    <row r="357" spans="1:10" ht="13.2" x14ac:dyDescent="0.25">
      <c r="A357" s="8"/>
      <c r="B357" s="34"/>
      <c r="C357" s="35"/>
      <c r="D357" s="36"/>
      <c r="E357" s="35"/>
      <c r="F357" s="35"/>
      <c r="G357" s="36"/>
      <c r="H357" s="34"/>
      <c r="I357" s="36"/>
      <c r="J357" s="35"/>
    </row>
    <row r="358" spans="1:10" ht="13.2" x14ac:dyDescent="0.25">
      <c r="A358" s="8"/>
      <c r="B358" s="34"/>
      <c r="C358" s="35"/>
      <c r="D358" s="36"/>
      <c r="E358" s="35"/>
      <c r="F358" s="35"/>
      <c r="G358" s="36"/>
      <c r="H358" s="34"/>
      <c r="I358" s="36"/>
      <c r="J358" s="35"/>
    </row>
    <row r="359" spans="1:10" ht="13.2" x14ac:dyDescent="0.25">
      <c r="A359" s="8"/>
      <c r="B359" s="34"/>
      <c r="C359" s="35"/>
      <c r="D359" s="36"/>
      <c r="E359" s="35"/>
      <c r="F359" s="35"/>
      <c r="G359" s="36"/>
      <c r="H359" s="34"/>
      <c r="I359" s="36"/>
      <c r="J359" s="35"/>
    </row>
    <row r="360" spans="1:10" ht="13.2" x14ac:dyDescent="0.25">
      <c r="A360" s="8"/>
      <c r="B360" s="34"/>
      <c r="C360" s="35"/>
      <c r="D360" s="36"/>
      <c r="E360" s="35"/>
      <c r="F360" s="35"/>
      <c r="G360" s="36"/>
      <c r="H360" s="34"/>
      <c r="I360" s="36"/>
      <c r="J360" s="35"/>
    </row>
    <row r="361" spans="1:10" ht="13.2" x14ac:dyDescent="0.25">
      <c r="A361" s="8"/>
      <c r="B361" s="34"/>
      <c r="C361" s="35"/>
      <c r="D361" s="36"/>
      <c r="E361" s="35"/>
      <c r="F361" s="35"/>
      <c r="G361" s="36"/>
      <c r="H361" s="34"/>
      <c r="I361" s="36"/>
      <c r="J361" s="35"/>
    </row>
    <row r="362" spans="1:10" ht="13.2" x14ac:dyDescent="0.25">
      <c r="A362" s="8"/>
      <c r="B362" s="34"/>
      <c r="C362" s="35"/>
      <c r="D362" s="36"/>
      <c r="E362" s="35"/>
      <c r="F362" s="35"/>
      <c r="G362" s="36"/>
      <c r="H362" s="34"/>
      <c r="I362" s="36"/>
      <c r="J362" s="35"/>
    </row>
    <row r="363" spans="1:10" ht="13.2" x14ac:dyDescent="0.25">
      <c r="A363" s="5"/>
      <c r="B363" s="26"/>
      <c r="C363" s="27"/>
      <c r="D363" s="28"/>
      <c r="E363" s="27"/>
      <c r="F363" s="27"/>
      <c r="G363" s="28"/>
      <c r="H363" s="26"/>
      <c r="I363" s="28"/>
      <c r="J363" s="27"/>
    </row>
    <row r="364" spans="1:10" ht="13.2" x14ac:dyDescent="0.25">
      <c r="A364" s="8"/>
      <c r="B364" s="26"/>
      <c r="C364" s="27"/>
      <c r="D364" s="28"/>
      <c r="E364" s="27"/>
      <c r="F364" s="27"/>
      <c r="G364" s="28"/>
      <c r="H364" s="26"/>
      <c r="I364" s="28"/>
      <c r="J364" s="27"/>
    </row>
    <row r="365" spans="1:10" x14ac:dyDescent="0.25">
      <c r="A365" s="5"/>
      <c r="B365" s="1"/>
      <c r="C365" s="3"/>
      <c r="D365" s="3"/>
      <c r="E365" s="3"/>
      <c r="F365" s="3"/>
      <c r="G365" s="3"/>
      <c r="H365" s="1"/>
      <c r="I365" s="3"/>
      <c r="J365" s="3"/>
    </row>
    <row r="366" spans="1:10" ht="18" x14ac:dyDescent="0.35">
      <c r="A366" s="85"/>
      <c r="B366" s="84"/>
      <c r="C366" s="29"/>
      <c r="D366" s="29"/>
      <c r="E366" s="31"/>
      <c r="F366" s="31"/>
      <c r="G366" s="31"/>
      <c r="H366" s="84"/>
      <c r="I366" s="29"/>
      <c r="J366" s="29"/>
    </row>
    <row r="367" spans="1:10" x14ac:dyDescent="0.25">
      <c r="A367" s="5"/>
      <c r="B367" s="1"/>
      <c r="C367" s="3"/>
      <c r="D367" s="3"/>
      <c r="E367" s="3"/>
      <c r="F367" s="3"/>
      <c r="G367" s="3"/>
      <c r="H367" s="1"/>
      <c r="I367" s="3"/>
      <c r="J367" s="3"/>
    </row>
    <row r="368" spans="1:10" ht="13.2" x14ac:dyDescent="0.25">
      <c r="A368" s="5"/>
      <c r="B368" s="5"/>
      <c r="C368" s="6"/>
      <c r="D368" s="7"/>
      <c r="E368" s="6"/>
      <c r="F368" s="6"/>
      <c r="G368" s="7"/>
      <c r="H368" s="5"/>
      <c r="I368" s="7"/>
      <c r="J368" s="6"/>
    </row>
    <row r="369" spans="1:10" ht="13.2" x14ac:dyDescent="0.25">
      <c r="A369" s="5"/>
      <c r="B369" s="5"/>
      <c r="C369" s="6"/>
      <c r="D369" s="7"/>
      <c r="E369" s="6"/>
      <c r="F369" s="6"/>
      <c r="G369" s="7"/>
      <c r="H369" s="5"/>
      <c r="I369" s="6"/>
      <c r="J369" s="6"/>
    </row>
    <row r="370" spans="1:10" ht="13.2" x14ac:dyDescent="0.25">
      <c r="A370" s="5"/>
      <c r="B370" s="32"/>
      <c r="C370" s="33"/>
      <c r="D370" s="33"/>
      <c r="E370" s="33"/>
      <c r="F370" s="33"/>
      <c r="G370" s="33"/>
      <c r="H370" s="32"/>
      <c r="I370" s="33"/>
      <c r="J370" s="33"/>
    </row>
    <row r="371" spans="1:10" ht="13.2" x14ac:dyDescent="0.25">
      <c r="A371" s="5"/>
      <c r="B371" s="5"/>
      <c r="C371" s="6"/>
      <c r="D371" s="6"/>
      <c r="E371" s="6"/>
      <c r="F371" s="6"/>
      <c r="G371" s="6"/>
      <c r="H371" s="5"/>
      <c r="I371" s="6"/>
      <c r="J371" s="6"/>
    </row>
    <row r="372" spans="1:10" ht="13.2" x14ac:dyDescent="0.25">
      <c r="A372" s="8"/>
      <c r="B372" s="34"/>
      <c r="C372" s="35"/>
      <c r="D372" s="36"/>
      <c r="E372" s="35"/>
      <c r="F372" s="35"/>
      <c r="G372" s="36"/>
      <c r="H372" s="34"/>
      <c r="I372" s="36"/>
      <c r="J372" s="35"/>
    </row>
    <row r="373" spans="1:10" ht="13.2" x14ac:dyDescent="0.25">
      <c r="A373" s="8"/>
      <c r="B373" s="34"/>
      <c r="C373" s="35"/>
      <c r="D373" s="36"/>
      <c r="E373" s="35"/>
      <c r="F373" s="35"/>
      <c r="G373" s="36"/>
      <c r="H373" s="34"/>
      <c r="I373" s="36"/>
      <c r="J373" s="35"/>
    </row>
    <row r="374" spans="1:10" ht="13.2" x14ac:dyDescent="0.25">
      <c r="A374" s="8"/>
      <c r="B374" s="34"/>
      <c r="C374" s="35"/>
      <c r="D374" s="36"/>
      <c r="E374" s="35"/>
      <c r="F374" s="35"/>
      <c r="G374" s="36"/>
      <c r="H374" s="34"/>
      <c r="I374" s="36"/>
      <c r="J374" s="35"/>
    </row>
    <row r="375" spans="1:10" ht="13.2" x14ac:dyDescent="0.25">
      <c r="A375" s="8"/>
      <c r="B375" s="34"/>
      <c r="C375" s="35"/>
      <c r="D375" s="36"/>
      <c r="E375" s="35"/>
      <c r="F375" s="35"/>
      <c r="G375" s="36"/>
      <c r="H375" s="34"/>
      <c r="I375" s="36"/>
      <c r="J375" s="35"/>
    </row>
    <row r="376" spans="1:10" ht="13.2" x14ac:dyDescent="0.25">
      <c r="A376" s="8"/>
      <c r="B376" s="34"/>
      <c r="C376" s="35"/>
      <c r="D376" s="36"/>
      <c r="E376" s="35"/>
      <c r="F376" s="35"/>
      <c r="G376" s="36"/>
      <c r="H376" s="34"/>
      <c r="I376" s="36"/>
      <c r="J376" s="35"/>
    </row>
    <row r="377" spans="1:10" ht="13.2" x14ac:dyDescent="0.25">
      <c r="A377" s="8"/>
      <c r="B377" s="34"/>
      <c r="C377" s="35"/>
      <c r="D377" s="36"/>
      <c r="E377" s="35"/>
      <c r="F377" s="35"/>
      <c r="G377" s="36"/>
      <c r="H377" s="34"/>
      <c r="I377" s="36"/>
      <c r="J377" s="35"/>
    </row>
    <row r="378" spans="1:10" ht="13.2" x14ac:dyDescent="0.25">
      <c r="A378" s="8"/>
      <c r="B378" s="34"/>
      <c r="C378" s="35"/>
      <c r="D378" s="36"/>
      <c r="E378" s="35"/>
      <c r="F378" s="35"/>
      <c r="G378" s="36"/>
      <c r="H378" s="34"/>
      <c r="I378" s="36"/>
      <c r="J378" s="35"/>
    </row>
    <row r="379" spans="1:10" ht="13.2" x14ac:dyDescent="0.25">
      <c r="A379" s="8"/>
      <c r="B379" s="34"/>
      <c r="C379" s="35"/>
      <c r="D379" s="36"/>
      <c r="E379" s="35"/>
      <c r="F379" s="35"/>
      <c r="G379" s="36"/>
      <c r="H379" s="34"/>
      <c r="I379" s="36"/>
      <c r="J379" s="35"/>
    </row>
    <row r="380" spans="1:10" ht="13.2" x14ac:dyDescent="0.25">
      <c r="A380" s="8"/>
      <c r="B380" s="34"/>
      <c r="C380" s="35"/>
      <c r="D380" s="36"/>
      <c r="E380" s="35"/>
      <c r="F380" s="35"/>
      <c r="G380" s="36"/>
      <c r="H380" s="34"/>
      <c r="I380" s="36"/>
      <c r="J380" s="35"/>
    </row>
    <row r="381" spans="1:10" ht="13.2" x14ac:dyDescent="0.25">
      <c r="A381" s="8"/>
      <c r="B381" s="34"/>
      <c r="C381" s="35"/>
      <c r="D381" s="36"/>
      <c r="E381" s="35"/>
      <c r="F381" s="35"/>
      <c r="G381" s="36"/>
      <c r="H381" s="34"/>
      <c r="I381" s="36"/>
      <c r="J381" s="35"/>
    </row>
    <row r="382" spans="1:10" ht="13.2" x14ac:dyDescent="0.25">
      <c r="A382" s="8"/>
      <c r="B382" s="34"/>
      <c r="C382" s="35"/>
      <c r="D382" s="36"/>
      <c r="E382" s="35"/>
      <c r="F382" s="35"/>
      <c r="G382" s="36"/>
      <c r="H382" s="34"/>
      <c r="I382" s="36"/>
      <c r="J382" s="35"/>
    </row>
    <row r="383" spans="1:10" ht="13.2" x14ac:dyDescent="0.25">
      <c r="A383" s="8"/>
      <c r="B383" s="34"/>
      <c r="C383" s="35"/>
      <c r="D383" s="36"/>
      <c r="E383" s="35"/>
      <c r="F383" s="35"/>
      <c r="G383" s="36"/>
      <c r="H383" s="34"/>
      <c r="I383" s="36"/>
      <c r="J383" s="35"/>
    </row>
    <row r="384" spans="1:10" ht="13.2" x14ac:dyDescent="0.25">
      <c r="A384" s="8"/>
      <c r="B384" s="34"/>
      <c r="C384" s="35"/>
      <c r="D384" s="36"/>
      <c r="E384" s="35"/>
      <c r="F384" s="35"/>
      <c r="G384" s="36"/>
      <c r="H384" s="34"/>
      <c r="I384" s="36"/>
      <c r="J384" s="35"/>
    </row>
    <row r="385" spans="1:10" ht="13.2" x14ac:dyDescent="0.25">
      <c r="A385" s="8"/>
      <c r="B385" s="34"/>
      <c r="C385" s="35"/>
      <c r="D385" s="36"/>
      <c r="E385" s="35"/>
      <c r="F385" s="35"/>
      <c r="G385" s="36"/>
      <c r="H385" s="34"/>
      <c r="I385" s="36"/>
      <c r="J385" s="35"/>
    </row>
    <row r="386" spans="1:10" ht="13.2" x14ac:dyDescent="0.25">
      <c r="A386" s="8"/>
      <c r="B386" s="34"/>
      <c r="C386" s="35"/>
      <c r="D386" s="36"/>
      <c r="E386" s="35"/>
      <c r="F386" s="35"/>
      <c r="G386" s="36"/>
      <c r="H386" s="34"/>
      <c r="I386" s="36"/>
      <c r="J386" s="35"/>
    </row>
    <row r="387" spans="1:10" ht="13.2" x14ac:dyDescent="0.25">
      <c r="A387" s="8"/>
      <c r="B387" s="34"/>
      <c r="C387" s="35"/>
      <c r="D387" s="36"/>
      <c r="E387" s="35"/>
      <c r="F387" s="35"/>
      <c r="G387" s="36"/>
      <c r="H387" s="34"/>
      <c r="I387" s="36"/>
      <c r="J387" s="35"/>
    </row>
    <row r="388" spans="1:10" ht="13.2" x14ac:dyDescent="0.25">
      <c r="A388" s="8"/>
      <c r="B388" s="34"/>
      <c r="C388" s="35"/>
      <c r="D388" s="36"/>
      <c r="E388" s="35"/>
      <c r="F388" s="35"/>
      <c r="G388" s="36"/>
      <c r="H388" s="34"/>
      <c r="I388" s="36"/>
      <c r="J388" s="35"/>
    </row>
    <row r="389" spans="1:10" ht="13.2" x14ac:dyDescent="0.25">
      <c r="A389" s="8"/>
      <c r="B389" s="34"/>
      <c r="C389" s="35"/>
      <c r="D389" s="36"/>
      <c r="E389" s="35"/>
      <c r="F389" s="35"/>
      <c r="G389" s="36"/>
      <c r="H389" s="34"/>
      <c r="I389" s="36"/>
      <c r="J389" s="35"/>
    </row>
    <row r="390" spans="1:10" ht="13.2" x14ac:dyDescent="0.25">
      <c r="A390" s="8"/>
      <c r="B390" s="34"/>
      <c r="C390" s="35"/>
      <c r="D390" s="36"/>
      <c r="E390" s="35"/>
      <c r="F390" s="35"/>
      <c r="G390" s="36"/>
      <c r="H390" s="34"/>
      <c r="I390" s="36"/>
      <c r="J390" s="35"/>
    </row>
    <row r="391" spans="1:10" ht="13.2" x14ac:dyDescent="0.25">
      <c r="A391" s="8"/>
      <c r="B391" s="34"/>
      <c r="C391" s="35"/>
      <c r="D391" s="36"/>
      <c r="E391" s="35"/>
      <c r="F391" s="35"/>
      <c r="G391" s="36"/>
      <c r="H391" s="34"/>
      <c r="I391" s="36"/>
      <c r="J391" s="35"/>
    </row>
    <row r="392" spans="1:10" ht="13.2" x14ac:dyDescent="0.25">
      <c r="A392" s="8"/>
      <c r="B392" s="34"/>
      <c r="C392" s="35"/>
      <c r="D392" s="36"/>
      <c r="E392" s="35"/>
      <c r="F392" s="35"/>
      <c r="G392" s="36"/>
      <c r="H392" s="34"/>
      <c r="I392" s="36"/>
      <c r="J392" s="35"/>
    </row>
    <row r="393" spans="1:10" ht="13.2" x14ac:dyDescent="0.25">
      <c r="A393" s="8"/>
      <c r="B393" s="34"/>
      <c r="C393" s="35"/>
      <c r="D393" s="36"/>
      <c r="E393" s="35"/>
      <c r="F393" s="35"/>
      <c r="G393" s="36"/>
      <c r="H393" s="34"/>
      <c r="I393" s="36"/>
      <c r="J393" s="35"/>
    </row>
    <row r="394" spans="1:10" ht="13.2" x14ac:dyDescent="0.25">
      <c r="A394" s="8"/>
      <c r="B394" s="34"/>
      <c r="C394" s="35"/>
      <c r="D394" s="36"/>
      <c r="E394" s="35"/>
      <c r="F394" s="35"/>
      <c r="G394" s="36"/>
      <c r="H394" s="34"/>
      <c r="I394" s="36"/>
      <c r="J394" s="35"/>
    </row>
    <row r="395" spans="1:10" ht="13.2" x14ac:dyDescent="0.25">
      <c r="A395" s="8"/>
      <c r="B395" s="34"/>
      <c r="C395" s="35"/>
      <c r="D395" s="36"/>
      <c r="E395" s="35"/>
      <c r="F395" s="35"/>
      <c r="G395" s="36"/>
      <c r="H395" s="34"/>
      <c r="I395" s="36"/>
      <c r="J395" s="35"/>
    </row>
    <row r="396" spans="1:10" ht="13.2" x14ac:dyDescent="0.25">
      <c r="A396" s="8"/>
      <c r="B396" s="34"/>
      <c r="C396" s="35"/>
      <c r="D396" s="36"/>
      <c r="E396" s="35"/>
      <c r="F396" s="35"/>
      <c r="G396" s="36"/>
      <c r="H396" s="34"/>
      <c r="I396" s="36"/>
      <c r="J396" s="35"/>
    </row>
    <row r="397" spans="1:10" ht="13.2" x14ac:dyDescent="0.25">
      <c r="A397" s="8"/>
      <c r="B397" s="34"/>
      <c r="C397" s="35"/>
      <c r="D397" s="36"/>
      <c r="E397" s="35"/>
      <c r="F397" s="35"/>
      <c r="G397" s="36"/>
      <c r="H397" s="34"/>
      <c r="I397" s="36"/>
      <c r="J397" s="35"/>
    </row>
    <row r="398" spans="1:10" ht="13.2" x14ac:dyDescent="0.25">
      <c r="A398" s="8"/>
      <c r="B398" s="34"/>
      <c r="C398" s="35"/>
      <c r="D398" s="36"/>
      <c r="E398" s="35"/>
      <c r="F398" s="35"/>
      <c r="G398" s="36"/>
      <c r="H398" s="34"/>
      <c r="I398" s="36"/>
      <c r="J398" s="35"/>
    </row>
    <row r="399" spans="1:10" ht="13.2" x14ac:dyDescent="0.25">
      <c r="A399" s="8"/>
      <c r="B399" s="34"/>
      <c r="C399" s="35"/>
      <c r="D399" s="36"/>
      <c r="E399" s="35"/>
      <c r="F399" s="35"/>
      <c r="G399" s="36"/>
      <c r="H399" s="34"/>
      <c r="I399" s="36"/>
      <c r="J399" s="35"/>
    </row>
    <row r="400" spans="1:10" ht="13.2" x14ac:dyDescent="0.25">
      <c r="A400" s="8"/>
      <c r="B400" s="34"/>
      <c r="C400" s="35"/>
      <c r="D400" s="36"/>
      <c r="E400" s="35"/>
      <c r="F400" s="35"/>
      <c r="G400" s="36"/>
      <c r="H400" s="34"/>
      <c r="I400" s="36"/>
      <c r="J400" s="35"/>
    </row>
    <row r="401" spans="1:10" ht="13.2" x14ac:dyDescent="0.25">
      <c r="A401" s="8"/>
      <c r="B401" s="34"/>
      <c r="C401" s="35"/>
      <c r="D401" s="36"/>
      <c r="E401" s="35"/>
      <c r="F401" s="35"/>
      <c r="G401" s="36"/>
      <c r="H401" s="34"/>
      <c r="I401" s="36"/>
      <c r="J401" s="35"/>
    </row>
    <row r="402" spans="1:10" ht="13.2" x14ac:dyDescent="0.25">
      <c r="A402" s="8"/>
      <c r="B402" s="34"/>
      <c r="C402" s="35"/>
      <c r="D402" s="36"/>
      <c r="E402" s="35"/>
      <c r="F402" s="35"/>
      <c r="G402" s="36"/>
      <c r="H402" s="34"/>
      <c r="I402" s="36"/>
      <c r="J402" s="35"/>
    </row>
    <row r="403" spans="1:10" ht="13.2" x14ac:dyDescent="0.25">
      <c r="A403" s="8"/>
      <c r="B403" s="34"/>
      <c r="C403" s="35"/>
      <c r="D403" s="36"/>
      <c r="E403" s="35"/>
      <c r="F403" s="35"/>
      <c r="G403" s="36"/>
      <c r="H403" s="34"/>
      <c r="I403" s="36"/>
      <c r="J403" s="35"/>
    </row>
    <row r="404" spans="1:10" ht="13.2" x14ac:dyDescent="0.25">
      <c r="A404" s="8"/>
      <c r="B404" s="34"/>
      <c r="C404" s="35"/>
      <c r="D404" s="36"/>
      <c r="E404" s="35"/>
      <c r="F404" s="35"/>
      <c r="G404" s="36"/>
      <c r="H404" s="34"/>
      <c r="I404" s="36"/>
      <c r="J404" s="35"/>
    </row>
    <row r="405" spans="1:10" ht="13.2" x14ac:dyDescent="0.25">
      <c r="A405" s="8"/>
      <c r="B405" s="34"/>
      <c r="C405" s="35"/>
      <c r="D405" s="36"/>
      <c r="E405" s="35"/>
      <c r="F405" s="35"/>
      <c r="G405" s="36"/>
      <c r="H405" s="34"/>
      <c r="I405" s="36"/>
      <c r="J405" s="35"/>
    </row>
    <row r="406" spans="1:10" ht="13.2" x14ac:dyDescent="0.25">
      <c r="A406" s="8"/>
      <c r="B406" s="34"/>
      <c r="C406" s="35"/>
      <c r="D406" s="36"/>
      <c r="E406" s="35"/>
      <c r="F406" s="35"/>
      <c r="G406" s="36"/>
      <c r="H406" s="34"/>
      <c r="I406" s="36"/>
      <c r="J406" s="35"/>
    </row>
    <row r="407" spans="1:10" ht="13.2" x14ac:dyDescent="0.25">
      <c r="A407" s="8"/>
      <c r="B407" s="34"/>
      <c r="C407" s="35"/>
      <c r="D407" s="36"/>
      <c r="E407" s="35"/>
      <c r="F407" s="35"/>
      <c r="G407" s="36"/>
      <c r="H407" s="34"/>
      <c r="I407" s="36"/>
      <c r="J407" s="35"/>
    </row>
    <row r="408" spans="1:10" ht="13.2" x14ac:dyDescent="0.25">
      <c r="A408" s="8"/>
      <c r="B408" s="34"/>
      <c r="C408" s="35"/>
      <c r="D408" s="36"/>
      <c r="E408" s="35"/>
      <c r="F408" s="35"/>
      <c r="G408" s="36"/>
      <c r="H408" s="34"/>
      <c r="I408" s="36"/>
      <c r="J408" s="35"/>
    </row>
    <row r="409" spans="1:10" ht="13.2" x14ac:dyDescent="0.25">
      <c r="A409" s="8"/>
      <c r="B409" s="34"/>
      <c r="C409" s="35"/>
      <c r="D409" s="36"/>
      <c r="E409" s="35"/>
      <c r="F409" s="35"/>
      <c r="G409" s="36"/>
      <c r="H409" s="34"/>
      <c r="I409" s="36"/>
      <c r="J409" s="35"/>
    </row>
    <row r="410" spans="1:10" ht="13.2" x14ac:dyDescent="0.25">
      <c r="A410" s="8"/>
      <c r="B410" s="34"/>
      <c r="C410" s="35"/>
      <c r="D410" s="36"/>
      <c r="E410" s="35"/>
      <c r="F410" s="35"/>
      <c r="G410" s="36"/>
      <c r="H410" s="34"/>
      <c r="I410" s="36"/>
      <c r="J410" s="35"/>
    </row>
    <row r="411" spans="1:10" ht="13.2" x14ac:dyDescent="0.25">
      <c r="A411" s="8"/>
      <c r="B411" s="34"/>
      <c r="C411" s="35"/>
      <c r="D411" s="36"/>
      <c r="E411" s="35"/>
      <c r="F411" s="35"/>
      <c r="G411" s="36"/>
      <c r="H411" s="34"/>
      <c r="I411" s="36"/>
      <c r="J411" s="35"/>
    </row>
    <row r="412" spans="1:10" ht="13.2" x14ac:dyDescent="0.25">
      <c r="A412" s="8"/>
      <c r="B412" s="34"/>
      <c r="C412" s="35"/>
      <c r="D412" s="36"/>
      <c r="E412" s="35"/>
      <c r="F412" s="35"/>
      <c r="G412" s="36"/>
      <c r="H412" s="34"/>
      <c r="I412" s="36"/>
      <c r="J412" s="35"/>
    </row>
    <row r="413" spans="1:10" ht="13.2" x14ac:dyDescent="0.25">
      <c r="A413" s="8"/>
      <c r="B413" s="34"/>
      <c r="C413" s="35"/>
      <c r="D413" s="36"/>
      <c r="E413" s="35"/>
      <c r="F413" s="35"/>
      <c r="G413" s="36"/>
      <c r="H413" s="34"/>
      <c r="I413" s="36"/>
      <c r="J413" s="35"/>
    </row>
    <row r="414" spans="1:10" ht="13.2" x14ac:dyDescent="0.25">
      <c r="A414" s="8"/>
      <c r="B414" s="34"/>
      <c r="C414" s="35"/>
      <c r="D414" s="36"/>
      <c r="E414" s="35"/>
      <c r="F414" s="35"/>
      <c r="G414" s="36"/>
      <c r="H414" s="34"/>
      <c r="I414" s="36"/>
      <c r="J414" s="35"/>
    </row>
    <row r="415" spans="1:10" ht="13.2" x14ac:dyDescent="0.25">
      <c r="A415" s="8"/>
      <c r="B415" s="34"/>
      <c r="C415" s="35"/>
      <c r="D415" s="36"/>
      <c r="E415" s="35"/>
      <c r="F415" s="35"/>
      <c r="G415" s="36"/>
      <c r="H415" s="34"/>
      <c r="I415" s="36"/>
      <c r="J415" s="35"/>
    </row>
    <row r="416" spans="1:10" ht="13.2" x14ac:dyDescent="0.25">
      <c r="A416" s="5"/>
      <c r="B416" s="26"/>
      <c r="C416" s="27"/>
      <c r="D416" s="28"/>
      <c r="E416" s="27"/>
      <c r="F416" s="27"/>
      <c r="G416" s="28"/>
      <c r="H416" s="26"/>
      <c r="I416" s="28"/>
      <c r="J416" s="27"/>
    </row>
    <row r="417" spans="1:10" ht="13.2" x14ac:dyDescent="0.25">
      <c r="A417" s="8"/>
      <c r="B417" s="26"/>
      <c r="C417" s="27"/>
      <c r="D417" s="28"/>
      <c r="E417" s="27"/>
      <c r="F417" s="27"/>
      <c r="G417" s="28"/>
      <c r="H417" s="26"/>
      <c r="I417" s="28"/>
      <c r="J417" s="27"/>
    </row>
    <row r="418" spans="1:10" x14ac:dyDescent="0.25">
      <c r="A418" s="5"/>
      <c r="B418" s="1"/>
      <c r="C418" s="3"/>
      <c r="D418" s="3"/>
      <c r="E418" s="3"/>
      <c r="F418" s="3"/>
      <c r="G418" s="3"/>
      <c r="H418" s="1"/>
      <c r="I418" s="3"/>
      <c r="J418" s="3"/>
    </row>
    <row r="419" spans="1:10" x14ac:dyDescent="0.25">
      <c r="A419" s="5"/>
      <c r="B419" s="1"/>
      <c r="C419" s="3"/>
      <c r="D419" s="3"/>
      <c r="E419" s="3"/>
      <c r="F419" s="37"/>
      <c r="G419" s="3"/>
      <c r="H419" s="1"/>
      <c r="I419" s="3"/>
      <c r="J419" s="3"/>
    </row>
    <row r="420" spans="1:10" x14ac:dyDescent="0.25">
      <c r="A420" s="5"/>
      <c r="B420" s="1"/>
      <c r="C420" s="3"/>
      <c r="D420" s="3"/>
      <c r="E420" s="3"/>
      <c r="F420" s="3"/>
      <c r="G420" s="3"/>
      <c r="H420" s="1"/>
      <c r="I420" s="3"/>
      <c r="J420" s="3"/>
    </row>
    <row r="421" spans="1:10" ht="13.2" x14ac:dyDescent="0.25">
      <c r="A421" s="5"/>
      <c r="B421" s="5"/>
      <c r="C421" s="6"/>
      <c r="D421" s="7"/>
      <c r="E421" s="6"/>
      <c r="F421" s="6"/>
      <c r="G421" s="7"/>
      <c r="H421" s="5"/>
      <c r="I421" s="7"/>
      <c r="J421" s="6"/>
    </row>
    <row r="422" spans="1:10" ht="13.2" x14ac:dyDescent="0.25">
      <c r="A422" s="5"/>
      <c r="B422" s="5"/>
      <c r="C422" s="6"/>
      <c r="D422" s="7"/>
      <c r="E422" s="6"/>
      <c r="F422" s="6"/>
      <c r="G422" s="7"/>
      <c r="H422" s="5"/>
      <c r="I422" s="6"/>
      <c r="J422" s="6"/>
    </row>
    <row r="423" spans="1:10" ht="13.2" x14ac:dyDescent="0.25">
      <c r="A423" s="5"/>
      <c r="B423" s="32"/>
      <c r="C423" s="33"/>
      <c r="D423" s="33"/>
      <c r="E423" s="33"/>
      <c r="F423" s="33"/>
      <c r="G423" s="33"/>
      <c r="H423" s="32"/>
      <c r="I423" s="33"/>
      <c r="J423" s="33"/>
    </row>
    <row r="424" spans="1:10" ht="13.2" x14ac:dyDescent="0.25">
      <c r="A424" s="5"/>
      <c r="B424" s="5"/>
      <c r="C424" s="6"/>
      <c r="D424" s="6"/>
      <c r="E424" s="6"/>
      <c r="F424" s="6"/>
      <c r="G424" s="6"/>
      <c r="H424" s="5"/>
      <c r="I424" s="6"/>
      <c r="J424" s="6"/>
    </row>
    <row r="425" spans="1:10" ht="13.2" x14ac:dyDescent="0.25">
      <c r="A425" s="8"/>
      <c r="B425" s="34"/>
      <c r="C425" s="35"/>
      <c r="D425" s="36"/>
      <c r="E425" s="35"/>
      <c r="F425" s="35"/>
      <c r="G425" s="36"/>
      <c r="H425" s="34"/>
      <c r="I425" s="36"/>
      <c r="J425" s="35"/>
    </row>
    <row r="426" spans="1:10" ht="13.2" x14ac:dyDescent="0.25">
      <c r="A426" s="8"/>
      <c r="B426" s="34"/>
      <c r="C426" s="35"/>
      <c r="D426" s="36"/>
      <c r="E426" s="35"/>
      <c r="F426" s="35"/>
      <c r="G426" s="36"/>
      <c r="H426" s="34"/>
      <c r="I426" s="36"/>
      <c r="J426" s="35"/>
    </row>
    <row r="427" spans="1:10" ht="13.2" x14ac:dyDescent="0.25">
      <c r="A427" s="8"/>
      <c r="B427" s="34"/>
      <c r="C427" s="35"/>
      <c r="D427" s="36"/>
      <c r="E427" s="35"/>
      <c r="F427" s="35"/>
      <c r="G427" s="36"/>
      <c r="H427" s="34"/>
      <c r="I427" s="36"/>
      <c r="J427" s="35"/>
    </row>
    <row r="428" spans="1:10" ht="13.2" x14ac:dyDescent="0.25">
      <c r="A428" s="8"/>
      <c r="B428" s="34"/>
      <c r="C428" s="35"/>
      <c r="D428" s="36"/>
      <c r="E428" s="35"/>
      <c r="F428" s="35"/>
      <c r="G428" s="36"/>
      <c r="H428" s="34"/>
      <c r="I428" s="36"/>
      <c r="J428" s="35"/>
    </row>
    <row r="429" spans="1:10" ht="13.2" x14ac:dyDescent="0.25">
      <c r="A429" s="8"/>
      <c r="B429" s="34"/>
      <c r="C429" s="35"/>
      <c r="D429" s="36"/>
      <c r="E429" s="35"/>
      <c r="F429" s="35"/>
      <c r="G429" s="36"/>
      <c r="H429" s="34"/>
      <c r="I429" s="36"/>
      <c r="J429" s="35"/>
    </row>
    <row r="430" spans="1:10" ht="13.2" x14ac:dyDescent="0.25">
      <c r="A430" s="8"/>
      <c r="B430" s="34"/>
      <c r="C430" s="35"/>
      <c r="D430" s="36"/>
      <c r="E430" s="35"/>
      <c r="F430" s="35"/>
      <c r="G430" s="36"/>
      <c r="H430" s="34"/>
      <c r="I430" s="36"/>
      <c r="J430" s="35"/>
    </row>
    <row r="431" spans="1:10" ht="13.2" x14ac:dyDescent="0.25">
      <c r="A431" s="8"/>
      <c r="B431" s="34"/>
      <c r="C431" s="35"/>
      <c r="D431" s="36"/>
      <c r="E431" s="35"/>
      <c r="F431" s="35"/>
      <c r="G431" s="36"/>
      <c r="H431" s="34"/>
      <c r="I431" s="36"/>
      <c r="J431" s="35"/>
    </row>
    <row r="432" spans="1:10" ht="13.2" x14ac:dyDescent="0.25">
      <c r="A432" s="8"/>
      <c r="B432" s="34"/>
      <c r="C432" s="35"/>
      <c r="D432" s="36"/>
      <c r="E432" s="35"/>
      <c r="F432" s="35"/>
      <c r="G432" s="36"/>
      <c r="H432" s="34"/>
      <c r="I432" s="36"/>
      <c r="J432" s="35"/>
    </row>
    <row r="433" spans="1:10" ht="13.2" x14ac:dyDescent="0.25">
      <c r="A433" s="8"/>
      <c r="B433" s="34"/>
      <c r="C433" s="35"/>
      <c r="D433" s="36"/>
      <c r="E433" s="35"/>
      <c r="F433" s="35"/>
      <c r="G433" s="36"/>
      <c r="H433" s="34"/>
      <c r="I433" s="36"/>
      <c r="J433" s="35"/>
    </row>
    <row r="434" spans="1:10" ht="13.2" x14ac:dyDescent="0.25">
      <c r="A434" s="8"/>
      <c r="B434" s="34"/>
      <c r="C434" s="35"/>
      <c r="D434" s="36"/>
      <c r="E434" s="35"/>
      <c r="F434" s="35"/>
      <c r="G434" s="36"/>
      <c r="H434" s="34"/>
      <c r="I434" s="36"/>
      <c r="J434" s="35"/>
    </row>
    <row r="435" spans="1:10" ht="13.2" x14ac:dyDescent="0.25">
      <c r="A435" s="8"/>
      <c r="B435" s="34"/>
      <c r="C435" s="35"/>
      <c r="D435" s="36"/>
      <c r="E435" s="35"/>
      <c r="F435" s="35"/>
      <c r="G435" s="36"/>
      <c r="H435" s="34"/>
      <c r="I435" s="36"/>
      <c r="J435" s="35"/>
    </row>
    <row r="436" spans="1:10" ht="13.2" x14ac:dyDescent="0.25">
      <c r="A436" s="8"/>
      <c r="B436" s="34"/>
      <c r="C436" s="35"/>
      <c r="D436" s="36"/>
      <c r="E436" s="35"/>
      <c r="F436" s="35"/>
      <c r="G436" s="36"/>
      <c r="H436" s="34"/>
      <c r="I436" s="36"/>
      <c r="J436" s="35"/>
    </row>
    <row r="437" spans="1:10" ht="13.2" x14ac:dyDescent="0.25">
      <c r="A437" s="8"/>
      <c r="B437" s="34"/>
      <c r="C437" s="35"/>
      <c r="D437" s="36"/>
      <c r="E437" s="35"/>
      <c r="F437" s="35"/>
      <c r="G437" s="36"/>
      <c r="H437" s="34"/>
      <c r="I437" s="36"/>
      <c r="J437" s="35"/>
    </row>
    <row r="438" spans="1:10" ht="13.2" x14ac:dyDescent="0.25">
      <c r="A438" s="8"/>
      <c r="B438" s="34"/>
      <c r="C438" s="35"/>
      <c r="D438" s="36"/>
      <c r="E438" s="35"/>
      <c r="F438" s="35"/>
      <c r="G438" s="36"/>
      <c r="H438" s="34"/>
      <c r="I438" s="36"/>
      <c r="J438" s="35"/>
    </row>
    <row r="439" spans="1:10" ht="13.2" x14ac:dyDescent="0.25">
      <c r="A439" s="8"/>
      <c r="B439" s="34"/>
      <c r="C439" s="35"/>
      <c r="D439" s="36"/>
      <c r="E439" s="35"/>
      <c r="F439" s="35"/>
      <c r="G439" s="36"/>
      <c r="H439" s="34"/>
      <c r="I439" s="36"/>
      <c r="J439" s="35"/>
    </row>
    <row r="440" spans="1:10" ht="13.2" x14ac:dyDescent="0.25">
      <c r="A440" s="8"/>
      <c r="B440" s="34"/>
      <c r="C440" s="35"/>
      <c r="D440" s="36"/>
      <c r="E440" s="35"/>
      <c r="F440" s="35"/>
      <c r="G440" s="36"/>
      <c r="H440" s="34"/>
      <c r="I440" s="36"/>
      <c r="J440" s="35"/>
    </row>
    <row r="441" spans="1:10" ht="13.2" x14ac:dyDescent="0.25">
      <c r="A441" s="8"/>
      <c r="B441" s="34"/>
      <c r="C441" s="35"/>
      <c r="D441" s="36"/>
      <c r="E441" s="35"/>
      <c r="F441" s="35"/>
      <c r="G441" s="36"/>
      <c r="H441" s="34"/>
      <c r="I441" s="36"/>
      <c r="J441" s="35"/>
    </row>
    <row r="442" spans="1:10" ht="13.2" x14ac:dyDescent="0.25">
      <c r="A442" s="8"/>
      <c r="B442" s="34"/>
      <c r="C442" s="35"/>
      <c r="D442" s="36"/>
      <c r="E442" s="35"/>
      <c r="F442" s="35"/>
      <c r="G442" s="36"/>
      <c r="H442" s="34"/>
      <c r="I442" s="36"/>
      <c r="J442" s="35"/>
    </row>
    <row r="443" spans="1:10" ht="13.2" x14ac:dyDescent="0.25">
      <c r="A443" s="8"/>
      <c r="B443" s="34"/>
      <c r="C443" s="35"/>
      <c r="D443" s="36"/>
      <c r="E443" s="35"/>
      <c r="F443" s="35"/>
      <c r="G443" s="36"/>
      <c r="H443" s="34"/>
      <c r="I443" s="36"/>
      <c r="J443" s="35"/>
    </row>
    <row r="444" spans="1:10" ht="13.2" x14ac:dyDescent="0.25">
      <c r="A444" s="8"/>
      <c r="B444" s="34"/>
      <c r="C444" s="35"/>
      <c r="D444" s="36"/>
      <c r="E444" s="35"/>
      <c r="F444" s="35"/>
      <c r="G444" s="36"/>
      <c r="H444" s="34"/>
      <c r="I444" s="36"/>
      <c r="J444" s="35"/>
    </row>
    <row r="445" spans="1:10" ht="13.2" x14ac:dyDescent="0.25">
      <c r="A445" s="8"/>
      <c r="B445" s="34"/>
      <c r="C445" s="35"/>
      <c r="D445" s="36"/>
      <c r="E445" s="35"/>
      <c r="F445" s="35"/>
      <c r="G445" s="36"/>
      <c r="H445" s="34"/>
      <c r="I445" s="36"/>
      <c r="J445" s="35"/>
    </row>
    <row r="446" spans="1:10" ht="13.2" x14ac:dyDescent="0.25">
      <c r="A446" s="8"/>
      <c r="B446" s="34"/>
      <c r="C446" s="35"/>
      <c r="D446" s="36"/>
      <c r="E446" s="35"/>
      <c r="F446" s="35"/>
      <c r="G446" s="36"/>
      <c r="H446" s="34"/>
      <c r="I446" s="36"/>
      <c r="J446" s="35"/>
    </row>
    <row r="447" spans="1:10" ht="13.2" x14ac:dyDescent="0.25">
      <c r="A447" s="8"/>
      <c r="B447" s="34"/>
      <c r="C447" s="35"/>
      <c r="D447" s="36"/>
      <c r="E447" s="35"/>
      <c r="F447" s="35"/>
      <c r="G447" s="36"/>
      <c r="H447" s="34"/>
      <c r="I447" s="36"/>
      <c r="J447" s="35"/>
    </row>
    <row r="448" spans="1:10" ht="13.2" x14ac:dyDescent="0.25">
      <c r="A448" s="8"/>
      <c r="B448" s="34"/>
      <c r="C448" s="35"/>
      <c r="D448" s="36"/>
      <c r="E448" s="35"/>
      <c r="F448" s="35"/>
      <c r="G448" s="36"/>
      <c r="H448" s="34"/>
      <c r="I448" s="36"/>
      <c r="J448" s="35"/>
    </row>
    <row r="449" spans="1:10" ht="13.2" x14ac:dyDescent="0.25">
      <c r="A449" s="8"/>
      <c r="B449" s="34"/>
      <c r="C449" s="35"/>
      <c r="D449" s="36"/>
      <c r="E449" s="35"/>
      <c r="F449" s="35"/>
      <c r="G449" s="36"/>
      <c r="H449" s="34"/>
      <c r="I449" s="36"/>
      <c r="J449" s="35"/>
    </row>
    <row r="450" spans="1:10" ht="13.2" x14ac:dyDescent="0.25">
      <c r="A450" s="8"/>
      <c r="B450" s="34"/>
      <c r="C450" s="35"/>
      <c r="D450" s="36"/>
      <c r="E450" s="35"/>
      <c r="F450" s="35"/>
      <c r="G450" s="36"/>
      <c r="H450" s="34"/>
      <c r="I450" s="36"/>
      <c r="J450" s="35"/>
    </row>
    <row r="451" spans="1:10" ht="13.2" x14ac:dyDescent="0.25">
      <c r="A451" s="8"/>
      <c r="B451" s="34"/>
      <c r="C451" s="35"/>
      <c r="D451" s="36"/>
      <c r="E451" s="35"/>
      <c r="F451" s="35"/>
      <c r="G451" s="36"/>
      <c r="H451" s="34"/>
      <c r="I451" s="36"/>
      <c r="J451" s="35"/>
    </row>
    <row r="452" spans="1:10" ht="13.2" x14ac:dyDescent="0.25">
      <c r="A452" s="8"/>
      <c r="B452" s="34"/>
      <c r="C452" s="35"/>
      <c r="D452" s="36"/>
      <c r="E452" s="35"/>
      <c r="F452" s="35"/>
      <c r="G452" s="36"/>
      <c r="H452" s="34"/>
      <c r="I452" s="36"/>
      <c r="J452" s="35"/>
    </row>
    <row r="453" spans="1:10" ht="13.2" x14ac:dyDescent="0.25">
      <c r="A453" s="8"/>
      <c r="B453" s="34"/>
      <c r="C453" s="35"/>
      <c r="D453" s="36"/>
      <c r="E453" s="35"/>
      <c r="F453" s="35"/>
      <c r="G453" s="36"/>
      <c r="H453" s="34"/>
      <c r="I453" s="36"/>
      <c r="J453" s="35"/>
    </row>
    <row r="454" spans="1:10" ht="13.2" x14ac:dyDescent="0.25">
      <c r="A454" s="8"/>
      <c r="B454" s="34"/>
      <c r="C454" s="35"/>
      <c r="D454" s="36"/>
      <c r="E454" s="35"/>
      <c r="F454" s="35"/>
      <c r="G454" s="36"/>
      <c r="H454" s="34"/>
      <c r="I454" s="36"/>
      <c r="J454" s="35"/>
    </row>
    <row r="455" spans="1:10" ht="13.2" x14ac:dyDescent="0.25">
      <c r="A455" s="8"/>
      <c r="B455" s="34"/>
      <c r="C455" s="35"/>
      <c r="D455" s="36"/>
      <c r="E455" s="35"/>
      <c r="F455" s="35"/>
      <c r="G455" s="36"/>
      <c r="H455" s="34"/>
      <c r="I455" s="36"/>
      <c r="J455" s="35"/>
    </row>
    <row r="456" spans="1:10" ht="13.2" x14ac:dyDescent="0.25">
      <c r="A456" s="8"/>
      <c r="B456" s="34"/>
      <c r="C456" s="35"/>
      <c r="D456" s="36"/>
      <c r="E456" s="35"/>
      <c r="F456" s="35"/>
      <c r="G456" s="36"/>
      <c r="H456" s="34"/>
      <c r="I456" s="36"/>
      <c r="J456" s="35"/>
    </row>
    <row r="457" spans="1:10" ht="13.2" x14ac:dyDescent="0.25">
      <c r="A457" s="8"/>
      <c r="B457" s="34"/>
      <c r="C457" s="35"/>
      <c r="D457" s="36"/>
      <c r="E457" s="35"/>
      <c r="F457" s="35"/>
      <c r="G457" s="36"/>
      <c r="H457" s="34"/>
      <c r="I457" s="36"/>
      <c r="J457" s="35"/>
    </row>
    <row r="458" spans="1:10" ht="13.2" x14ac:dyDescent="0.25">
      <c r="A458" s="8"/>
      <c r="B458" s="34"/>
      <c r="C458" s="35"/>
      <c r="D458" s="36"/>
      <c r="E458" s="35"/>
      <c r="F458" s="35"/>
      <c r="G458" s="36"/>
      <c r="H458" s="34"/>
      <c r="I458" s="36"/>
      <c r="J458" s="35"/>
    </row>
    <row r="459" spans="1:10" ht="13.2" x14ac:dyDescent="0.25">
      <c r="A459" s="8"/>
      <c r="B459" s="34"/>
      <c r="C459" s="35"/>
      <c r="D459" s="36"/>
      <c r="E459" s="35"/>
      <c r="F459" s="35"/>
      <c r="G459" s="36"/>
      <c r="H459" s="34"/>
      <c r="I459" s="36"/>
      <c r="J459" s="35"/>
    </row>
    <row r="460" spans="1:10" ht="13.2" x14ac:dyDescent="0.25">
      <c r="A460" s="8"/>
      <c r="B460" s="34"/>
      <c r="C460" s="35"/>
      <c r="D460" s="36"/>
      <c r="E460" s="35"/>
      <c r="F460" s="35"/>
      <c r="G460" s="36"/>
      <c r="H460" s="34"/>
      <c r="I460" s="36"/>
      <c r="J460" s="35"/>
    </row>
    <row r="461" spans="1:10" ht="13.2" x14ac:dyDescent="0.25">
      <c r="A461" s="8"/>
      <c r="B461" s="34"/>
      <c r="C461" s="35"/>
      <c r="D461" s="36"/>
      <c r="E461" s="35"/>
      <c r="F461" s="35"/>
      <c r="G461" s="36"/>
      <c r="H461" s="34"/>
      <c r="I461" s="36"/>
      <c r="J461" s="35"/>
    </row>
    <row r="462" spans="1:10" ht="13.2" x14ac:dyDescent="0.25">
      <c r="A462" s="8"/>
      <c r="B462" s="34"/>
      <c r="C462" s="35"/>
      <c r="D462" s="36"/>
      <c r="E462" s="35"/>
      <c r="F462" s="35"/>
      <c r="G462" s="36"/>
      <c r="H462" s="34"/>
      <c r="I462" s="36"/>
      <c r="J462" s="35"/>
    </row>
    <row r="463" spans="1:10" ht="13.2" x14ac:dyDescent="0.25">
      <c r="A463" s="8"/>
      <c r="B463" s="34"/>
      <c r="C463" s="35"/>
      <c r="D463" s="36"/>
      <c r="E463" s="35"/>
      <c r="F463" s="35"/>
      <c r="G463" s="36"/>
      <c r="H463" s="34"/>
      <c r="I463" s="36"/>
      <c r="J463" s="35"/>
    </row>
    <row r="464" spans="1:10" ht="13.2" x14ac:dyDescent="0.25">
      <c r="A464" s="8"/>
      <c r="B464" s="34"/>
      <c r="C464" s="35"/>
      <c r="D464" s="36"/>
      <c r="E464" s="35"/>
      <c r="F464" s="35"/>
      <c r="G464" s="36"/>
      <c r="H464" s="34"/>
      <c r="I464" s="36"/>
      <c r="J464" s="35"/>
    </row>
    <row r="465" spans="1:10" ht="13.2" x14ac:dyDescent="0.25">
      <c r="A465" s="8"/>
      <c r="B465" s="34"/>
      <c r="C465" s="35"/>
      <c r="D465" s="36"/>
      <c r="E465" s="35"/>
      <c r="F465" s="35"/>
      <c r="G465" s="36"/>
      <c r="H465" s="34"/>
      <c r="I465" s="36"/>
      <c r="J465" s="35"/>
    </row>
    <row r="466" spans="1:10" ht="13.2" x14ac:dyDescent="0.25">
      <c r="A466" s="8"/>
      <c r="B466" s="34"/>
      <c r="C466" s="35"/>
      <c r="D466" s="36"/>
      <c r="E466" s="35"/>
      <c r="F466" s="35"/>
      <c r="G466" s="36"/>
      <c r="H466" s="34"/>
      <c r="I466" s="36"/>
      <c r="J466" s="35"/>
    </row>
    <row r="467" spans="1:10" ht="13.2" x14ac:dyDescent="0.25">
      <c r="A467" s="8"/>
      <c r="B467" s="34"/>
      <c r="C467" s="35"/>
      <c r="D467" s="36"/>
      <c r="E467" s="35"/>
      <c r="F467" s="35"/>
      <c r="G467" s="36"/>
      <c r="H467" s="34"/>
      <c r="I467" s="36"/>
      <c r="J467" s="35"/>
    </row>
    <row r="468" spans="1:10" ht="13.2" x14ac:dyDescent="0.25">
      <c r="A468" s="8"/>
      <c r="B468" s="34"/>
      <c r="C468" s="35"/>
      <c r="D468" s="36"/>
      <c r="E468" s="35"/>
      <c r="F468" s="35"/>
      <c r="G468" s="36"/>
      <c r="H468" s="34"/>
      <c r="I468" s="36"/>
      <c r="J468" s="35"/>
    </row>
    <row r="469" spans="1:10" ht="13.2" x14ac:dyDescent="0.25">
      <c r="A469" s="5"/>
      <c r="B469" s="26"/>
      <c r="C469" s="27"/>
      <c r="D469" s="27"/>
      <c r="E469" s="27"/>
      <c r="F469" s="27"/>
      <c r="G469" s="27"/>
      <c r="H469" s="26"/>
      <c r="I469" s="27"/>
      <c r="J469" s="27"/>
    </row>
    <row r="470" spans="1:10" ht="13.2" x14ac:dyDescent="0.25">
      <c r="A470" s="8"/>
      <c r="B470" s="26"/>
      <c r="C470" s="27"/>
      <c r="D470" s="28"/>
      <c r="E470" s="27"/>
      <c r="F470" s="27"/>
      <c r="G470" s="28"/>
      <c r="H470" s="26"/>
      <c r="I470" s="28"/>
      <c r="J470" s="27"/>
    </row>
    <row r="471" spans="1:10" ht="13.2" x14ac:dyDescent="0.25">
      <c r="A471" s="38"/>
      <c r="B471" s="39"/>
      <c r="C471" s="40"/>
      <c r="D471" s="41"/>
      <c r="E471" s="40"/>
      <c r="F471" s="40"/>
      <c r="G471" s="41"/>
      <c r="H471" s="39"/>
      <c r="I471" s="41"/>
      <c r="J471" s="40"/>
    </row>
    <row r="472" spans="1:10" x14ac:dyDescent="0.25">
      <c r="A472" s="38"/>
      <c r="B472" s="39"/>
      <c r="C472" s="3"/>
      <c r="D472" s="3"/>
      <c r="E472" s="3"/>
      <c r="F472" s="3"/>
      <c r="G472" s="3"/>
      <c r="H472" s="1"/>
      <c r="I472" s="3"/>
      <c r="J472" s="3"/>
    </row>
    <row r="473" spans="1:10" x14ac:dyDescent="0.25">
      <c r="A473" s="38"/>
      <c r="B473" s="39"/>
      <c r="C473" s="3"/>
      <c r="D473" s="3"/>
      <c r="E473" s="3"/>
      <c r="F473" s="3"/>
      <c r="G473" s="3"/>
      <c r="H473" s="1"/>
      <c r="I473" s="3"/>
      <c r="J473" s="3"/>
    </row>
  </sheetData>
  <mergeCells count="4">
    <mergeCell ref="A2:J2"/>
    <mergeCell ref="A3:J3"/>
    <mergeCell ref="A4:J4"/>
    <mergeCell ref="A5:J5"/>
  </mergeCells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61E7A-C915-4A96-8F36-06608C60B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8A60DC-98F7-47B7-B3A1-A8A3941D91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FE1BCC-DEA8-4A64-BCAF-001450782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SASExhibit2</vt:lpstr>
      <vt:lpstr>SASExhibit6</vt:lpstr>
      <vt:lpstr>RUS Meters</vt:lpstr>
      <vt:lpstr>Exhibit 2</vt:lpstr>
      <vt:lpstr>Exhibit 6</vt:lpstr>
      <vt:lpstr>Residential w LCEC</vt:lpstr>
      <vt:lpstr>Residential wo LCEC</vt:lpstr>
      <vt:lpstr>Commercial w LCEC</vt:lpstr>
      <vt:lpstr>Commercial wo LCEC</vt:lpstr>
      <vt:lpstr>Other w LCEC</vt:lpstr>
      <vt:lpstr>Other wo LCEC</vt:lpstr>
      <vt:lpstr>Total w LCEC</vt:lpstr>
      <vt:lpstr>Total wo LCEC</vt:lpstr>
      <vt:lpstr>'Commercial w LCEC'!Print_Area</vt:lpstr>
      <vt:lpstr>'Commercial wo LCEC'!Print_Area</vt:lpstr>
      <vt:lpstr>'Exhibit 2'!Print_Area</vt:lpstr>
      <vt:lpstr>'Exhibit 6'!Print_Area</vt:lpstr>
      <vt:lpstr>'Other w LCEC'!Print_Area</vt:lpstr>
      <vt:lpstr>'Other wo LCEC'!Print_Area</vt:lpstr>
      <vt:lpstr>'Residential w LCEC'!Print_Area</vt:lpstr>
      <vt:lpstr>'Residential wo LCEC'!Print_Area</vt:lpstr>
      <vt:lpstr>'Total w LCEC'!Print_Area</vt:lpstr>
      <vt:lpstr>'Total wo LCEC'!Print_Area</vt:lpstr>
    </vt:vector>
  </TitlesOfParts>
  <Company>Seminole Electric Cooperative,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Mayer</dc:creator>
  <cp:lastModifiedBy>Malcolm Means</cp:lastModifiedBy>
  <cp:lastPrinted>2017-11-13T14:48:20Z</cp:lastPrinted>
  <dcterms:created xsi:type="dcterms:W3CDTF">2017-07-31T15:00:54Z</dcterms:created>
  <dcterms:modified xsi:type="dcterms:W3CDTF">2018-01-28T18:47:30Z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0x010100AD04B27D97703742B7725376CBFC58B9</vt:lpwstr>
  </property>
</Properties>
</file>