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A97B38E2-6955-41FD-9DF0-FAAF76E21E81}" xr6:coauthVersionLast="44" xr6:coauthVersionMax="44" xr10:uidLastSave="{00000000-0000-0000-0000-000000000000}"/>
  <bookViews>
    <workbookView xWindow="735" yWindow="735" windowWidth="21600" windowHeight="11385" activeTab="1" xr2:uid="{EE81266B-D78E-4E1C-9468-60F04E4912A4}"/>
  </bookViews>
  <sheets>
    <sheet name="WLU" sheetId="3" r:id="rId1"/>
    <sheet name="Monthly" sheetId="4" r:id="rId2"/>
    <sheet name="Orangewood-Wisbar-BVTP" sheetId="1" r:id="rId3"/>
    <sheet name="Daily Flow-307" sheetId="2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AZ38" i="1" l="1"/>
  <c r="BA38" i="1" s="1"/>
  <c r="AV38" i="1"/>
  <c r="AW38" i="1" s="1"/>
  <c r="AR38" i="1"/>
  <c r="AS38" i="1" s="1"/>
  <c r="AM38" i="1"/>
  <c r="AN38" i="1" s="1"/>
  <c r="AH38" i="1"/>
  <c r="AI38" i="1" s="1"/>
  <c r="W38" i="1"/>
  <c r="X38" i="1" s="1"/>
  <c r="AZ37" i="1"/>
  <c r="BA37" i="1" s="1"/>
  <c r="BA39" i="1" s="1"/>
  <c r="AU18" i="1" s="1"/>
  <c r="AV37" i="1"/>
  <c r="AW37" i="1" s="1"/>
  <c r="AW39" i="1" s="1"/>
  <c r="AS18" i="1" s="1"/>
  <c r="AR37" i="1"/>
  <c r="AS37" i="1" s="1"/>
  <c r="AM37" i="1"/>
  <c r="AN37" i="1" s="1"/>
  <c r="AH37" i="1"/>
  <c r="AI37" i="1" s="1"/>
  <c r="AI39" i="1" s="1"/>
  <c r="AL15" i="1" s="1"/>
  <c r="W37" i="1"/>
  <c r="X37" i="1" s="1"/>
  <c r="X39" i="1" s="1"/>
  <c r="AJ15" i="1" s="1"/>
  <c r="BA33" i="1"/>
  <c r="AZ33" i="1"/>
  <c r="BA32" i="1"/>
  <c r="BA34" i="1" s="1"/>
  <c r="AU17" i="1" s="1"/>
  <c r="AZ32" i="1"/>
  <c r="AH24" i="1"/>
  <c r="Y24" i="1"/>
  <c r="T24" i="1"/>
  <c r="S24" i="1"/>
  <c r="R24" i="1"/>
  <c r="AU24" i="1" s="1"/>
  <c r="Q24" i="1"/>
  <c r="P24" i="1"/>
  <c r="O24" i="1"/>
  <c r="AS24" i="1" s="1"/>
  <c r="N24" i="1"/>
  <c r="M24" i="1"/>
  <c r="L24" i="1"/>
  <c r="AQ24" i="1" s="1"/>
  <c r="J24" i="1"/>
  <c r="I24" i="1"/>
  <c r="H24" i="1"/>
  <c r="AN24" i="1" s="1"/>
  <c r="G24" i="1"/>
  <c r="F24" i="1"/>
  <c r="E24" i="1"/>
  <c r="AL24" i="1" s="1"/>
  <c r="D24" i="1"/>
  <c r="C24" i="1"/>
  <c r="B24" i="1"/>
  <c r="K24" i="1" s="1"/>
  <c r="AH23" i="1"/>
  <c r="Y23" i="1"/>
  <c r="AY23" i="1" s="1"/>
  <c r="T23" i="1"/>
  <c r="S23" i="1"/>
  <c r="R23" i="1"/>
  <c r="AU23" i="1" s="1"/>
  <c r="Q23" i="1"/>
  <c r="P23" i="1"/>
  <c r="O23" i="1"/>
  <c r="AS23" i="1" s="1"/>
  <c r="N23" i="1"/>
  <c r="M23" i="1"/>
  <c r="L23" i="1"/>
  <c r="AQ23" i="1" s="1"/>
  <c r="J23" i="1"/>
  <c r="I23" i="1"/>
  <c r="H23" i="1"/>
  <c r="AN23" i="1" s="1"/>
  <c r="G23" i="1"/>
  <c r="F23" i="1"/>
  <c r="E23" i="1"/>
  <c r="AL23" i="1" s="1"/>
  <c r="D23" i="1"/>
  <c r="C23" i="1"/>
  <c r="B23" i="1"/>
  <c r="AJ23" i="1" s="1"/>
  <c r="AO23" i="1" s="1"/>
  <c r="AH22" i="1"/>
  <c r="Y22" i="1"/>
  <c r="AY22" i="1" s="1"/>
  <c r="T22" i="1"/>
  <c r="S22" i="1"/>
  <c r="R22" i="1"/>
  <c r="AU22" i="1" s="1"/>
  <c r="Q22" i="1"/>
  <c r="P22" i="1"/>
  <c r="O22" i="1"/>
  <c r="AS22" i="1" s="1"/>
  <c r="N22" i="1"/>
  <c r="M22" i="1"/>
  <c r="L22" i="1"/>
  <c r="U22" i="1" s="1"/>
  <c r="J22" i="1"/>
  <c r="I22" i="1"/>
  <c r="H22" i="1"/>
  <c r="AN22" i="1" s="1"/>
  <c r="G22" i="1"/>
  <c r="F22" i="1"/>
  <c r="E22" i="1"/>
  <c r="AL22" i="1" s="1"/>
  <c r="D22" i="1"/>
  <c r="C22" i="1"/>
  <c r="B22" i="1"/>
  <c r="K22" i="1" s="1"/>
  <c r="AH21" i="1"/>
  <c r="Y21" i="1"/>
  <c r="AY21" i="1" s="1"/>
  <c r="T21" i="1"/>
  <c r="S21" i="1"/>
  <c r="R21" i="1"/>
  <c r="AU21" i="1" s="1"/>
  <c r="Q21" i="1"/>
  <c r="P21" i="1"/>
  <c r="O21" i="1"/>
  <c r="AS21" i="1" s="1"/>
  <c r="N21" i="1"/>
  <c r="M21" i="1"/>
  <c r="L21" i="1"/>
  <c r="AQ21" i="1" s="1"/>
  <c r="AV21" i="1" s="1"/>
  <c r="J21" i="1"/>
  <c r="I21" i="1"/>
  <c r="H21" i="1"/>
  <c r="AN21" i="1" s="1"/>
  <c r="G21" i="1"/>
  <c r="F21" i="1"/>
  <c r="E21" i="1"/>
  <c r="AL21" i="1" s="1"/>
  <c r="D21" i="1"/>
  <c r="C21" i="1"/>
  <c r="B21" i="1"/>
  <c r="AJ21" i="1" s="1"/>
  <c r="AH20" i="1"/>
  <c r="Y20" i="1"/>
  <c r="T20" i="1"/>
  <c r="S20" i="1"/>
  <c r="R20" i="1"/>
  <c r="AU20" i="1" s="1"/>
  <c r="Q20" i="1"/>
  <c r="P20" i="1"/>
  <c r="O20" i="1"/>
  <c r="AS20" i="1" s="1"/>
  <c r="N20" i="1"/>
  <c r="M20" i="1"/>
  <c r="L20" i="1"/>
  <c r="AQ20" i="1" s="1"/>
  <c r="AV20" i="1" s="1"/>
  <c r="J20" i="1"/>
  <c r="I20" i="1"/>
  <c r="H20" i="1"/>
  <c r="AN20" i="1" s="1"/>
  <c r="G20" i="1"/>
  <c r="F20" i="1"/>
  <c r="E20" i="1"/>
  <c r="AL20" i="1" s="1"/>
  <c r="D20" i="1"/>
  <c r="C20" i="1"/>
  <c r="B20" i="1"/>
  <c r="K20" i="1" s="1"/>
  <c r="AH19" i="1"/>
  <c r="Y19" i="1"/>
  <c r="AY19" i="1" s="1"/>
  <c r="T19" i="1"/>
  <c r="S19" i="1"/>
  <c r="R19" i="1"/>
  <c r="AU19" i="1" s="1"/>
  <c r="Q19" i="1"/>
  <c r="P19" i="1"/>
  <c r="O19" i="1"/>
  <c r="AS19" i="1" s="1"/>
  <c r="N19" i="1"/>
  <c r="M19" i="1"/>
  <c r="L19" i="1"/>
  <c r="AQ19" i="1" s="1"/>
  <c r="J19" i="1"/>
  <c r="I19" i="1"/>
  <c r="H19" i="1"/>
  <c r="AN19" i="1" s="1"/>
  <c r="G19" i="1"/>
  <c r="F19" i="1"/>
  <c r="E19" i="1"/>
  <c r="AL19" i="1" s="1"/>
  <c r="D19" i="1"/>
  <c r="C19" i="1"/>
  <c r="B19" i="1"/>
  <c r="K19" i="1" s="1"/>
  <c r="AH18" i="1"/>
  <c r="Y18" i="1"/>
  <c r="AY18" i="1" s="1"/>
  <c r="T18" i="1"/>
  <c r="S18" i="1"/>
  <c r="R18" i="1"/>
  <c r="Q18" i="1"/>
  <c r="P18" i="1"/>
  <c r="O18" i="1"/>
  <c r="N18" i="1"/>
  <c r="M18" i="1"/>
  <c r="L18" i="1"/>
  <c r="U18" i="1" s="1"/>
  <c r="J18" i="1"/>
  <c r="I18" i="1"/>
  <c r="H18" i="1"/>
  <c r="AN18" i="1" s="1"/>
  <c r="G18" i="1"/>
  <c r="F18" i="1"/>
  <c r="E18" i="1"/>
  <c r="AL18" i="1" s="1"/>
  <c r="D18" i="1"/>
  <c r="C18" i="1"/>
  <c r="B18" i="1"/>
  <c r="K18" i="1" s="1"/>
  <c r="AH17" i="1"/>
  <c r="Y17" i="1"/>
  <c r="AY17" i="1" s="1"/>
  <c r="T17" i="1"/>
  <c r="S17" i="1"/>
  <c r="R17" i="1"/>
  <c r="Q17" i="1"/>
  <c r="P17" i="1"/>
  <c r="O17" i="1"/>
  <c r="AS17" i="1" s="1"/>
  <c r="N17" i="1"/>
  <c r="M17" i="1"/>
  <c r="L17" i="1"/>
  <c r="AQ17" i="1" s="1"/>
  <c r="AV17" i="1" s="1"/>
  <c r="J17" i="1"/>
  <c r="I17" i="1"/>
  <c r="H17" i="1"/>
  <c r="G17" i="1"/>
  <c r="F17" i="1"/>
  <c r="E17" i="1"/>
  <c r="AL17" i="1" s="1"/>
  <c r="D17" i="1"/>
  <c r="C17" i="1"/>
  <c r="B17" i="1"/>
  <c r="AJ17" i="1" s="1"/>
  <c r="AH16" i="1"/>
  <c r="Y16" i="1"/>
  <c r="T16" i="1"/>
  <c r="S16" i="1"/>
  <c r="R16" i="1"/>
  <c r="AU16" i="1" s="1"/>
  <c r="Q16" i="1"/>
  <c r="P16" i="1"/>
  <c r="O16" i="1"/>
  <c r="AS16" i="1" s="1"/>
  <c r="N16" i="1"/>
  <c r="M16" i="1"/>
  <c r="L16" i="1"/>
  <c r="AQ16" i="1" s="1"/>
  <c r="AV16" i="1" s="1"/>
  <c r="J16" i="1"/>
  <c r="I16" i="1"/>
  <c r="H16" i="1"/>
  <c r="AN16" i="1" s="1"/>
  <c r="G16" i="1"/>
  <c r="F16" i="1"/>
  <c r="E16" i="1"/>
  <c r="AL16" i="1" s="1"/>
  <c r="D16" i="1"/>
  <c r="C16" i="1"/>
  <c r="B16" i="1"/>
  <c r="K16" i="1" s="1"/>
  <c r="AH15" i="1"/>
  <c r="Y15" i="1"/>
  <c r="T15" i="1"/>
  <c r="S15" i="1"/>
  <c r="R15" i="1"/>
  <c r="AU15" i="1" s="1"/>
  <c r="Q15" i="1"/>
  <c r="P15" i="1"/>
  <c r="O15" i="1"/>
  <c r="AS15" i="1" s="1"/>
  <c r="N15" i="1"/>
  <c r="M15" i="1"/>
  <c r="L15" i="1"/>
  <c r="U15" i="1" s="1"/>
  <c r="J15" i="1"/>
  <c r="I15" i="1"/>
  <c r="H15" i="1"/>
  <c r="AN15" i="1" s="1"/>
  <c r="G15" i="1"/>
  <c r="F15" i="1"/>
  <c r="E15" i="1"/>
  <c r="D15" i="1"/>
  <c r="C15" i="1"/>
  <c r="B15" i="1"/>
  <c r="K15" i="1" s="1"/>
  <c r="V15" i="1" s="1"/>
  <c r="AH14" i="1"/>
  <c r="Y14" i="1"/>
  <c r="AY14" i="1" s="1"/>
  <c r="T14" i="1"/>
  <c r="S14" i="1"/>
  <c r="R14" i="1"/>
  <c r="AU14" i="1" s="1"/>
  <c r="Q14" i="1"/>
  <c r="P14" i="1"/>
  <c r="O14" i="1"/>
  <c r="AS14" i="1" s="1"/>
  <c r="N14" i="1"/>
  <c r="M14" i="1"/>
  <c r="L14" i="1"/>
  <c r="U14" i="1" s="1"/>
  <c r="J14" i="1"/>
  <c r="I14" i="1"/>
  <c r="H14" i="1"/>
  <c r="AN14" i="1" s="1"/>
  <c r="G14" i="1"/>
  <c r="F14" i="1"/>
  <c r="E14" i="1"/>
  <c r="AL14" i="1" s="1"/>
  <c r="D14" i="1"/>
  <c r="C14" i="1"/>
  <c r="B14" i="1"/>
  <c r="K14" i="1" s="1"/>
  <c r="V14" i="1" s="1"/>
  <c r="AG25" i="1"/>
  <c r="AH13" i="1"/>
  <c r="AH25" i="1" s="1"/>
  <c r="AE25" i="1"/>
  <c r="X25" i="1"/>
  <c r="Y13" i="1"/>
  <c r="T13" i="1"/>
  <c r="T25" i="1" s="1"/>
  <c r="S13" i="1"/>
  <c r="S25" i="1" s="1"/>
  <c r="R13" i="1"/>
  <c r="R25" i="1" s="1"/>
  <c r="Q13" i="1"/>
  <c r="Q25" i="1" s="1"/>
  <c r="P13" i="1"/>
  <c r="P25" i="1" s="1"/>
  <c r="O13" i="1"/>
  <c r="O25" i="1" s="1"/>
  <c r="N13" i="1"/>
  <c r="N25" i="1" s="1"/>
  <c r="M13" i="1"/>
  <c r="M25" i="1" s="1"/>
  <c r="L13" i="1"/>
  <c r="AQ13" i="1" s="1"/>
  <c r="J13" i="1"/>
  <c r="J25" i="1" s="1"/>
  <c r="I13" i="1"/>
  <c r="I25" i="1" s="1"/>
  <c r="H13" i="1"/>
  <c r="H25" i="1" s="1"/>
  <c r="G13" i="1"/>
  <c r="G25" i="1" s="1"/>
  <c r="F13" i="1"/>
  <c r="F25" i="1" s="1"/>
  <c r="E13" i="1"/>
  <c r="E25" i="1" s="1"/>
  <c r="D13" i="1"/>
  <c r="D25" i="1" s="1"/>
  <c r="C13" i="1"/>
  <c r="C25" i="1" s="1"/>
  <c r="B13" i="1"/>
  <c r="B25" i="1" s="1"/>
  <c r="AO15" i="1" l="1"/>
  <c r="Y25" i="1"/>
  <c r="AY13" i="1"/>
  <c r="AY16" i="1"/>
  <c r="V18" i="1"/>
  <c r="AV19" i="1"/>
  <c r="AY20" i="1"/>
  <c r="V22" i="1"/>
  <c r="AV23" i="1"/>
  <c r="AW23" i="1" s="1"/>
  <c r="AV24" i="1"/>
  <c r="AN39" i="1"/>
  <c r="AN17" i="1" s="1"/>
  <c r="AY15" i="1"/>
  <c r="AO17" i="1"/>
  <c r="AW17" i="1" s="1"/>
  <c r="AO21" i="1"/>
  <c r="AW21" i="1" s="1"/>
  <c r="AY24" i="1"/>
  <c r="AS39" i="1"/>
  <c r="AQ15" i="1" s="1"/>
  <c r="AV15" i="1" s="1"/>
  <c r="K13" i="1"/>
  <c r="AL13" i="1"/>
  <c r="AL25" i="1" s="1"/>
  <c r="AS13" i="1"/>
  <c r="AS25" i="1" s="1"/>
  <c r="AJ14" i="1"/>
  <c r="AO14" i="1" s="1"/>
  <c r="AW14" i="1" s="1"/>
  <c r="AZ14" i="1" s="1"/>
  <c r="BA14" i="1" s="1"/>
  <c r="AQ14" i="1"/>
  <c r="AV14" i="1" s="1"/>
  <c r="K17" i="1"/>
  <c r="AJ18" i="1"/>
  <c r="AO18" i="1" s="1"/>
  <c r="AW18" i="1" s="1"/>
  <c r="AQ18" i="1"/>
  <c r="AV18" i="1" s="1"/>
  <c r="U19" i="1"/>
  <c r="V19" i="1" s="1"/>
  <c r="K21" i="1"/>
  <c r="AJ22" i="1"/>
  <c r="AO22" i="1" s="1"/>
  <c r="AW22" i="1" s="1"/>
  <c r="AQ22" i="1"/>
  <c r="AV22" i="1" s="1"/>
  <c r="U23" i="1"/>
  <c r="W25" i="1"/>
  <c r="AF25" i="1"/>
  <c r="AN13" i="1"/>
  <c r="AN25" i="1" s="1"/>
  <c r="AU13" i="1"/>
  <c r="AU25" i="1" s="1"/>
  <c r="U16" i="1"/>
  <c r="V16" i="1" s="1"/>
  <c r="AX16" i="1" s="1"/>
  <c r="AJ19" i="1"/>
  <c r="AO19" i="1" s="1"/>
  <c r="AW19" i="1" s="1"/>
  <c r="U20" i="1"/>
  <c r="V20" i="1" s="1"/>
  <c r="AX20" i="1" s="1"/>
  <c r="U24" i="1"/>
  <c r="V24" i="1" s="1"/>
  <c r="AX24" i="1" s="1"/>
  <c r="L25" i="1"/>
  <c r="U13" i="1"/>
  <c r="AJ16" i="1"/>
  <c r="AO16" i="1" s="1"/>
  <c r="AW16" i="1" s="1"/>
  <c r="U17" i="1"/>
  <c r="AJ20" i="1"/>
  <c r="AO20" i="1" s="1"/>
  <c r="AW20" i="1" s="1"/>
  <c r="U21" i="1"/>
  <c r="K23" i="1"/>
  <c r="V23" i="1" s="1"/>
  <c r="AX23" i="1" s="1"/>
  <c r="AJ24" i="1"/>
  <c r="AO24" i="1" s="1"/>
  <c r="AW24" i="1" s="1"/>
  <c r="AJ13" i="1"/>
  <c r="AX19" i="1" l="1"/>
  <c r="AZ19" i="1"/>
  <c r="BA19" i="1" s="1"/>
  <c r="AZ24" i="1"/>
  <c r="BA24" i="1" s="1"/>
  <c r="AX18" i="1"/>
  <c r="AW15" i="1"/>
  <c r="AZ15" i="1" s="1"/>
  <c r="BA15" i="1" s="1"/>
  <c r="U25" i="1"/>
  <c r="U26" i="1" s="1"/>
  <c r="AJ25" i="1"/>
  <c r="AO13" i="1"/>
  <c r="V21" i="1"/>
  <c r="V17" i="1"/>
  <c r="AZ23" i="1"/>
  <c r="BA23" i="1" s="1"/>
  <c r="AX22" i="1"/>
  <c r="AZ16" i="1"/>
  <c r="BA16" i="1" s="1"/>
  <c r="AZ22" i="1"/>
  <c r="BA22" i="1" s="1"/>
  <c r="AX15" i="1"/>
  <c r="AV13" i="1"/>
  <c r="AV25" i="1" s="1"/>
  <c r="V13" i="1"/>
  <c r="K25" i="1"/>
  <c r="K26" i="1" s="1"/>
  <c r="AZ20" i="1"/>
  <c r="BA20" i="1" s="1"/>
  <c r="AX14" i="1"/>
  <c r="AY26" i="1"/>
  <c r="AY25" i="1"/>
  <c r="AZ18" i="1"/>
  <c r="BA18" i="1" s="1"/>
  <c r="AQ25" i="1"/>
  <c r="AW13" i="1" l="1"/>
  <c r="AO25" i="1"/>
  <c r="V25" i="1"/>
  <c r="V26" i="1" s="1"/>
  <c r="V27" i="1"/>
  <c r="AX13" i="1"/>
  <c r="AX17" i="1"/>
  <c r="AZ17" i="1"/>
  <c r="BA17" i="1" s="1"/>
  <c r="AX21" i="1"/>
  <c r="AZ21" i="1"/>
  <c r="BA21" i="1" s="1"/>
  <c r="AX25" i="1" l="1"/>
  <c r="AW25" i="1"/>
  <c r="AW26" i="1"/>
  <c r="BA27" i="1" s="1"/>
  <c r="AZ13" i="1"/>
  <c r="BA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Peggy J. Hanks</author>
    <author>Jacquee Chandler</author>
  </authors>
  <commentList>
    <comment ref="Z12" authorId="0" shapeId="0" xr:uid="{A9F2F23F-E80F-4C56-92FC-FB67AD85E011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AA12" authorId="0" shapeId="0" xr:uid="{9452E836-E645-468D-BADB-43DC80F4CF5F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  <comment ref="AI12" authorId="0" shapeId="0" xr:uid="{5275323C-D1C5-4AF9-8186-B754A55B975E}">
      <text>
        <r>
          <rPr>
            <b/>
            <sz val="9"/>
            <color indexed="81"/>
            <rFont val="Tahoma"/>
            <family val="2"/>
          </rPr>
          <t>Peggy J. Hanks:</t>
        </r>
        <r>
          <rPr>
            <sz val="9"/>
            <color indexed="81"/>
            <rFont val="Tahoma"/>
            <family val="2"/>
          </rPr>
          <t xml:space="preserve">
04/19/17 LN email - Mtr replaced 03/14/17</t>
        </r>
      </text>
    </comment>
    <comment ref="AR12" authorId="0" shapeId="0" xr:uid="{7636F02F-26EF-4505-991D-1D22AE7D464E}">
      <text>
        <r>
          <rPr>
            <b/>
            <sz val="9"/>
            <color indexed="81"/>
            <rFont val="Tahoma"/>
            <family val="2"/>
          </rPr>
          <t>Peggy J. Hanks:</t>
        </r>
        <r>
          <rPr>
            <sz val="9"/>
            <color indexed="81"/>
            <rFont val="Tahoma"/>
            <family val="2"/>
          </rPr>
          <t xml:space="preserve">
04/28/17 Well #2 flow meter replaced.</t>
        </r>
      </text>
    </comment>
    <comment ref="AT17" authorId="1" shapeId="0" xr:uid="{C46AB41C-B207-4E41-873D-7AF5FAEC1199}">
      <text>
        <r>
          <rPr>
            <b/>
            <sz val="9"/>
            <color indexed="81"/>
            <rFont val="Tahoma"/>
            <family val="2"/>
          </rPr>
          <t>Jacquee Chandler:</t>
        </r>
        <r>
          <rPr>
            <sz val="9"/>
            <color indexed="81"/>
            <rFont val="Tahoma"/>
            <family val="2"/>
          </rPr>
          <t xml:space="preserve">
Meter was found to be registering ONLY 73% accurate! This accounts for prior months issues.</t>
        </r>
      </text>
    </comment>
  </commentList>
</comments>
</file>

<file path=xl/sharedStrings.xml><?xml version="1.0" encoding="utf-8"?>
<sst xmlns="http://schemas.openxmlformats.org/spreadsheetml/2006/main" count="431" uniqueCount="185">
  <si>
    <t xml:space="preserve">252/307 Orangewood Incls:
252/497 Buena Vista Manor     &amp;      252/036 Buena Vista MHP  </t>
  </si>
  <si>
    <t>PWS ID No. 6511311</t>
  </si>
  <si>
    <t>Combined FDEP Permitted Max Day Capacity of Plants Orgwd and BV - 1.238</t>
  </si>
  <si>
    <t>CUP No. 20-4668-005 : Expires 09/12/33</t>
  </si>
  <si>
    <t>Total Max Day Capacity:</t>
  </si>
  <si>
    <t>211,000 gpd</t>
  </si>
  <si>
    <t>Total Avg. Day Capacity:</t>
  </si>
  <si>
    <t>170,000 gpd</t>
  </si>
  <si>
    <t>Well 1</t>
  </si>
  <si>
    <t>.240 gpd</t>
  </si>
  <si>
    <t>Well #1</t>
  </si>
  <si>
    <t>BVTP</t>
  </si>
  <si>
    <t>.0232 gpd</t>
  </si>
  <si>
    <t>Well 2</t>
  </si>
  <si>
    <t>.210 gpd</t>
  </si>
  <si>
    <t>Well #2</t>
  </si>
  <si>
    <t>.0127 gpd</t>
  </si>
  <si>
    <t>AM: Lee Neal</t>
  </si>
  <si>
    <t>Wells 3 &amp; 4</t>
  </si>
  <si>
    <t>.075 gpd per well</t>
  </si>
  <si>
    <t>Well #3</t>
  </si>
  <si>
    <t>.1752 gpd</t>
  </si>
  <si>
    <t>Permitted Max Day - .785 mgd</t>
  </si>
  <si>
    <t>Permitted Max Day = .453 mgd</t>
  </si>
  <si>
    <t>Permitted Max Day = N/A - it is a consecutive system</t>
  </si>
  <si>
    <t>Hyper Links'!A1</t>
  </si>
  <si>
    <t>Well 1-Orangewood</t>
  </si>
  <si>
    <t>Well 2 - Orangewood</t>
  </si>
  <si>
    <t>Wells 3 &amp; 4 Orangewood</t>
  </si>
  <si>
    <t>Well 1 BVMHP</t>
  </si>
  <si>
    <t>Well 2 BVMHP</t>
  </si>
  <si>
    <t>Well 3 BVMHP</t>
  </si>
  <si>
    <t>Gallons Used/Loss 
Orgwod-BVManor</t>
  </si>
  <si>
    <t>Gallons Used/Loss 
BVMHP</t>
  </si>
  <si>
    <t xml:space="preserve">Orangewood Source Meter Error Adj.
</t>
  </si>
  <si>
    <t xml:space="preserve">BVMHP Source Meter Error Adj.
</t>
  </si>
  <si>
    <t>Pumped</t>
  </si>
  <si>
    <t>Pumped Daily Avg.</t>
  </si>
  <si>
    <t>Pumped Daily Max.</t>
  </si>
  <si>
    <t>Total  Pumped Orgwd</t>
  </si>
  <si>
    <t>Daily Avg.</t>
  </si>
  <si>
    <t>Daily Max.</t>
  </si>
  <si>
    <t>Total Pumped BVMHP</t>
  </si>
  <si>
    <t>Total Pumped Orgwd &amp; BVMHP</t>
  </si>
  <si>
    <t>Gallons Used</t>
  </si>
  <si>
    <t>Gallons Loss</t>
  </si>
  <si>
    <t>Total Used/ Loss</t>
  </si>
  <si>
    <t>Not Used</t>
  </si>
  <si>
    <r>
      <rPr>
        <b/>
        <sz val="10"/>
        <rFont val="Arial"/>
        <family val="2"/>
      </rPr>
      <t>N/A</t>
    </r>
    <r>
      <rPr>
        <sz val="10"/>
        <rFont val="Arial"/>
        <family val="2"/>
      </rPr>
      <t xml:space="preserve">
BVMHP Pumped, Less  Gallons Lost/ Used</t>
    </r>
  </si>
  <si>
    <t>Billed Consumption -Orangewood</t>
  </si>
  <si>
    <t>Billed Consumption -
BV Manor</t>
  </si>
  <si>
    <t>Billed Consumption -
BV MHP</t>
  </si>
  <si>
    <t>Total Billed Consumption</t>
  </si>
  <si>
    <t>Well 1 Meter Adj. % 12/15/18
-0.20% 03/11/19 +1.40%</t>
  </si>
  <si>
    <t xml:space="preserve"> Well 1 Pumped Meter Adj.</t>
  </si>
  <si>
    <t>Well 2 Meter Adj. % 12/15/18
-2.20 03/11/19 +3.30%</t>
  </si>
  <si>
    <t xml:space="preserve"> Well 2 Pumped Meter Adj.</t>
  </si>
  <si>
    <t>Well 3-4 Meter Adj. % 12/15/18
-0.90% 05/28/19 -2.00%</t>
  </si>
  <si>
    <t xml:space="preserve"> Well 3-4 Pumped Meter Adj.</t>
  </si>
  <si>
    <t>Total Orgwd. Pumped Meter Adj. Adj.</t>
  </si>
  <si>
    <t>Well 1 Meter Adj. %
 03/01/18 +1.00% 03/11/19 0.00%</t>
  </si>
  <si>
    <t xml:space="preserve"> Well 2 Meter Adj. %
  03/01/18 +2.00% 06/11/19 -1.00%</t>
  </si>
  <si>
    <r>
      <t xml:space="preserve">Well 3 Meter Adj. %
</t>
    </r>
    <r>
      <rPr>
        <u val="double"/>
        <sz val="10"/>
        <color theme="5"/>
        <rFont val="Arial"/>
        <family val="2"/>
      </rPr>
      <t>3/1/18 0.5%</t>
    </r>
    <r>
      <rPr>
        <sz val="10"/>
        <color theme="5"/>
        <rFont val="Arial"/>
        <family val="2"/>
      </rPr>
      <t xml:space="preserve"> 05/20/19 -27% 06/11/19 0%</t>
    </r>
  </si>
  <si>
    <t xml:space="preserve"> Well 3 Pumped Meter Adj.</t>
  </si>
  <si>
    <t>Total BVMHP Pumped Meter Adj.</t>
  </si>
  <si>
    <t>Total BVHMP / Orgwd. Pumped Meter Adj.</t>
  </si>
  <si>
    <t>Pumped + Source Mtr Error, Less Gals Loss/Use</t>
  </si>
  <si>
    <t>Total AFW(Total Used/Loss + Billed)</t>
  </si>
  <si>
    <t>AFW % plus source mtr. error</t>
  </si>
  <si>
    <t>Unacct. For Water %</t>
  </si>
  <si>
    <t>2018               AFW %</t>
  </si>
  <si>
    <t>January 2019</t>
  </si>
  <si>
    <t>February</t>
  </si>
  <si>
    <t>March</t>
  </si>
  <si>
    <t>-0.2% &amp; 1.4%</t>
  </si>
  <si>
    <t>-2.2% &amp; 3.30%</t>
  </si>
  <si>
    <t>+1.0% &amp; 0%</t>
  </si>
  <si>
    <t>April</t>
  </si>
  <si>
    <t>May</t>
  </si>
  <si>
    <t>-0.90% &amp; -2.0%</t>
  </si>
  <si>
    <t>0.5% &amp; -27.0%</t>
  </si>
  <si>
    <t>June</t>
  </si>
  <si>
    <t>+2.0% &amp; -1.0%</t>
  </si>
  <si>
    <t>-27.0% &amp; 0%</t>
  </si>
  <si>
    <t>July</t>
  </si>
  <si>
    <t>August</t>
  </si>
  <si>
    <t>September</t>
  </si>
  <si>
    <t>October</t>
  </si>
  <si>
    <t>November</t>
  </si>
  <si>
    <t>December</t>
  </si>
  <si>
    <t>YTD Total/Avg/Max</t>
  </si>
  <si>
    <t>Proof to Daily Flow</t>
  </si>
  <si>
    <t>Proof to Daily flow</t>
  </si>
  <si>
    <t>Proof to Billing</t>
  </si>
  <si>
    <t>Water Loss-Use'!A1</t>
  </si>
  <si>
    <t>YTD AFW% Jan - Dec</t>
  </si>
  <si>
    <t>Verif. W/UIWtrMn WLU wrksht &amp; WAF Input</t>
  </si>
  <si>
    <t>Water Loss/Use Proof</t>
  </si>
  <si>
    <t>BVTP Well 3</t>
  </si>
  <si>
    <t>Source Mtr Error Adjust</t>
  </si>
  <si>
    <t>Dates</t>
  </si>
  <si>
    <t>Meter Adj. %</t>
  </si>
  <si>
    <t>Adjusted</t>
  </si>
  <si>
    <t>05/01-05/20/19</t>
  </si>
  <si>
    <t>05/21-05/31/19</t>
  </si>
  <si>
    <t>Orange 1</t>
  </si>
  <si>
    <t>Orange 2</t>
  </si>
  <si>
    <t>Orange 3-4</t>
  </si>
  <si>
    <t>BVTP Well 1</t>
  </si>
  <si>
    <t>BVTP Well 2</t>
  </si>
  <si>
    <t>03/01-03/11/19</t>
  </si>
  <si>
    <t>05/01-05/28/19</t>
  </si>
  <si>
    <t>06/01-06/11</t>
  </si>
  <si>
    <t>03/12-03/31/19</t>
  </si>
  <si>
    <t>05/29-05/31/19</t>
  </si>
  <si>
    <t>06/12-06/30</t>
  </si>
  <si>
    <t xml:space="preserve">252/307 Orangewood  252/497  Buena Vista Manor  and 252/036  Buena Vista MHP </t>
  </si>
  <si>
    <t xml:space="preserve">MWAF - linJ to AH(x) </t>
  </si>
  <si>
    <t>(Buena Vista Manor Flow included in Orangewood Flow)</t>
  </si>
  <si>
    <t>Orangewood Plant 1 - Well 1  (00)</t>
  </si>
  <si>
    <t>Orangewood Plant 1 - Well 1</t>
  </si>
  <si>
    <t>Day</t>
  </si>
  <si>
    <t>Total</t>
  </si>
  <si>
    <t>Avg.</t>
  </si>
  <si>
    <t>Max</t>
  </si>
  <si>
    <t>Proof</t>
  </si>
  <si>
    <t>Orangewood Total</t>
  </si>
  <si>
    <t>BVTP Total</t>
  </si>
  <si>
    <t>Combined Total</t>
  </si>
  <si>
    <t>January</t>
  </si>
  <si>
    <t>YTD Total</t>
  </si>
  <si>
    <t>Orangewood Plant 2 - Well 2  (00)</t>
  </si>
  <si>
    <t>Orangewood Plant 2 - Well 2</t>
  </si>
  <si>
    <t>Orangewood Plant 3   Wells 3 and 4  (00)</t>
  </si>
  <si>
    <t>Orangewood Plant 3   Wells 3 and 4</t>
  </si>
  <si>
    <t>Buena Vista TP (BVTP) Plant 4  Well 1 BVTP   (00)</t>
  </si>
  <si>
    <t xml:space="preserve">BVTP Plant 4  Well 1 </t>
  </si>
  <si>
    <t>Aug</t>
  </si>
  <si>
    <t>Buena Vista TP (BVTP) Plant 5  Well 2 BVTP   (00)</t>
  </si>
  <si>
    <t xml:space="preserve">BVTP Plant 5  Well 2 </t>
  </si>
  <si>
    <t>Buena Vista TP (BVTP) Plant 6 Well 3  BVTP   (000)</t>
  </si>
  <si>
    <t xml:space="preserve">BVTP Plant 6 Well 3 </t>
  </si>
  <si>
    <t>sept</t>
  </si>
  <si>
    <t>Total Pumped - Orangewood</t>
  </si>
  <si>
    <t>Total Pumped -BVMHP</t>
  </si>
  <si>
    <t>Total Pumped - BVMHP</t>
  </si>
  <si>
    <t>Orangewood-BVMHP Combined</t>
  </si>
  <si>
    <t>Max Day</t>
  </si>
  <si>
    <t>Orangewood Well Meters</t>
  </si>
  <si>
    <t>Orangewood-BVTP Well Meters</t>
  </si>
  <si>
    <t>Badger</t>
  </si>
  <si>
    <t>4"</t>
  </si>
  <si>
    <t>?????</t>
  </si>
  <si>
    <t>ABB</t>
  </si>
  <si>
    <t>???????</t>
  </si>
  <si>
    <t>Well 3-4</t>
  </si>
  <si>
    <t>Water Specialte</t>
  </si>
  <si>
    <t>Orangewood/BV Manor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</si>
  <si>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</si>
  <si>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</si>
  <si>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</si>
  <si>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</si>
  <si>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</si>
  <si>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</si>
  <si>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</si>
  <si>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</si>
  <si>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</si>
  <si>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</si>
  <si>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</si>
  <si>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</si>
  <si>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</si>
  <si>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</si>
  <si>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</si>
  <si>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</si>
  <si>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</si>
  <si>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</si>
  <si>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</si>
  <si>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</si>
  <si>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</si>
  <si>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</si>
  <si>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</si>
  <si>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</si>
  <si>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</si>
  <si>
    <t>Orangewood-BV Manor</t>
  </si>
  <si>
    <t>Buena Vista Mobile Home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</si>
</sst>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000"/>
    <numFmt numFmtId="166" formatCode="0.0%"/>
    <numFmt numFmtId="167" formatCode="0.000"/>
    <numFmt numFmtId="168" formatCode="m/d;@"/>
    <numFmt numFmtId="169" formatCode="0.00000"/>
  </numFmts>
  <fonts count="58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theme="10"/>
      <name val="Geneva"/>
      <family val="2"/>
    </font>
    <font>
      <sz val="10"/>
      <name val="Geneva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color rgb="FF0070C0"/>
      <name val="Geneva"/>
      <family val="2"/>
    </font>
    <font>
      <b/>
      <sz val="10"/>
      <color rgb="FF640013"/>
      <name val="Arial"/>
      <family val="2"/>
    </font>
    <font>
      <sz val="10"/>
      <color rgb="FF640013"/>
      <name val="Arial"/>
      <family val="2"/>
    </font>
    <font>
      <u val="double"/>
      <sz val="10"/>
      <color theme="5"/>
      <name val="Arial"/>
      <family val="2"/>
    </font>
    <font>
      <sz val="10"/>
      <color theme="5"/>
      <name val="Arial"/>
      <family val="2"/>
    </font>
    <font>
      <sz val="10"/>
      <color theme="3" tint="-0.249977111117893"/>
      <name val="Arial"/>
      <family val="2"/>
    </font>
    <font>
      <sz val="9"/>
      <color theme="9" tint="-0.499984740745262"/>
      <name val="Arial"/>
      <family val="2"/>
    </font>
    <font>
      <b/>
      <sz val="10"/>
      <color theme="3" tint="-0.249977111117893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3" tint="-0.249977111117893"/>
      <name val="Arial"/>
      <family val="2"/>
    </font>
    <font>
      <b/>
      <sz val="10"/>
      <color theme="3" tint="-0.249977111117893"/>
      <name val="Geneva"/>
      <family val="2"/>
    </font>
    <font>
      <u/>
      <sz val="10"/>
      <color theme="8" tint="-0.249977111117893"/>
      <name val="Arial"/>
      <family val="2"/>
    </font>
    <font>
      <u/>
      <sz val="10"/>
      <color theme="10"/>
      <name val="Geneva"/>
      <family val="2"/>
    </font>
    <font>
      <b/>
      <sz val="8"/>
      <color rgb="FF800000"/>
      <name val="Arial"/>
      <family val="2"/>
    </font>
    <font>
      <b/>
      <sz val="10"/>
      <color rgb="FF800000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sz val="9"/>
      <name val="Geneva"/>
    </font>
    <font>
      <sz val="9"/>
      <color rgb="FF800000"/>
      <name val="Arial"/>
      <family val="2"/>
    </font>
    <font>
      <b/>
      <sz val="9"/>
      <color rgb="FF800000"/>
      <name val="Arial"/>
      <family val="2"/>
    </font>
    <font>
      <sz val="10"/>
      <color rgb="FF800000"/>
      <name val="Arial"/>
      <family val="2"/>
    </font>
    <font>
      <sz val="9"/>
      <color rgb="FF640013"/>
      <name val="Arial"/>
      <family val="2"/>
    </font>
    <font>
      <sz val="9"/>
      <color theme="1"/>
      <name val="Arial"/>
      <family val="2"/>
    </font>
    <font>
      <b/>
      <sz val="11"/>
      <color rgb="FF800000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name val="Geneva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9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9"/>
      <color rgb="FFFF0000"/>
      <name val="Geneva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i/>
      <sz val="9"/>
      <color theme="3" tint="-0.249977111117893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b/>
      <sz val="8"/>
      <color indexed="10"/>
      <name val="Arial"/>
      <family val="2"/>
    </font>
    <font>
      <b/>
      <i/>
      <sz val="8"/>
      <color indexed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u/>
      <sz val="10"/>
      <name val="Geneva"/>
      <family val="2"/>
    </font>
    <font>
      <sz val="10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7" fillId="0" borderId="0"/>
    <xf numFmtId="0" fontId="40" fillId="0" borderId="0" applyProtection="0"/>
    <xf numFmtId="0" fontId="6" fillId="0" borderId="0"/>
  </cellStyleXfs>
  <cellXfs count="308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2" applyAlignment="1" applyProtection="1"/>
    <xf numFmtId="0" fontId="6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2" quotePrefix="1" applyFont="1" applyAlignment="1" applyProtection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4" fillId="6" borderId="8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wrapText="1"/>
    </xf>
    <xf numFmtId="9" fontId="15" fillId="8" borderId="10" xfId="1" applyFont="1" applyFill="1" applyBorder="1" applyAlignment="1">
      <alignment horizontal="center" vertical="center" wrapText="1"/>
    </xf>
    <xf numFmtId="49" fontId="7" fillId="0" borderId="16" xfId="0" applyNumberFormat="1" applyFont="1" applyBorder="1"/>
    <xf numFmtId="164" fontId="14" fillId="0" borderId="17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164" fontId="16" fillId="0" borderId="21" xfId="0" applyNumberFormat="1" applyFont="1" applyBorder="1" applyAlignment="1">
      <alignment horizontal="center"/>
    </xf>
    <xf numFmtId="164" fontId="16" fillId="0" borderId="22" xfId="0" applyNumberFormat="1" applyFont="1" applyBorder="1" applyAlignment="1">
      <alignment horizontal="center"/>
    </xf>
    <xf numFmtId="164" fontId="16" fillId="0" borderId="20" xfId="0" applyNumberFormat="1" applyFont="1" applyBorder="1" applyAlignment="1">
      <alignment horizontal="center"/>
    </xf>
    <xf numFmtId="165" fontId="14" fillId="0" borderId="21" xfId="0" applyNumberFormat="1" applyFont="1" applyBorder="1" applyAlignment="1">
      <alignment horizontal="center"/>
    </xf>
    <xf numFmtId="165" fontId="14" fillId="0" borderId="19" xfId="0" applyNumberFormat="1" applyFont="1" applyBorder="1" applyAlignment="1">
      <alignment horizontal="center"/>
    </xf>
    <xf numFmtId="165" fontId="14" fillId="9" borderId="18" xfId="0" applyNumberFormat="1" applyFont="1" applyFill="1" applyBorder="1" applyAlignment="1">
      <alignment horizontal="center"/>
    </xf>
    <xf numFmtId="164" fontId="16" fillId="0" borderId="18" xfId="0" applyNumberFormat="1" applyFont="1" applyBorder="1" applyAlignment="1">
      <alignment horizontal="center"/>
    </xf>
    <xf numFmtId="165" fontId="14" fillId="5" borderId="18" xfId="0" applyNumberFormat="1" applyFont="1" applyFill="1" applyBorder="1" applyAlignment="1">
      <alignment horizontal="center"/>
    </xf>
    <xf numFmtId="10" fontId="11" fillId="0" borderId="18" xfId="0" applyNumberFormat="1" applyFont="1" applyBorder="1" applyAlignment="1">
      <alignment horizontal="center"/>
    </xf>
    <xf numFmtId="165" fontId="11" fillId="0" borderId="18" xfId="0" applyNumberFormat="1" applyFont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10" fontId="11" fillId="10" borderId="18" xfId="0" applyNumberFormat="1" applyFont="1" applyFill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165" fontId="17" fillId="0" borderId="18" xfId="0" applyNumberFormat="1" applyFont="1" applyBorder="1"/>
    <xf numFmtId="10" fontId="4" fillId="0" borderId="18" xfId="0" applyNumberFormat="1" applyFont="1" applyBorder="1"/>
    <xf numFmtId="166" fontId="17" fillId="0" borderId="18" xfId="0" applyNumberFormat="1" applyFont="1" applyBorder="1" applyAlignment="1">
      <alignment horizontal="center"/>
    </xf>
    <xf numFmtId="9" fontId="15" fillId="8" borderId="18" xfId="1" applyFont="1" applyFill="1" applyBorder="1" applyAlignment="1">
      <alignment horizontal="center" vertical="center"/>
    </xf>
    <xf numFmtId="0" fontId="17" fillId="0" borderId="0" xfId="0" applyFont="1"/>
    <xf numFmtId="0" fontId="4" fillId="0" borderId="23" xfId="0" applyFont="1" applyBorder="1"/>
    <xf numFmtId="165" fontId="14" fillId="9" borderId="16" xfId="0" applyNumberFormat="1" applyFont="1" applyFill="1" applyBorder="1" applyAlignment="1">
      <alignment horizontal="center"/>
    </xf>
    <xf numFmtId="165" fontId="10" fillId="0" borderId="16" xfId="0" applyNumberFormat="1" applyFont="1" applyBorder="1" applyAlignment="1">
      <alignment horizontal="center"/>
    </xf>
    <xf numFmtId="165" fontId="14" fillId="0" borderId="16" xfId="0" applyNumberFormat="1" applyFont="1" applyBorder="1" applyAlignment="1">
      <alignment horizontal="center"/>
    </xf>
    <xf numFmtId="165" fontId="17" fillId="0" borderId="16" xfId="0" applyNumberFormat="1" applyFont="1" applyBorder="1"/>
    <xf numFmtId="9" fontId="15" fillId="8" borderId="16" xfId="1" applyFont="1" applyFill="1" applyBorder="1" applyAlignment="1">
      <alignment horizontal="center" vertical="center"/>
    </xf>
    <xf numFmtId="165" fontId="14" fillId="5" borderId="24" xfId="0" applyNumberFormat="1" applyFont="1" applyFill="1" applyBorder="1" applyAlignment="1">
      <alignment horizontal="center"/>
    </xf>
    <xf numFmtId="49" fontId="11" fillId="0" borderId="18" xfId="0" applyNumberFormat="1" applyFont="1" applyBorder="1" applyAlignment="1">
      <alignment horizontal="center"/>
    </xf>
    <xf numFmtId="165" fontId="14" fillId="9" borderId="19" xfId="0" applyNumberFormat="1" applyFont="1" applyFill="1" applyBorder="1" applyAlignment="1">
      <alignment horizontal="center"/>
    </xf>
    <xf numFmtId="165" fontId="14" fillId="5" borderId="16" xfId="0" applyNumberFormat="1" applyFont="1" applyFill="1" applyBorder="1" applyAlignment="1">
      <alignment horizontal="center"/>
    </xf>
    <xf numFmtId="49" fontId="11" fillId="10" borderId="18" xfId="0" applyNumberFormat="1" applyFont="1" applyFill="1" applyBorder="1" applyAlignment="1">
      <alignment horizontal="center"/>
    </xf>
    <xf numFmtId="0" fontId="4" fillId="0" borderId="4" xfId="0" applyFont="1" applyBorder="1"/>
    <xf numFmtId="0" fontId="7" fillId="0" borderId="23" xfId="0" applyFont="1" applyBorder="1" applyAlignment="1">
      <alignment horizontal="left"/>
    </xf>
    <xf numFmtId="164" fontId="16" fillId="0" borderId="25" xfId="0" applyNumberFormat="1" applyFont="1" applyBorder="1" applyAlignment="1">
      <alignment horizontal="center"/>
    </xf>
    <xf numFmtId="164" fontId="16" fillId="0" borderId="26" xfId="0" applyNumberFormat="1" applyFont="1" applyBorder="1" applyAlignment="1">
      <alignment horizontal="center"/>
    </xf>
    <xf numFmtId="164" fontId="16" fillId="0" borderId="27" xfId="0" applyNumberFormat="1" applyFont="1" applyBorder="1" applyAlignment="1">
      <alignment horizontal="center"/>
    </xf>
    <xf numFmtId="164" fontId="16" fillId="0" borderId="28" xfId="0" applyNumberFormat="1" applyFont="1" applyBorder="1" applyAlignment="1">
      <alignment horizontal="center"/>
    </xf>
    <xf numFmtId="164" fontId="16" fillId="0" borderId="29" xfId="0" applyNumberFormat="1" applyFont="1" applyBorder="1" applyAlignment="1">
      <alignment horizontal="center"/>
    </xf>
    <xf numFmtId="164" fontId="16" fillId="3" borderId="28" xfId="0" applyNumberFormat="1" applyFont="1" applyFill="1" applyBorder="1" applyAlignment="1">
      <alignment horizontal="center"/>
    </xf>
    <xf numFmtId="165" fontId="16" fillId="0" borderId="24" xfId="0" applyNumberFormat="1" applyFont="1" applyBorder="1" applyAlignment="1">
      <alignment horizontal="center"/>
    </xf>
    <xf numFmtId="165" fontId="16" fillId="0" borderId="16" xfId="0" applyNumberFormat="1" applyFont="1" applyBorder="1" applyAlignment="1">
      <alignment horizontal="center"/>
    </xf>
    <xf numFmtId="165" fontId="16" fillId="4" borderId="16" xfId="0" applyNumberFormat="1" applyFont="1" applyFill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165" fontId="16" fillId="5" borderId="16" xfId="0" applyNumberFormat="1" applyFont="1" applyFill="1" applyBorder="1" applyAlignment="1">
      <alignment horizontal="center"/>
    </xf>
    <xf numFmtId="164" fontId="10" fillId="11" borderId="16" xfId="0" applyNumberFormat="1" applyFont="1" applyFill="1" applyBorder="1" applyAlignment="1">
      <alignment horizontal="center"/>
    </xf>
    <xf numFmtId="165" fontId="16" fillId="6" borderId="23" xfId="0" applyNumberFormat="1" applyFont="1" applyFill="1" applyBorder="1" applyAlignment="1">
      <alignment horizontal="center"/>
    </xf>
    <xf numFmtId="165" fontId="17" fillId="7" borderId="16" xfId="0" applyNumberFormat="1" applyFont="1" applyFill="1" applyBorder="1"/>
    <xf numFmtId="0" fontId="16" fillId="0" borderId="0" xfId="0" applyFont="1"/>
    <xf numFmtId="167" fontId="16" fillId="0" borderId="0" xfId="0" applyNumberFormat="1" applyFont="1"/>
    <xf numFmtId="164" fontId="18" fillId="0" borderId="16" xfId="0" applyNumberFormat="1" applyFont="1" applyBorder="1" applyAlignment="1">
      <alignment horizontal="center"/>
    </xf>
    <xf numFmtId="167" fontId="18" fillId="0" borderId="19" xfId="0" applyNumberFormat="1" applyFont="1" applyBorder="1"/>
    <xf numFmtId="167" fontId="19" fillId="0" borderId="21" xfId="0" applyNumberFormat="1" applyFont="1" applyBorder="1"/>
    <xf numFmtId="167" fontId="16" fillId="0" borderId="22" xfId="0" applyNumberFormat="1" applyFont="1" applyBorder="1"/>
    <xf numFmtId="167" fontId="19" fillId="0" borderId="19" xfId="0" applyNumberFormat="1" applyFont="1" applyBorder="1"/>
    <xf numFmtId="167" fontId="18" fillId="0" borderId="22" xfId="0" applyNumberFormat="1" applyFont="1" applyBorder="1" applyAlignment="1">
      <alignment horizontal="right"/>
    </xf>
    <xf numFmtId="164" fontId="18" fillId="0" borderId="18" xfId="0" applyNumberFormat="1" applyFont="1" applyBorder="1" applyAlignment="1">
      <alignment horizontal="center"/>
    </xf>
    <xf numFmtId="167" fontId="19" fillId="0" borderId="0" xfId="0" applyNumberFormat="1" applyFont="1"/>
    <xf numFmtId="167" fontId="19" fillId="0" borderId="16" xfId="0" applyNumberFormat="1" applyFont="1" applyBorder="1"/>
    <xf numFmtId="167" fontId="18" fillId="0" borderId="16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center"/>
    </xf>
    <xf numFmtId="165" fontId="18" fillId="0" borderId="16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left"/>
    </xf>
    <xf numFmtId="167" fontId="16" fillId="0" borderId="0" xfId="0" applyNumberFormat="1" applyFont="1" applyAlignment="1">
      <alignment horizontal="center"/>
    </xf>
    <xf numFmtId="2" fontId="16" fillId="0" borderId="16" xfId="0" applyNumberFormat="1" applyFont="1" applyBorder="1" applyAlignment="1">
      <alignment horizontal="center"/>
    </xf>
    <xf numFmtId="165" fontId="20" fillId="0" borderId="0" xfId="0" applyNumberFormat="1" applyFont="1"/>
    <xf numFmtId="0" fontId="21" fillId="0" borderId="0" xfId="2" quotePrefix="1" applyFont="1" applyAlignment="1" applyProtection="1"/>
    <xf numFmtId="3" fontId="16" fillId="0" borderId="0" xfId="3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0" xfId="0" applyFont="1"/>
    <xf numFmtId="165" fontId="16" fillId="0" borderId="0" xfId="0" applyNumberFormat="1" applyFont="1" applyAlignment="1">
      <alignment horizontal="center"/>
    </xf>
    <xf numFmtId="10" fontId="14" fillId="0" borderId="16" xfId="1" applyNumberFormat="1" applyFont="1" applyBorder="1" applyAlignment="1">
      <alignment horizontal="center"/>
    </xf>
    <xf numFmtId="0" fontId="22" fillId="0" borderId="0" xfId="2" quotePrefix="1" applyFont="1" applyAlignment="1" applyProtection="1"/>
    <xf numFmtId="0" fontId="4" fillId="12" borderId="23" xfId="0" applyFont="1" applyFill="1" applyBorder="1" applyAlignment="1">
      <alignment horizontal="left"/>
    </xf>
    <xf numFmtId="0" fontId="4" fillId="12" borderId="30" xfId="0" applyFont="1" applyFill="1" applyBorder="1" applyAlignment="1">
      <alignment horizontal="center" wrapText="1"/>
    </xf>
    <xf numFmtId="0" fontId="4" fillId="12" borderId="24" xfId="0" applyFont="1" applyFill="1" applyBorder="1" applyAlignment="1">
      <alignment horizontal="center" wrapText="1"/>
    </xf>
    <xf numFmtId="167" fontId="16" fillId="12" borderId="30" xfId="0" applyNumberFormat="1" applyFont="1" applyFill="1" applyBorder="1"/>
    <xf numFmtId="0" fontId="20" fillId="12" borderId="30" xfId="0" applyFont="1" applyFill="1" applyBorder="1"/>
    <xf numFmtId="166" fontId="16" fillId="12" borderId="24" xfId="0" applyNumberFormat="1" applyFont="1" applyFill="1" applyBorder="1" applyAlignment="1">
      <alignment horizontal="center"/>
    </xf>
    <xf numFmtId="0" fontId="20" fillId="12" borderId="24" xfId="0" applyFont="1" applyFill="1" applyBorder="1"/>
    <xf numFmtId="0" fontId="16" fillId="0" borderId="0" xfId="0" applyFont="1" applyAlignment="1">
      <alignment horizontal="right"/>
    </xf>
    <xf numFmtId="10" fontId="16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16" fillId="0" borderId="0" xfId="0" applyNumberFormat="1" applyFont="1"/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0" fontId="25" fillId="0" borderId="23" xfId="0" applyFont="1" applyBorder="1"/>
    <xf numFmtId="0" fontId="26" fillId="0" borderId="24" xfId="0" applyFont="1" applyBorder="1" applyAlignment="1">
      <alignment horizontal="right"/>
    </xf>
    <xf numFmtId="167" fontId="16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center"/>
    </xf>
    <xf numFmtId="0" fontId="28" fillId="0" borderId="0" xfId="4" applyFont="1" applyAlignment="1">
      <alignment horizontal="center" wrapText="1"/>
    </xf>
    <xf numFmtId="166" fontId="28" fillId="0" borderId="0" xfId="1" applyNumberFormat="1" applyFont="1" applyAlignment="1">
      <alignment horizontal="center" wrapText="1"/>
    </xf>
    <xf numFmtId="0" fontId="29" fillId="0" borderId="0" xfId="0" applyFont="1" applyAlignment="1">
      <alignment horizontal="left"/>
    </xf>
    <xf numFmtId="0" fontId="28" fillId="0" borderId="0" xfId="0" applyFont="1"/>
    <xf numFmtId="10" fontId="28" fillId="0" borderId="0" xfId="1" applyNumberFormat="1" applyFont="1" applyAlignment="1">
      <alignment horizontal="center" wrapText="1"/>
    </xf>
    <xf numFmtId="0" fontId="28" fillId="0" borderId="16" xfId="0" applyFont="1" applyBorder="1" applyAlignment="1">
      <alignment horizontal="left"/>
    </xf>
    <xf numFmtId="0" fontId="28" fillId="0" borderId="16" xfId="0" applyFont="1" applyBorder="1" applyAlignment="1">
      <alignment horizontal="left" wrapText="1"/>
    </xf>
    <xf numFmtId="0" fontId="30" fillId="0" borderId="16" xfId="0" applyFont="1" applyBorder="1"/>
    <xf numFmtId="164" fontId="16" fillId="0" borderId="0" xfId="0" applyNumberFormat="1" applyFont="1"/>
    <xf numFmtId="49" fontId="28" fillId="0" borderId="0" xfId="0" applyNumberFormat="1" applyFont="1" applyAlignment="1">
      <alignment horizontal="right"/>
    </xf>
    <xf numFmtId="10" fontId="31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10" fontId="28" fillId="0" borderId="0" xfId="0" applyNumberFormat="1" applyFont="1" applyAlignment="1">
      <alignment horizontal="center"/>
    </xf>
    <xf numFmtId="10" fontId="28" fillId="0" borderId="16" xfId="0" applyNumberFormat="1" applyFont="1" applyBorder="1" applyAlignment="1">
      <alignment horizontal="left"/>
    </xf>
    <xf numFmtId="0" fontId="28" fillId="0" borderId="0" xfId="0" applyFont="1" applyAlignment="1">
      <alignment horizontal="right"/>
    </xf>
    <xf numFmtId="14" fontId="28" fillId="0" borderId="16" xfId="0" applyNumberFormat="1" applyFont="1" applyBorder="1" applyAlignment="1">
      <alignment horizontal="left"/>
    </xf>
    <xf numFmtId="0" fontId="32" fillId="0" borderId="0" xfId="0" applyFont="1"/>
    <xf numFmtId="165" fontId="29" fillId="0" borderId="0" xfId="0" applyNumberFormat="1" applyFont="1" applyAlignment="1">
      <alignment horizontal="center"/>
    </xf>
    <xf numFmtId="0" fontId="33" fillId="0" borderId="16" xfId="0" applyFont="1" applyBorder="1"/>
    <xf numFmtId="0" fontId="3" fillId="0" borderId="0" xfId="0" applyFont="1"/>
    <xf numFmtId="1" fontId="8" fillId="0" borderId="0" xfId="0" applyNumberFormat="1" applyFont="1"/>
    <xf numFmtId="1" fontId="37" fillId="0" borderId="0" xfId="0" applyNumberFormat="1" applyFont="1"/>
    <xf numFmtId="0" fontId="38" fillId="0" borderId="0" xfId="0" applyFont="1"/>
    <xf numFmtId="0" fontId="25" fillId="0" borderId="0" xfId="0" applyFont="1"/>
    <xf numFmtId="164" fontId="39" fillId="0" borderId="0" xfId="0" applyNumberFormat="1" applyFont="1"/>
    <xf numFmtId="14" fontId="8" fillId="0" borderId="0" xfId="0" applyNumberFormat="1" applyFont="1" applyAlignment="1">
      <alignment horizontal="center"/>
    </xf>
    <xf numFmtId="0" fontId="8" fillId="0" borderId="0" xfId="5" applyFont="1" applyAlignment="1">
      <alignment horizontal="center"/>
    </xf>
    <xf numFmtId="168" fontId="8" fillId="0" borderId="0" xfId="5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3" fillId="0" borderId="0" xfId="0" applyFont="1"/>
    <xf numFmtId="49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164" fontId="44" fillId="0" borderId="0" xfId="0" applyNumberFormat="1" applyFont="1" applyAlignment="1">
      <alignment horizontal="center"/>
    </xf>
    <xf numFmtId="164" fontId="45" fillId="0" borderId="0" xfId="0" applyNumberFormat="1" applyFont="1" applyAlignment="1">
      <alignment horizontal="center"/>
    </xf>
    <xf numFmtId="164" fontId="41" fillId="0" borderId="0" xfId="0" applyNumberFormat="1" applyFont="1" applyAlignment="1">
      <alignment horizontal="center"/>
    </xf>
    <xf numFmtId="164" fontId="46" fillId="0" borderId="0" xfId="0" applyNumberFormat="1" applyFont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7" fillId="13" borderId="16" xfId="0" applyFont="1" applyFill="1" applyBorder="1"/>
    <xf numFmtId="0" fontId="7" fillId="2" borderId="16" xfId="5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169" fontId="44" fillId="0" borderId="0" xfId="0" applyNumberFormat="1" applyFont="1" applyAlignment="1">
      <alignment horizontal="center"/>
    </xf>
    <xf numFmtId="169" fontId="49" fillId="11" borderId="31" xfId="0" applyNumberFormat="1" applyFont="1" applyFill="1" applyBorder="1" applyAlignment="1">
      <alignment horizontal="left"/>
    </xf>
    <xf numFmtId="17" fontId="7" fillId="0" borderId="16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14" borderId="16" xfId="0" applyNumberFormat="1" applyFont="1" applyFill="1" applyBorder="1"/>
    <xf numFmtId="169" fontId="7" fillId="0" borderId="1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4" fontId="45" fillId="0" borderId="0" xfId="0" applyNumberFormat="1" applyFont="1"/>
    <xf numFmtId="0" fontId="4" fillId="0" borderId="16" xfId="0" applyFont="1" applyBorder="1"/>
    <xf numFmtId="3" fontId="8" fillId="11" borderId="32" xfId="0" applyNumberFormat="1" applyFont="1" applyFill="1" applyBorder="1" applyAlignment="1">
      <alignment horizontal="center"/>
    </xf>
    <xf numFmtId="164" fontId="17" fillId="0" borderId="16" xfId="0" applyNumberFormat="1" applyFont="1" applyBorder="1" applyAlignment="1">
      <alignment horizontal="center"/>
    </xf>
    <xf numFmtId="165" fontId="4" fillId="2" borderId="16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0" fontId="8" fillId="11" borderId="32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164" fontId="8" fillId="11" borderId="32" xfId="0" applyNumberFormat="1" applyFont="1" applyFill="1" applyBorder="1" applyAlignment="1">
      <alignment horizontal="center"/>
    </xf>
    <xf numFmtId="169" fontId="14" fillId="0" borderId="33" xfId="0" applyNumberFormat="1" applyFont="1" applyBorder="1" applyAlignment="1">
      <alignment wrapText="1"/>
    </xf>
    <xf numFmtId="164" fontId="14" fillId="0" borderId="0" xfId="0" applyNumberFormat="1" applyFont="1" applyAlignment="1">
      <alignment horizontal="center"/>
    </xf>
    <xf numFmtId="169" fontId="45" fillId="11" borderId="32" xfId="0" applyNumberFormat="1" applyFont="1" applyFill="1" applyBorder="1" applyAlignment="1">
      <alignment horizontal="center"/>
    </xf>
    <xf numFmtId="0" fontId="8" fillId="11" borderId="32" xfId="0" applyFont="1" applyFill="1" applyBorder="1"/>
    <xf numFmtId="0" fontId="44" fillId="11" borderId="32" xfId="0" applyFont="1" applyFill="1" applyBorder="1"/>
    <xf numFmtId="164" fontId="16" fillId="0" borderId="0" xfId="0" applyNumberFormat="1" applyFont="1" applyAlignment="1">
      <alignment horizontal="center"/>
    </xf>
    <xf numFmtId="0" fontId="7" fillId="11" borderId="18" xfId="0" applyFont="1" applyFill="1" applyBorder="1" applyAlignment="1">
      <alignment horizontal="left"/>
    </xf>
    <xf numFmtId="0" fontId="50" fillId="0" borderId="0" xfId="0" applyFont="1" applyAlignment="1">
      <alignment horizontal="right"/>
    </xf>
    <xf numFmtId="164" fontId="7" fillId="0" borderId="16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41" fillId="0" borderId="0" xfId="0" applyFont="1"/>
    <xf numFmtId="0" fontId="44" fillId="0" borderId="0" xfId="0" applyFont="1"/>
    <xf numFmtId="169" fontId="4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169" fontId="37" fillId="0" borderId="0" xfId="0" applyNumberFormat="1" applyFont="1" applyAlignment="1">
      <alignment horizontal="center"/>
    </xf>
    <xf numFmtId="169" fontId="45" fillId="0" borderId="0" xfId="0" applyNumberFormat="1" applyFont="1" applyAlignment="1">
      <alignment horizontal="center"/>
    </xf>
    <xf numFmtId="0" fontId="8" fillId="15" borderId="0" xfId="0" applyFont="1" applyFill="1"/>
    <xf numFmtId="0" fontId="4" fillId="15" borderId="0" xfId="0" applyFont="1" applyFill="1"/>
    <xf numFmtId="0" fontId="43" fillId="15" borderId="0" xfId="0" applyFont="1" applyFill="1"/>
    <xf numFmtId="164" fontId="45" fillId="0" borderId="0" xfId="0" applyNumberFormat="1" applyFont="1" applyAlignment="1">
      <alignment horizontal="left"/>
    </xf>
    <xf numFmtId="169" fontId="41" fillId="0" borderId="0" xfId="0" applyNumberFormat="1" applyFont="1" applyAlignment="1">
      <alignment horizontal="center"/>
    </xf>
    <xf numFmtId="3" fontId="45" fillId="0" borderId="0" xfId="0" applyNumberFormat="1" applyFont="1" applyAlignment="1">
      <alignment horizontal="center"/>
    </xf>
    <xf numFmtId="169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0" fontId="7" fillId="2" borderId="31" xfId="5" applyFont="1" applyFill="1" applyBorder="1" applyAlignment="1">
      <alignment horizontal="center"/>
    </xf>
    <xf numFmtId="0" fontId="18" fillId="0" borderId="31" xfId="0" applyFont="1" applyBorder="1" applyAlignment="1">
      <alignment horizontal="center"/>
    </xf>
    <xf numFmtId="169" fontId="14" fillId="0" borderId="0" xfId="0" applyNumberFormat="1" applyFont="1"/>
    <xf numFmtId="0" fontId="14" fillId="0" borderId="0" xfId="0" applyFont="1" applyAlignment="1">
      <alignment horizontal="left"/>
    </xf>
    <xf numFmtId="164" fontId="14" fillId="0" borderId="0" xfId="0" applyNumberFormat="1" applyFont="1" applyAlignment="1">
      <alignment horizontal="left"/>
    </xf>
    <xf numFmtId="169" fontId="14" fillId="0" borderId="0" xfId="0" applyNumberFormat="1" applyFont="1" applyAlignment="1">
      <alignment horizontal="left"/>
    </xf>
    <xf numFmtId="0" fontId="45" fillId="0" borderId="0" xfId="0" applyFont="1"/>
    <xf numFmtId="0" fontId="52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164" fontId="38" fillId="0" borderId="0" xfId="0" applyNumberFormat="1" applyFont="1" applyAlignment="1">
      <alignment horizontal="center"/>
    </xf>
    <xf numFmtId="164" fontId="54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4" fontId="4" fillId="14" borderId="16" xfId="0" applyNumberFormat="1" applyFont="1" applyFill="1" applyBorder="1" applyAlignment="1">
      <alignment horizontal="center"/>
    </xf>
    <xf numFmtId="164" fontId="18" fillId="0" borderId="0" xfId="6" applyNumberFormat="1" applyFont="1" applyAlignment="1">
      <alignment horizontal="center"/>
    </xf>
    <xf numFmtId="164" fontId="4" fillId="11" borderId="16" xfId="0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169" fontId="8" fillId="0" borderId="0" xfId="0" applyNumberFormat="1" applyFont="1"/>
    <xf numFmtId="164" fontId="43" fillId="0" borderId="0" xfId="0" applyNumberFormat="1" applyFont="1"/>
    <xf numFmtId="164" fontId="8" fillId="0" borderId="0" xfId="0" applyNumberFormat="1" applyFont="1"/>
    <xf numFmtId="0" fontId="37" fillId="10" borderId="0" xfId="0" applyFont="1" applyFill="1" applyAlignment="1">
      <alignment horizontal="right"/>
    </xf>
    <xf numFmtId="164" fontId="37" fillId="10" borderId="0" xfId="0" applyNumberFormat="1" applyFont="1" applyFill="1"/>
    <xf numFmtId="0" fontId="11" fillId="0" borderId="0" xfId="0" applyFont="1"/>
    <xf numFmtId="164" fontId="11" fillId="0" borderId="16" xfId="0" applyNumberFormat="1" applyFont="1" applyBorder="1" applyAlignment="1">
      <alignment horizontal="left"/>
    </xf>
    <xf numFmtId="164" fontId="11" fillId="0" borderId="16" xfId="0" applyNumberFormat="1" applyFont="1" applyBorder="1" applyAlignment="1">
      <alignment horizontal="center"/>
    </xf>
    <xf numFmtId="167" fontId="24" fillId="0" borderId="0" xfId="0" applyNumberFormat="1" applyFont="1" applyAlignment="1">
      <alignment horizontal="center"/>
    </xf>
    <xf numFmtId="164" fontId="11" fillId="0" borderId="23" xfId="0" applyNumberFormat="1" applyFont="1" applyBorder="1" applyAlignment="1">
      <alignment horizontal="left"/>
    </xf>
    <xf numFmtId="164" fontId="11" fillId="0" borderId="30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6" xfId="0" applyFont="1" applyBorder="1" applyAlignment="1">
      <alignment horizontal="center"/>
    </xf>
    <xf numFmtId="167" fontId="24" fillId="0" borderId="0" xfId="0" applyNumberFormat="1" applyFont="1" applyAlignment="1">
      <alignment horizontal="left"/>
    </xf>
    <xf numFmtId="0" fontId="11" fillId="0" borderId="30" xfId="0" applyFont="1" applyBorder="1" applyAlignment="1">
      <alignment horizontal="center"/>
    </xf>
    <xf numFmtId="0" fontId="11" fillId="0" borderId="16" xfId="0" applyFont="1" applyBorder="1"/>
    <xf numFmtId="0" fontId="11" fillId="0" borderId="19" xfId="0" applyFont="1" applyBorder="1"/>
    <xf numFmtId="0" fontId="11" fillId="0" borderId="21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16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56" fillId="0" borderId="16" xfId="2" applyFont="1" applyBorder="1" applyAlignment="1" applyProtection="1"/>
    <xf numFmtId="0" fontId="55" fillId="16" borderId="16" xfId="0" applyFont="1" applyFill="1" applyBorder="1" applyAlignment="1">
      <alignment horizontal="center" wrapText="1"/>
    </xf>
    <xf numFmtId="0" fontId="1" fillId="16" borderId="16" xfId="0" applyFont="1" applyFill="1" applyBorder="1" applyAlignment="1">
      <alignment horizontal="center" wrapText="1"/>
    </xf>
    <xf numFmtId="0" fontId="1" fillId="16" borderId="24" xfId="0" applyFont="1" applyFill="1" applyBorder="1" applyAlignment="1">
      <alignment horizontal="center" wrapText="1"/>
    </xf>
    <xf numFmtId="0" fontId="2" fillId="16" borderId="11" xfId="0" applyFont="1" applyFill="1" applyBorder="1" applyAlignment="1">
      <alignment horizontal="center"/>
    </xf>
    <xf numFmtId="165" fontId="55" fillId="0" borderId="16" xfId="0" applyNumberFormat="1" applyFont="1" applyBorder="1" applyAlignment="1">
      <alignment horizontal="center"/>
    </xf>
    <xf numFmtId="0" fontId="17" fillId="11" borderId="4" xfId="0" applyFont="1" applyFill="1" applyBorder="1" applyAlignment="1">
      <alignment horizontal="center"/>
    </xf>
    <xf numFmtId="0" fontId="17" fillId="11" borderId="6" xfId="0" applyFont="1" applyFill="1" applyBorder="1" applyAlignment="1">
      <alignment horizontal="center"/>
    </xf>
    <xf numFmtId="0" fontId="17" fillId="11" borderId="19" xfId="0" applyFont="1" applyFill="1" applyBorder="1" applyAlignment="1">
      <alignment horizontal="center"/>
    </xf>
    <xf numFmtId="0" fontId="17" fillId="11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28" fillId="0" borderId="12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28" fillId="0" borderId="7" xfId="0" applyFont="1" applyBorder="1" applyAlignment="1">
      <alignment horizontal="left" wrapText="1"/>
    </xf>
    <xf numFmtId="0" fontId="28" fillId="0" borderId="10" xfId="0" applyFont="1" applyBorder="1" applyAlignment="1">
      <alignment horizontal="left" wrapText="1"/>
    </xf>
    <xf numFmtId="0" fontId="28" fillId="0" borderId="0" xfId="4" applyFont="1" applyAlignment="1">
      <alignment horizontal="left" wrapText="1"/>
    </xf>
    <xf numFmtId="0" fontId="16" fillId="0" borderId="16" xfId="0" applyFont="1" applyBorder="1" applyAlignment="1">
      <alignment horizontal="center"/>
    </xf>
    <xf numFmtId="3" fontId="23" fillId="0" borderId="0" xfId="0" applyNumberFormat="1" applyFont="1" applyAlignment="1">
      <alignment horizontal="center"/>
    </xf>
    <xf numFmtId="0" fontId="28" fillId="0" borderId="0" xfId="4" applyFont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164" fontId="44" fillId="0" borderId="0" xfId="0" applyNumberFormat="1" applyFont="1" applyAlignment="1">
      <alignment horizontal="center" wrapText="1"/>
    </xf>
    <xf numFmtId="169" fontId="14" fillId="0" borderId="23" xfId="0" applyNumberFormat="1" applyFont="1" applyBorder="1" applyAlignment="1">
      <alignment horizontal="center"/>
    </xf>
    <xf numFmtId="169" fontId="14" fillId="0" borderId="24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69" fontId="14" fillId="0" borderId="0" xfId="0" applyNumberFormat="1" applyFont="1" applyAlignment="1">
      <alignment horizontal="center" wrapText="1"/>
    </xf>
    <xf numFmtId="1" fontId="11" fillId="0" borderId="16" xfId="0" applyNumberFormat="1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1" fontId="11" fillId="0" borderId="24" xfId="0" applyNumberFormat="1" applyFont="1" applyBorder="1" applyAlignment="1">
      <alignment horizontal="left"/>
    </xf>
    <xf numFmtId="164" fontId="11" fillId="0" borderId="23" xfId="0" applyNumberFormat="1" applyFont="1" applyBorder="1" applyAlignment="1">
      <alignment horizontal="left"/>
    </xf>
    <xf numFmtId="164" fontId="11" fillId="0" borderId="24" xfId="0" applyNumberFormat="1" applyFont="1" applyBorder="1" applyAlignment="1">
      <alignment horizontal="left"/>
    </xf>
    <xf numFmtId="164" fontId="11" fillId="0" borderId="16" xfId="0" applyNumberFormat="1" applyFont="1" applyBorder="1" applyAlignment="1">
      <alignment horizontal="left"/>
    </xf>
    <xf numFmtId="0" fontId="0" fillId="17" borderId="0" xfId="0" applyFill="1" applyAlignment="1">
      <alignment horizontal="center"/>
    </xf>
    <xf numFmtId="17" fontId="0" fillId="17" borderId="16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57" fillId="0" borderId="23" xfId="3" applyFont="1" applyBorder="1" applyAlignment="1">
      <alignment horizontal="left"/>
    </xf>
    <xf numFmtId="3" fontId="57" fillId="0" borderId="16" xfId="6" applyNumberFormat="1" applyFont="1" applyBorder="1"/>
  </cellXfs>
  <cellStyles count="7">
    <cellStyle name="Hyperlink" xfId="2" builtinId="8"/>
    <cellStyle name="Normal" xfId="0" builtinId="0"/>
    <cellStyle name="Normal 4" xfId="4" xr:uid="{606F077F-D982-4A7A-B43C-E6A962CF727B}"/>
    <cellStyle name="Normal_2008 DMRs" xfId="5" xr:uid="{C7A49AEF-C41D-49D2-BEFE-9BB8F77287B9}"/>
    <cellStyle name="Normal_FLORIDA - UFW" xfId="3" xr:uid="{E48C61C6-9ABE-489E-BA02-A184C7893C43}"/>
    <cellStyle name="Normal_Water Account-Chlt/2002" xfId="6" xr:uid="{F1291184-9586-41C4-9623-30429B6991A8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5BA8-7DB0-4606-A3B9-0D51B1DEB57B}">
  <dimension ref="A1:Z4"/>
  <sheetViews>
    <sheetView workbookViewId="0">
      <selection activeCell="O14" sqref="O14"/>
    </sheetView>
  </sheetViews>
  <sheetFormatPr defaultRowHeight="14.25"/>
  <sheetData>
    <row r="1" spans="1:26" ht="15" thickBot="1"/>
    <row r="2" spans="1:26" ht="30.75" thickBot="1">
      <c r="A2" s="264">
        <v>2019</v>
      </c>
      <c r="B2" s="263" t="s">
        <v>181</v>
      </c>
      <c r="C2" s="262" t="s">
        <v>180</v>
      </c>
      <c r="D2" s="262" t="s">
        <v>179</v>
      </c>
      <c r="E2" s="262" t="s">
        <v>178</v>
      </c>
      <c r="F2" s="262" t="s">
        <v>177</v>
      </c>
      <c r="G2" s="262" t="s">
        <v>176</v>
      </c>
      <c r="H2" s="262" t="s">
        <v>175</v>
      </c>
      <c r="I2" s="262" t="s">
        <v>174</v>
      </c>
      <c r="J2" s="262" t="s">
        <v>173</v>
      </c>
      <c r="K2" s="262" t="s">
        <v>172</v>
      </c>
      <c r="L2" s="262" t="s">
        <v>171</v>
      </c>
      <c r="M2" s="262" t="s">
        <v>170</v>
      </c>
      <c r="N2" s="262" t="s">
        <v>169</v>
      </c>
      <c r="O2" s="262" t="s">
        <v>168</v>
      </c>
      <c r="P2" s="262" t="s">
        <v>167</v>
      </c>
      <c r="Q2" s="262" t="s">
        <v>166</v>
      </c>
      <c r="R2" s="262" t="s">
        <v>165</v>
      </c>
      <c r="S2" s="262" t="s">
        <v>164</v>
      </c>
      <c r="T2" s="262" t="s">
        <v>163</v>
      </c>
      <c r="U2" s="262" t="s">
        <v>162</v>
      </c>
      <c r="V2" s="262" t="s">
        <v>161</v>
      </c>
      <c r="W2" s="262" t="s">
        <v>160</v>
      </c>
      <c r="X2" s="262" t="s">
        <v>159</v>
      </c>
      <c r="Y2" s="262" t="s">
        <v>158</v>
      </c>
      <c r="Z2" s="261" t="s">
        <v>130</v>
      </c>
    </row>
    <row r="3" spans="1:26" ht="18.75" customHeight="1">
      <c r="A3" s="260" t="s">
        <v>157</v>
      </c>
      <c r="B3" s="259">
        <v>1.2710000000000001E-2</v>
      </c>
      <c r="C3" s="259">
        <v>0</v>
      </c>
      <c r="D3" s="259">
        <v>1.8679999999999999E-2</v>
      </c>
      <c r="E3" s="259">
        <v>0</v>
      </c>
      <c r="F3" s="259">
        <v>1.2710000000000001E-2</v>
      </c>
      <c r="G3" s="259">
        <v>7.0000000000000001E-3</v>
      </c>
      <c r="H3" s="259">
        <v>1.23E-2</v>
      </c>
      <c r="I3" s="259">
        <v>0</v>
      </c>
      <c r="J3" s="259">
        <v>1.8509999999999999E-2</v>
      </c>
      <c r="K3" s="259">
        <v>0</v>
      </c>
      <c r="L3" s="259">
        <v>3.09E-2</v>
      </c>
      <c r="M3" s="259">
        <v>0</v>
      </c>
      <c r="N3" s="259">
        <v>1.2710000000000001E-2</v>
      </c>
      <c r="O3" s="259">
        <v>0</v>
      </c>
      <c r="P3" s="259">
        <v>3.0669999999999999E-2</v>
      </c>
      <c r="Q3" s="259">
        <v>5.0000000000000001E-4</v>
      </c>
      <c r="R3" s="259">
        <v>2.0299999999999999E-2</v>
      </c>
      <c r="S3" s="259">
        <v>0</v>
      </c>
      <c r="T3" s="259">
        <v>1.711E-2</v>
      </c>
      <c r="U3" s="259">
        <v>0</v>
      </c>
      <c r="V3" s="259">
        <v>2.23E-2</v>
      </c>
      <c r="W3" s="259">
        <v>0</v>
      </c>
      <c r="X3" s="259">
        <v>1.771E-2</v>
      </c>
      <c r="Y3" s="259">
        <v>5.0000000000000001E-3</v>
      </c>
      <c r="Z3" s="258">
        <f>SUM(B3:Y3)</f>
        <v>0.23910999999999999</v>
      </c>
    </row>
    <row r="4" spans="1:26" ht="27.75" customHeight="1">
      <c r="A4" s="257" t="s">
        <v>122</v>
      </c>
      <c r="B4" s="265">
        <f>SUM(B3:C3)</f>
        <v>1.2710000000000001E-2</v>
      </c>
      <c r="C4" s="265"/>
      <c r="D4" s="265">
        <f>SUM(D3:E3)</f>
        <v>1.8679999999999999E-2</v>
      </c>
      <c r="E4" s="265"/>
      <c r="F4" s="265">
        <f>SUM(F3:G3)</f>
        <v>1.9710000000000002E-2</v>
      </c>
      <c r="G4" s="265"/>
      <c r="H4" s="265">
        <f>SUM(H3:I3)</f>
        <v>1.23E-2</v>
      </c>
      <c r="I4" s="265"/>
      <c r="J4" s="265">
        <f>SUM(J3:K3)</f>
        <v>1.8509999999999999E-2</v>
      </c>
      <c r="K4" s="265"/>
      <c r="L4" s="265">
        <f>SUM(L3:M3)</f>
        <v>3.09E-2</v>
      </c>
      <c r="M4" s="265"/>
      <c r="N4" s="265">
        <f>SUM(N3:O3)</f>
        <v>1.2710000000000001E-2</v>
      </c>
      <c r="O4" s="265"/>
      <c r="P4" s="265">
        <f>SUM(P3:Q3)</f>
        <v>3.117E-2</v>
      </c>
      <c r="Q4" s="265"/>
      <c r="R4" s="265">
        <f>SUM(R3:S3)</f>
        <v>2.0299999999999999E-2</v>
      </c>
      <c r="S4" s="265"/>
      <c r="T4" s="265">
        <f>SUM(T3:U3)</f>
        <v>1.711E-2</v>
      </c>
      <c r="U4" s="265"/>
      <c r="V4" s="265">
        <f>SUM(V3:W3)</f>
        <v>2.23E-2</v>
      </c>
      <c r="W4" s="265"/>
      <c r="X4" s="265">
        <f>SUM(X3:Y3)</f>
        <v>2.2710000000000001E-2</v>
      </c>
      <c r="Y4" s="265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Orangewood-Wisbar-BVTP'!A1" display="Orangewood/BV Manor" xr:uid="{21019F20-9FE4-4471-A049-E959A641F1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DF87-90F1-4810-89A3-B107C8563EE4}">
  <dimension ref="A1:P3"/>
  <sheetViews>
    <sheetView tabSelected="1" workbookViewId="0">
      <selection activeCell="H11" sqref="H11"/>
    </sheetView>
  </sheetViews>
  <sheetFormatPr defaultRowHeight="14.25"/>
  <sheetData>
    <row r="1" spans="1:16" ht="19.5" customHeight="1">
      <c r="A1" s="303" t="s">
        <v>182</v>
      </c>
      <c r="B1" s="304">
        <v>43466</v>
      </c>
      <c r="C1" s="304">
        <v>43497</v>
      </c>
      <c r="D1" s="304">
        <v>43525</v>
      </c>
      <c r="E1" s="304">
        <v>43556</v>
      </c>
      <c r="F1" s="304">
        <v>43586</v>
      </c>
      <c r="G1" s="304">
        <v>43617</v>
      </c>
      <c r="H1" s="304">
        <v>43647</v>
      </c>
      <c r="I1" s="304">
        <v>43678</v>
      </c>
      <c r="J1" s="304">
        <v>43725</v>
      </c>
      <c r="K1" s="304">
        <v>43755</v>
      </c>
      <c r="L1" s="304">
        <v>43786</v>
      </c>
      <c r="M1" s="304">
        <v>43816</v>
      </c>
      <c r="N1" s="305"/>
      <c r="O1" s="305"/>
      <c r="P1" s="305"/>
    </row>
    <row r="2" spans="1:16" ht="19.5" customHeight="1">
      <c r="A2" s="306" t="s">
        <v>183</v>
      </c>
      <c r="B2" s="307">
        <v>2647699.9999999995</v>
      </c>
      <c r="C2" s="307">
        <v>2250400</v>
      </c>
      <c r="D2" s="307">
        <v>1982400</v>
      </c>
      <c r="E2" s="307">
        <v>2120000</v>
      </c>
      <c r="F2" s="307">
        <v>2179200.0000000005</v>
      </c>
      <c r="G2" s="307">
        <v>2380700</v>
      </c>
      <c r="H2" s="307">
        <v>3120700.0000000005</v>
      </c>
      <c r="I2" s="307">
        <v>2616099.9999999995</v>
      </c>
      <c r="J2" s="307">
        <v>2453300.0000000005</v>
      </c>
      <c r="K2" s="307">
        <v>2605700.0000000005</v>
      </c>
      <c r="L2" s="307">
        <v>2576200</v>
      </c>
      <c r="M2" s="307">
        <v>2378600</v>
      </c>
    </row>
    <row r="3" spans="1:16" ht="19.5" customHeight="1">
      <c r="A3" s="306" t="s">
        <v>184</v>
      </c>
      <c r="B3" s="307">
        <v>3263600.0000000005</v>
      </c>
      <c r="C3" s="307">
        <v>3255400.0000000005</v>
      </c>
      <c r="D3" s="307">
        <v>3998999.9999999995</v>
      </c>
      <c r="E3" s="307">
        <v>3555099.9999999991</v>
      </c>
      <c r="F3" s="307">
        <v>3869799.9999999995</v>
      </c>
      <c r="G3" s="307">
        <v>4093600.0000000005</v>
      </c>
      <c r="H3" s="307">
        <v>4205900</v>
      </c>
      <c r="I3" s="307">
        <v>4463300</v>
      </c>
      <c r="J3" s="307">
        <v>4222400</v>
      </c>
      <c r="K3" s="307">
        <v>3889600</v>
      </c>
      <c r="L3" s="307">
        <v>3832700.0000000005</v>
      </c>
      <c r="M3" s="307">
        <v>4267299.9999999991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800A-F5B3-4ED9-83DE-8AC7854F7318}">
  <sheetPr>
    <tabColor rgb="FF00B050"/>
  </sheetPr>
  <dimension ref="A1:BB41"/>
  <sheetViews>
    <sheetView topLeftCell="A4" zoomScaleNormal="100" workbookViewId="0">
      <pane xSplit="14" ySplit="12" topLeftCell="O1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RowHeight="14.25"/>
  <cols>
    <col min="1" max="1" width="15.625" customWidth="1"/>
    <col min="2" max="2" width="8.25" customWidth="1"/>
    <col min="3" max="3" width="7.875" customWidth="1"/>
    <col min="4" max="4" width="7.75" customWidth="1"/>
    <col min="5" max="5" width="7.375" customWidth="1"/>
    <col min="6" max="6" width="7.875" customWidth="1"/>
    <col min="7" max="7" width="9" customWidth="1"/>
    <col min="8" max="9" width="7.625" customWidth="1"/>
    <col min="10" max="10" width="7.875" customWidth="1"/>
    <col min="11" max="11" width="9.25" customWidth="1"/>
    <col min="12" max="12" width="8" customWidth="1"/>
    <col min="13" max="13" width="6.875" customWidth="1"/>
    <col min="14" max="14" width="7.125" customWidth="1"/>
    <col min="15" max="15" width="8.375" customWidth="1"/>
    <col min="16" max="16" width="7.625" customWidth="1"/>
    <col min="17" max="17" width="7.75" customWidth="1"/>
    <col min="18" max="19" width="7.875" customWidth="1"/>
    <col min="20" max="20" width="8.375" customWidth="1"/>
    <col min="21" max="21" width="11.25" bestFit="1" customWidth="1"/>
    <col min="22" max="22" width="8.5" customWidth="1"/>
    <col min="23" max="23" width="10" customWidth="1"/>
    <col min="24" max="25" width="8.5" customWidth="1"/>
    <col min="26" max="30" width="0" hidden="1" customWidth="1"/>
    <col min="31" max="31" width="11.375" customWidth="1"/>
    <col min="32" max="34" width="11.5" customWidth="1"/>
    <col min="35" max="35" width="12.625" customWidth="1"/>
    <col min="36" max="36" width="8.75" customWidth="1"/>
    <col min="37" max="37" width="11.625" customWidth="1"/>
    <col min="38" max="38" width="9.625" customWidth="1"/>
    <col min="39" max="39" width="12.375" customWidth="1"/>
    <col min="40" max="40" width="9.375" customWidth="1"/>
    <col min="41" max="41" width="11.5" customWidth="1"/>
    <col min="42" max="42" width="11.75" customWidth="1"/>
    <col min="43" max="43" width="10.875" customWidth="1"/>
    <col min="44" max="44" width="13" customWidth="1"/>
    <col min="45" max="45" width="11.5" customWidth="1"/>
    <col min="46" max="46" width="12" customWidth="1"/>
    <col min="47" max="47" width="10.75" customWidth="1"/>
    <col min="48" max="49" width="11.5" customWidth="1"/>
    <col min="50" max="50" width="10.875" customWidth="1"/>
    <col min="51" max="51" width="9.375" bestFit="1" customWidth="1"/>
    <col min="52" max="52" width="9.125" customWidth="1"/>
    <col min="53" max="53" width="7.625" customWidth="1"/>
  </cols>
  <sheetData>
    <row r="1" spans="1:54" ht="30" customHeight="1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1"/>
      <c r="M1" s="1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54" ht="1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4" s="9" customFormat="1" ht="15.75">
      <c r="A3" s="6" t="s">
        <v>1</v>
      </c>
      <c r="B3" s="6"/>
      <c r="C3" s="6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4" s="9" customFormat="1" ht="12.7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4" s="9" customFormat="1" ht="12.75">
      <c r="A5" s="6"/>
      <c r="B5" s="6"/>
      <c r="C5" s="6"/>
      <c r="D5" s="6"/>
      <c r="E5" s="6"/>
      <c r="F5" s="6"/>
      <c r="G5" s="6"/>
      <c r="H5" s="6" t="s">
        <v>4</v>
      </c>
      <c r="I5" s="6"/>
      <c r="J5" s="6"/>
      <c r="K5" s="6"/>
      <c r="L5" s="6" t="s">
        <v>5</v>
      </c>
      <c r="M5" s="6"/>
      <c r="N5" s="6" t="s">
        <v>6</v>
      </c>
      <c r="O5" s="6"/>
      <c r="P5" s="6"/>
      <c r="Q5" s="6" t="s">
        <v>7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</row>
    <row r="6" spans="1:54" s="9" customFormat="1" ht="12.75">
      <c r="A6" s="6"/>
      <c r="B6" s="10" t="s">
        <v>8</v>
      </c>
      <c r="C6" s="6" t="s">
        <v>9</v>
      </c>
      <c r="D6" s="6"/>
      <c r="E6" s="6"/>
      <c r="F6" s="10" t="s">
        <v>10</v>
      </c>
      <c r="G6" s="6" t="s">
        <v>11</v>
      </c>
      <c r="H6" s="6" t="s">
        <v>12</v>
      </c>
      <c r="I6" s="6"/>
      <c r="J6" s="10"/>
      <c r="K6" s="10"/>
      <c r="L6" s="6"/>
      <c r="M6" s="6"/>
      <c r="N6" s="10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54" s="9" customFormat="1" ht="12.75">
      <c r="A7" s="6"/>
      <c r="B7" s="10" t="s">
        <v>13</v>
      </c>
      <c r="C7" s="6" t="s">
        <v>14</v>
      </c>
      <c r="D7" s="6"/>
      <c r="E7" s="6"/>
      <c r="F7" s="10" t="s">
        <v>15</v>
      </c>
      <c r="G7" s="6" t="s">
        <v>11</v>
      </c>
      <c r="H7" s="6" t="s">
        <v>16</v>
      </c>
      <c r="I7" s="6"/>
      <c r="J7" s="10"/>
      <c r="K7" s="10"/>
      <c r="L7" s="6"/>
      <c r="M7" s="6"/>
      <c r="N7" s="10"/>
      <c r="O7" s="6"/>
      <c r="P7" s="6"/>
      <c r="Q7" s="6"/>
      <c r="R7" s="11" t="s">
        <v>17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</row>
    <row r="8" spans="1:54" s="9" customFormat="1" ht="12.75">
      <c r="A8" s="6"/>
      <c r="B8" s="10" t="s">
        <v>18</v>
      </c>
      <c r="C8" s="6" t="s">
        <v>19</v>
      </c>
      <c r="D8" s="6"/>
      <c r="E8" s="6"/>
      <c r="F8" s="10" t="s">
        <v>20</v>
      </c>
      <c r="G8" s="6" t="s">
        <v>11</v>
      </c>
      <c r="H8" s="6" t="s">
        <v>21</v>
      </c>
      <c r="I8" s="6"/>
      <c r="J8" s="10"/>
      <c r="K8" s="10"/>
      <c r="L8" s="6"/>
      <c r="M8" s="6"/>
      <c r="N8" s="10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1:54" ht="21" customHeight="1">
      <c r="A9" s="12"/>
      <c r="B9" s="6" t="s">
        <v>22</v>
      </c>
      <c r="C9" s="6"/>
      <c r="D9" s="6"/>
      <c r="E9" s="6"/>
      <c r="F9" s="6" t="s">
        <v>23</v>
      </c>
      <c r="G9" s="6"/>
      <c r="H9" s="6"/>
      <c r="I9" s="6"/>
      <c r="J9" s="13" t="s">
        <v>24</v>
      </c>
      <c r="K9" s="13"/>
      <c r="L9" s="6"/>
      <c r="M9" s="6"/>
      <c r="N9" s="6"/>
      <c r="O9" s="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54" ht="33.75" customHeight="1" thickBot="1">
      <c r="A10" s="15" t="s">
        <v>25</v>
      </c>
      <c r="B10" s="6"/>
      <c r="C10" s="6"/>
      <c r="D10" s="6"/>
      <c r="E10" s="6"/>
      <c r="F10" s="6"/>
      <c r="G10" s="6"/>
      <c r="H10" s="6"/>
      <c r="I10" s="6"/>
      <c r="J10" s="13"/>
      <c r="K10" s="13"/>
      <c r="L10" s="6"/>
      <c r="M10" s="6"/>
      <c r="N10" s="6"/>
      <c r="O10" s="6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54" s="9" customFormat="1" ht="12.75" customHeight="1" thickBot="1">
      <c r="A11" s="16"/>
      <c r="B11" s="271" t="s">
        <v>26</v>
      </c>
      <c r="C11" s="272"/>
      <c r="D11" s="272"/>
      <c r="E11" s="271" t="s">
        <v>27</v>
      </c>
      <c r="F11" s="272"/>
      <c r="G11" s="273"/>
      <c r="H11" s="271" t="s">
        <v>28</v>
      </c>
      <c r="I11" s="272"/>
      <c r="J11" s="273"/>
      <c r="K11" s="16"/>
      <c r="L11" s="271" t="s">
        <v>29</v>
      </c>
      <c r="M11" s="272"/>
      <c r="N11" s="272"/>
      <c r="O11" s="271" t="s">
        <v>30</v>
      </c>
      <c r="P11" s="272"/>
      <c r="Q11" s="273"/>
      <c r="R11" s="271" t="s">
        <v>31</v>
      </c>
      <c r="S11" s="272"/>
      <c r="T11" s="273"/>
      <c r="U11" s="17"/>
      <c r="V11" s="17"/>
      <c r="W11" s="274" t="s">
        <v>32</v>
      </c>
      <c r="X11" s="275"/>
      <c r="Y11" s="276"/>
      <c r="Z11" s="274" t="s">
        <v>33</v>
      </c>
      <c r="AA11" s="275"/>
      <c r="AB11" s="276"/>
      <c r="AC11" s="17"/>
      <c r="AD11" s="17"/>
      <c r="AE11" s="18"/>
      <c r="AF11" s="18"/>
      <c r="AG11" s="18"/>
      <c r="AH11" s="18"/>
      <c r="AI11" s="277" t="s">
        <v>34</v>
      </c>
      <c r="AJ11" s="278"/>
      <c r="AK11" s="278"/>
      <c r="AL11" s="278"/>
      <c r="AM11" s="278"/>
      <c r="AN11" s="278"/>
      <c r="AO11" s="279"/>
      <c r="AP11" s="277" t="s">
        <v>35</v>
      </c>
      <c r="AQ11" s="278"/>
      <c r="AR11" s="278"/>
      <c r="AS11" s="278"/>
      <c r="AT11" s="278"/>
      <c r="AU11" s="278"/>
      <c r="AV11" s="279"/>
      <c r="AW11" s="19"/>
    </row>
    <row r="12" spans="1:54" s="9" customFormat="1" ht="90" thickBot="1">
      <c r="A12" s="17"/>
      <c r="B12" s="20" t="s">
        <v>36</v>
      </c>
      <c r="C12" s="21" t="s">
        <v>37</v>
      </c>
      <c r="D12" s="22" t="s">
        <v>38</v>
      </c>
      <c r="E12" s="20" t="s">
        <v>36</v>
      </c>
      <c r="F12" s="21" t="s">
        <v>37</v>
      </c>
      <c r="G12" s="23" t="s">
        <v>38</v>
      </c>
      <c r="H12" s="20" t="s">
        <v>36</v>
      </c>
      <c r="I12" s="21" t="s">
        <v>37</v>
      </c>
      <c r="J12" s="23" t="s">
        <v>38</v>
      </c>
      <c r="K12" s="24" t="s">
        <v>39</v>
      </c>
      <c r="L12" s="20" t="s">
        <v>36</v>
      </c>
      <c r="M12" s="21" t="s">
        <v>40</v>
      </c>
      <c r="N12" s="22" t="s">
        <v>41</v>
      </c>
      <c r="O12" s="25" t="s">
        <v>36</v>
      </c>
      <c r="P12" s="26" t="s">
        <v>37</v>
      </c>
      <c r="Q12" s="27" t="s">
        <v>38</v>
      </c>
      <c r="R12" s="25" t="s">
        <v>36</v>
      </c>
      <c r="S12" s="21" t="s">
        <v>37</v>
      </c>
      <c r="T12" s="23" t="s">
        <v>38</v>
      </c>
      <c r="U12" s="28" t="s">
        <v>42</v>
      </c>
      <c r="V12" s="29" t="s">
        <v>43</v>
      </c>
      <c r="W12" s="28" t="s">
        <v>44</v>
      </c>
      <c r="X12" s="21" t="s">
        <v>45</v>
      </c>
      <c r="Y12" s="30" t="s">
        <v>46</v>
      </c>
      <c r="Z12" s="21" t="s">
        <v>44</v>
      </c>
      <c r="AA12" s="21" t="s">
        <v>45</v>
      </c>
      <c r="AB12" s="22" t="s">
        <v>46</v>
      </c>
      <c r="AC12" s="21" t="s">
        <v>47</v>
      </c>
      <c r="AD12" s="21" t="s">
        <v>48</v>
      </c>
      <c r="AE12" s="31" t="s">
        <v>49</v>
      </c>
      <c r="AF12" s="31" t="s">
        <v>50</v>
      </c>
      <c r="AG12" s="31" t="s">
        <v>51</v>
      </c>
      <c r="AH12" s="31" t="s">
        <v>52</v>
      </c>
      <c r="AI12" s="32" t="s">
        <v>53</v>
      </c>
      <c r="AJ12" s="32" t="s">
        <v>54</v>
      </c>
      <c r="AK12" s="32" t="s">
        <v>55</v>
      </c>
      <c r="AL12" s="32" t="s">
        <v>56</v>
      </c>
      <c r="AM12" s="32" t="s">
        <v>57</v>
      </c>
      <c r="AN12" s="32" t="s">
        <v>58</v>
      </c>
      <c r="AO12" s="33" t="s">
        <v>59</v>
      </c>
      <c r="AP12" s="32" t="s">
        <v>60</v>
      </c>
      <c r="AQ12" s="32" t="s">
        <v>54</v>
      </c>
      <c r="AR12" s="32" t="s">
        <v>61</v>
      </c>
      <c r="AS12" s="32" t="s">
        <v>56</v>
      </c>
      <c r="AT12" s="32" t="s">
        <v>62</v>
      </c>
      <c r="AU12" s="32" t="s">
        <v>63</v>
      </c>
      <c r="AV12" s="33" t="s">
        <v>64</v>
      </c>
      <c r="AW12" s="33" t="s">
        <v>65</v>
      </c>
      <c r="AX12" s="34" t="s">
        <v>66</v>
      </c>
      <c r="AY12" s="35" t="s">
        <v>67</v>
      </c>
      <c r="AZ12" s="21" t="s">
        <v>68</v>
      </c>
      <c r="BA12" s="21" t="s">
        <v>69</v>
      </c>
      <c r="BB12" s="36" t="s">
        <v>70</v>
      </c>
    </row>
    <row r="13" spans="1:54" s="59" customFormat="1" ht="19.5" customHeight="1">
      <c r="A13" s="37" t="s">
        <v>71</v>
      </c>
      <c r="B13" s="38">
        <f>'Daily Flow-307'!AH5</f>
        <v>1.3085999999999998</v>
      </c>
      <c r="C13" s="39">
        <f>'Daily Flow-307'!AI5</f>
        <v>4.2399999999999986E-2</v>
      </c>
      <c r="D13" s="40">
        <f>'Daily Flow-307'!AJ5</f>
        <v>0.1163</v>
      </c>
      <c r="E13" s="38">
        <f>'Daily Flow-307'!AH21</f>
        <v>1.0784</v>
      </c>
      <c r="F13" s="39">
        <f>'Daily Flow-307'!AI21</f>
        <v>3.7186206896551728E-2</v>
      </c>
      <c r="G13" s="41">
        <f>'Daily Flow-307'!AJ21</f>
        <v>0.1056</v>
      </c>
      <c r="H13" s="38">
        <f>'Daily Flow-307'!AH37</f>
        <v>0.26069999999999999</v>
      </c>
      <c r="I13" s="39">
        <f>'Daily Flow-307'!AI37</f>
        <v>8.4103448275862063E-3</v>
      </c>
      <c r="J13" s="41">
        <f>'Daily Flow-307'!AJ37</f>
        <v>3.1899999999999998E-2</v>
      </c>
      <c r="K13" s="42">
        <f>SUM(B13+E13+H13)</f>
        <v>2.6476999999999995</v>
      </c>
      <c r="L13" s="38">
        <f>'Daily Flow-307'!AH53</f>
        <v>0.91979999999999984</v>
      </c>
      <c r="M13" s="39">
        <f>'Daily Flow-307'!AI53</f>
        <v>2.8662068965517238E-2</v>
      </c>
      <c r="N13" s="40">
        <f>'Daily Flow-307'!AJ53</f>
        <v>8.1199999999999994E-2</v>
      </c>
      <c r="O13" s="38">
        <f>'Daily Flow-307'!AH68</f>
        <v>0.22080000000000005</v>
      </c>
      <c r="P13" s="39">
        <f>'Daily Flow-307'!AI68</f>
        <v>7.1137931034482762E-3</v>
      </c>
      <c r="Q13" s="41">
        <f>'Daily Flow-307'!AJ68</f>
        <v>1.54E-2</v>
      </c>
      <c r="R13" s="38">
        <f>'Daily Flow-307'!AH83</f>
        <v>2.1230000000000002</v>
      </c>
      <c r="S13" s="39">
        <f>'Daily Flow-307'!AI83</f>
        <v>6.810344827586208E-2</v>
      </c>
      <c r="T13" s="41">
        <f>'Daily Flow-307'!AJ83</f>
        <v>0.16400000000000001</v>
      </c>
      <c r="U13" s="43">
        <f>L13+O13+R13</f>
        <v>3.2636000000000003</v>
      </c>
      <c r="V13" s="44">
        <f>K13+U13</f>
        <v>5.9112999999999998</v>
      </c>
      <c r="W13" s="45">
        <v>1.2710000000000001E-2</v>
      </c>
      <c r="X13" s="46">
        <v>0</v>
      </c>
      <c r="Y13" s="47">
        <f>SUM(W13:X13)</f>
        <v>1.2710000000000001E-2</v>
      </c>
      <c r="Z13" s="39"/>
      <c r="AA13" s="39"/>
      <c r="AB13" s="48"/>
      <c r="AC13" s="39"/>
      <c r="AD13" s="39"/>
      <c r="AE13" s="49">
        <v>2.3065986252050639</v>
      </c>
      <c r="AF13" s="49">
        <v>0.3642454760148518</v>
      </c>
      <c r="AG13" s="49">
        <v>3.8371958432179682</v>
      </c>
      <c r="AH13" s="49">
        <f>SUM(AE13:AG13)</f>
        <v>6.5080399444378845</v>
      </c>
      <c r="AI13" s="50">
        <v>-2E-3</v>
      </c>
      <c r="AJ13" s="51">
        <f>AI13*B13</f>
        <v>-2.6171999999999996E-3</v>
      </c>
      <c r="AK13" s="50">
        <v>-2.1999999999999999E-2</v>
      </c>
      <c r="AL13" s="51">
        <f t="shared" ref="AL13:AL14" si="0">AK13*E13</f>
        <v>-2.3724800000000001E-2</v>
      </c>
      <c r="AM13" s="50">
        <v>-8.9999999999999993E-3</v>
      </c>
      <c r="AN13" s="51">
        <f t="shared" ref="AN13:AN24" si="1">AM13*H13</f>
        <v>-2.3462999999999995E-3</v>
      </c>
      <c r="AO13" s="52">
        <f t="shared" ref="AO13:AO24" si="2">AJ13+AL13+AN13</f>
        <v>-2.86883E-2</v>
      </c>
      <c r="AP13" s="50">
        <v>0.01</v>
      </c>
      <c r="AQ13" s="51">
        <f t="shared" ref="AQ13:AQ24" si="3">AP13*L13</f>
        <v>9.1979999999999978E-3</v>
      </c>
      <c r="AR13" s="50">
        <v>0.02</v>
      </c>
      <c r="AS13" s="51">
        <f t="shared" ref="AS13:AS17" si="4">AR13*O13</f>
        <v>4.4160000000000015E-3</v>
      </c>
      <c r="AT13" s="53">
        <v>5.0000000000000001E-3</v>
      </c>
      <c r="AU13" s="51">
        <f>AT13*R13</f>
        <v>1.0615000000000001E-2</v>
      </c>
      <c r="AV13" s="52">
        <f>AQ13+AS13+AU13</f>
        <v>2.4229000000000001E-2</v>
      </c>
      <c r="AW13" s="52">
        <f>SUM(AO13+AV13)</f>
        <v>-4.4592999999999994E-3</v>
      </c>
      <c r="AX13" s="54">
        <f>SUM(V13-Y13)+AO13+AV13</f>
        <v>5.8941306999999998</v>
      </c>
      <c r="AY13" s="55">
        <f>SUM(Y13+AH13)</f>
        <v>6.5207499444378847</v>
      </c>
      <c r="AZ13" s="56">
        <f t="shared" ref="AZ13:AZ19" si="5">AY13/SUM(V13+AW13)</f>
        <v>1.1039319114256603</v>
      </c>
      <c r="BA13" s="57">
        <f t="shared" ref="BA13:BA24" si="6">100%-AZ13</f>
        <v>-0.10393191142566027</v>
      </c>
      <c r="BB13" s="58">
        <v>0.81956997742322035</v>
      </c>
    </row>
    <row r="14" spans="1:54" s="59" customFormat="1" ht="19.5" customHeight="1">
      <c r="A14" s="60" t="s">
        <v>72</v>
      </c>
      <c r="B14" s="38">
        <f>'Daily Flow-307'!AH6</f>
        <v>0.99530000000000007</v>
      </c>
      <c r="C14" s="39">
        <f>'Daily Flow-307'!AI6</f>
        <v>3.5138461538461535E-2</v>
      </c>
      <c r="D14" s="40">
        <f>'Daily Flow-307'!AJ6</f>
        <v>7.6600000000000001E-2</v>
      </c>
      <c r="E14" s="38">
        <f>'Daily Flow-307'!AH22</f>
        <v>0.96129999999999993</v>
      </c>
      <c r="F14" s="39">
        <f>'Daily Flow-307'!AI22</f>
        <v>3.2953846153846153E-2</v>
      </c>
      <c r="G14" s="41">
        <f>'Daily Flow-307'!AJ22</f>
        <v>8.09E-2</v>
      </c>
      <c r="H14" s="38">
        <f>'Daily Flow-307'!AH38</f>
        <v>0.29380000000000006</v>
      </c>
      <c r="I14" s="39">
        <f>'Daily Flow-307'!AI38</f>
        <v>1.0488461538461539E-2</v>
      </c>
      <c r="J14" s="41">
        <f>'Daily Flow-307'!AJ38</f>
        <v>3.1199999999999999E-2</v>
      </c>
      <c r="K14" s="42">
        <f t="shared" ref="K14:K15" si="7">SUM(B14+E14+H14)</f>
        <v>2.2504</v>
      </c>
      <c r="L14" s="38">
        <f>'Daily Flow-307'!AH54</f>
        <v>0.44790000000000008</v>
      </c>
      <c r="M14" s="39">
        <f>'Daily Flow-307'!AI54</f>
        <v>1.6592307692307691E-2</v>
      </c>
      <c r="N14" s="40">
        <f>'Daily Flow-307'!AJ54</f>
        <v>4.6100000000000002E-2</v>
      </c>
      <c r="O14" s="38">
        <f>'Daily Flow-307'!AH69</f>
        <v>0.21950000000000006</v>
      </c>
      <c r="P14" s="39">
        <f>'Daily Flow-307'!AI69</f>
        <v>7.9269230769230779E-3</v>
      </c>
      <c r="Q14" s="41">
        <f>'Daily Flow-307'!AJ69</f>
        <v>1.9099999999999999E-2</v>
      </c>
      <c r="R14" s="38">
        <f>'Daily Flow-307'!AH84</f>
        <v>2.5880000000000001</v>
      </c>
      <c r="S14" s="39">
        <f>'Daily Flow-307'!AI84</f>
        <v>9.4076923076923086E-2</v>
      </c>
      <c r="T14" s="41">
        <f>'Daily Flow-307'!AJ84</f>
        <v>0.21199999999999999</v>
      </c>
      <c r="U14" s="43">
        <f t="shared" ref="U14:U24" si="8">L14+O14+R14</f>
        <v>3.2554000000000003</v>
      </c>
      <c r="V14" s="44">
        <f t="shared" ref="V14:V24" si="9">K14+U14</f>
        <v>5.5058000000000007</v>
      </c>
      <c r="W14" s="45">
        <v>1.8679999999999999E-2</v>
      </c>
      <c r="X14" s="46">
        <v>0</v>
      </c>
      <c r="Y14" s="61">
        <f t="shared" ref="Y14:Y24" si="10">SUM(W14:X14)</f>
        <v>1.8679999999999999E-2</v>
      </c>
      <c r="Z14" s="39"/>
      <c r="AA14" s="39"/>
      <c r="AB14" s="48"/>
      <c r="AC14" s="39"/>
      <c r="AD14" s="39"/>
      <c r="AE14" s="49">
        <v>1.8394657766642284</v>
      </c>
      <c r="AF14" s="49">
        <v>0.3427224913760808</v>
      </c>
      <c r="AG14" s="49">
        <v>3.5878096382764864</v>
      </c>
      <c r="AH14" s="49">
        <f t="shared" ref="AH14:AH24" si="11">SUM(AE14:AG14)</f>
        <v>5.7699979063167959</v>
      </c>
      <c r="AI14" s="50">
        <v>-2E-3</v>
      </c>
      <c r="AJ14" s="51">
        <f t="shared" ref="AJ14:AJ24" si="12">AI14*B14</f>
        <v>-1.9906000000000004E-3</v>
      </c>
      <c r="AK14" s="50">
        <v>-2.1999999999999999E-2</v>
      </c>
      <c r="AL14" s="51">
        <f t="shared" si="0"/>
        <v>-2.1148599999999997E-2</v>
      </c>
      <c r="AM14" s="50">
        <v>-8.9999999999999993E-3</v>
      </c>
      <c r="AN14" s="51">
        <f t="shared" si="1"/>
        <v>-2.6442000000000002E-3</v>
      </c>
      <c r="AO14" s="52">
        <f t="shared" si="2"/>
        <v>-2.5783399999999998E-2</v>
      </c>
      <c r="AP14" s="50">
        <v>0.01</v>
      </c>
      <c r="AQ14" s="51">
        <f t="shared" si="3"/>
        <v>4.4790000000000012E-3</v>
      </c>
      <c r="AR14" s="50">
        <v>0.02</v>
      </c>
      <c r="AS14" s="51">
        <f t="shared" si="4"/>
        <v>4.3900000000000015E-3</v>
      </c>
      <c r="AT14" s="53">
        <v>5.0000000000000001E-3</v>
      </c>
      <c r="AU14" s="51">
        <f t="shared" ref="AU14:AU24" si="13">AT14*R14</f>
        <v>1.294E-2</v>
      </c>
      <c r="AV14" s="52">
        <f t="shared" ref="AV14:AV24" si="14">AQ14+AS14+AU14</f>
        <v>2.1809000000000002E-2</v>
      </c>
      <c r="AW14" s="62">
        <f t="shared" ref="AW14:AW24" si="15">SUM(AO14+AV14)</f>
        <v>-3.974399999999996E-3</v>
      </c>
      <c r="AX14" s="63">
        <f t="shared" ref="AX14:AX24" si="16">SUM(V14-Y14)+AO14+AV14</f>
        <v>5.4831456000000012</v>
      </c>
      <c r="AY14" s="64">
        <f>SUM(Y14+AH14)</f>
        <v>5.7886779063167957</v>
      </c>
      <c r="AZ14" s="56">
        <f t="shared" si="5"/>
        <v>1.0521376588739553</v>
      </c>
      <c r="BA14" s="57">
        <f t="shared" si="6"/>
        <v>-5.2137658873955273E-2</v>
      </c>
      <c r="BB14" s="65">
        <v>0.84663396708551342</v>
      </c>
    </row>
    <row r="15" spans="1:54" s="59" customFormat="1" ht="19.5" customHeight="1">
      <c r="A15" s="60" t="s">
        <v>73</v>
      </c>
      <c r="B15" s="38">
        <f>'Daily Flow-307'!AH7</f>
        <v>1.2865</v>
      </c>
      <c r="C15" s="39">
        <f>'Daily Flow-307'!AI7</f>
        <v>4.1841379310344831E-2</v>
      </c>
      <c r="D15" s="40">
        <f>'Daily Flow-307'!AJ7</f>
        <v>0.1074</v>
      </c>
      <c r="E15" s="38">
        <f>'Daily Flow-307'!AH23</f>
        <v>0.31900000000000001</v>
      </c>
      <c r="F15" s="39">
        <f>'Daily Flow-307'!AI23</f>
        <v>8.7034482758620701E-3</v>
      </c>
      <c r="G15" s="41">
        <f>'Daily Flow-307'!AJ23</f>
        <v>0.1017</v>
      </c>
      <c r="H15" s="38">
        <f>'Daily Flow-307'!AH39</f>
        <v>0.37689999999999996</v>
      </c>
      <c r="I15" s="39">
        <f>'Daily Flow-307'!AI39</f>
        <v>1.2282758620689654E-2</v>
      </c>
      <c r="J15" s="41">
        <f>'Daily Flow-307'!AJ39</f>
        <v>4.4600000000000001E-2</v>
      </c>
      <c r="K15" s="42">
        <f t="shared" si="7"/>
        <v>1.9823999999999999</v>
      </c>
      <c r="L15" s="38">
        <f>'Daily Flow-307'!AH55</f>
        <v>0.58659999999999979</v>
      </c>
      <c r="M15" s="39">
        <f>'Daily Flow-307'!AI55</f>
        <v>1.9124137931034478E-2</v>
      </c>
      <c r="N15" s="40">
        <f>'Daily Flow-307'!AJ55</f>
        <v>7.0599999999999996E-2</v>
      </c>
      <c r="O15" s="38">
        <f>'Daily Flow-307'!AH70</f>
        <v>0.22940000000000002</v>
      </c>
      <c r="P15" s="39">
        <f>'Daily Flow-307'!AI70</f>
        <v>7.3758620689655168E-3</v>
      </c>
      <c r="Q15" s="41">
        <f>'Daily Flow-307'!AJ70</f>
        <v>1.61E-2</v>
      </c>
      <c r="R15" s="38">
        <f>'Daily Flow-307'!AH85</f>
        <v>3.1829999999999998</v>
      </c>
      <c r="S15" s="39">
        <f>'Daily Flow-307'!AI85</f>
        <v>0.10334482758620689</v>
      </c>
      <c r="T15" s="41">
        <f>'Daily Flow-307'!AJ85</f>
        <v>0.30099999999999999</v>
      </c>
      <c r="U15" s="43">
        <f t="shared" si="8"/>
        <v>3.9989999999999997</v>
      </c>
      <c r="V15" s="44">
        <f t="shared" si="9"/>
        <v>5.9813999999999998</v>
      </c>
      <c r="W15" s="45">
        <v>1.2710000000000001E-2</v>
      </c>
      <c r="X15" s="46">
        <v>7.0000000000000001E-3</v>
      </c>
      <c r="Y15" s="61">
        <f t="shared" si="10"/>
        <v>1.9710000000000002E-2</v>
      </c>
      <c r="Z15" s="39"/>
      <c r="AA15" s="39"/>
      <c r="AB15" s="48"/>
      <c r="AC15" s="39"/>
      <c r="AD15" s="39"/>
      <c r="AE15" s="66">
        <v>2.0654157232174057</v>
      </c>
      <c r="AF15" s="49">
        <v>0.40408745480448577</v>
      </c>
      <c r="AG15" s="49">
        <v>4.0227054589585505</v>
      </c>
      <c r="AH15" s="49">
        <f t="shared" si="11"/>
        <v>6.4922086369804415</v>
      </c>
      <c r="AI15" s="67" t="s">
        <v>74</v>
      </c>
      <c r="AJ15" s="51">
        <f>X39</f>
        <v>1.1438199999999999E-2</v>
      </c>
      <c r="AK15" s="67" t="s">
        <v>75</v>
      </c>
      <c r="AL15" s="51">
        <f>AI39</f>
        <v>-7.0179999999999999E-3</v>
      </c>
      <c r="AM15" s="50">
        <v>-8.9999999999999993E-3</v>
      </c>
      <c r="AN15" s="51">
        <f t="shared" si="1"/>
        <v>-3.3920999999999995E-3</v>
      </c>
      <c r="AO15" s="52">
        <f t="shared" si="2"/>
        <v>1.0280999999999997E-3</v>
      </c>
      <c r="AP15" s="67" t="s">
        <v>76</v>
      </c>
      <c r="AQ15" s="51">
        <f>AS39</f>
        <v>1.9179999999999998E-3</v>
      </c>
      <c r="AR15" s="50">
        <v>0.02</v>
      </c>
      <c r="AS15" s="51">
        <f t="shared" si="4"/>
        <v>4.5880000000000009E-3</v>
      </c>
      <c r="AT15" s="53">
        <v>5.0000000000000001E-3</v>
      </c>
      <c r="AU15" s="51">
        <f t="shared" si="13"/>
        <v>1.5914999999999999E-2</v>
      </c>
      <c r="AV15" s="52">
        <f t="shared" si="14"/>
        <v>2.2421E-2</v>
      </c>
      <c r="AW15" s="62">
        <f t="shared" si="15"/>
        <v>2.34491E-2</v>
      </c>
      <c r="AX15" s="63">
        <f t="shared" si="16"/>
        <v>5.9851390999999996</v>
      </c>
      <c r="AY15" s="64">
        <f>SUM(Y15+AH15)</f>
        <v>6.5119186369804414</v>
      </c>
      <c r="AZ15" s="56">
        <f t="shared" si="5"/>
        <v>1.0844433437936754</v>
      </c>
      <c r="BA15" s="57">
        <f t="shared" si="6"/>
        <v>-8.4443343793675352E-2</v>
      </c>
      <c r="BB15" s="65">
        <v>0.87524069097913926</v>
      </c>
    </row>
    <row r="16" spans="1:54" s="59" customFormat="1" ht="19.5" customHeight="1">
      <c r="A16" s="60" t="s">
        <v>77</v>
      </c>
      <c r="B16" s="38">
        <f>'Daily Flow-307'!AH8</f>
        <v>1.3235000000000001</v>
      </c>
      <c r="C16" s="39">
        <f>'Daily Flow-307'!AI8</f>
        <v>4.3935714285714286E-2</v>
      </c>
      <c r="D16" s="40">
        <f>'Daily Flow-307'!AJ8</f>
        <v>0.10390000000000001</v>
      </c>
      <c r="E16" s="38">
        <f>'Daily Flow-307'!AH24</f>
        <v>0</v>
      </c>
      <c r="F16" s="39">
        <f>'Daily Flow-307'!AI24</f>
        <v>0</v>
      </c>
      <c r="G16" s="41">
        <f>'Daily Flow-307'!AJ24</f>
        <v>0</v>
      </c>
      <c r="H16" s="38">
        <f>'Daily Flow-307'!AH40</f>
        <v>0.79649999999999999</v>
      </c>
      <c r="I16" s="39">
        <f>'Daily Flow-307'!AI40</f>
        <v>2.7771428571428568E-2</v>
      </c>
      <c r="J16" s="41">
        <f>'Daily Flow-307'!AJ40</f>
        <v>8.4199999999999997E-2</v>
      </c>
      <c r="K16" s="42">
        <f t="shared" ref="K16" si="17">SUM(B16+E16+H16)</f>
        <v>2.12</v>
      </c>
      <c r="L16" s="38">
        <f>'Daily Flow-307'!AH56</f>
        <v>0.46270000000000006</v>
      </c>
      <c r="M16" s="39">
        <f>'Daily Flow-307'!AI56</f>
        <v>1.4739285714285715E-2</v>
      </c>
      <c r="N16" s="40">
        <f>'Daily Flow-307'!AJ56</f>
        <v>4.4400000000000002E-2</v>
      </c>
      <c r="O16" s="38">
        <f>'Daily Flow-307'!AH71</f>
        <v>0.21740000000000001</v>
      </c>
      <c r="P16" s="39">
        <f>'Daily Flow-307'!AI71</f>
        <v>7.0500000000000007E-3</v>
      </c>
      <c r="Q16" s="41">
        <f>'Daily Flow-307'!AJ71</f>
        <v>1.46E-2</v>
      </c>
      <c r="R16" s="38">
        <f>'Daily Flow-307'!AH86</f>
        <v>2.8749999999999991</v>
      </c>
      <c r="S16" s="39">
        <f>'Daily Flow-307'!AI86</f>
        <v>8.9285714285714288E-2</v>
      </c>
      <c r="T16" s="41">
        <f>'Daily Flow-307'!AJ86</f>
        <v>0.27900000000000003</v>
      </c>
      <c r="U16" s="43">
        <f t="shared" si="8"/>
        <v>3.555099999999999</v>
      </c>
      <c r="V16" s="44">
        <f t="shared" si="9"/>
        <v>5.6750999999999987</v>
      </c>
      <c r="W16" s="45">
        <v>1.23E-2</v>
      </c>
      <c r="X16" s="46">
        <v>0</v>
      </c>
      <c r="Y16" s="61">
        <f t="shared" si="10"/>
        <v>1.23E-2</v>
      </c>
      <c r="Z16" s="39"/>
      <c r="AA16" s="39"/>
      <c r="AB16" s="48"/>
      <c r="AC16" s="39"/>
      <c r="AD16" s="39"/>
      <c r="AE16" s="66">
        <v>2.0811789775328373</v>
      </c>
      <c r="AF16" s="49">
        <v>0.35422402485473581</v>
      </c>
      <c r="AG16" s="49">
        <v>3.7987577928941136</v>
      </c>
      <c r="AH16" s="49">
        <f t="shared" si="11"/>
        <v>6.2341607952816869</v>
      </c>
      <c r="AI16" s="50">
        <v>1.4E-2</v>
      </c>
      <c r="AJ16" s="51">
        <f t="shared" si="12"/>
        <v>1.8529000000000004E-2</v>
      </c>
      <c r="AK16" s="50">
        <v>3.3000000000000002E-2</v>
      </c>
      <c r="AL16" s="51">
        <f t="shared" ref="AL16:AL24" si="18">AK16*E16</f>
        <v>0</v>
      </c>
      <c r="AM16" s="50">
        <v>-8.9999999999999993E-3</v>
      </c>
      <c r="AN16" s="51">
        <f t="shared" si="1"/>
        <v>-7.1684999999999995E-3</v>
      </c>
      <c r="AO16" s="52">
        <f t="shared" si="2"/>
        <v>1.1360500000000004E-2</v>
      </c>
      <c r="AP16" s="50">
        <v>0</v>
      </c>
      <c r="AQ16" s="51">
        <f t="shared" si="3"/>
        <v>0</v>
      </c>
      <c r="AR16" s="50">
        <v>0.02</v>
      </c>
      <c r="AS16" s="51">
        <f t="shared" si="4"/>
        <v>4.3480000000000003E-3</v>
      </c>
      <c r="AT16" s="53">
        <v>5.0000000000000001E-3</v>
      </c>
      <c r="AU16" s="51">
        <f t="shared" si="13"/>
        <v>1.4374999999999995E-2</v>
      </c>
      <c r="AV16" s="52">
        <f t="shared" si="14"/>
        <v>1.8722999999999997E-2</v>
      </c>
      <c r="AW16" s="62">
        <f t="shared" si="15"/>
        <v>3.0083499999999999E-2</v>
      </c>
      <c r="AX16" s="63">
        <f t="shared" si="16"/>
        <v>5.6928834999999989</v>
      </c>
      <c r="AY16" s="64">
        <f>SUM(Y16+AH16)</f>
        <v>6.2464607952816866</v>
      </c>
      <c r="AZ16" s="56">
        <f t="shared" si="5"/>
        <v>1.0948746513204506</v>
      </c>
      <c r="BA16" s="57">
        <f t="shared" si="6"/>
        <v>-9.4874651320450587E-2</v>
      </c>
      <c r="BB16" s="65">
        <v>0.8824063487745315</v>
      </c>
    </row>
    <row r="17" spans="1:54" s="59" customFormat="1" ht="19.5" customHeight="1">
      <c r="A17" s="60" t="s">
        <v>78</v>
      </c>
      <c r="B17" s="38">
        <f>'Daily Flow-307'!AH9</f>
        <v>1.3205000000000005</v>
      </c>
      <c r="C17" s="39">
        <f>'Daily Flow-307'!AI9</f>
        <v>4.2537931034482758E-2</v>
      </c>
      <c r="D17" s="40">
        <f>'Daily Flow-307'!AJ9</f>
        <v>8.8599999999999998E-2</v>
      </c>
      <c r="E17" s="38">
        <f>'Daily Flow-307'!AH25</f>
        <v>5.7999999999999996E-3</v>
      </c>
      <c r="F17" s="39">
        <f>'Daily Flow-307'!AI25</f>
        <v>1.9999999999999998E-4</v>
      </c>
      <c r="G17" s="41">
        <f>'Daily Flow-307'!AJ25</f>
        <v>5.7999999999999996E-3</v>
      </c>
      <c r="H17" s="38">
        <f>'Daily Flow-307'!AH41</f>
        <v>0.85289999999999988</v>
      </c>
      <c r="I17" s="39">
        <f>'Daily Flow-307'!AI41</f>
        <v>2.7310344827586201E-2</v>
      </c>
      <c r="J17" s="41">
        <f>'Daily Flow-307'!AJ41</f>
        <v>7.5300000000000006E-2</v>
      </c>
      <c r="K17" s="42">
        <f t="shared" ref="K17:K24" si="19">SUM(B17+E17+H17)</f>
        <v>2.1792000000000002</v>
      </c>
      <c r="L17" s="38">
        <f>'Daily Flow-307'!AH57</f>
        <v>0.48139999999999994</v>
      </c>
      <c r="M17" s="39">
        <f>'Daily Flow-307'!AI57</f>
        <v>1.5606896551724135E-2</v>
      </c>
      <c r="N17" s="40">
        <f>'Daily Flow-307'!AJ57</f>
        <v>4.2900000000000001E-2</v>
      </c>
      <c r="O17" s="38">
        <f>'Daily Flow-307'!AH72</f>
        <v>0.22240000000000001</v>
      </c>
      <c r="P17" s="39">
        <f>'Daily Flow-307'!AI72</f>
        <v>7.2103448275862075E-3</v>
      </c>
      <c r="Q17" s="41">
        <f>'Daily Flow-307'!AJ72</f>
        <v>1.5599999999999999E-2</v>
      </c>
      <c r="R17" s="38">
        <f>'Daily Flow-307'!AH87</f>
        <v>3.1659999999999999</v>
      </c>
      <c r="S17" s="39">
        <f>'Daily Flow-307'!AI87</f>
        <v>0.10258620689655172</v>
      </c>
      <c r="T17" s="41">
        <f>'Daily Flow-307'!AJ87</f>
        <v>0.218</v>
      </c>
      <c r="U17" s="43">
        <f t="shared" si="8"/>
        <v>3.8697999999999997</v>
      </c>
      <c r="V17" s="44">
        <f t="shared" si="9"/>
        <v>6.0489999999999995</v>
      </c>
      <c r="W17" s="46">
        <v>1.8509999999999999E-2</v>
      </c>
      <c r="X17" s="46">
        <v>0</v>
      </c>
      <c r="Y17" s="68">
        <f t="shared" si="10"/>
        <v>1.8509999999999999E-2</v>
      </c>
      <c r="Z17" s="39"/>
      <c r="AA17" s="39"/>
      <c r="AB17" s="48"/>
      <c r="AC17" s="39"/>
      <c r="AD17" s="39"/>
      <c r="AE17" s="69">
        <v>2.1340827191229068</v>
      </c>
      <c r="AF17" s="49">
        <v>0.33874188423967805</v>
      </c>
      <c r="AG17" s="49">
        <v>3.8668502066269683</v>
      </c>
      <c r="AH17" s="49">
        <f t="shared" si="11"/>
        <v>6.3396748099895532</v>
      </c>
      <c r="AI17" s="50">
        <v>1.4E-2</v>
      </c>
      <c r="AJ17" s="51">
        <f t="shared" si="12"/>
        <v>1.8487000000000007E-2</v>
      </c>
      <c r="AK17" s="50">
        <v>3.3000000000000002E-2</v>
      </c>
      <c r="AL17" s="51">
        <f t="shared" si="18"/>
        <v>1.9139999999999999E-4</v>
      </c>
      <c r="AM17" s="67" t="s">
        <v>79</v>
      </c>
      <c r="AN17" s="51">
        <f>AN39</f>
        <v>-8.94E-3</v>
      </c>
      <c r="AO17" s="52">
        <f t="shared" si="2"/>
        <v>9.7384000000000082E-3</v>
      </c>
      <c r="AP17" s="50">
        <v>0</v>
      </c>
      <c r="AQ17" s="51">
        <f t="shared" si="3"/>
        <v>0</v>
      </c>
      <c r="AR17" s="50">
        <v>0.02</v>
      </c>
      <c r="AS17" s="51">
        <f t="shared" si="4"/>
        <v>4.4480000000000006E-3</v>
      </c>
      <c r="AT17" s="70" t="s">
        <v>80</v>
      </c>
      <c r="AU17" s="51">
        <f>BA34</f>
        <v>-0.30207000000000006</v>
      </c>
      <c r="AV17" s="52">
        <f t="shared" si="14"/>
        <v>-0.29762200000000005</v>
      </c>
      <c r="AW17" s="62">
        <f t="shared" si="15"/>
        <v>-0.28788360000000002</v>
      </c>
      <c r="AX17" s="63">
        <f t="shared" si="16"/>
        <v>5.7426063999999997</v>
      </c>
      <c r="AY17" s="64">
        <f>SUM(Y17+AH17)</f>
        <v>6.3581848099895533</v>
      </c>
      <c r="AZ17" s="56">
        <f t="shared" si="5"/>
        <v>1.1036376230811018</v>
      </c>
      <c r="BA17" s="57">
        <f t="shared" si="6"/>
        <v>-0.1036376230811018</v>
      </c>
      <c r="BB17" s="65">
        <v>0.87336802385168244</v>
      </c>
    </row>
    <row r="18" spans="1:54" s="59" customFormat="1" ht="30" customHeight="1">
      <c r="A18" s="60" t="s">
        <v>81</v>
      </c>
      <c r="B18" s="38">
        <f>'Daily Flow-307'!AH10</f>
        <v>0.74019999999999997</v>
      </c>
      <c r="C18" s="39">
        <f>'Daily Flow-307'!AI10</f>
        <v>2.4878571428571424E-2</v>
      </c>
      <c r="D18" s="40">
        <f>'Daily Flow-307'!AJ10</f>
        <v>8.8599999999999998E-2</v>
      </c>
      <c r="E18" s="38">
        <f>'Daily Flow-307'!AH26</f>
        <v>0.72100000000000009</v>
      </c>
      <c r="F18" s="39">
        <f>'Daily Flow-307'!AI26</f>
        <v>2.5735714285714289E-2</v>
      </c>
      <c r="G18" s="41">
        <f>'Daily Flow-307'!AJ26</f>
        <v>7.7299999999999994E-2</v>
      </c>
      <c r="H18" s="38">
        <f>'Daily Flow-307'!AH42</f>
        <v>0.91949999999999998</v>
      </c>
      <c r="I18" s="39">
        <f>'Daily Flow-307'!AI42</f>
        <v>3.0785714285714281E-2</v>
      </c>
      <c r="J18" s="41">
        <f>'Daily Flow-307'!AJ42</f>
        <v>9.2999999999999999E-2</v>
      </c>
      <c r="K18" s="42">
        <f t="shared" si="19"/>
        <v>2.3807</v>
      </c>
      <c r="L18" s="38">
        <f>'Daily Flow-307'!AH58</f>
        <v>0.59079999999999999</v>
      </c>
      <c r="M18" s="39">
        <f>'Daily Flow-307'!AI58</f>
        <v>2.0121428571428571E-2</v>
      </c>
      <c r="N18" s="40">
        <f>'Daily Flow-307'!AJ58</f>
        <v>5.8599999999999999E-2</v>
      </c>
      <c r="O18" s="38">
        <f>'Daily Flow-307'!AH73</f>
        <v>0.20579999999999998</v>
      </c>
      <c r="P18" s="39">
        <f>'Daily Flow-307'!AI73</f>
        <v>6.9964285714285701E-3</v>
      </c>
      <c r="Q18" s="41">
        <f>'Daily Flow-307'!AJ73</f>
        <v>1.7000000000000001E-2</v>
      </c>
      <c r="R18" s="38">
        <f>'Daily Flow-307'!AH88</f>
        <v>3.2970000000000006</v>
      </c>
      <c r="S18" s="39">
        <f>'Daily Flow-307'!AI88</f>
        <v>0.1137857142857143</v>
      </c>
      <c r="T18" s="41">
        <f>'Daily Flow-307'!AJ88</f>
        <v>0.251</v>
      </c>
      <c r="U18" s="43">
        <f t="shared" si="8"/>
        <v>4.0936000000000003</v>
      </c>
      <c r="V18" s="44">
        <f t="shared" si="9"/>
        <v>6.4743000000000004</v>
      </c>
      <c r="W18" s="46">
        <v>3.09E-2</v>
      </c>
      <c r="X18" s="46">
        <v>0</v>
      </c>
      <c r="Y18" s="68">
        <f t="shared" si="10"/>
        <v>3.09E-2</v>
      </c>
      <c r="Z18" s="39"/>
      <c r="AA18" s="39"/>
      <c r="AB18" s="48"/>
      <c r="AC18" s="39"/>
      <c r="AD18" s="39"/>
      <c r="AE18" s="69">
        <v>2.2548883728924616</v>
      </c>
      <c r="AF18" s="49">
        <v>0.30034867833827505</v>
      </c>
      <c r="AG18" s="49">
        <v>3.6263187776974775</v>
      </c>
      <c r="AH18" s="49">
        <f t="shared" si="11"/>
        <v>6.1815558289282144</v>
      </c>
      <c r="AI18" s="50">
        <v>1.4E-2</v>
      </c>
      <c r="AJ18" s="51">
        <f t="shared" si="12"/>
        <v>1.03628E-2</v>
      </c>
      <c r="AK18" s="50">
        <v>3.3000000000000002E-2</v>
      </c>
      <c r="AL18" s="51">
        <f t="shared" si="18"/>
        <v>2.3793000000000005E-2</v>
      </c>
      <c r="AM18" s="50">
        <v>-0.02</v>
      </c>
      <c r="AN18" s="51">
        <f t="shared" si="1"/>
        <v>-1.839E-2</v>
      </c>
      <c r="AO18" s="52">
        <f t="shared" si="2"/>
        <v>1.5765800000000007E-2</v>
      </c>
      <c r="AP18" s="50">
        <v>0</v>
      </c>
      <c r="AQ18" s="51">
        <f t="shared" si="3"/>
        <v>0</v>
      </c>
      <c r="AR18" s="67" t="s">
        <v>82</v>
      </c>
      <c r="AS18" s="51">
        <f>AW39</f>
        <v>3.4499999999999982E-4</v>
      </c>
      <c r="AT18" s="67" t="s">
        <v>83</v>
      </c>
      <c r="AU18" s="51">
        <f>BA39</f>
        <v>0.31266000000000005</v>
      </c>
      <c r="AV18" s="52">
        <f t="shared" si="14"/>
        <v>0.31300500000000003</v>
      </c>
      <c r="AW18" s="62">
        <f t="shared" si="15"/>
        <v>0.32877080000000003</v>
      </c>
      <c r="AX18" s="63">
        <f t="shared" si="16"/>
        <v>6.7721708000000005</v>
      </c>
      <c r="AY18" s="64">
        <f t="shared" ref="AY18:AY24" si="20">SUM(Y18+AH18)</f>
        <v>6.2124558289282144</v>
      </c>
      <c r="AZ18" s="56">
        <f t="shared" si="5"/>
        <v>0.91318406225144888</v>
      </c>
      <c r="BA18" s="57">
        <f t="shared" si="6"/>
        <v>8.681593774855112E-2</v>
      </c>
      <c r="BB18" s="65">
        <v>0.86382971022210686</v>
      </c>
    </row>
    <row r="19" spans="1:54" s="59" customFormat="1" ht="19.5" customHeight="1">
      <c r="A19" s="60" t="s">
        <v>84</v>
      </c>
      <c r="B19" s="38">
        <f>'Daily Flow-307'!AH11</f>
        <v>0.85309999999999997</v>
      </c>
      <c r="C19" s="39">
        <f>'Daily Flow-307'!AI11</f>
        <v>2.6310344827586204E-2</v>
      </c>
      <c r="D19" s="40">
        <f>'Daily Flow-307'!AJ11</f>
        <v>5.57E-2</v>
      </c>
      <c r="E19" s="38">
        <f>'Daily Flow-307'!AH27</f>
        <v>1.3389999999999997</v>
      </c>
      <c r="F19" s="39">
        <f>'Daily Flow-307'!AI27</f>
        <v>4.2610344827586202E-2</v>
      </c>
      <c r="G19" s="41">
        <f>'Daily Flow-307'!AJ27</f>
        <v>9.0700000000000003E-2</v>
      </c>
      <c r="H19" s="38">
        <f>'Daily Flow-307'!AH43</f>
        <v>0.92860000000000009</v>
      </c>
      <c r="I19" s="39">
        <f>'Daily Flow-307'!AI43</f>
        <v>2.9520689655172416E-2</v>
      </c>
      <c r="J19" s="41">
        <f>'Daily Flow-307'!AJ43</f>
        <v>6.0900000000000003E-2</v>
      </c>
      <c r="K19" s="42">
        <f t="shared" si="19"/>
        <v>3.1207000000000003</v>
      </c>
      <c r="L19" s="38">
        <f>'Daily Flow-307'!AH59</f>
        <v>0.83090000000000019</v>
      </c>
      <c r="M19" s="39">
        <f>'Daily Flow-307'!AI59</f>
        <v>2.5841379310344831E-2</v>
      </c>
      <c r="N19" s="40">
        <f>'Daily Flow-307'!AJ59</f>
        <v>5.6800000000000003E-2</v>
      </c>
      <c r="O19" s="38">
        <f>'Daily Flow-307'!AH74</f>
        <v>0.30099999999999993</v>
      </c>
      <c r="P19" s="39">
        <f>'Daily Flow-307'!AI74</f>
        <v>9.3999999999999986E-3</v>
      </c>
      <c r="Q19" s="41">
        <f>'Daily Flow-307'!AJ74</f>
        <v>1.8800000000000001E-2</v>
      </c>
      <c r="R19" s="38">
        <f>'Daily Flow-307'!AH89</f>
        <v>3.0739999999999998</v>
      </c>
      <c r="S19" s="39">
        <f>'Daily Flow-307'!AI89</f>
        <v>9.5931034482758623E-2</v>
      </c>
      <c r="T19" s="41">
        <f>'Daily Flow-307'!AJ89</f>
        <v>0.19500000000000001</v>
      </c>
      <c r="U19" s="43">
        <f t="shared" si="8"/>
        <v>4.2058999999999997</v>
      </c>
      <c r="V19" s="44">
        <f t="shared" si="9"/>
        <v>7.3266</v>
      </c>
      <c r="W19" s="46">
        <v>1.2710000000000001E-2</v>
      </c>
      <c r="X19" s="46">
        <v>0</v>
      </c>
      <c r="Y19" s="68">
        <f t="shared" si="10"/>
        <v>1.2710000000000001E-2</v>
      </c>
      <c r="Z19" s="39"/>
      <c r="AA19" s="39"/>
      <c r="AB19" s="48"/>
      <c r="AC19" s="39"/>
      <c r="AD19" s="39"/>
      <c r="AE19" s="69">
        <v>2.5229533357002465</v>
      </c>
      <c r="AF19" s="49">
        <v>0.2925028529341811</v>
      </c>
      <c r="AG19" s="49">
        <v>3.4462473025752036</v>
      </c>
      <c r="AH19" s="49">
        <f t="shared" si="11"/>
        <v>6.261703491209631</v>
      </c>
      <c r="AI19" s="50">
        <v>1.4E-2</v>
      </c>
      <c r="AJ19" s="51">
        <f t="shared" si="12"/>
        <v>1.19434E-2</v>
      </c>
      <c r="AK19" s="50">
        <v>3.3000000000000002E-2</v>
      </c>
      <c r="AL19" s="51">
        <f t="shared" si="18"/>
        <v>4.4186999999999997E-2</v>
      </c>
      <c r="AM19" s="50">
        <v>-0.02</v>
      </c>
      <c r="AN19" s="51">
        <f t="shared" si="1"/>
        <v>-1.8572000000000002E-2</v>
      </c>
      <c r="AO19" s="52">
        <f t="shared" si="2"/>
        <v>3.7558399999999992E-2</v>
      </c>
      <c r="AP19" s="50">
        <v>0</v>
      </c>
      <c r="AQ19" s="51">
        <f t="shared" si="3"/>
        <v>0</v>
      </c>
      <c r="AR19" s="50">
        <v>-0.01</v>
      </c>
      <c r="AS19" s="51">
        <f t="shared" ref="AS19:AS24" si="21">AR19*O19</f>
        <v>-3.0099999999999992E-3</v>
      </c>
      <c r="AT19" s="50">
        <v>0</v>
      </c>
      <c r="AU19" s="51">
        <f t="shared" si="13"/>
        <v>0</v>
      </c>
      <c r="AV19" s="52">
        <f t="shared" si="14"/>
        <v>-3.0099999999999992E-3</v>
      </c>
      <c r="AW19" s="62">
        <f t="shared" si="15"/>
        <v>3.4548399999999993E-2</v>
      </c>
      <c r="AX19" s="63">
        <f t="shared" si="16"/>
        <v>7.3484384</v>
      </c>
      <c r="AY19" s="64">
        <f t="shared" si="20"/>
        <v>6.2744134912096312</v>
      </c>
      <c r="AZ19" s="56">
        <f t="shared" si="5"/>
        <v>0.85236883571177979</v>
      </c>
      <c r="BA19" s="57">
        <f t="shared" si="6"/>
        <v>0.14763116428822021</v>
      </c>
      <c r="BB19" s="65">
        <v>0.90139847974790843</v>
      </c>
    </row>
    <row r="20" spans="1:54" s="59" customFormat="1" ht="19.5" customHeight="1">
      <c r="A20" s="60" t="s">
        <v>85</v>
      </c>
      <c r="B20" s="38">
        <f>'Daily Flow-307'!AH12</f>
        <v>0</v>
      </c>
      <c r="C20" s="39">
        <f>'Daily Flow-307'!AI12</f>
        <v>0</v>
      </c>
      <c r="D20" s="40">
        <f>'Daily Flow-307'!AJ12</f>
        <v>0</v>
      </c>
      <c r="E20" s="38">
        <f>'Daily Flow-307'!AH28</f>
        <v>1.7393999999999996</v>
      </c>
      <c r="F20" s="39">
        <f>'Daily Flow-307'!AI28</f>
        <v>5.6910344827586196E-2</v>
      </c>
      <c r="G20" s="41">
        <f>'Daily Flow-307'!AJ28</f>
        <v>0.1416</v>
      </c>
      <c r="H20" s="38">
        <f>'Daily Flow-307'!AH44</f>
        <v>0.87670000000000003</v>
      </c>
      <c r="I20" s="39">
        <f>'Daily Flow-307'!AI44</f>
        <v>2.720689655172414E-2</v>
      </c>
      <c r="J20" s="41">
        <f>'Daily Flow-307'!AJ44</f>
        <v>9.4600000000000004E-2</v>
      </c>
      <c r="K20" s="42">
        <f t="shared" si="19"/>
        <v>2.6160999999999994</v>
      </c>
      <c r="L20" s="38">
        <f>'Daily Flow-307'!AH60</f>
        <v>0.41460000000000002</v>
      </c>
      <c r="M20" s="39">
        <f>'Daily Flow-307'!AI60</f>
        <v>1.2496551724137932E-2</v>
      </c>
      <c r="N20" s="40">
        <f>'Daily Flow-307'!AJ60</f>
        <v>6.0299999999999999E-2</v>
      </c>
      <c r="O20" s="38">
        <f>'Daily Flow-307'!AH75</f>
        <v>0.28969999999999985</v>
      </c>
      <c r="P20" s="39">
        <f>'Daily Flow-307'!AI75</f>
        <v>9.3689655172413747E-3</v>
      </c>
      <c r="Q20" s="41">
        <f>'Daily Flow-307'!AJ75</f>
        <v>2.3400000000000001E-2</v>
      </c>
      <c r="R20" s="38">
        <f>'Daily Flow-307'!AH90</f>
        <v>3.7589999999999999</v>
      </c>
      <c r="S20" s="39">
        <f>'Daily Flow-307'!AI90</f>
        <v>0.12213793103448277</v>
      </c>
      <c r="T20" s="41">
        <f>'Daily Flow-307'!AJ90</f>
        <v>0.32600000000000001</v>
      </c>
      <c r="U20" s="43">
        <f t="shared" si="8"/>
        <v>4.4633000000000003</v>
      </c>
      <c r="V20" s="44">
        <f t="shared" si="9"/>
        <v>7.0793999999999997</v>
      </c>
      <c r="W20" s="46">
        <v>3.0669999999999999E-2</v>
      </c>
      <c r="X20" s="46">
        <v>5.0000000000000001E-4</v>
      </c>
      <c r="Y20" s="68">
        <f t="shared" si="10"/>
        <v>3.117E-2</v>
      </c>
      <c r="Z20" s="39"/>
      <c r="AA20" s="39"/>
      <c r="AB20" s="48"/>
      <c r="AC20" s="39"/>
      <c r="AD20" s="39"/>
      <c r="AE20" s="69">
        <v>2.4765938909989762</v>
      </c>
      <c r="AF20" s="49">
        <v>0.28856729056098812</v>
      </c>
      <c r="AG20" s="49">
        <v>3.2440934697766961</v>
      </c>
      <c r="AH20" s="49">
        <f t="shared" si="11"/>
        <v>6.0092546513366605</v>
      </c>
      <c r="AI20" s="50">
        <v>1.4E-2</v>
      </c>
      <c r="AJ20" s="51">
        <f t="shared" si="12"/>
        <v>0</v>
      </c>
      <c r="AK20" s="50">
        <v>3.3000000000000002E-2</v>
      </c>
      <c r="AL20" s="51">
        <f t="shared" si="18"/>
        <v>5.7400199999999992E-2</v>
      </c>
      <c r="AM20" s="50">
        <v>-0.02</v>
      </c>
      <c r="AN20" s="51">
        <f t="shared" si="1"/>
        <v>-1.7534000000000001E-2</v>
      </c>
      <c r="AO20" s="52">
        <f t="shared" si="2"/>
        <v>3.9866199999999991E-2</v>
      </c>
      <c r="AP20" s="50">
        <v>0</v>
      </c>
      <c r="AQ20" s="51">
        <f t="shared" si="3"/>
        <v>0</v>
      </c>
      <c r="AR20" s="50">
        <v>-0.01</v>
      </c>
      <c r="AS20" s="51">
        <f t="shared" si="21"/>
        <v>-2.8969999999999985E-3</v>
      </c>
      <c r="AT20" s="50">
        <v>0</v>
      </c>
      <c r="AU20" s="51">
        <f t="shared" si="13"/>
        <v>0</v>
      </c>
      <c r="AV20" s="52">
        <f t="shared" si="14"/>
        <v>-2.8969999999999985E-3</v>
      </c>
      <c r="AW20" s="62">
        <f t="shared" si="15"/>
        <v>3.6969199999999994E-2</v>
      </c>
      <c r="AX20" s="63">
        <f t="shared" si="16"/>
        <v>7.085199199999999</v>
      </c>
      <c r="AY20" s="64">
        <f t="shared" si="20"/>
        <v>6.0404246513366608</v>
      </c>
      <c r="AZ20" s="56">
        <f t="shared" ref="AZ20:AZ21" si="22">AY20/SUM(V20+AW20)</f>
        <v>0.84880709271473176</v>
      </c>
      <c r="BA20" s="57">
        <f t="shared" si="6"/>
        <v>0.15119290728526824</v>
      </c>
      <c r="BB20" s="65">
        <v>0.94086714815567618</v>
      </c>
    </row>
    <row r="21" spans="1:54" s="59" customFormat="1" ht="19.5" customHeight="1">
      <c r="A21" s="60" t="s">
        <v>86</v>
      </c>
      <c r="B21" s="38">
        <f>'Daily Flow-307'!AH13</f>
        <v>0</v>
      </c>
      <c r="C21" s="39">
        <f>'Daily Flow-307'!AI13</f>
        <v>0</v>
      </c>
      <c r="D21" s="40">
        <f>'Daily Flow-307'!AJ13</f>
        <v>0</v>
      </c>
      <c r="E21" s="38">
        <f>'Daily Flow-307'!AH29</f>
        <v>1.6805000000000001</v>
      </c>
      <c r="F21" s="39">
        <f>'Daily Flow-307'!AI29</f>
        <v>5.6667857142857138E-2</v>
      </c>
      <c r="G21" s="41">
        <f>'Daily Flow-307'!AJ29</f>
        <v>0.13730000000000001</v>
      </c>
      <c r="H21" s="38">
        <f>'Daily Flow-307'!AH45</f>
        <v>0.77280000000000015</v>
      </c>
      <c r="I21" s="39">
        <f>'Daily Flow-307'!AI45</f>
        <v>2.6610714285714286E-2</v>
      </c>
      <c r="J21" s="41">
        <f>'Daily Flow-307'!AJ45</f>
        <v>5.8400000000000001E-2</v>
      </c>
      <c r="K21" s="42">
        <f t="shared" si="19"/>
        <v>2.4533000000000005</v>
      </c>
      <c r="L21" s="38">
        <f>'Daily Flow-307'!AH61</f>
        <v>0.90789999999999993</v>
      </c>
      <c r="M21" s="39">
        <f>'Daily Flow-307'!AI61</f>
        <v>3.0992857142857148E-2</v>
      </c>
      <c r="N21" s="40">
        <f>'Daily Flow-307'!AJ61</f>
        <v>7.0199999999999999E-2</v>
      </c>
      <c r="O21" s="38">
        <f>'Daily Flow-307'!AH76</f>
        <v>0.33850000000000002</v>
      </c>
      <c r="P21" s="39">
        <f>'Daily Flow-307'!AI76</f>
        <v>1.1539285714285714E-2</v>
      </c>
      <c r="Q21" s="41">
        <f>'Daily Flow-307'!AJ76</f>
        <v>6.8000000000000005E-2</v>
      </c>
      <c r="R21" s="38">
        <f>'Daily Flow-307'!AH91</f>
        <v>2.976</v>
      </c>
      <c r="S21" s="39">
        <f>'Daily Flow-307'!AI91</f>
        <v>9.774999999999999E-2</v>
      </c>
      <c r="T21" s="41">
        <f>'Daily Flow-307'!AJ91</f>
        <v>0.24099999999999999</v>
      </c>
      <c r="U21" s="43">
        <f t="shared" si="8"/>
        <v>4.2224000000000004</v>
      </c>
      <c r="V21" s="44">
        <f t="shared" si="9"/>
        <v>6.6757000000000009</v>
      </c>
      <c r="W21" s="46">
        <v>2.0299999999999999E-2</v>
      </c>
      <c r="X21" s="46">
        <v>0</v>
      </c>
      <c r="Y21" s="68">
        <f t="shared" si="10"/>
        <v>2.0299999999999999E-2</v>
      </c>
      <c r="Z21" s="39"/>
      <c r="AA21" s="39"/>
      <c r="AB21" s="48"/>
      <c r="AC21" s="39"/>
      <c r="AD21" s="39"/>
      <c r="AE21" s="69">
        <v>2.1146855783028462</v>
      </c>
      <c r="AF21" s="49">
        <v>0.27196841415813916</v>
      </c>
      <c r="AG21" s="49">
        <v>3.2058031206722326</v>
      </c>
      <c r="AH21" s="49">
        <f t="shared" si="11"/>
        <v>5.5924571131332179</v>
      </c>
      <c r="AI21" s="50">
        <v>1.4E-2</v>
      </c>
      <c r="AJ21" s="51">
        <f t="shared" si="12"/>
        <v>0</v>
      </c>
      <c r="AK21" s="50">
        <v>3.3000000000000002E-2</v>
      </c>
      <c r="AL21" s="51">
        <f t="shared" si="18"/>
        <v>5.5456500000000006E-2</v>
      </c>
      <c r="AM21" s="50">
        <v>-0.02</v>
      </c>
      <c r="AN21" s="51">
        <f t="shared" si="1"/>
        <v>-1.5456000000000003E-2</v>
      </c>
      <c r="AO21" s="52">
        <f t="shared" si="2"/>
        <v>4.0000500000000001E-2</v>
      </c>
      <c r="AP21" s="50">
        <v>0</v>
      </c>
      <c r="AQ21" s="51">
        <f t="shared" si="3"/>
        <v>0</v>
      </c>
      <c r="AR21" s="50">
        <v>-0.01</v>
      </c>
      <c r="AS21" s="51">
        <f t="shared" si="21"/>
        <v>-3.3850000000000004E-3</v>
      </c>
      <c r="AT21" s="50">
        <v>0</v>
      </c>
      <c r="AU21" s="51">
        <f t="shared" si="13"/>
        <v>0</v>
      </c>
      <c r="AV21" s="52">
        <f t="shared" si="14"/>
        <v>-3.3850000000000004E-3</v>
      </c>
      <c r="AW21" s="62">
        <f t="shared" si="15"/>
        <v>3.6615500000000002E-2</v>
      </c>
      <c r="AX21" s="63">
        <f t="shared" si="16"/>
        <v>6.692015500000001</v>
      </c>
      <c r="AY21" s="64">
        <f t="shared" si="20"/>
        <v>5.6127571131332177</v>
      </c>
      <c r="AZ21" s="56">
        <f t="shared" si="22"/>
        <v>0.83618791654433067</v>
      </c>
      <c r="BA21" s="57">
        <f t="shared" si="6"/>
        <v>0.16381208345566933</v>
      </c>
      <c r="BB21" s="65">
        <v>0.93468001825815017</v>
      </c>
    </row>
    <row r="22" spans="1:54" s="59" customFormat="1" ht="19.5" customHeight="1">
      <c r="A22" s="60" t="s">
        <v>87</v>
      </c>
      <c r="B22" s="38">
        <f>'Daily Flow-307'!AH14</f>
        <v>0</v>
      </c>
      <c r="C22" s="39">
        <f>'Daily Flow-307'!AI14</f>
        <v>0</v>
      </c>
      <c r="D22" s="40">
        <f>'Daily Flow-307'!AJ14</f>
        <v>0</v>
      </c>
      <c r="E22" s="38">
        <f>'Daily Flow-307'!AH30</f>
        <v>1.7322000000000004</v>
      </c>
      <c r="F22" s="39">
        <f>'Daily Flow-307'!AI30</f>
        <v>5.6065517241379322E-2</v>
      </c>
      <c r="G22" s="41">
        <f>'Daily Flow-307'!AJ30</f>
        <v>0.14299999999999999</v>
      </c>
      <c r="H22" s="38">
        <f>'Daily Flow-307'!AH46</f>
        <v>0.87349999999999994</v>
      </c>
      <c r="I22" s="39">
        <f>'Daily Flow-307'!AI46</f>
        <v>2.7975862068965518E-2</v>
      </c>
      <c r="J22" s="41">
        <f>'Daily Flow-307'!AJ46</f>
        <v>5.5500000000000001E-2</v>
      </c>
      <c r="K22" s="42">
        <f t="shared" si="19"/>
        <v>2.6057000000000006</v>
      </c>
      <c r="L22" s="38">
        <f>'Daily Flow-307'!AH62</f>
        <v>0.91569999999999974</v>
      </c>
      <c r="M22" s="39">
        <f>'Daily Flow-307'!AI62</f>
        <v>2.9510344827586198E-2</v>
      </c>
      <c r="N22" s="40">
        <f>'Daily Flow-307'!AJ62</f>
        <v>5.8799999999999998E-2</v>
      </c>
      <c r="O22" s="38">
        <f>'Daily Flow-307'!AH77</f>
        <v>0.28790000000000004</v>
      </c>
      <c r="P22" s="39">
        <f>'Daily Flow-307'!AI77</f>
        <v>9.3862068965517263E-3</v>
      </c>
      <c r="Q22" s="41">
        <f>'Daily Flow-307'!AJ77</f>
        <v>2.6499999999999999E-2</v>
      </c>
      <c r="R22" s="38">
        <f>'Daily Flow-307'!AH92</f>
        <v>2.6860000000000004</v>
      </c>
      <c r="S22" s="39">
        <f>'Daily Flow-307'!AI92</f>
        <v>8.6448275862068991E-2</v>
      </c>
      <c r="T22" s="41">
        <f>'Daily Flow-307'!AJ92</f>
        <v>0.16400000000000001</v>
      </c>
      <c r="U22" s="43">
        <f t="shared" si="8"/>
        <v>3.8896000000000002</v>
      </c>
      <c r="V22" s="44">
        <f t="shared" si="9"/>
        <v>6.4953000000000003</v>
      </c>
      <c r="W22" s="46">
        <v>1.711E-2</v>
      </c>
      <c r="X22" s="46">
        <v>0</v>
      </c>
      <c r="Y22" s="68">
        <f t="shared" si="10"/>
        <v>1.711E-2</v>
      </c>
      <c r="Z22" s="39"/>
      <c r="AA22" s="39"/>
      <c r="AB22" s="48"/>
      <c r="AC22" s="39"/>
      <c r="AD22" s="39"/>
      <c r="AE22" s="69">
        <v>2.2342057764301946</v>
      </c>
      <c r="AF22" s="49">
        <v>0.32219022116289214</v>
      </c>
      <c r="AG22" s="49">
        <v>3.3324112911191239</v>
      </c>
      <c r="AH22" s="49">
        <f t="shared" si="11"/>
        <v>5.8888072887122105</v>
      </c>
      <c r="AI22" s="50">
        <v>1.4E-2</v>
      </c>
      <c r="AJ22" s="51">
        <f t="shared" si="12"/>
        <v>0</v>
      </c>
      <c r="AK22" s="50">
        <v>3.3000000000000002E-2</v>
      </c>
      <c r="AL22" s="51">
        <f t="shared" si="18"/>
        <v>5.7162600000000015E-2</v>
      </c>
      <c r="AM22" s="50">
        <v>-0.02</v>
      </c>
      <c r="AN22" s="51">
        <f t="shared" si="1"/>
        <v>-1.7469999999999999E-2</v>
      </c>
      <c r="AO22" s="52">
        <f t="shared" si="2"/>
        <v>3.9692600000000015E-2</v>
      </c>
      <c r="AP22" s="50">
        <v>0</v>
      </c>
      <c r="AQ22" s="51">
        <f t="shared" si="3"/>
        <v>0</v>
      </c>
      <c r="AR22" s="50">
        <v>-0.01</v>
      </c>
      <c r="AS22" s="51">
        <f t="shared" si="21"/>
        <v>-2.8790000000000005E-3</v>
      </c>
      <c r="AT22" s="50">
        <v>0</v>
      </c>
      <c r="AU22" s="51">
        <f t="shared" si="13"/>
        <v>0</v>
      </c>
      <c r="AV22" s="52">
        <f>AQ22+AS22+AU22</f>
        <v>-2.8790000000000005E-3</v>
      </c>
      <c r="AW22" s="62">
        <f t="shared" si="15"/>
        <v>3.6813600000000016E-2</v>
      </c>
      <c r="AX22" s="63">
        <f t="shared" si="16"/>
        <v>6.5150036000000009</v>
      </c>
      <c r="AY22" s="64">
        <f t="shared" si="20"/>
        <v>5.9059172887122102</v>
      </c>
      <c r="AZ22" s="56">
        <f t="shared" ref="AZ22:AZ24" si="23">AY22/SUM(V22+AW22)</f>
        <v>0.90413572855074198</v>
      </c>
      <c r="BA22" s="57">
        <f t="shared" si="6"/>
        <v>9.5864271449258021E-2</v>
      </c>
      <c r="BB22" s="65">
        <v>0.97753597713874552</v>
      </c>
    </row>
    <row r="23" spans="1:54" s="59" customFormat="1" ht="19.5" customHeight="1">
      <c r="A23" s="60" t="s">
        <v>88</v>
      </c>
      <c r="B23" s="38">
        <f>'Daily Flow-307'!AH15</f>
        <v>0</v>
      </c>
      <c r="C23" s="39">
        <f>'Daily Flow-307'!AI15</f>
        <v>0</v>
      </c>
      <c r="D23" s="40">
        <f>'Daily Flow-307'!AJ15</f>
        <v>0</v>
      </c>
      <c r="E23" s="38">
        <f>'Daily Flow-307'!AH31</f>
        <v>1.7222999999999999</v>
      </c>
      <c r="F23" s="39">
        <f>'Daily Flow-307'!AI31</f>
        <v>5.7739285714285708E-2</v>
      </c>
      <c r="G23" s="41">
        <f>'Daily Flow-307'!AJ31</f>
        <v>0.15079999999999999</v>
      </c>
      <c r="H23" s="38">
        <f>'Daily Flow-307'!AH47</f>
        <v>0.8539000000000001</v>
      </c>
      <c r="I23" s="39">
        <f>'Daily Flow-307'!AI47</f>
        <v>2.8453571428571429E-2</v>
      </c>
      <c r="J23" s="41">
        <f>'Daily Flow-307'!AJ47</f>
        <v>6.2E-2</v>
      </c>
      <c r="K23" s="42">
        <f t="shared" si="19"/>
        <v>2.5762</v>
      </c>
      <c r="L23" s="38">
        <f>'Daily Flow-307'!AH63</f>
        <v>0.95230000000000015</v>
      </c>
      <c r="M23" s="39">
        <f>'Daily Flow-307'!AI63</f>
        <v>3.1671428571428573E-2</v>
      </c>
      <c r="N23" s="40">
        <f>'Daily Flow-307'!AJ63</f>
        <v>7.7200000000000005E-2</v>
      </c>
      <c r="O23" s="38">
        <f>'Daily Flow-307'!AH78</f>
        <v>0.31540000000000001</v>
      </c>
      <c r="P23" s="39">
        <f>'Daily Flow-307'!AI78</f>
        <v>1.0542857142857142E-2</v>
      </c>
      <c r="Q23" s="41">
        <f>'Daily Flow-307'!AJ78</f>
        <v>2.7400000000000001E-2</v>
      </c>
      <c r="R23" s="38">
        <f>'Daily Flow-307'!AH93</f>
        <v>2.5650000000000004</v>
      </c>
      <c r="S23" s="39">
        <f>'Daily Flow-307'!AI93</f>
        <v>8.4785714285714284E-2</v>
      </c>
      <c r="T23" s="41">
        <f>'Daily Flow-307'!AJ93</f>
        <v>0.17499999999999999</v>
      </c>
      <c r="U23" s="43">
        <f t="shared" si="8"/>
        <v>3.8327000000000004</v>
      </c>
      <c r="V23" s="44">
        <f t="shared" si="9"/>
        <v>6.4089000000000009</v>
      </c>
      <c r="W23" s="46">
        <v>2.23E-2</v>
      </c>
      <c r="X23" s="46">
        <v>0</v>
      </c>
      <c r="Y23" s="68">
        <f t="shared" si="10"/>
        <v>2.23E-2</v>
      </c>
      <c r="Z23" s="39"/>
      <c r="AA23" s="39"/>
      <c r="AB23" s="48"/>
      <c r="AC23" s="39"/>
      <c r="AD23" s="39"/>
      <c r="AE23" s="69">
        <v>2.1154089171672998</v>
      </c>
      <c r="AF23" s="49">
        <v>0.32368457005882773</v>
      </c>
      <c r="AG23" s="49">
        <v>3.310346720201168</v>
      </c>
      <c r="AH23" s="49">
        <f t="shared" si="11"/>
        <v>5.7494402074272957</v>
      </c>
      <c r="AI23" s="50">
        <v>1.4E-2</v>
      </c>
      <c r="AJ23" s="51">
        <f t="shared" si="12"/>
        <v>0</v>
      </c>
      <c r="AK23" s="50">
        <v>3.3000000000000002E-2</v>
      </c>
      <c r="AL23" s="51">
        <f t="shared" si="18"/>
        <v>5.6835900000000002E-2</v>
      </c>
      <c r="AM23" s="50">
        <v>-0.02</v>
      </c>
      <c r="AN23" s="51">
        <f t="shared" si="1"/>
        <v>-1.7078000000000003E-2</v>
      </c>
      <c r="AO23" s="52">
        <f t="shared" si="2"/>
        <v>3.9757899999999999E-2</v>
      </c>
      <c r="AP23" s="50">
        <v>0</v>
      </c>
      <c r="AQ23" s="51">
        <f t="shared" si="3"/>
        <v>0</v>
      </c>
      <c r="AR23" s="50">
        <v>-0.01</v>
      </c>
      <c r="AS23" s="51">
        <f t="shared" si="21"/>
        <v>-3.1540000000000001E-3</v>
      </c>
      <c r="AT23" s="50">
        <v>0</v>
      </c>
      <c r="AU23" s="51">
        <f t="shared" si="13"/>
        <v>0</v>
      </c>
      <c r="AV23" s="52">
        <f t="shared" si="14"/>
        <v>-3.1540000000000001E-3</v>
      </c>
      <c r="AW23" s="62">
        <f t="shared" si="15"/>
        <v>3.6603900000000002E-2</v>
      </c>
      <c r="AX23" s="63">
        <f t="shared" si="16"/>
        <v>6.4232038999999999</v>
      </c>
      <c r="AY23" s="64">
        <f t="shared" si="20"/>
        <v>5.7717402074272961</v>
      </c>
      <c r="AZ23" s="56">
        <f t="shared" si="23"/>
        <v>0.8954676464360366</v>
      </c>
      <c r="BA23" s="57">
        <f t="shared" si="6"/>
        <v>0.1045323535639634</v>
      </c>
      <c r="BB23" s="65">
        <v>1.0812911040980964</v>
      </c>
    </row>
    <row r="24" spans="1:54" s="59" customFormat="1" ht="19.5" customHeight="1">
      <c r="A24" s="71" t="s">
        <v>89</v>
      </c>
      <c r="B24" s="38">
        <f>'Daily Flow-307'!AH16</f>
        <v>0</v>
      </c>
      <c r="C24" s="39">
        <f>'Daily Flow-307'!AI16</f>
        <v>0</v>
      </c>
      <c r="D24" s="40">
        <f>'Daily Flow-307'!AJ16</f>
        <v>0</v>
      </c>
      <c r="E24" s="38">
        <f>'Daily Flow-307'!AH32</f>
        <v>1.8424</v>
      </c>
      <c r="F24" s="39">
        <f>'Daily Flow-307'!AI32</f>
        <v>5.8541379310344824E-2</v>
      </c>
      <c r="G24" s="41">
        <f>'Daily Flow-307'!AJ32</f>
        <v>0.1447</v>
      </c>
      <c r="H24" s="38">
        <f>'Daily Flow-307'!AH48</f>
        <v>0.53620000000000001</v>
      </c>
      <c r="I24" s="39">
        <f>'Daily Flow-307'!AI48</f>
        <v>1.6696551724137931E-2</v>
      </c>
      <c r="J24" s="41">
        <f>'Daily Flow-307'!AJ48</f>
        <v>5.3999999999999999E-2</v>
      </c>
      <c r="K24" s="42">
        <f t="shared" si="19"/>
        <v>2.3786</v>
      </c>
      <c r="L24" s="38">
        <f>'Daily Flow-307'!AH64</f>
        <v>1.3170000000000002</v>
      </c>
      <c r="M24" s="39">
        <f>'Daily Flow-307'!AI64</f>
        <v>4.2413793103448283E-2</v>
      </c>
      <c r="N24" s="40">
        <f>'Daily Flow-307'!AJ64</f>
        <v>0.111</v>
      </c>
      <c r="O24" s="38">
        <f>'Daily Flow-307'!AH79</f>
        <v>0.22030000000000002</v>
      </c>
      <c r="P24" s="39">
        <f>'Daily Flow-307'!AI79</f>
        <v>7.5965517241379319E-3</v>
      </c>
      <c r="Q24" s="41">
        <f>'Daily Flow-307'!AJ79</f>
        <v>2.7E-2</v>
      </c>
      <c r="R24" s="38">
        <f>'Daily Flow-307'!AH94</f>
        <v>2.7299999999999991</v>
      </c>
      <c r="S24" s="39">
        <f>'Daily Flow-307'!AI94</f>
        <v>8.8206896551724118E-2</v>
      </c>
      <c r="T24" s="41">
        <f>'Daily Flow-307'!AJ94</f>
        <v>0.182</v>
      </c>
      <c r="U24" s="43">
        <f t="shared" si="8"/>
        <v>4.2672999999999988</v>
      </c>
      <c r="V24" s="44">
        <f t="shared" si="9"/>
        <v>6.6458999999999993</v>
      </c>
      <c r="W24" s="46">
        <v>1.771E-2</v>
      </c>
      <c r="X24" s="46">
        <v>5.0000000000000001E-3</v>
      </c>
      <c r="Y24" s="68">
        <f t="shared" si="10"/>
        <v>2.2710000000000001E-2</v>
      </c>
      <c r="Z24" s="39"/>
      <c r="AA24" s="39"/>
      <c r="AB24" s="48"/>
      <c r="AC24" s="39"/>
      <c r="AD24" s="39"/>
      <c r="AE24" s="69">
        <v>2.1174946757148168</v>
      </c>
      <c r="AF24" s="49">
        <v>0.33061672993798608</v>
      </c>
      <c r="AG24" s="49">
        <v>3.4371847514435077</v>
      </c>
      <c r="AH24" s="49">
        <f t="shared" si="11"/>
        <v>5.8852961570963105</v>
      </c>
      <c r="AI24" s="50">
        <v>1.4E-2</v>
      </c>
      <c r="AJ24" s="51">
        <f t="shared" si="12"/>
        <v>0</v>
      </c>
      <c r="AK24" s="50">
        <v>3.3000000000000002E-2</v>
      </c>
      <c r="AL24" s="51">
        <f t="shared" si="18"/>
        <v>6.0799200000000005E-2</v>
      </c>
      <c r="AM24" s="50">
        <v>-0.02</v>
      </c>
      <c r="AN24" s="51">
        <f t="shared" si="1"/>
        <v>-1.0724000000000001E-2</v>
      </c>
      <c r="AO24" s="52">
        <f t="shared" si="2"/>
        <v>5.00752E-2</v>
      </c>
      <c r="AP24" s="50">
        <v>0</v>
      </c>
      <c r="AQ24" s="51">
        <f t="shared" si="3"/>
        <v>0</v>
      </c>
      <c r="AR24" s="50">
        <v>-0.01</v>
      </c>
      <c r="AS24" s="51">
        <f t="shared" si="21"/>
        <v>-2.2030000000000001E-3</v>
      </c>
      <c r="AT24" s="50">
        <v>0</v>
      </c>
      <c r="AU24" s="51">
        <f t="shared" si="13"/>
        <v>0</v>
      </c>
      <c r="AV24" s="52">
        <f t="shared" si="14"/>
        <v>-2.2030000000000001E-3</v>
      </c>
      <c r="AW24" s="62">
        <f t="shared" si="15"/>
        <v>4.7872200000000004E-2</v>
      </c>
      <c r="AX24" s="63">
        <f t="shared" si="16"/>
        <v>6.6710621999999997</v>
      </c>
      <c r="AY24" s="64">
        <f t="shared" si="20"/>
        <v>5.9080061570963105</v>
      </c>
      <c r="AZ24" s="56">
        <f t="shared" si="23"/>
        <v>0.88261237170519657</v>
      </c>
      <c r="BA24" s="57">
        <f t="shared" si="6"/>
        <v>0.11738762829480343</v>
      </c>
      <c r="BB24" s="65"/>
    </row>
    <row r="25" spans="1:54" s="59" customFormat="1" ht="21.75" customHeight="1" thickBot="1">
      <c r="A25" s="72" t="s">
        <v>90</v>
      </c>
      <c r="B25" s="73">
        <f>SUM(B13:B24)</f>
        <v>7.8277000000000001</v>
      </c>
      <c r="C25" s="74">
        <f>AVERAGE(C13:C24)</f>
        <v>2.1420200202096753E-2</v>
      </c>
      <c r="D25" s="75">
        <f>MAX(D13:D24)</f>
        <v>0.1163</v>
      </c>
      <c r="E25" s="73">
        <f>SUM(E13:E24)</f>
        <v>13.141299999999999</v>
      </c>
      <c r="F25" s="74">
        <f>AVERAGE(F13:F24)</f>
        <v>3.6109495389667803E-2</v>
      </c>
      <c r="G25" s="76">
        <f>MAX(G13:G24)</f>
        <v>0.15079999999999999</v>
      </c>
      <c r="H25" s="73">
        <f>SUM(H13:H24)</f>
        <v>8.3420000000000005</v>
      </c>
      <c r="I25" s="74">
        <f>AVERAGE(I13:I24)</f>
        <v>2.2792778198812678E-2</v>
      </c>
      <c r="J25" s="76">
        <f>MAX(J13:J24)</f>
        <v>9.4600000000000004E-2</v>
      </c>
      <c r="K25" s="73">
        <f>SUM(K13:K24)</f>
        <v>29.310999999999993</v>
      </c>
      <c r="L25" s="73">
        <f>SUM(L13:L24)</f>
        <v>8.8276000000000003</v>
      </c>
      <c r="M25" s="74">
        <f>AVERAGE(M13:M24)</f>
        <v>2.3981040008841732E-2</v>
      </c>
      <c r="N25" s="75">
        <f>MAX(N13:N24)</f>
        <v>0.111</v>
      </c>
      <c r="O25" s="73">
        <f>SUM(O13:O24)</f>
        <v>3.0680999999999998</v>
      </c>
      <c r="P25" s="74">
        <f>AVERAGE(P13:P24)</f>
        <v>8.4589348869521293E-3</v>
      </c>
      <c r="Q25" s="76">
        <f>MAX(Q13:Q24)</f>
        <v>6.8000000000000005E-2</v>
      </c>
      <c r="R25" s="73">
        <f>SUM(R13:R24)</f>
        <v>35.021999999999991</v>
      </c>
      <c r="S25" s="74">
        <f>AVERAGE(S13:S24)</f>
        <v>9.5536890551976769E-2</v>
      </c>
      <c r="T25" s="76">
        <f>MAX(T13:T24)</f>
        <v>0.32600000000000001</v>
      </c>
      <c r="U25" s="77">
        <f>SUM(U13:U24)</f>
        <v>46.917700000000004</v>
      </c>
      <c r="V25" s="78">
        <f>SUM(V13:V24)</f>
        <v>76.228699999999989</v>
      </c>
      <c r="W25" s="79">
        <f>SUM(W13:W24)</f>
        <v>0.22660999999999998</v>
      </c>
      <c r="X25" s="80">
        <f>SUM(X13:X24)</f>
        <v>1.2500000000000001E-2</v>
      </c>
      <c r="Y25" s="81">
        <f>SUM(Y13:Y24)</f>
        <v>0.23911000000000004</v>
      </c>
      <c r="Z25" s="82"/>
      <c r="AA25" s="82"/>
      <c r="AB25" s="82"/>
      <c r="AC25" s="82"/>
      <c r="AD25" s="82"/>
      <c r="AE25" s="83">
        <f>SUM(AE13:AE24)</f>
        <v>26.262972368949285</v>
      </c>
      <c r="AF25" s="83">
        <f>SUM(AF13:AF24)</f>
        <v>3.9339000884411215</v>
      </c>
      <c r="AG25" s="83">
        <f>SUM(AG13:AG24)</f>
        <v>42.715724373459494</v>
      </c>
      <c r="AH25" s="83">
        <f>SUM(AH13:AH24)</f>
        <v>72.912596830849893</v>
      </c>
      <c r="AI25" s="84"/>
      <c r="AJ25" s="62">
        <f>SUM(AJ13:AJ24)</f>
        <v>6.6152600000000006E-2</v>
      </c>
      <c r="AK25" s="84"/>
      <c r="AL25" s="62">
        <f>SUM(AL13:AL24)</f>
        <v>0.30393439999999999</v>
      </c>
      <c r="AM25" s="84"/>
      <c r="AN25" s="62">
        <f>SUM(AN13:AN24)</f>
        <v>-0.13971510000000001</v>
      </c>
      <c r="AO25" s="62">
        <f>SUM(AO13:AO24)</f>
        <v>0.23037190000000002</v>
      </c>
      <c r="AP25" s="84"/>
      <c r="AQ25" s="62">
        <f>SUM(AQ13:AQ24)</f>
        <v>1.5594999999999998E-2</v>
      </c>
      <c r="AR25" s="84"/>
      <c r="AS25" s="62">
        <f>SUM(AS13:AS24)</f>
        <v>5.007000000000008E-3</v>
      </c>
      <c r="AT25" s="84"/>
      <c r="AU25" s="62">
        <f>SUM(AU13:AU24)</f>
        <v>6.4434999999999965E-2</v>
      </c>
      <c r="AV25" s="62">
        <f>SUM(AV13:AV24)</f>
        <v>8.5036999999999988E-2</v>
      </c>
      <c r="AW25" s="62">
        <f>SUM(AW13:AW24)</f>
        <v>0.31540889999999999</v>
      </c>
      <c r="AX25" s="85">
        <f>SUM(AX13:AX24)</f>
        <v>76.304998900000001</v>
      </c>
      <c r="AY25" s="86">
        <f>SUM(AY13:AY24)</f>
        <v>73.151706830849903</v>
      </c>
      <c r="AZ25" s="266"/>
      <c r="BA25" s="267"/>
    </row>
    <row r="26" spans="1:54" s="59" customFormat="1" ht="12.75">
      <c r="A26" s="87"/>
      <c r="C26" s="87"/>
      <c r="D26" s="88"/>
      <c r="E26" s="88"/>
      <c r="F26" s="88"/>
      <c r="G26" s="88"/>
      <c r="H26" s="88"/>
      <c r="I26" s="88"/>
      <c r="J26" s="88"/>
      <c r="K26" s="89">
        <f>K25-'Daily Flow-307'!AN17</f>
        <v>0</v>
      </c>
      <c r="L26" s="90" t="s">
        <v>91</v>
      </c>
      <c r="M26" s="91"/>
      <c r="N26" s="92"/>
      <c r="O26" s="88"/>
      <c r="P26" s="88"/>
      <c r="Q26" s="88"/>
      <c r="R26" s="88"/>
      <c r="S26" s="93"/>
      <c r="T26" s="94" t="s">
        <v>92</v>
      </c>
      <c r="U26" s="95">
        <f>U25-'Daily Flow-307'!AQ17</f>
        <v>0</v>
      </c>
      <c r="V26" s="95">
        <f>V25-'Daily Flow-307'!AT17</f>
        <v>0</v>
      </c>
      <c r="W26" s="96"/>
      <c r="X26" s="97"/>
      <c r="Y26" s="98" t="s">
        <v>93</v>
      </c>
      <c r="Z26" s="96"/>
      <c r="AA26" s="96"/>
      <c r="AB26" s="99"/>
      <c r="AC26" s="100"/>
      <c r="AD26" s="100"/>
      <c r="AE26" s="101">
        <v>0</v>
      </c>
      <c r="AF26" s="101">
        <v>0</v>
      </c>
      <c r="AG26" s="101">
        <v>0</v>
      </c>
      <c r="AH26" s="80"/>
      <c r="AI26" s="102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4">
        <f>SUM(AW13:AW24)</f>
        <v>0.31540889999999999</v>
      </c>
      <c r="AX26" s="105"/>
      <c r="AY26" s="104">
        <f>SUM(AY13:AY24)</f>
        <v>73.151706830849903</v>
      </c>
      <c r="AZ26" s="268"/>
      <c r="BA26" s="269"/>
    </row>
    <row r="27" spans="1:54" s="59" customFormat="1" ht="12.75">
      <c r="A27" s="106" t="s">
        <v>94</v>
      </c>
      <c r="B27" s="107"/>
      <c r="C27" s="87"/>
      <c r="D27" s="88"/>
      <c r="E27" s="88"/>
      <c r="F27" s="88"/>
      <c r="G27" s="88"/>
      <c r="H27" s="88"/>
      <c r="I27" s="88"/>
      <c r="J27" s="88"/>
      <c r="K27" s="108"/>
      <c r="L27" s="88"/>
      <c r="M27" s="88"/>
      <c r="N27" s="88"/>
      <c r="O27" s="88"/>
      <c r="P27" s="88"/>
      <c r="Q27" s="88"/>
      <c r="R27" s="88"/>
      <c r="S27" s="88"/>
      <c r="T27" s="88"/>
      <c r="U27" s="108"/>
      <c r="V27" s="104">
        <f>SUM(V13:V24)</f>
        <v>76.228699999999989</v>
      </c>
      <c r="W27" s="88"/>
      <c r="X27" s="88"/>
      <c r="Y27" s="88"/>
      <c r="Z27" s="88"/>
      <c r="AA27" s="88"/>
      <c r="AB27" s="88"/>
      <c r="AC27" s="109"/>
      <c r="AD27" s="88"/>
      <c r="AE27" s="108"/>
      <c r="AF27" s="109"/>
      <c r="AG27" s="109"/>
      <c r="AH27" s="109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X27" s="285" t="s">
        <v>95</v>
      </c>
      <c r="AY27" s="285"/>
      <c r="AZ27" s="285"/>
      <c r="BA27" s="111">
        <f>AY26/SUM(V27+AW26)</f>
        <v>0.95568042899836958</v>
      </c>
    </row>
    <row r="28" spans="1:54" s="59" customFormat="1" ht="12.75">
      <c r="A28" s="112"/>
      <c r="B28" s="107"/>
      <c r="C28" s="87"/>
      <c r="D28" s="88"/>
      <c r="E28" s="88"/>
      <c r="F28" s="88"/>
      <c r="G28" s="88"/>
      <c r="H28" s="88"/>
      <c r="I28" s="88"/>
      <c r="J28" s="88"/>
      <c r="K28" s="108"/>
      <c r="L28" s="88"/>
      <c r="M28" s="88"/>
      <c r="N28" s="88"/>
      <c r="O28" s="88"/>
      <c r="P28" s="88"/>
      <c r="Q28" s="88"/>
      <c r="R28" s="88"/>
      <c r="S28" s="88"/>
      <c r="T28" s="88"/>
      <c r="U28" s="108"/>
      <c r="V28" s="88"/>
      <c r="W28" s="88"/>
      <c r="X28" s="113" t="s">
        <v>96</v>
      </c>
      <c r="Y28" s="114"/>
      <c r="Z28" s="115"/>
      <c r="AA28" s="116"/>
      <c r="AB28" s="116"/>
      <c r="AC28" s="117"/>
      <c r="AD28" s="116"/>
      <c r="AE28" s="118"/>
      <c r="AF28" s="119"/>
      <c r="AG28" s="109"/>
      <c r="AH28" s="109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20"/>
      <c r="AU28" s="120"/>
      <c r="AV28" s="110"/>
      <c r="AW28" s="110"/>
      <c r="AX28" s="110"/>
      <c r="AY28" s="121"/>
    </row>
    <row r="29" spans="1:54" ht="18" customHeight="1" thickBot="1">
      <c r="A29" s="87"/>
      <c r="B29" s="107"/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18"/>
      <c r="AE29" s="122"/>
      <c r="AF29" s="123"/>
      <c r="AG29" s="124"/>
      <c r="AH29" s="124"/>
      <c r="AJ29" s="286"/>
      <c r="AK29" s="286"/>
      <c r="AL29" s="125"/>
      <c r="AM29" s="125"/>
      <c r="AN29" s="125"/>
      <c r="AO29" s="125"/>
      <c r="AP29" s="124"/>
      <c r="AR29" s="126"/>
      <c r="AS29" s="126"/>
      <c r="AT29" s="126"/>
      <c r="AU29" s="126"/>
      <c r="AV29" s="126"/>
      <c r="AW29" s="126"/>
      <c r="AX29" s="126"/>
      <c r="AY29" s="109"/>
    </row>
    <row r="30" spans="1:54" ht="15" thickBot="1">
      <c r="A30" s="87"/>
      <c r="B30" s="107"/>
      <c r="C30" s="87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127"/>
      <c r="W30" s="128" t="s">
        <v>97</v>
      </c>
      <c r="X30" s="101">
        <v>0</v>
      </c>
      <c r="Y30" s="88"/>
      <c r="Z30" s="88"/>
      <c r="AA30" s="88"/>
      <c r="AB30" s="88"/>
      <c r="AC30" s="129"/>
      <c r="AD30" s="103"/>
      <c r="AE30" s="103"/>
      <c r="AF30" s="121"/>
      <c r="AG30" s="88"/>
      <c r="AH30" s="88"/>
      <c r="AI30" s="130"/>
      <c r="AJ30" s="287"/>
      <c r="AK30" s="287"/>
      <c r="AL30" s="131"/>
      <c r="AM30" s="131"/>
      <c r="AN30" s="131"/>
      <c r="AO30" s="131"/>
      <c r="AP30" s="131"/>
      <c r="AQ30" s="131"/>
      <c r="AR30" s="131"/>
      <c r="AS30" s="132"/>
      <c r="AT30" s="131"/>
      <c r="AU30" s="131"/>
      <c r="AV30" s="131"/>
      <c r="AW30" s="131"/>
      <c r="AX30" s="133" t="s">
        <v>98</v>
      </c>
      <c r="AY30" s="282" t="s">
        <v>99</v>
      </c>
      <c r="AZ30" s="283"/>
    </row>
    <row r="31" spans="1:54">
      <c r="A31" s="87"/>
      <c r="B31" s="107"/>
      <c r="C31" s="87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129"/>
      <c r="AD31" s="103"/>
      <c r="AE31" s="103"/>
      <c r="AF31" s="121"/>
      <c r="AG31" s="88"/>
      <c r="AH31" s="88"/>
      <c r="AI31" s="134"/>
      <c r="AJ31" s="131"/>
      <c r="AK31" s="131"/>
      <c r="AL31" s="131"/>
      <c r="AM31" s="131"/>
      <c r="AN31" s="131"/>
      <c r="AO31" s="131"/>
      <c r="AP31" s="131"/>
      <c r="AQ31" s="131"/>
      <c r="AR31" s="131"/>
      <c r="AS31" s="135"/>
      <c r="AT31" s="131"/>
      <c r="AU31" s="131"/>
      <c r="AV31" s="131"/>
      <c r="AW31" s="131"/>
      <c r="AX31" s="136" t="s">
        <v>100</v>
      </c>
      <c r="AY31" s="137" t="s">
        <v>101</v>
      </c>
      <c r="AZ31" s="137" t="s">
        <v>36</v>
      </c>
      <c r="BA31" s="138" t="s">
        <v>102</v>
      </c>
    </row>
    <row r="32" spans="1:54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103"/>
      <c r="AE32" s="103"/>
      <c r="AF32" s="120"/>
      <c r="AG32" s="139"/>
      <c r="AH32" s="139"/>
      <c r="AI32" s="140"/>
      <c r="AJ32" s="141"/>
      <c r="AK32" s="142"/>
      <c r="AL32" s="141"/>
      <c r="AM32" s="142"/>
      <c r="AN32" s="141"/>
      <c r="AO32" s="142"/>
      <c r="AP32" s="141"/>
      <c r="AQ32" s="142"/>
      <c r="AR32" s="141"/>
      <c r="AS32" s="142"/>
      <c r="AT32" s="141"/>
      <c r="AU32" s="142"/>
      <c r="AV32" s="143"/>
      <c r="AW32" s="143"/>
      <c r="AX32" s="136" t="s">
        <v>103</v>
      </c>
      <c r="AY32" s="144">
        <v>5.0000000000000001E-3</v>
      </c>
      <c r="AZ32" s="136">
        <f>SUM('Daily Flow-307'!B87:U87)</f>
        <v>2.0100000000000002</v>
      </c>
      <c r="BA32" s="138">
        <f>AZ32*AY32</f>
        <v>1.0050000000000002E-2</v>
      </c>
    </row>
    <row r="33" spans="1:5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109"/>
      <c r="AC33" s="109"/>
      <c r="AD33" s="109"/>
      <c r="AE33" s="87"/>
      <c r="AF33" s="120"/>
      <c r="AG33" s="139"/>
      <c r="AH33" s="139"/>
      <c r="AI33" s="145"/>
      <c r="AJ33" s="143"/>
      <c r="AK33" s="142"/>
      <c r="AL33" s="143"/>
      <c r="AM33" s="142"/>
      <c r="AN33" s="143"/>
      <c r="AO33" s="142"/>
      <c r="AP33" s="143"/>
      <c r="AQ33" s="142"/>
      <c r="AR33" s="143"/>
      <c r="AS33" s="142"/>
      <c r="AT33" s="143"/>
      <c r="AU33" s="142"/>
      <c r="AV33" s="143"/>
      <c r="AW33" s="143"/>
      <c r="AX33" s="146" t="s">
        <v>104</v>
      </c>
      <c r="AY33" s="144">
        <v>-0.27</v>
      </c>
      <c r="AZ33" s="136">
        <f>SUM('Daily Flow-307'!V87:AF87)</f>
        <v>1.1560000000000001</v>
      </c>
      <c r="BA33" s="138">
        <f>AZ33*AY33</f>
        <v>-0.31212000000000006</v>
      </c>
    </row>
    <row r="34" spans="1:53" ht="15.75" thickBot="1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109"/>
      <c r="AC34" s="109"/>
      <c r="AD34" s="109"/>
      <c r="AE34" s="87"/>
      <c r="AF34" s="120"/>
      <c r="AG34" s="139"/>
      <c r="AH34" s="139"/>
      <c r="AI34" s="147"/>
      <c r="AJ34" s="134"/>
      <c r="AK34" s="148"/>
      <c r="AL34" s="134"/>
      <c r="AM34" s="148"/>
      <c r="AN34" s="134"/>
      <c r="AO34" s="148"/>
      <c r="AP34" s="134"/>
      <c r="AQ34" s="148"/>
      <c r="AR34" s="134"/>
      <c r="AS34" s="148"/>
      <c r="AT34" s="134"/>
      <c r="AU34" s="148"/>
      <c r="AV34" s="134"/>
      <c r="AW34" s="134"/>
      <c r="BA34" s="149">
        <f>SUM(BA32:BA33)</f>
        <v>-0.30207000000000006</v>
      </c>
    </row>
    <row r="35" spans="1:53" ht="15" customHeight="1" thickBo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133" t="s">
        <v>105</v>
      </c>
      <c r="V35" s="280" t="s">
        <v>99</v>
      </c>
      <c r="W35" s="281"/>
      <c r="Y35" s="87"/>
      <c r="Z35" s="87"/>
      <c r="AA35" s="87"/>
      <c r="AB35" s="109"/>
      <c r="AC35" s="109"/>
      <c r="AD35" s="109"/>
      <c r="AE35" s="87"/>
      <c r="AF35" s="133" t="s">
        <v>106</v>
      </c>
      <c r="AG35" s="280" t="s">
        <v>99</v>
      </c>
      <c r="AH35" s="281"/>
      <c r="AK35" s="133" t="s">
        <v>107</v>
      </c>
      <c r="AL35" s="280" t="s">
        <v>99</v>
      </c>
      <c r="AM35" s="281"/>
      <c r="AP35" s="133" t="s">
        <v>108</v>
      </c>
      <c r="AQ35" s="282" t="s">
        <v>99</v>
      </c>
      <c r="AR35" s="283"/>
      <c r="AT35" s="133" t="s">
        <v>109</v>
      </c>
      <c r="AU35" s="282" t="s">
        <v>99</v>
      </c>
      <c r="AV35" s="283"/>
      <c r="AX35" s="133" t="s">
        <v>98</v>
      </c>
      <c r="AY35" s="282" t="s">
        <v>99</v>
      </c>
      <c r="AZ35" s="283"/>
    </row>
    <row r="36" spans="1:53" ht="24">
      <c r="U36" s="136" t="s">
        <v>100</v>
      </c>
      <c r="V36" s="137" t="s">
        <v>101</v>
      </c>
      <c r="W36" s="137" t="s">
        <v>36</v>
      </c>
      <c r="X36" s="138" t="s">
        <v>102</v>
      </c>
      <c r="AF36" s="136" t="s">
        <v>100</v>
      </c>
      <c r="AG36" s="137" t="s">
        <v>101</v>
      </c>
      <c r="AH36" s="137" t="s">
        <v>36</v>
      </c>
      <c r="AI36" s="138" t="s">
        <v>102</v>
      </c>
      <c r="AK36" s="136" t="s">
        <v>100</v>
      </c>
      <c r="AL36" s="137" t="s">
        <v>101</v>
      </c>
      <c r="AM36" s="137" t="s">
        <v>36</v>
      </c>
      <c r="AN36" s="138" t="s">
        <v>102</v>
      </c>
      <c r="AP36" s="136" t="s">
        <v>100</v>
      </c>
      <c r="AQ36" s="137" t="s">
        <v>101</v>
      </c>
      <c r="AR36" s="137" t="s">
        <v>36</v>
      </c>
      <c r="AS36" s="138" t="s">
        <v>102</v>
      </c>
      <c r="AT36" s="136" t="s">
        <v>100</v>
      </c>
      <c r="AU36" s="137" t="s">
        <v>101</v>
      </c>
      <c r="AV36" s="137" t="s">
        <v>36</v>
      </c>
      <c r="AW36" s="138" t="s">
        <v>102</v>
      </c>
      <c r="AX36" s="136" t="s">
        <v>100</v>
      </c>
      <c r="AY36" s="137" t="s">
        <v>101</v>
      </c>
      <c r="AZ36" s="137" t="s">
        <v>36</v>
      </c>
      <c r="BA36" s="138" t="s">
        <v>102</v>
      </c>
    </row>
    <row r="37" spans="1:53">
      <c r="U37" s="136" t="s">
        <v>110</v>
      </c>
      <c r="V37" s="144">
        <v>-2E-3</v>
      </c>
      <c r="W37" s="136">
        <f>SUM('Daily Flow-307'!B7:L7)</f>
        <v>0.4108</v>
      </c>
      <c r="X37" s="138">
        <f>W37*V37</f>
        <v>-8.2160000000000002E-4</v>
      </c>
      <c r="AF37" s="136" t="s">
        <v>110</v>
      </c>
      <c r="AG37" s="144">
        <v>-2.1999999999999999E-2</v>
      </c>
      <c r="AH37" s="136">
        <f>SUM('Daily Flow-307'!B23:L23)</f>
        <v>0.31900000000000001</v>
      </c>
      <c r="AI37" s="138">
        <f>AH37*AG37</f>
        <v>-7.0179999999999999E-3</v>
      </c>
      <c r="AK37" s="136" t="s">
        <v>111</v>
      </c>
      <c r="AL37" s="144">
        <v>-8.9999999999999993E-3</v>
      </c>
      <c r="AM37" s="136">
        <f>SUM('Daily Flow-307'!B41:AC41)</f>
        <v>0.73799999999999999</v>
      </c>
      <c r="AN37" s="138">
        <f>AM37*AL37</f>
        <v>-6.6419999999999995E-3</v>
      </c>
      <c r="AP37" s="136" t="s">
        <v>110</v>
      </c>
      <c r="AQ37" s="144">
        <v>0.01</v>
      </c>
      <c r="AR37" s="136">
        <f>SUM('Daily Flow-307'!B55:L55)</f>
        <v>0.19179999999999997</v>
      </c>
      <c r="AS37" s="138">
        <f>AR37*AQ37</f>
        <v>1.9179999999999998E-3</v>
      </c>
      <c r="AT37" s="136" t="s">
        <v>112</v>
      </c>
      <c r="AU37" s="144">
        <v>0.02</v>
      </c>
      <c r="AV37" s="136">
        <f>SUM('Daily Flow-307'!B73:L73)</f>
        <v>8.0099999999999991E-2</v>
      </c>
      <c r="AW37" s="138">
        <f>AV37*AU37</f>
        <v>1.6019999999999999E-3</v>
      </c>
      <c r="AX37" s="136" t="s">
        <v>112</v>
      </c>
      <c r="AY37" s="144">
        <v>0.27</v>
      </c>
      <c r="AZ37" s="136">
        <f>SUM('Daily Flow-307'!B88:L88)</f>
        <v>1.1580000000000001</v>
      </c>
      <c r="BA37" s="138">
        <f>AZ37*AY37</f>
        <v>0.31266000000000005</v>
      </c>
    </row>
    <row r="38" spans="1:53">
      <c r="U38" s="146" t="s">
        <v>113</v>
      </c>
      <c r="V38" s="144">
        <v>1.4E-2</v>
      </c>
      <c r="W38" s="136">
        <f>SUM('Daily Flow-307'!M7:AG7)</f>
        <v>0.87569999999999992</v>
      </c>
      <c r="X38" s="138">
        <f>W38*V38</f>
        <v>1.22598E-2</v>
      </c>
      <c r="AF38" s="146" t="s">
        <v>113</v>
      </c>
      <c r="AG38" s="144">
        <v>3.3000000000000002E-2</v>
      </c>
      <c r="AH38" s="136">
        <f>SUM('Daily Flow-307'!M23:AF23)</f>
        <v>0</v>
      </c>
      <c r="AI38" s="138">
        <f>AH38*AG38</f>
        <v>0</v>
      </c>
      <c r="AK38" s="146" t="s">
        <v>114</v>
      </c>
      <c r="AL38" s="144">
        <v>-0.02</v>
      </c>
      <c r="AM38" s="136">
        <f>SUM('Daily Flow-307'!AD41:AF41)</f>
        <v>0.1149</v>
      </c>
      <c r="AN38" s="138">
        <f>AM38*AL38</f>
        <v>-2.2980000000000001E-3</v>
      </c>
      <c r="AP38" s="146" t="s">
        <v>113</v>
      </c>
      <c r="AQ38" s="144">
        <v>0</v>
      </c>
      <c r="AR38" s="136">
        <f>SUM('Daily Flow-307'!M55:AF55)</f>
        <v>0.39479999999999998</v>
      </c>
      <c r="AS38" s="138">
        <f>AR38*AQ38</f>
        <v>0</v>
      </c>
      <c r="AT38" s="146" t="s">
        <v>115</v>
      </c>
      <c r="AU38" s="144">
        <v>-0.01</v>
      </c>
      <c r="AV38" s="136">
        <f>SUM('Daily Flow-307'!M73:AE73)</f>
        <v>0.12570000000000001</v>
      </c>
      <c r="AW38" s="138">
        <f>AV38*AU38</f>
        <v>-1.2570000000000001E-3</v>
      </c>
      <c r="AX38" s="146" t="s">
        <v>115</v>
      </c>
      <c r="AY38" s="144">
        <v>0</v>
      </c>
      <c r="AZ38" s="136">
        <f>SUM('Daily Flow-307'!M88:AE88)</f>
        <v>2.1390000000000002</v>
      </c>
      <c r="BA38" s="138">
        <f>AZ38*AY38</f>
        <v>0</v>
      </c>
    </row>
    <row r="39" spans="1:53" ht="15">
      <c r="X39" s="149">
        <f>SUM(X37:X38)</f>
        <v>1.1438199999999999E-2</v>
      </c>
      <c r="AI39" s="149">
        <f>SUM(AI37:AI38)</f>
        <v>-7.0179999999999999E-3</v>
      </c>
      <c r="AN39" s="149">
        <f>SUM(AN37:AN38)</f>
        <v>-8.94E-3</v>
      </c>
      <c r="AS39" s="149">
        <f>SUM(AS37:AS38)</f>
        <v>1.9179999999999998E-3</v>
      </c>
      <c r="AW39" s="149">
        <f>SUM(AW37:AW38)</f>
        <v>3.4499999999999982E-4</v>
      </c>
      <c r="BA39" s="149">
        <f>SUM(BA37:BA38)</f>
        <v>0.31266000000000005</v>
      </c>
    </row>
    <row r="40" spans="1:53">
      <c r="AR40" s="134"/>
      <c r="AS40" s="148"/>
    </row>
    <row r="41" spans="1:53" ht="23.45" customHeight="1">
      <c r="AR41" s="284"/>
      <c r="AS41" s="284"/>
    </row>
  </sheetData>
  <mergeCells count="23">
    <mergeCell ref="AR41:AS41"/>
    <mergeCell ref="AX27:AZ27"/>
    <mergeCell ref="AJ29:AK29"/>
    <mergeCell ref="AJ30:AK30"/>
    <mergeCell ref="AY30:AZ30"/>
    <mergeCell ref="AY35:AZ35"/>
    <mergeCell ref="V35:W35"/>
    <mergeCell ref="AG35:AH35"/>
    <mergeCell ref="AL35:AM35"/>
    <mergeCell ref="AQ35:AR35"/>
    <mergeCell ref="AU35:AV35"/>
    <mergeCell ref="AZ25:BA26"/>
    <mergeCell ref="A1:K1"/>
    <mergeCell ref="B11:D11"/>
    <mergeCell ref="E11:G11"/>
    <mergeCell ref="H11:J11"/>
    <mergeCell ref="L11:N11"/>
    <mergeCell ref="O11:Q11"/>
    <mergeCell ref="R11:T11"/>
    <mergeCell ref="W11:Y11"/>
    <mergeCell ref="Z11:AB11"/>
    <mergeCell ref="AI11:AO11"/>
    <mergeCell ref="AP11:AV11"/>
  </mergeCells>
  <conditionalFormatting sqref="BA27">
    <cfRule type="cellIs" dxfId="0" priority="1" operator="lessThan">
      <formula>0.9</formula>
    </cfRule>
  </conditionalFormatting>
  <hyperlinks>
    <hyperlink ref="A10" location="'Hyper Links'!A1" display="'Hyper Links'!A1" xr:uid="{0A2DC21D-195A-4CEB-9F94-C1C208823E51}"/>
    <hyperlink ref="A27" location="'Water Loss-Use'!A1" display="'Water Loss-Use'!A1" xr:uid="{DFCBA836-FE1C-4D55-80EF-BA3948A50A46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7B25-D1B1-42AC-8D3C-EF72C25D2E38}">
  <dimension ref="A1:AT154"/>
  <sheetViews>
    <sheetView topLeftCell="O1" zoomScaleNormal="100" workbookViewId="0">
      <selection sqref="A1:K1"/>
    </sheetView>
  </sheetViews>
  <sheetFormatPr defaultRowHeight="14.25"/>
  <cols>
    <col min="1" max="1" width="12.5" customWidth="1"/>
    <col min="2" max="2" width="8" customWidth="1"/>
    <col min="3" max="5" width="6.75" customWidth="1"/>
    <col min="6" max="6" width="6.625" customWidth="1"/>
    <col min="7" max="16" width="6.75" customWidth="1"/>
    <col min="17" max="17" width="7.75" customWidth="1"/>
    <col min="18" max="18" width="8.25" customWidth="1"/>
    <col min="19" max="19" width="8.375" customWidth="1"/>
    <col min="20" max="32" width="6.75" customWidth="1"/>
    <col min="33" max="33" width="1" customWidth="1"/>
    <col min="34" max="34" width="7.875" customWidth="1"/>
    <col min="35" max="35" width="8.75" customWidth="1"/>
    <col min="36" max="36" width="6.75" customWidth="1"/>
    <col min="37" max="37" width="11.125" style="154" bestFit="1" customWidth="1"/>
    <col min="39" max="39" width="9.875" customWidth="1"/>
    <col min="40" max="40" width="8.75" customWidth="1"/>
    <col min="41" max="41" width="1.375" customWidth="1"/>
    <col min="42" max="42" width="9.875" customWidth="1"/>
    <col min="44" max="44" width="1.375" customWidth="1"/>
    <col min="45" max="45" width="9.875" customWidth="1"/>
  </cols>
  <sheetData>
    <row r="1" spans="1:46" ht="15.75">
      <c r="A1" s="150" t="s">
        <v>116</v>
      </c>
      <c r="B1" s="12"/>
      <c r="C1" s="12"/>
      <c r="D1" s="12"/>
      <c r="E1" s="12"/>
      <c r="F1" s="151"/>
      <c r="G1" s="151"/>
      <c r="H1" s="152"/>
      <c r="I1" s="151"/>
      <c r="J1" s="12"/>
      <c r="K1" s="12"/>
      <c r="L1" s="12"/>
      <c r="M1" s="12"/>
      <c r="N1" s="12"/>
      <c r="O1" s="12"/>
      <c r="P1" s="153" t="s">
        <v>117</v>
      </c>
      <c r="Q1" s="12"/>
      <c r="R1" s="12"/>
      <c r="S1" s="15" t="s">
        <v>25</v>
      </c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6"/>
      <c r="AI1" s="6"/>
      <c r="AJ1" s="6"/>
      <c r="AL1" s="155"/>
      <c r="AM1" s="14"/>
      <c r="AN1" s="156"/>
      <c r="AO1" s="14"/>
      <c r="AP1" s="14"/>
      <c r="AQ1" s="157"/>
      <c r="AR1" s="158"/>
      <c r="AS1" s="159"/>
    </row>
    <row r="2" spans="1:46">
      <c r="A2" s="160" t="s">
        <v>118</v>
      </c>
      <c r="B2" s="12"/>
      <c r="C2" s="12"/>
      <c r="D2" s="12"/>
      <c r="E2" s="12"/>
      <c r="F2" s="151"/>
      <c r="G2" s="151"/>
      <c r="H2" s="151"/>
      <c r="I2" s="15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6"/>
      <c r="AI2" s="6"/>
      <c r="AJ2" s="6"/>
      <c r="AK2" s="161"/>
      <c r="AL2" s="162"/>
      <c r="AM2" s="163"/>
      <c r="AN2" s="163"/>
      <c r="AO2" s="163"/>
      <c r="AP2" s="163"/>
      <c r="AQ2" s="163"/>
      <c r="AR2" s="164"/>
      <c r="AS2" s="159"/>
      <c r="AT2" s="165"/>
    </row>
    <row r="3" spans="1:46" ht="24.75" customHeight="1">
      <c r="A3" s="166" t="s">
        <v>119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67" t="s">
        <v>120</v>
      </c>
      <c r="AI3" s="6"/>
      <c r="AJ3" s="6"/>
      <c r="AK3" s="161"/>
      <c r="AM3" s="291"/>
      <c r="AN3" s="291"/>
      <c r="AO3" s="168"/>
      <c r="AR3" s="169"/>
      <c r="AS3" s="170"/>
      <c r="AT3" s="171"/>
    </row>
    <row r="4" spans="1:46" ht="20.100000000000001" customHeight="1">
      <c r="A4" s="172" t="s">
        <v>121</v>
      </c>
      <c r="B4" s="172">
        <v>1</v>
      </c>
      <c r="C4" s="172">
        <v>2</v>
      </c>
      <c r="D4" s="172">
        <v>3</v>
      </c>
      <c r="E4" s="172">
        <v>4</v>
      </c>
      <c r="F4" s="172">
        <v>5</v>
      </c>
      <c r="G4" s="172">
        <v>6</v>
      </c>
      <c r="H4" s="172">
        <v>7</v>
      </c>
      <c r="I4" s="172">
        <v>8</v>
      </c>
      <c r="J4" s="172">
        <v>9</v>
      </c>
      <c r="K4" s="172">
        <v>10</v>
      </c>
      <c r="L4" s="172">
        <v>11</v>
      </c>
      <c r="M4" s="172">
        <v>12</v>
      </c>
      <c r="N4" s="172">
        <v>13</v>
      </c>
      <c r="O4" s="172">
        <v>14</v>
      </c>
      <c r="P4" s="172">
        <v>15</v>
      </c>
      <c r="Q4" s="172">
        <v>16</v>
      </c>
      <c r="R4" s="172">
        <v>17</v>
      </c>
      <c r="S4" s="172">
        <v>18</v>
      </c>
      <c r="T4" s="172">
        <v>19</v>
      </c>
      <c r="U4" s="172">
        <v>20</v>
      </c>
      <c r="V4" s="172">
        <v>21</v>
      </c>
      <c r="W4" s="172">
        <v>22</v>
      </c>
      <c r="X4" s="172">
        <v>23</v>
      </c>
      <c r="Y4" s="172">
        <v>24</v>
      </c>
      <c r="Z4" s="172">
        <v>25</v>
      </c>
      <c r="AA4" s="172">
        <v>26</v>
      </c>
      <c r="AB4" s="172">
        <v>27</v>
      </c>
      <c r="AC4" s="172">
        <v>28</v>
      </c>
      <c r="AD4" s="172">
        <v>29</v>
      </c>
      <c r="AE4" s="172">
        <v>30</v>
      </c>
      <c r="AF4" s="172">
        <v>31</v>
      </c>
      <c r="AG4" s="173"/>
      <c r="AH4" s="174" t="s">
        <v>122</v>
      </c>
      <c r="AI4" s="174" t="s">
        <v>123</v>
      </c>
      <c r="AJ4" s="174" t="s">
        <v>124</v>
      </c>
      <c r="AK4" s="175" t="s">
        <v>125</v>
      </c>
      <c r="AL4" s="176"/>
      <c r="AM4" s="292" t="s">
        <v>126</v>
      </c>
      <c r="AN4" s="293"/>
      <c r="AO4" s="177"/>
      <c r="AP4" s="292" t="s">
        <v>127</v>
      </c>
      <c r="AQ4" s="293"/>
      <c r="AR4" s="177"/>
      <c r="AS4" s="294" t="s">
        <v>128</v>
      </c>
      <c r="AT4" s="294"/>
    </row>
    <row r="5" spans="1:46" ht="15.95" customHeight="1">
      <c r="A5" s="178">
        <v>43466</v>
      </c>
      <c r="B5" s="179">
        <v>0.04</v>
      </c>
      <c r="C5" s="179">
        <v>3.9E-2</v>
      </c>
      <c r="D5" s="179">
        <v>5.3600000000000002E-2</v>
      </c>
      <c r="E5" s="179">
        <v>5.1999999999999998E-2</v>
      </c>
      <c r="F5" s="179">
        <v>4.6100000000000002E-2</v>
      </c>
      <c r="G5" s="179">
        <v>0</v>
      </c>
      <c r="H5" s="179">
        <v>0.109</v>
      </c>
      <c r="I5" s="179">
        <v>4.6100000000000002E-2</v>
      </c>
      <c r="J5" s="179">
        <v>0.05</v>
      </c>
      <c r="K5" s="179">
        <v>4.3799999999999999E-2</v>
      </c>
      <c r="L5" s="179">
        <v>5.4399999999999997E-2</v>
      </c>
      <c r="M5" s="179">
        <v>4.3099999999999999E-2</v>
      </c>
      <c r="N5" s="179">
        <v>0</v>
      </c>
      <c r="O5" s="179">
        <v>0.1163</v>
      </c>
      <c r="P5" s="179">
        <v>3.9899999999999998E-2</v>
      </c>
      <c r="Q5" s="179">
        <v>4.4299999999999999E-2</v>
      </c>
      <c r="R5" s="179">
        <v>5.3199999999999997E-2</v>
      </c>
      <c r="S5" s="179">
        <v>2.0999999999999999E-3</v>
      </c>
      <c r="T5" s="179">
        <v>3.8199999999999998E-2</v>
      </c>
      <c r="U5" s="179">
        <v>0</v>
      </c>
      <c r="V5" s="179">
        <v>8.4900000000000003E-2</v>
      </c>
      <c r="W5" s="179">
        <v>3.4500000000000003E-2</v>
      </c>
      <c r="X5" s="179">
        <v>2.9000000000000001E-2</v>
      </c>
      <c r="Y5" s="179">
        <v>4.2599999999999999E-2</v>
      </c>
      <c r="Z5" s="179">
        <v>3.4200000000000001E-2</v>
      </c>
      <c r="AA5" s="179">
        <v>3.2899999999999999E-2</v>
      </c>
      <c r="AB5" s="179">
        <v>0</v>
      </c>
      <c r="AC5" s="179">
        <v>6.54E-2</v>
      </c>
      <c r="AD5" s="179">
        <v>3.49E-2</v>
      </c>
      <c r="AE5" s="179">
        <v>3.6600000000000001E-2</v>
      </c>
      <c r="AF5" s="179">
        <v>4.2500000000000003E-2</v>
      </c>
      <c r="AG5" s="180"/>
      <c r="AH5" s="181">
        <v>1.3085999999999998</v>
      </c>
      <c r="AI5" s="182">
        <v>4.2399999999999986E-2</v>
      </c>
      <c r="AJ5" s="179">
        <v>0.1163</v>
      </c>
      <c r="AK5" s="89">
        <v>0</v>
      </c>
      <c r="AL5" s="183"/>
      <c r="AM5" s="184" t="s">
        <v>129</v>
      </c>
      <c r="AN5" s="179">
        <v>2.6476999999999999</v>
      </c>
      <c r="AO5" s="185"/>
      <c r="AP5" s="184" t="s">
        <v>129</v>
      </c>
      <c r="AQ5" s="179">
        <v>3.2635999999999998</v>
      </c>
      <c r="AR5" s="185"/>
      <c r="AS5" s="184" t="s">
        <v>129</v>
      </c>
      <c r="AT5" s="186">
        <v>5.9112999999999998</v>
      </c>
    </row>
    <row r="6" spans="1:46" ht="15.95" customHeight="1">
      <c r="A6" s="184" t="s">
        <v>72</v>
      </c>
      <c r="B6" s="179">
        <v>4.1000000000000002E-2</v>
      </c>
      <c r="C6" s="179">
        <v>4.07E-2</v>
      </c>
      <c r="D6" s="179">
        <v>0</v>
      </c>
      <c r="E6" s="179">
        <v>7.6100000000000001E-2</v>
      </c>
      <c r="F6" s="179">
        <v>3.5799999999999998E-2</v>
      </c>
      <c r="G6" s="179">
        <v>3.9300000000000002E-2</v>
      </c>
      <c r="H6" s="179">
        <v>3.04E-2</v>
      </c>
      <c r="I6" s="179">
        <v>4.2700000000000002E-2</v>
      </c>
      <c r="J6" s="179">
        <v>3.7400000000000003E-2</v>
      </c>
      <c r="K6" s="179">
        <v>0</v>
      </c>
      <c r="L6" s="179">
        <v>7.6600000000000001E-2</v>
      </c>
      <c r="M6" s="179">
        <v>1.9699999999999999E-2</v>
      </c>
      <c r="N6" s="179">
        <v>2.6499999999999999E-2</v>
      </c>
      <c r="O6" s="179">
        <v>3.0800000000000001E-2</v>
      </c>
      <c r="P6" s="179">
        <v>3.7900000000000003E-2</v>
      </c>
      <c r="Q6" s="179">
        <v>2.9399999999999999E-2</v>
      </c>
      <c r="R6" s="179">
        <v>0</v>
      </c>
      <c r="S6" s="179">
        <v>7.3599999999999999E-2</v>
      </c>
      <c r="T6" s="179">
        <v>2.1000000000000001E-2</v>
      </c>
      <c r="U6" s="179">
        <v>1.54E-2</v>
      </c>
      <c r="V6" s="179">
        <v>4.2900000000000001E-2</v>
      </c>
      <c r="W6" s="179">
        <v>0.06</v>
      </c>
      <c r="X6" s="179">
        <v>3.3700000000000001E-2</v>
      </c>
      <c r="Y6" s="179">
        <v>0</v>
      </c>
      <c r="Z6" s="179">
        <v>7.0199999999999999E-2</v>
      </c>
      <c r="AA6" s="179">
        <v>5.1400000000000001E-2</v>
      </c>
      <c r="AB6" s="179">
        <v>3.2500000000000001E-2</v>
      </c>
      <c r="AC6" s="179">
        <v>3.0300000000000001E-2</v>
      </c>
      <c r="AD6" s="187"/>
      <c r="AE6" s="188"/>
      <c r="AF6" s="188"/>
      <c r="AG6" s="180"/>
      <c r="AH6" s="181">
        <v>0.99530000000000007</v>
      </c>
      <c r="AI6" s="182">
        <v>3.5138461538461535E-2</v>
      </c>
      <c r="AJ6" s="179">
        <v>7.6600000000000001E-2</v>
      </c>
      <c r="AK6" s="89">
        <v>0</v>
      </c>
      <c r="AL6" s="183"/>
      <c r="AM6" s="184" t="s">
        <v>72</v>
      </c>
      <c r="AN6" s="179">
        <v>2.2504</v>
      </c>
      <c r="AO6" s="189"/>
      <c r="AP6" s="184" t="s">
        <v>72</v>
      </c>
      <c r="AQ6" s="179">
        <v>3.2553999999999994</v>
      </c>
      <c r="AR6" s="189"/>
      <c r="AS6" s="184" t="s">
        <v>72</v>
      </c>
      <c r="AT6" s="186">
        <v>5.5057999999999989</v>
      </c>
    </row>
    <row r="7" spans="1:46" ht="15.95" customHeight="1">
      <c r="A7" s="184" t="s">
        <v>73</v>
      </c>
      <c r="B7" s="179">
        <v>4.41E-2</v>
      </c>
      <c r="C7" s="179">
        <v>2.9000000000000001E-2</v>
      </c>
      <c r="D7" s="179">
        <v>0</v>
      </c>
      <c r="E7" s="179">
        <v>9.9199999999999997E-2</v>
      </c>
      <c r="F7" s="179">
        <v>3.6900000000000002E-2</v>
      </c>
      <c r="G7" s="179">
        <v>3.1399999999999997E-2</v>
      </c>
      <c r="H7" s="179">
        <v>3.2099999999999997E-2</v>
      </c>
      <c r="I7" s="179">
        <v>3.4700000000000002E-2</v>
      </c>
      <c r="J7" s="179">
        <v>3.8899999999999997E-2</v>
      </c>
      <c r="K7" s="179">
        <v>0</v>
      </c>
      <c r="L7" s="179">
        <v>6.4500000000000002E-2</v>
      </c>
      <c r="M7" s="179">
        <v>2.5100000000000001E-2</v>
      </c>
      <c r="N7" s="179">
        <v>3.8600000000000002E-2</v>
      </c>
      <c r="O7" s="179">
        <v>5.9700000000000003E-2</v>
      </c>
      <c r="P7" s="179">
        <v>5.7799999999999997E-2</v>
      </c>
      <c r="Q7" s="179">
        <v>4.2999999999999997E-2</v>
      </c>
      <c r="R7" s="179">
        <v>0</v>
      </c>
      <c r="S7" s="179">
        <v>0.1074</v>
      </c>
      <c r="T7" s="179">
        <v>4.9399999999999999E-2</v>
      </c>
      <c r="U7" s="179">
        <v>4.1099999999999998E-2</v>
      </c>
      <c r="V7" s="179">
        <v>4.3700000000000003E-2</v>
      </c>
      <c r="W7" s="179">
        <v>4.4299999999999999E-2</v>
      </c>
      <c r="X7" s="179">
        <v>4.8500000000000001E-2</v>
      </c>
      <c r="Y7" s="179">
        <v>0</v>
      </c>
      <c r="Z7" s="179">
        <v>0.10390000000000001</v>
      </c>
      <c r="AA7" s="179">
        <v>5.1499999999999997E-2</v>
      </c>
      <c r="AB7" s="179">
        <v>3.6900000000000002E-2</v>
      </c>
      <c r="AC7" s="179">
        <v>4.5600000000000002E-2</v>
      </c>
      <c r="AD7" s="179">
        <v>4.0399999999999998E-2</v>
      </c>
      <c r="AE7" s="179">
        <v>3.8800000000000001E-2</v>
      </c>
      <c r="AF7" s="179">
        <v>0</v>
      </c>
      <c r="AG7" s="180"/>
      <c r="AH7" s="181">
        <v>1.2865</v>
      </c>
      <c r="AI7" s="182">
        <v>4.1841379310344831E-2</v>
      </c>
      <c r="AJ7" s="179">
        <v>0.1074</v>
      </c>
      <c r="AK7" s="89">
        <v>0</v>
      </c>
      <c r="AL7" s="190"/>
      <c r="AM7" s="184" t="s">
        <v>73</v>
      </c>
      <c r="AN7" s="179">
        <v>1.9824000000000002</v>
      </c>
      <c r="AO7" s="191"/>
      <c r="AP7" s="184" t="s">
        <v>73</v>
      </c>
      <c r="AQ7" s="179">
        <v>3.9990000000000001</v>
      </c>
      <c r="AR7" s="191"/>
      <c r="AS7" s="184" t="s">
        <v>73</v>
      </c>
      <c r="AT7" s="186">
        <v>5.9814000000000007</v>
      </c>
    </row>
    <row r="8" spans="1:46" ht="15.95" customHeight="1">
      <c r="A8" s="184" t="s">
        <v>77</v>
      </c>
      <c r="B8" s="179">
        <v>6.3500000000000001E-2</v>
      </c>
      <c r="C8" s="179">
        <v>2.98E-2</v>
      </c>
      <c r="D8" s="179">
        <v>5.28E-2</v>
      </c>
      <c r="E8" s="179">
        <v>5.7000000000000002E-2</v>
      </c>
      <c r="F8" s="179">
        <v>5.3900000000000003E-2</v>
      </c>
      <c r="G8" s="179">
        <v>4.7800000000000002E-2</v>
      </c>
      <c r="H8" s="179">
        <v>0</v>
      </c>
      <c r="I8" s="179">
        <v>0.10390000000000001</v>
      </c>
      <c r="J8" s="179">
        <v>4.3200000000000002E-2</v>
      </c>
      <c r="K8" s="179">
        <v>4.2000000000000003E-2</v>
      </c>
      <c r="L8" s="179">
        <v>5.3900000000000003E-2</v>
      </c>
      <c r="M8" s="179">
        <v>4.6100000000000002E-2</v>
      </c>
      <c r="N8" s="179">
        <v>4.41E-2</v>
      </c>
      <c r="O8" s="179">
        <v>0</v>
      </c>
      <c r="P8" s="179">
        <v>9.5899999999999999E-2</v>
      </c>
      <c r="Q8" s="179">
        <v>3.4000000000000002E-2</v>
      </c>
      <c r="R8" s="179">
        <v>3.5499999999999997E-2</v>
      </c>
      <c r="S8" s="179">
        <v>3.49E-2</v>
      </c>
      <c r="T8" s="179">
        <v>3.9699999999999999E-2</v>
      </c>
      <c r="U8" s="179">
        <v>3.4000000000000002E-2</v>
      </c>
      <c r="V8" s="179">
        <v>0</v>
      </c>
      <c r="W8" s="179">
        <v>5.8299999999999998E-2</v>
      </c>
      <c r="X8" s="179">
        <v>3.8199999999999998E-2</v>
      </c>
      <c r="Y8" s="179">
        <v>4.3799999999999999E-2</v>
      </c>
      <c r="Z8" s="179">
        <v>4.3900000000000002E-2</v>
      </c>
      <c r="AA8" s="179">
        <v>4.7300000000000002E-2</v>
      </c>
      <c r="AB8" s="179">
        <v>4.4699999999999997E-2</v>
      </c>
      <c r="AC8" s="179">
        <v>0</v>
      </c>
      <c r="AD8" s="179">
        <v>9.2299999999999993E-2</v>
      </c>
      <c r="AE8" s="179">
        <v>4.2999999999999997E-2</v>
      </c>
      <c r="AF8" s="188"/>
      <c r="AG8" s="180"/>
      <c r="AH8" s="181">
        <v>1.3235000000000001</v>
      </c>
      <c r="AI8" s="182">
        <v>4.3935714285714286E-2</v>
      </c>
      <c r="AJ8" s="179">
        <v>0.10390000000000001</v>
      </c>
      <c r="AK8" s="89">
        <v>0</v>
      </c>
      <c r="AL8" s="192"/>
      <c r="AM8" s="184" t="s">
        <v>77</v>
      </c>
      <c r="AN8" s="179">
        <v>2.1199999999999997</v>
      </c>
      <c r="AO8" s="191"/>
      <c r="AP8" s="184" t="s">
        <v>77</v>
      </c>
      <c r="AQ8" s="179">
        <v>3.5551000000000004</v>
      </c>
      <c r="AR8" s="191"/>
      <c r="AS8" s="184" t="s">
        <v>77</v>
      </c>
      <c r="AT8" s="186">
        <v>5.6751000000000005</v>
      </c>
    </row>
    <row r="9" spans="1:46" ht="15.95" customHeight="1">
      <c r="A9" s="184" t="s">
        <v>78</v>
      </c>
      <c r="B9" s="179">
        <v>3.7999999999999999E-2</v>
      </c>
      <c r="C9" s="179">
        <v>4.8899999999999999E-2</v>
      </c>
      <c r="D9" s="179">
        <v>4.0899999999999999E-2</v>
      </c>
      <c r="E9" s="179">
        <v>4.3799999999999999E-2</v>
      </c>
      <c r="F9" s="179">
        <v>0</v>
      </c>
      <c r="G9" s="179">
        <v>7.1999999999999995E-2</v>
      </c>
      <c r="H9" s="179">
        <v>3.4500000000000003E-2</v>
      </c>
      <c r="I9" s="179">
        <v>2.76E-2</v>
      </c>
      <c r="J9" s="179">
        <v>4.3799999999999999E-2</v>
      </c>
      <c r="K9" s="179">
        <v>3.2300000000000002E-2</v>
      </c>
      <c r="L9" s="179">
        <v>4.2299999999999997E-2</v>
      </c>
      <c r="M9" s="179">
        <v>0</v>
      </c>
      <c r="N9" s="179">
        <v>8.8300000000000003E-2</v>
      </c>
      <c r="O9" s="179">
        <v>4.6399999999999997E-2</v>
      </c>
      <c r="P9" s="179">
        <v>4.0800000000000003E-2</v>
      </c>
      <c r="Q9" s="179">
        <v>6.0699999999999997E-2</v>
      </c>
      <c r="R9" s="179">
        <v>2.8899999999999999E-2</v>
      </c>
      <c r="S9" s="179">
        <v>5.21E-2</v>
      </c>
      <c r="T9" s="179">
        <v>0</v>
      </c>
      <c r="U9" s="179">
        <v>8.8599999999999998E-2</v>
      </c>
      <c r="V9" s="179">
        <v>4.2000000000000003E-2</v>
      </c>
      <c r="W9" s="179">
        <v>4.3499999999999997E-2</v>
      </c>
      <c r="X9" s="179">
        <v>4.5900000000000003E-2</v>
      </c>
      <c r="Y9" s="179">
        <v>3.73E-2</v>
      </c>
      <c r="Z9" s="179">
        <v>5.11E-2</v>
      </c>
      <c r="AA9" s="179">
        <v>0</v>
      </c>
      <c r="AB9" s="179">
        <v>7.9699999999999993E-2</v>
      </c>
      <c r="AC9" s="179">
        <v>4.7800000000000002E-2</v>
      </c>
      <c r="AD9" s="179">
        <v>5.0099999999999999E-2</v>
      </c>
      <c r="AE9" s="179">
        <v>4.19E-2</v>
      </c>
      <c r="AF9" s="179">
        <v>5.1299999999999998E-2</v>
      </c>
      <c r="AG9" s="180"/>
      <c r="AH9" s="181">
        <v>1.3205000000000005</v>
      </c>
      <c r="AI9" s="182">
        <v>4.2537931034482758E-2</v>
      </c>
      <c r="AJ9" s="179">
        <v>8.8599999999999998E-2</v>
      </c>
      <c r="AK9" s="89">
        <v>0</v>
      </c>
      <c r="AL9" s="193"/>
      <c r="AM9" s="184" t="s">
        <v>78</v>
      </c>
      <c r="AN9" s="179">
        <v>2.1792000000000002</v>
      </c>
      <c r="AO9" s="194"/>
      <c r="AP9" s="184" t="s">
        <v>78</v>
      </c>
      <c r="AQ9" s="179">
        <v>3.8698000000000001</v>
      </c>
      <c r="AR9" s="194"/>
      <c r="AS9" s="184" t="s">
        <v>78</v>
      </c>
      <c r="AT9" s="186">
        <v>6.0490000000000004</v>
      </c>
    </row>
    <row r="10" spans="1:46" ht="15.95" customHeight="1">
      <c r="A10" s="184" t="s">
        <v>81</v>
      </c>
      <c r="B10" s="179">
        <v>4.36E-2</v>
      </c>
      <c r="C10" s="179">
        <v>0</v>
      </c>
      <c r="D10" s="179">
        <v>8.8599999999999998E-2</v>
      </c>
      <c r="E10" s="179">
        <v>3.4599999999999999E-2</v>
      </c>
      <c r="F10" s="179">
        <v>4.4900000000000002E-2</v>
      </c>
      <c r="G10" s="179">
        <v>3.5400000000000001E-2</v>
      </c>
      <c r="H10" s="179">
        <v>2.35E-2</v>
      </c>
      <c r="I10" s="179">
        <v>3.4299999999999997E-2</v>
      </c>
      <c r="J10" s="179">
        <v>0</v>
      </c>
      <c r="K10" s="179">
        <v>3.4500000000000003E-2</v>
      </c>
      <c r="L10" s="179">
        <v>8.3999999999999995E-3</v>
      </c>
      <c r="M10" s="179">
        <v>1.9800000000000002E-2</v>
      </c>
      <c r="N10" s="179">
        <v>1.4E-2</v>
      </c>
      <c r="O10" s="179">
        <v>1.6299999999999999E-2</v>
      </c>
      <c r="P10" s="179">
        <v>2.01E-2</v>
      </c>
      <c r="Q10" s="179">
        <v>0</v>
      </c>
      <c r="R10" s="179">
        <v>2.7E-2</v>
      </c>
      <c r="S10" s="179">
        <v>1.35E-2</v>
      </c>
      <c r="T10" s="179">
        <v>1.5800000000000002E-2</v>
      </c>
      <c r="U10" s="179">
        <v>1.9099999999999999E-2</v>
      </c>
      <c r="V10" s="179">
        <v>2.0899999999999998E-2</v>
      </c>
      <c r="W10" s="179">
        <v>1.6400000000000001E-2</v>
      </c>
      <c r="X10" s="179">
        <v>0</v>
      </c>
      <c r="Y10" s="179">
        <v>5.4699999999999999E-2</v>
      </c>
      <c r="Z10" s="179">
        <v>3.5200000000000002E-2</v>
      </c>
      <c r="AA10" s="179">
        <v>2.8199999999999999E-2</v>
      </c>
      <c r="AB10" s="179">
        <v>2.9100000000000001E-2</v>
      </c>
      <c r="AC10" s="179">
        <v>2.86E-2</v>
      </c>
      <c r="AD10" s="179">
        <v>3.3700000000000001E-2</v>
      </c>
      <c r="AE10" s="179">
        <v>0</v>
      </c>
      <c r="AF10" s="188"/>
      <c r="AG10" s="180"/>
      <c r="AH10" s="181">
        <v>0.74019999999999997</v>
      </c>
      <c r="AI10" s="182">
        <v>2.4878571428571424E-2</v>
      </c>
      <c r="AJ10" s="179">
        <v>8.8599999999999998E-2</v>
      </c>
      <c r="AK10" s="89">
        <v>0</v>
      </c>
      <c r="AL10" s="193"/>
      <c r="AM10" s="184" t="s">
        <v>81</v>
      </c>
      <c r="AN10" s="179">
        <v>2.3807</v>
      </c>
      <c r="AO10" s="195"/>
      <c r="AP10" s="184" t="s">
        <v>81</v>
      </c>
      <c r="AQ10" s="179">
        <v>4.0935999999999995</v>
      </c>
      <c r="AR10" s="195"/>
      <c r="AS10" s="184" t="s">
        <v>81</v>
      </c>
      <c r="AT10" s="186">
        <v>6.4742999999999995</v>
      </c>
    </row>
    <row r="11" spans="1:46" ht="15.95" customHeight="1">
      <c r="A11" s="184" t="s">
        <v>84</v>
      </c>
      <c r="B11" s="179">
        <v>5.4199999999999998E-2</v>
      </c>
      <c r="C11" s="179">
        <v>3.5900000000000001E-2</v>
      </c>
      <c r="D11" s="179">
        <v>4.2799999999999998E-2</v>
      </c>
      <c r="E11" s="179">
        <v>3.6900000000000002E-2</v>
      </c>
      <c r="F11" s="179">
        <v>2.9600000000000001E-2</v>
      </c>
      <c r="G11" s="179">
        <v>3.6499999999999998E-2</v>
      </c>
      <c r="H11" s="179">
        <v>0</v>
      </c>
      <c r="I11" s="179">
        <v>5.57E-2</v>
      </c>
      <c r="J11" s="179">
        <v>2.6100000000000002E-2</v>
      </c>
      <c r="K11" s="179">
        <v>2.64E-2</v>
      </c>
      <c r="L11" s="179">
        <v>2.63E-2</v>
      </c>
      <c r="M11" s="179">
        <v>2.6800000000000001E-2</v>
      </c>
      <c r="N11" s="179">
        <v>3.1E-2</v>
      </c>
      <c r="O11" s="179">
        <v>0</v>
      </c>
      <c r="P11" s="179">
        <v>5.4699999999999999E-2</v>
      </c>
      <c r="Q11" s="179">
        <v>2.81E-2</v>
      </c>
      <c r="R11" s="179">
        <v>2.52E-2</v>
      </c>
      <c r="S11" s="179">
        <v>3.2599999999999997E-2</v>
      </c>
      <c r="T11" s="179">
        <v>3.5999999999999997E-2</v>
      </c>
      <c r="U11" s="179">
        <v>0.03</v>
      </c>
      <c r="V11" s="179">
        <v>0</v>
      </c>
      <c r="W11" s="179">
        <v>5.1799999999999999E-2</v>
      </c>
      <c r="X11" s="179">
        <v>2.8000000000000001E-2</v>
      </c>
      <c r="Y11" s="179">
        <v>2.4299999999999999E-2</v>
      </c>
      <c r="Z11" s="179">
        <v>2.5100000000000001E-2</v>
      </c>
      <c r="AA11" s="179">
        <v>2.1100000000000001E-2</v>
      </c>
      <c r="AB11" s="179">
        <v>2.0299999999999999E-2</v>
      </c>
      <c r="AC11" s="179">
        <v>0</v>
      </c>
      <c r="AD11" s="179">
        <v>4.7699999999999999E-2</v>
      </c>
      <c r="AE11" s="179">
        <v>0</v>
      </c>
      <c r="AF11" s="179">
        <v>0</v>
      </c>
      <c r="AG11" s="180"/>
      <c r="AH11" s="181">
        <v>0.85309999999999997</v>
      </c>
      <c r="AI11" s="182">
        <v>2.6310344827586204E-2</v>
      </c>
      <c r="AJ11" s="179">
        <v>5.57E-2</v>
      </c>
      <c r="AK11" s="89">
        <v>0</v>
      </c>
      <c r="AL11" s="193"/>
      <c r="AM11" s="184" t="s">
        <v>84</v>
      </c>
      <c r="AN11" s="179">
        <v>3.1207000000000007</v>
      </c>
      <c r="AO11" s="189"/>
      <c r="AP11" s="184" t="s">
        <v>84</v>
      </c>
      <c r="AQ11" s="179">
        <v>4.2058999999999997</v>
      </c>
      <c r="AR11" s="189"/>
      <c r="AS11" s="184" t="s">
        <v>84</v>
      </c>
      <c r="AT11" s="186">
        <v>7.3266000000000009</v>
      </c>
    </row>
    <row r="12" spans="1:46" ht="15.95" customHeight="1">
      <c r="A12" s="184" t="s">
        <v>85</v>
      </c>
      <c r="B12" s="179"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>
        <v>0</v>
      </c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79">
        <v>0</v>
      </c>
      <c r="Q12" s="179">
        <v>0</v>
      </c>
      <c r="R12" s="179">
        <v>0</v>
      </c>
      <c r="S12" s="179">
        <v>0</v>
      </c>
      <c r="T12" s="179">
        <v>0</v>
      </c>
      <c r="U12" s="179">
        <v>0</v>
      </c>
      <c r="V12" s="179">
        <v>0</v>
      </c>
      <c r="W12" s="179">
        <v>0</v>
      </c>
      <c r="X12" s="179">
        <v>0</v>
      </c>
      <c r="Y12" s="179">
        <v>0</v>
      </c>
      <c r="Z12" s="179">
        <v>0</v>
      </c>
      <c r="AA12" s="179">
        <v>0</v>
      </c>
      <c r="AB12" s="179">
        <v>0</v>
      </c>
      <c r="AC12" s="179">
        <v>0</v>
      </c>
      <c r="AD12" s="179">
        <v>0</v>
      </c>
      <c r="AE12" s="179">
        <v>0</v>
      </c>
      <c r="AF12" s="179">
        <v>0</v>
      </c>
      <c r="AG12" s="180"/>
      <c r="AH12" s="181">
        <v>0</v>
      </c>
      <c r="AI12" s="182">
        <v>0</v>
      </c>
      <c r="AJ12" s="179">
        <v>0</v>
      </c>
      <c r="AK12" s="89">
        <v>0</v>
      </c>
      <c r="AL12" s="193"/>
      <c r="AM12" s="184" t="s">
        <v>85</v>
      </c>
      <c r="AN12" s="179">
        <v>2.6160999999999999</v>
      </c>
      <c r="AO12" s="191"/>
      <c r="AP12" s="184" t="s">
        <v>85</v>
      </c>
      <c r="AQ12" s="179">
        <v>4.4633000000000003</v>
      </c>
      <c r="AR12" s="191"/>
      <c r="AS12" s="184" t="s">
        <v>85</v>
      </c>
      <c r="AT12" s="186">
        <v>7.0793999999999997</v>
      </c>
    </row>
    <row r="13" spans="1:46" ht="15.95" customHeight="1">
      <c r="A13" s="184" t="s">
        <v>86</v>
      </c>
      <c r="B13" s="179">
        <v>0</v>
      </c>
      <c r="C13" s="179">
        <v>0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0</v>
      </c>
      <c r="K13" s="179">
        <v>0</v>
      </c>
      <c r="L13" s="179">
        <v>0</v>
      </c>
      <c r="M13" s="179">
        <v>0</v>
      </c>
      <c r="N13" s="179">
        <v>0</v>
      </c>
      <c r="O13" s="179">
        <v>0</v>
      </c>
      <c r="P13" s="179">
        <v>0</v>
      </c>
      <c r="Q13" s="179">
        <v>0</v>
      </c>
      <c r="R13" s="179">
        <v>0</v>
      </c>
      <c r="S13" s="179">
        <v>0</v>
      </c>
      <c r="T13" s="179">
        <v>0</v>
      </c>
      <c r="U13" s="179">
        <v>0</v>
      </c>
      <c r="V13" s="179">
        <v>0</v>
      </c>
      <c r="W13" s="179">
        <v>0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88"/>
      <c r="AG13" s="180"/>
      <c r="AH13" s="181">
        <v>0</v>
      </c>
      <c r="AI13" s="182">
        <v>0</v>
      </c>
      <c r="AJ13" s="179">
        <v>0</v>
      </c>
      <c r="AK13" s="89">
        <v>0</v>
      </c>
      <c r="AL13" s="193"/>
      <c r="AM13" s="184" t="s">
        <v>86</v>
      </c>
      <c r="AN13" s="179">
        <v>2.4533</v>
      </c>
      <c r="AO13" s="196"/>
      <c r="AP13" s="184" t="s">
        <v>86</v>
      </c>
      <c r="AQ13" s="179">
        <v>4.2224000000000004</v>
      </c>
      <c r="AR13" s="196"/>
      <c r="AS13" s="184" t="s">
        <v>86</v>
      </c>
      <c r="AT13" s="186">
        <v>6.6757000000000009</v>
      </c>
    </row>
    <row r="14" spans="1:46" ht="15.95" customHeight="1">
      <c r="A14" s="184" t="s">
        <v>87</v>
      </c>
      <c r="B14" s="179">
        <v>0</v>
      </c>
      <c r="C14" s="179">
        <v>0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>
        <v>0</v>
      </c>
      <c r="M14" s="179">
        <v>0</v>
      </c>
      <c r="N14" s="179">
        <v>0</v>
      </c>
      <c r="O14" s="179">
        <v>0</v>
      </c>
      <c r="P14" s="179">
        <v>0</v>
      </c>
      <c r="Q14" s="179">
        <v>0</v>
      </c>
      <c r="R14" s="179">
        <v>0</v>
      </c>
      <c r="S14" s="179">
        <v>0</v>
      </c>
      <c r="T14" s="179">
        <v>0</v>
      </c>
      <c r="U14" s="179">
        <v>0</v>
      </c>
      <c r="V14" s="179">
        <v>0</v>
      </c>
      <c r="W14" s="179">
        <v>0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80"/>
      <c r="AH14" s="181">
        <v>0</v>
      </c>
      <c r="AI14" s="182">
        <v>0</v>
      </c>
      <c r="AJ14" s="179">
        <v>0</v>
      </c>
      <c r="AK14" s="89">
        <v>0</v>
      </c>
      <c r="AL14" s="197"/>
      <c r="AM14" s="184" t="s">
        <v>87</v>
      </c>
      <c r="AN14" s="179">
        <v>2.6057000000000001</v>
      </c>
      <c r="AO14" s="196"/>
      <c r="AP14" s="184" t="s">
        <v>87</v>
      </c>
      <c r="AQ14" s="179">
        <v>3.8896000000000006</v>
      </c>
      <c r="AR14" s="196"/>
      <c r="AS14" s="184" t="s">
        <v>87</v>
      </c>
      <c r="AT14" s="186">
        <v>6.4953000000000003</v>
      </c>
    </row>
    <row r="15" spans="1:46" ht="15.95" customHeight="1">
      <c r="A15" s="184" t="s">
        <v>88</v>
      </c>
      <c r="B15" s="179">
        <v>0</v>
      </c>
      <c r="C15" s="179">
        <v>0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0</v>
      </c>
      <c r="K15" s="179">
        <v>0</v>
      </c>
      <c r="L15" s="179">
        <v>0</v>
      </c>
      <c r="M15" s="179">
        <v>0</v>
      </c>
      <c r="N15" s="179">
        <v>0</v>
      </c>
      <c r="O15" s="179">
        <v>0</v>
      </c>
      <c r="P15" s="179">
        <v>0</v>
      </c>
      <c r="Q15" s="179">
        <v>0</v>
      </c>
      <c r="R15" s="179">
        <v>0</v>
      </c>
      <c r="S15" s="179">
        <v>0</v>
      </c>
      <c r="T15" s="179">
        <v>0</v>
      </c>
      <c r="U15" s="179">
        <v>0</v>
      </c>
      <c r="V15" s="179">
        <v>0</v>
      </c>
      <c r="W15" s="179">
        <v>0</v>
      </c>
      <c r="X15" s="179">
        <v>0</v>
      </c>
      <c r="Y15" s="179">
        <v>0</v>
      </c>
      <c r="Z15" s="179">
        <v>0</v>
      </c>
      <c r="AA15" s="179">
        <v>0</v>
      </c>
      <c r="AB15" s="179">
        <v>0</v>
      </c>
      <c r="AC15" s="179">
        <v>0</v>
      </c>
      <c r="AD15" s="179">
        <v>0</v>
      </c>
      <c r="AE15" s="179">
        <v>0</v>
      </c>
      <c r="AF15" s="188"/>
      <c r="AG15" s="180"/>
      <c r="AH15" s="181">
        <v>0</v>
      </c>
      <c r="AI15" s="182">
        <v>0</v>
      </c>
      <c r="AJ15" s="179">
        <v>0</v>
      </c>
      <c r="AK15" s="89">
        <v>0</v>
      </c>
      <c r="AL15" s="193"/>
      <c r="AM15" s="184" t="s">
        <v>88</v>
      </c>
      <c r="AN15" s="179">
        <v>2.5761999999999996</v>
      </c>
      <c r="AO15" s="189"/>
      <c r="AP15" s="184" t="s">
        <v>88</v>
      </c>
      <c r="AQ15" s="179">
        <v>3.8327</v>
      </c>
      <c r="AR15" s="189"/>
      <c r="AS15" s="184" t="s">
        <v>88</v>
      </c>
      <c r="AT15" s="186">
        <v>6.4088999999999992</v>
      </c>
    </row>
    <row r="16" spans="1:46" ht="15.95" customHeight="1">
      <c r="A16" s="184" t="s">
        <v>89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0</v>
      </c>
      <c r="K16" s="179">
        <v>0</v>
      </c>
      <c r="L16" s="179">
        <v>0</v>
      </c>
      <c r="M16" s="179">
        <v>0</v>
      </c>
      <c r="N16" s="179">
        <v>0</v>
      </c>
      <c r="O16" s="179">
        <v>0</v>
      </c>
      <c r="P16" s="179">
        <v>0</v>
      </c>
      <c r="Q16" s="179">
        <v>0</v>
      </c>
      <c r="R16" s="179">
        <v>0</v>
      </c>
      <c r="S16" s="179">
        <v>0</v>
      </c>
      <c r="T16" s="179">
        <v>0</v>
      </c>
      <c r="U16" s="179">
        <v>0</v>
      </c>
      <c r="V16" s="179">
        <v>0</v>
      </c>
      <c r="W16" s="179">
        <v>0</v>
      </c>
      <c r="X16" s="179">
        <v>0</v>
      </c>
      <c r="Y16" s="179">
        <v>0</v>
      </c>
      <c r="Z16" s="179">
        <v>0</v>
      </c>
      <c r="AA16" s="179">
        <v>0</v>
      </c>
      <c r="AB16" s="179">
        <v>0</v>
      </c>
      <c r="AC16" s="179">
        <v>0</v>
      </c>
      <c r="AD16" s="179">
        <v>0</v>
      </c>
      <c r="AE16" s="179">
        <v>0</v>
      </c>
      <c r="AF16" s="179">
        <v>0</v>
      </c>
      <c r="AG16" s="180"/>
      <c r="AH16" s="181">
        <v>0</v>
      </c>
      <c r="AI16" s="182">
        <v>0</v>
      </c>
      <c r="AJ16" s="179">
        <v>0</v>
      </c>
      <c r="AK16" s="89">
        <v>0</v>
      </c>
      <c r="AL16" s="193"/>
      <c r="AM16" s="184" t="s">
        <v>89</v>
      </c>
      <c r="AN16" s="179">
        <v>2.3785999999999996</v>
      </c>
      <c r="AO16" s="198"/>
      <c r="AP16" s="184" t="s">
        <v>89</v>
      </c>
      <c r="AQ16" s="179">
        <v>4.2673000000000005</v>
      </c>
      <c r="AR16" s="198"/>
      <c r="AS16" s="184" t="s">
        <v>89</v>
      </c>
      <c r="AT16" s="186">
        <v>6.6459000000000001</v>
      </c>
    </row>
    <row r="17" spans="1:46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6"/>
      <c r="AI17" s="6"/>
      <c r="AJ17" s="6"/>
      <c r="AK17" s="161"/>
      <c r="AL17" s="12"/>
      <c r="AM17" s="199" t="s">
        <v>130</v>
      </c>
      <c r="AN17" s="200">
        <v>29.310999999999993</v>
      </c>
      <c r="AO17" s="201"/>
      <c r="AQ17" s="200">
        <v>46.917700000000004</v>
      </c>
      <c r="AT17" s="200">
        <v>76.228699999999989</v>
      </c>
    </row>
    <row r="18" spans="1:46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6"/>
      <c r="AI18" s="6"/>
      <c r="AJ18" s="6"/>
      <c r="AK18" s="161"/>
    </row>
    <row r="19" spans="1:46" ht="15.75">
      <c r="A19" s="202" t="s">
        <v>131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67" t="s">
        <v>132</v>
      </c>
      <c r="AI19" s="6"/>
      <c r="AJ19" s="6"/>
      <c r="AK19" s="161"/>
      <c r="AL19" s="12"/>
      <c r="AM19" s="12"/>
      <c r="AN19" s="12"/>
      <c r="AO19" s="12"/>
      <c r="AP19" s="12"/>
      <c r="AQ19" s="203"/>
      <c r="AR19" s="12"/>
      <c r="AS19" s="204"/>
    </row>
    <row r="20" spans="1:46" ht="20.100000000000001" customHeight="1">
      <c r="A20" s="172" t="s">
        <v>121</v>
      </c>
      <c r="B20" s="172">
        <v>1</v>
      </c>
      <c r="C20" s="172">
        <v>2</v>
      </c>
      <c r="D20" s="172">
        <v>3</v>
      </c>
      <c r="E20" s="172">
        <v>4</v>
      </c>
      <c r="F20" s="172">
        <v>5</v>
      </c>
      <c r="G20" s="172">
        <v>6</v>
      </c>
      <c r="H20" s="172">
        <v>7</v>
      </c>
      <c r="I20" s="172">
        <v>8</v>
      </c>
      <c r="J20" s="172">
        <v>9</v>
      </c>
      <c r="K20" s="172">
        <v>10</v>
      </c>
      <c r="L20" s="172">
        <v>11</v>
      </c>
      <c r="M20" s="172">
        <v>12</v>
      </c>
      <c r="N20" s="172">
        <v>13</v>
      </c>
      <c r="O20" s="172">
        <v>14</v>
      </c>
      <c r="P20" s="172">
        <v>15</v>
      </c>
      <c r="Q20" s="172">
        <v>16</v>
      </c>
      <c r="R20" s="172">
        <v>17</v>
      </c>
      <c r="S20" s="172">
        <v>18</v>
      </c>
      <c r="T20" s="172">
        <v>19</v>
      </c>
      <c r="U20" s="172">
        <v>20</v>
      </c>
      <c r="V20" s="172">
        <v>21</v>
      </c>
      <c r="W20" s="172">
        <v>22</v>
      </c>
      <c r="X20" s="172">
        <v>23</v>
      </c>
      <c r="Y20" s="172">
        <v>24</v>
      </c>
      <c r="Z20" s="172">
        <v>25</v>
      </c>
      <c r="AA20" s="172">
        <v>26</v>
      </c>
      <c r="AB20" s="172">
        <v>27</v>
      </c>
      <c r="AC20" s="172">
        <v>28</v>
      </c>
      <c r="AD20" s="172">
        <v>29</v>
      </c>
      <c r="AE20" s="172">
        <v>30</v>
      </c>
      <c r="AF20" s="172">
        <v>31</v>
      </c>
      <c r="AG20" s="173"/>
      <c r="AH20" s="174" t="s">
        <v>122</v>
      </c>
      <c r="AI20" s="174" t="s">
        <v>123</v>
      </c>
      <c r="AJ20" s="174" t="s">
        <v>124</v>
      </c>
      <c r="AK20" s="175" t="s">
        <v>125</v>
      </c>
      <c r="AL20" s="183"/>
      <c r="AM20" s="205"/>
      <c r="AN20" s="206"/>
      <c r="AO20" s="12"/>
      <c r="AP20" s="12"/>
      <c r="AQ20" s="203"/>
      <c r="AR20" s="12"/>
      <c r="AS20" s="204"/>
    </row>
    <row r="21" spans="1:46" ht="15.95" customHeight="1">
      <c r="A21" s="178">
        <v>43466</v>
      </c>
      <c r="B21" s="179">
        <v>0</v>
      </c>
      <c r="C21" s="179">
        <v>0</v>
      </c>
      <c r="D21" s="179">
        <v>3.1600000000000003E-2</v>
      </c>
      <c r="E21" s="179">
        <v>4.7399999999999998E-2</v>
      </c>
      <c r="F21" s="179">
        <v>3.3599999999999998E-2</v>
      </c>
      <c r="G21" s="179">
        <v>0</v>
      </c>
      <c r="H21" s="179">
        <v>4.8999999999999998E-3</v>
      </c>
      <c r="I21" s="179">
        <v>3.4000000000000002E-2</v>
      </c>
      <c r="J21" s="179">
        <v>4.1300000000000003E-2</v>
      </c>
      <c r="K21" s="179">
        <v>2.7699999999999999E-2</v>
      </c>
      <c r="L21" s="179">
        <v>3.4700000000000002E-2</v>
      </c>
      <c r="M21" s="179">
        <v>3.85E-2</v>
      </c>
      <c r="N21" s="179">
        <v>0</v>
      </c>
      <c r="O21" s="179">
        <v>8.1000000000000003E-2</v>
      </c>
      <c r="P21" s="179">
        <v>2.98E-2</v>
      </c>
      <c r="Q21" s="179">
        <v>3.5999999999999997E-2</v>
      </c>
      <c r="R21" s="179">
        <v>3.9899999999999998E-2</v>
      </c>
      <c r="S21" s="179">
        <v>5.0000000000000001E-4</v>
      </c>
      <c r="T21" s="179">
        <v>5.45E-2</v>
      </c>
      <c r="U21" s="179">
        <v>0</v>
      </c>
      <c r="V21" s="179">
        <v>0.1056</v>
      </c>
      <c r="W21" s="179">
        <v>5.8700000000000002E-2</v>
      </c>
      <c r="X21" s="179">
        <v>5.1799999999999999E-2</v>
      </c>
      <c r="Y21" s="179">
        <v>6.2399999999999997E-2</v>
      </c>
      <c r="Z21" s="179">
        <v>5.7599999999999998E-2</v>
      </c>
      <c r="AA21" s="179">
        <v>2.3400000000000001E-2</v>
      </c>
      <c r="AB21" s="179">
        <v>0</v>
      </c>
      <c r="AC21" s="179">
        <v>7.0400000000000004E-2</v>
      </c>
      <c r="AD21" s="179">
        <v>4.1599999999999998E-2</v>
      </c>
      <c r="AE21" s="179">
        <v>2.75E-2</v>
      </c>
      <c r="AF21" s="179">
        <v>4.3999999999999997E-2</v>
      </c>
      <c r="AG21" s="180"/>
      <c r="AH21" s="181">
        <v>1.0784</v>
      </c>
      <c r="AI21" s="182">
        <v>3.7186206896551728E-2</v>
      </c>
      <c r="AJ21" s="179">
        <v>0.1056</v>
      </c>
      <c r="AK21" s="89">
        <v>0</v>
      </c>
      <c r="AL21" s="190"/>
      <c r="AM21" s="207"/>
      <c r="AN21" s="208"/>
      <c r="AO21" s="207"/>
    </row>
    <row r="22" spans="1:46" ht="15.95" customHeight="1">
      <c r="A22" s="184" t="s">
        <v>72</v>
      </c>
      <c r="B22" s="179">
        <v>4.82E-2</v>
      </c>
      <c r="C22" s="179">
        <v>5.6300000000000003E-2</v>
      </c>
      <c r="D22" s="179">
        <v>0</v>
      </c>
      <c r="E22" s="179">
        <v>5.8900000000000001E-2</v>
      </c>
      <c r="F22" s="179">
        <v>3.4000000000000002E-2</v>
      </c>
      <c r="G22" s="179">
        <v>0</v>
      </c>
      <c r="H22" s="179">
        <v>4.0300000000000002E-2</v>
      </c>
      <c r="I22" s="179">
        <v>4.2099999999999999E-2</v>
      </c>
      <c r="J22" s="179">
        <v>4.7199999999999999E-2</v>
      </c>
      <c r="K22" s="179">
        <v>0</v>
      </c>
      <c r="L22" s="179">
        <v>0</v>
      </c>
      <c r="M22" s="179">
        <v>4.3499999999999997E-2</v>
      </c>
      <c r="N22" s="179">
        <v>3.2300000000000002E-2</v>
      </c>
      <c r="O22" s="179">
        <v>3.1199999999999999E-2</v>
      </c>
      <c r="P22" s="179">
        <v>9.7000000000000003E-3</v>
      </c>
      <c r="Q22" s="179">
        <v>5.21E-2</v>
      </c>
      <c r="R22" s="179">
        <v>0</v>
      </c>
      <c r="S22" s="179">
        <v>7.9299999999999995E-2</v>
      </c>
      <c r="T22" s="179">
        <v>4.1000000000000002E-2</v>
      </c>
      <c r="U22" s="179">
        <v>3.8800000000000001E-2</v>
      </c>
      <c r="V22" s="179">
        <v>4.1599999999999998E-2</v>
      </c>
      <c r="W22" s="179">
        <v>4.6699999999999998E-2</v>
      </c>
      <c r="X22" s="179">
        <v>2.63E-2</v>
      </c>
      <c r="Y22" s="179">
        <v>0</v>
      </c>
      <c r="Z22" s="179">
        <v>8.09E-2</v>
      </c>
      <c r="AA22" s="179">
        <v>4.4900000000000002E-2</v>
      </c>
      <c r="AB22" s="179">
        <v>3.8399999999999997E-2</v>
      </c>
      <c r="AC22" s="179">
        <v>2.76E-2</v>
      </c>
      <c r="AD22" s="187"/>
      <c r="AE22" s="188"/>
      <c r="AF22" s="188"/>
      <c r="AG22" s="180"/>
      <c r="AH22" s="181">
        <v>0.96129999999999993</v>
      </c>
      <c r="AI22" s="182">
        <v>3.2953846153846153E-2</v>
      </c>
      <c r="AJ22" s="179">
        <v>8.09E-2</v>
      </c>
      <c r="AK22" s="89">
        <v>0</v>
      </c>
      <c r="AL22" s="207"/>
      <c r="AM22" s="207"/>
      <c r="AN22" s="207"/>
      <c r="AO22" s="207"/>
    </row>
    <row r="23" spans="1:46" ht="15.95" customHeight="1">
      <c r="A23" s="184" t="s">
        <v>73</v>
      </c>
      <c r="B23" s="179">
        <v>4.2900000000000001E-2</v>
      </c>
      <c r="C23" s="179">
        <v>2.3699999999999999E-2</v>
      </c>
      <c r="D23" s="179">
        <v>0</v>
      </c>
      <c r="E23" s="179">
        <v>0.1017</v>
      </c>
      <c r="F23" s="179">
        <v>2.3E-2</v>
      </c>
      <c r="G23" s="179">
        <v>4.9399999999999999E-2</v>
      </c>
      <c r="H23" s="179">
        <v>2.8000000000000001E-2</v>
      </c>
      <c r="I23" s="179">
        <v>4.7E-2</v>
      </c>
      <c r="J23" s="179">
        <v>3.3E-3</v>
      </c>
      <c r="K23" s="179">
        <v>0</v>
      </c>
      <c r="L23" s="179">
        <v>0</v>
      </c>
      <c r="M23" s="179">
        <v>0</v>
      </c>
      <c r="N23" s="179">
        <v>0</v>
      </c>
      <c r="O23" s="179">
        <v>0</v>
      </c>
      <c r="P23" s="179">
        <v>0</v>
      </c>
      <c r="Q23" s="179">
        <v>0</v>
      </c>
      <c r="R23" s="179">
        <v>0</v>
      </c>
      <c r="S23" s="179">
        <v>0</v>
      </c>
      <c r="T23" s="179">
        <v>0</v>
      </c>
      <c r="U23" s="179">
        <v>0</v>
      </c>
      <c r="V23" s="179">
        <v>0</v>
      </c>
      <c r="W23" s="179">
        <v>0</v>
      </c>
      <c r="X23" s="179">
        <v>0</v>
      </c>
      <c r="Y23" s="179">
        <v>0</v>
      </c>
      <c r="Z23" s="179">
        <v>0</v>
      </c>
      <c r="AA23" s="179">
        <v>0</v>
      </c>
      <c r="AB23" s="179">
        <v>0</v>
      </c>
      <c r="AC23" s="179">
        <v>0</v>
      </c>
      <c r="AD23" s="179">
        <v>0</v>
      </c>
      <c r="AE23" s="179">
        <v>0</v>
      </c>
      <c r="AF23" s="179">
        <v>0</v>
      </c>
      <c r="AG23" s="180"/>
      <c r="AH23" s="181">
        <v>0.31900000000000001</v>
      </c>
      <c r="AI23" s="182">
        <v>8.7034482758620701E-3</v>
      </c>
      <c r="AJ23" s="179">
        <v>0.1017</v>
      </c>
      <c r="AK23" s="89">
        <v>0</v>
      </c>
      <c r="AL23" s="209"/>
      <c r="AM23" s="209"/>
      <c r="AN23" s="209"/>
      <c r="AO23" s="209"/>
    </row>
    <row r="24" spans="1:46" ht="15.95" customHeight="1">
      <c r="A24" s="184" t="s">
        <v>77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179">
        <v>0</v>
      </c>
      <c r="O24" s="179">
        <v>0</v>
      </c>
      <c r="P24" s="179">
        <v>0</v>
      </c>
      <c r="Q24" s="179">
        <v>0</v>
      </c>
      <c r="R24" s="179">
        <v>0</v>
      </c>
      <c r="S24" s="179">
        <v>0</v>
      </c>
      <c r="T24" s="179">
        <v>0</v>
      </c>
      <c r="U24" s="179">
        <v>0</v>
      </c>
      <c r="V24" s="179">
        <v>0</v>
      </c>
      <c r="W24" s="179">
        <v>0</v>
      </c>
      <c r="X24" s="179">
        <v>0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0</v>
      </c>
      <c r="AE24" s="179">
        <v>0</v>
      </c>
      <c r="AF24" s="188"/>
      <c r="AG24" s="180"/>
      <c r="AH24" s="181">
        <v>0</v>
      </c>
      <c r="AI24" s="182">
        <v>0</v>
      </c>
      <c r="AJ24" s="179">
        <v>0</v>
      </c>
      <c r="AK24" s="89">
        <v>0</v>
      </c>
      <c r="AL24" s="207"/>
      <c r="AM24" s="209"/>
      <c r="AN24" s="209"/>
      <c r="AO24" s="209"/>
    </row>
    <row r="25" spans="1:46" ht="15.95" customHeight="1">
      <c r="A25" s="184" t="s">
        <v>78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79">
        <v>0</v>
      </c>
      <c r="L25" s="179">
        <v>0</v>
      </c>
      <c r="M25" s="179">
        <v>0</v>
      </c>
      <c r="N25" s="179">
        <v>0</v>
      </c>
      <c r="O25" s="179">
        <v>0</v>
      </c>
      <c r="P25" s="179">
        <v>0</v>
      </c>
      <c r="Q25" s="179">
        <v>0</v>
      </c>
      <c r="R25" s="179">
        <v>0</v>
      </c>
      <c r="S25" s="179">
        <v>0</v>
      </c>
      <c r="T25" s="179">
        <v>0</v>
      </c>
      <c r="U25" s="179">
        <v>0</v>
      </c>
      <c r="V25" s="179">
        <v>0</v>
      </c>
      <c r="W25" s="179">
        <v>0</v>
      </c>
      <c r="X25" s="179">
        <v>0</v>
      </c>
      <c r="Y25" s="179">
        <v>0</v>
      </c>
      <c r="Z25" s="179">
        <v>0</v>
      </c>
      <c r="AA25" s="179">
        <v>0</v>
      </c>
      <c r="AB25" s="179">
        <v>0</v>
      </c>
      <c r="AC25" s="179">
        <v>0</v>
      </c>
      <c r="AD25" s="179">
        <v>0</v>
      </c>
      <c r="AE25" s="179">
        <v>0</v>
      </c>
      <c r="AF25" s="179">
        <v>5.7999999999999996E-3</v>
      </c>
      <c r="AG25" s="180"/>
      <c r="AH25" s="181">
        <v>5.7999999999999996E-3</v>
      </c>
      <c r="AI25" s="182">
        <v>1.9999999999999998E-4</v>
      </c>
      <c r="AJ25" s="179">
        <v>5.7999999999999996E-3</v>
      </c>
      <c r="AK25" s="89">
        <v>0</v>
      </c>
      <c r="AL25" s="183"/>
      <c r="AM25" s="12"/>
      <c r="AN25" s="12"/>
      <c r="AO25" s="12"/>
    </row>
    <row r="26" spans="1:46" ht="15.95" customHeight="1">
      <c r="A26" s="184" t="s">
        <v>81</v>
      </c>
      <c r="B26" s="179">
        <v>4.0000000000000002E-4</v>
      </c>
      <c r="C26" s="179">
        <v>0</v>
      </c>
      <c r="D26" s="179">
        <v>4.4000000000000003E-3</v>
      </c>
      <c r="E26" s="179">
        <v>4.5999999999999999E-3</v>
      </c>
      <c r="F26" s="179">
        <v>1E-3</v>
      </c>
      <c r="G26" s="179">
        <v>6.9999999999999999E-4</v>
      </c>
      <c r="H26" s="179">
        <v>4.4999999999999997E-3</v>
      </c>
      <c r="I26" s="179">
        <v>0</v>
      </c>
      <c r="J26" s="179">
        <v>0</v>
      </c>
      <c r="K26" s="179">
        <v>1.6000000000000001E-3</v>
      </c>
      <c r="L26" s="179">
        <v>1.52E-2</v>
      </c>
      <c r="M26" s="179">
        <v>4.5900000000000003E-2</v>
      </c>
      <c r="N26" s="179">
        <v>3.2099999999999997E-2</v>
      </c>
      <c r="O26" s="179">
        <v>4.0099999999999997E-2</v>
      </c>
      <c r="P26" s="179">
        <v>3.85E-2</v>
      </c>
      <c r="Q26" s="179">
        <v>0</v>
      </c>
      <c r="R26" s="179">
        <v>6.1199999999999997E-2</v>
      </c>
      <c r="S26" s="179">
        <v>3.0499999999999999E-2</v>
      </c>
      <c r="T26" s="179">
        <v>4.87E-2</v>
      </c>
      <c r="U26" s="179">
        <v>1.7299999999999999E-2</v>
      </c>
      <c r="V26" s="179">
        <v>3.5799999999999998E-2</v>
      </c>
      <c r="W26" s="179">
        <v>2.9100000000000001E-2</v>
      </c>
      <c r="X26" s="179">
        <v>0</v>
      </c>
      <c r="Y26" s="179">
        <v>7.7299999999999994E-2</v>
      </c>
      <c r="Z26" s="179">
        <v>4.1399999999999999E-2</v>
      </c>
      <c r="AA26" s="179">
        <v>3.5499999999999997E-2</v>
      </c>
      <c r="AB26" s="179">
        <v>6.1100000000000002E-2</v>
      </c>
      <c r="AC26" s="179">
        <v>3.09E-2</v>
      </c>
      <c r="AD26" s="179">
        <v>6.3200000000000006E-2</v>
      </c>
      <c r="AE26" s="179">
        <v>0</v>
      </c>
      <c r="AF26" s="188"/>
      <c r="AG26" s="180"/>
      <c r="AH26" s="181">
        <v>0.72100000000000009</v>
      </c>
      <c r="AI26" s="182">
        <v>2.5735714285714289E-2</v>
      </c>
      <c r="AJ26" s="179">
        <v>7.7299999999999994E-2</v>
      </c>
      <c r="AK26" s="89">
        <v>0</v>
      </c>
      <c r="AL26" s="190"/>
      <c r="AM26" s="14"/>
      <c r="AN26" s="14"/>
      <c r="AO26" s="14"/>
    </row>
    <row r="27" spans="1:46" ht="15.95" customHeight="1">
      <c r="A27" s="184" t="s">
        <v>84</v>
      </c>
      <c r="B27" s="179">
        <v>6.6500000000000004E-2</v>
      </c>
      <c r="C27" s="179">
        <v>3.6799999999999999E-2</v>
      </c>
      <c r="D27" s="179">
        <v>6.9099999999999995E-2</v>
      </c>
      <c r="E27" s="179">
        <v>2.3699999999999999E-2</v>
      </c>
      <c r="F27" s="179">
        <v>0</v>
      </c>
      <c r="G27" s="179">
        <v>5.6399999999999999E-2</v>
      </c>
      <c r="H27" s="179">
        <v>0</v>
      </c>
      <c r="I27" s="179">
        <v>6.0499999999999998E-2</v>
      </c>
      <c r="J27" s="179">
        <v>4.7899999999999998E-2</v>
      </c>
      <c r="K27" s="179">
        <v>2.1100000000000001E-2</v>
      </c>
      <c r="L27" s="179">
        <v>5.04E-2</v>
      </c>
      <c r="M27" s="179">
        <v>2.1899999999999999E-2</v>
      </c>
      <c r="N27" s="179">
        <v>5.4699999999999999E-2</v>
      </c>
      <c r="O27" s="179">
        <v>0</v>
      </c>
      <c r="P27" s="179">
        <v>9.0700000000000003E-2</v>
      </c>
      <c r="Q27" s="179">
        <v>6.93E-2</v>
      </c>
      <c r="R27" s="179">
        <v>4.36E-2</v>
      </c>
      <c r="S27" s="179">
        <v>7.17E-2</v>
      </c>
      <c r="T27" s="179">
        <v>7.5899999999999995E-2</v>
      </c>
      <c r="U27" s="179">
        <v>5.0299999999999997E-2</v>
      </c>
      <c r="V27" s="179">
        <v>0</v>
      </c>
      <c r="W27" s="179">
        <v>5.1900000000000002E-2</v>
      </c>
      <c r="X27" s="179">
        <v>2.92E-2</v>
      </c>
      <c r="Y27" s="179">
        <v>5.7099999999999998E-2</v>
      </c>
      <c r="Z27" s="179">
        <v>1.66E-2</v>
      </c>
      <c r="AA27" s="179">
        <v>2.9100000000000001E-2</v>
      </c>
      <c r="AB27" s="179">
        <v>5.1999999999999998E-2</v>
      </c>
      <c r="AC27" s="179">
        <v>0</v>
      </c>
      <c r="AD27" s="179">
        <v>5.9499999999999997E-2</v>
      </c>
      <c r="AE27" s="179">
        <v>5.5100000000000003E-2</v>
      </c>
      <c r="AF27" s="179">
        <v>7.8E-2</v>
      </c>
      <c r="AG27" s="180"/>
      <c r="AH27" s="181">
        <v>1.3389999999999997</v>
      </c>
      <c r="AI27" s="182">
        <v>4.2610344827586202E-2</v>
      </c>
      <c r="AJ27" s="179">
        <v>9.0700000000000003E-2</v>
      </c>
      <c r="AK27" s="89">
        <v>0</v>
      </c>
      <c r="AL27" s="207"/>
      <c r="AM27" s="207"/>
      <c r="AN27" s="207"/>
      <c r="AO27" s="207"/>
    </row>
    <row r="28" spans="1:46" ht="15.95" customHeight="1">
      <c r="A28" s="184" t="s">
        <v>85</v>
      </c>
      <c r="B28" s="179">
        <v>4.0099999999999997E-2</v>
      </c>
      <c r="C28" s="179">
        <v>4.8899999999999999E-2</v>
      </c>
      <c r="D28" s="179">
        <v>5.96E-2</v>
      </c>
      <c r="E28" s="179">
        <v>0</v>
      </c>
      <c r="F28" s="179">
        <v>0.11070000000000001</v>
      </c>
      <c r="G28" s="179">
        <v>3.1399999999999997E-2</v>
      </c>
      <c r="H28" s="179">
        <v>2.8899999999999999E-2</v>
      </c>
      <c r="I28" s="179">
        <v>4.6800000000000001E-2</v>
      </c>
      <c r="J28" s="179">
        <v>4.9599999999999998E-2</v>
      </c>
      <c r="K28" s="179">
        <v>2.7E-2</v>
      </c>
      <c r="L28" s="179">
        <v>0</v>
      </c>
      <c r="M28" s="179">
        <v>0.1208</v>
      </c>
      <c r="N28" s="179">
        <v>3.0700000000000002E-2</v>
      </c>
      <c r="O28" s="179">
        <v>4.3799999999999999E-2</v>
      </c>
      <c r="P28" s="179">
        <v>6.7599999999999993E-2</v>
      </c>
      <c r="Q28" s="179">
        <v>5.5199999999999999E-2</v>
      </c>
      <c r="R28" s="179">
        <v>5.2499999999999998E-2</v>
      </c>
      <c r="S28" s="179">
        <v>0</v>
      </c>
      <c r="T28" s="179">
        <v>8.6999999999999994E-2</v>
      </c>
      <c r="U28" s="179">
        <v>4.2599999999999999E-2</v>
      </c>
      <c r="V28" s="179">
        <v>4.7800000000000002E-2</v>
      </c>
      <c r="W28" s="179">
        <v>5.8799999999999998E-2</v>
      </c>
      <c r="X28" s="179">
        <v>8.5400000000000004E-2</v>
      </c>
      <c r="Y28" s="179">
        <v>7.3599999999999999E-2</v>
      </c>
      <c r="Z28" s="179">
        <v>0</v>
      </c>
      <c r="AA28" s="179">
        <v>0.13489999999999999</v>
      </c>
      <c r="AB28" s="179">
        <v>4.3200000000000002E-2</v>
      </c>
      <c r="AC28" s="179">
        <v>6.6699999999999995E-2</v>
      </c>
      <c r="AD28" s="179">
        <v>0.1169</v>
      </c>
      <c r="AE28" s="179">
        <v>0.1416</v>
      </c>
      <c r="AF28" s="179">
        <v>2.7300000000000001E-2</v>
      </c>
      <c r="AG28" s="180"/>
      <c r="AH28" s="181">
        <v>1.7393999999999996</v>
      </c>
      <c r="AI28" s="182">
        <v>5.6910344827586196E-2</v>
      </c>
      <c r="AJ28" s="179">
        <v>0.1416</v>
      </c>
      <c r="AK28" s="89">
        <v>0</v>
      </c>
      <c r="AL28" s="14"/>
      <c r="AM28" s="176"/>
      <c r="AN28" s="205"/>
      <c r="AO28" s="205"/>
    </row>
    <row r="29" spans="1:46" ht="15.95" customHeight="1">
      <c r="A29" s="184" t="s">
        <v>86</v>
      </c>
      <c r="B29" s="179">
        <v>0</v>
      </c>
      <c r="C29" s="179">
        <v>9.3799999999999994E-2</v>
      </c>
      <c r="D29" s="179">
        <v>5.9400000000000001E-2</v>
      </c>
      <c r="E29" s="179">
        <v>4.3900000000000002E-2</v>
      </c>
      <c r="F29" s="179">
        <v>4.7399999999999998E-2</v>
      </c>
      <c r="G29" s="179">
        <v>4.0599999999999997E-2</v>
      </c>
      <c r="H29" s="179">
        <v>6.2E-2</v>
      </c>
      <c r="I29" s="179">
        <v>0</v>
      </c>
      <c r="J29" s="179">
        <v>0.12920000000000001</v>
      </c>
      <c r="K29" s="179">
        <v>5.28E-2</v>
      </c>
      <c r="L29" s="179">
        <v>4.6399999999999997E-2</v>
      </c>
      <c r="M29" s="179">
        <v>5.1299999999999998E-2</v>
      </c>
      <c r="N29" s="179">
        <v>6.5799999999999997E-2</v>
      </c>
      <c r="O29" s="179">
        <v>6.0299999999999999E-2</v>
      </c>
      <c r="P29" s="179">
        <v>0</v>
      </c>
      <c r="Q29" s="179">
        <v>0.1169</v>
      </c>
      <c r="R29" s="179">
        <v>4.65E-2</v>
      </c>
      <c r="S29" s="179">
        <v>5.1900000000000002E-2</v>
      </c>
      <c r="T29" s="179">
        <v>4.1399999999999999E-2</v>
      </c>
      <c r="U29" s="179">
        <v>5.79E-2</v>
      </c>
      <c r="V29" s="179">
        <v>7.6100000000000001E-2</v>
      </c>
      <c r="W29" s="179">
        <v>0</v>
      </c>
      <c r="X29" s="179">
        <v>0.13730000000000001</v>
      </c>
      <c r="Y29" s="179">
        <v>3.95E-2</v>
      </c>
      <c r="Z29" s="179">
        <v>5.1999999999999998E-2</v>
      </c>
      <c r="AA29" s="179">
        <v>6.9199999999999998E-2</v>
      </c>
      <c r="AB29" s="179">
        <v>5.4699999999999999E-2</v>
      </c>
      <c r="AC29" s="179">
        <v>6.7199999999999996E-2</v>
      </c>
      <c r="AD29" s="179">
        <v>0</v>
      </c>
      <c r="AE29" s="179">
        <v>0.11700000000000001</v>
      </c>
      <c r="AF29" s="188"/>
      <c r="AG29" s="180"/>
      <c r="AH29" s="181">
        <v>1.6805000000000001</v>
      </c>
      <c r="AI29" s="182">
        <v>5.6667857142857138E-2</v>
      </c>
      <c r="AJ29" s="179">
        <v>0.13730000000000001</v>
      </c>
      <c r="AK29" s="89">
        <v>0</v>
      </c>
      <c r="AL29" s="12"/>
      <c r="AM29" s="12"/>
      <c r="AN29" s="12"/>
      <c r="AO29" s="12"/>
    </row>
    <row r="30" spans="1:46" ht="15.95" customHeight="1">
      <c r="A30" s="184" t="s">
        <v>87</v>
      </c>
      <c r="B30" s="179">
        <v>6.1600000000000002E-2</v>
      </c>
      <c r="C30" s="179">
        <v>4.4699999999999997E-2</v>
      </c>
      <c r="D30" s="179">
        <v>6.1499999999999999E-2</v>
      </c>
      <c r="E30" s="179">
        <v>5.2299999999999999E-2</v>
      </c>
      <c r="F30" s="179">
        <v>7.7799999999999994E-2</v>
      </c>
      <c r="G30" s="179">
        <v>0</v>
      </c>
      <c r="H30" s="179">
        <v>0.1129</v>
      </c>
      <c r="I30" s="179">
        <v>5.6000000000000001E-2</v>
      </c>
      <c r="J30" s="179">
        <v>3.0300000000000001E-2</v>
      </c>
      <c r="K30" s="179">
        <v>5.7099999999999998E-2</v>
      </c>
      <c r="L30" s="179">
        <v>3.5799999999999998E-2</v>
      </c>
      <c r="M30" s="179">
        <v>4.9599999999999998E-2</v>
      </c>
      <c r="N30" s="179">
        <v>0</v>
      </c>
      <c r="O30" s="179">
        <v>0.14299999999999999</v>
      </c>
      <c r="P30" s="179">
        <v>5.9200000000000003E-2</v>
      </c>
      <c r="Q30" s="179">
        <v>6.3100000000000003E-2</v>
      </c>
      <c r="R30" s="179">
        <v>5.3400000000000003E-2</v>
      </c>
      <c r="S30" s="179">
        <v>5.5300000000000002E-2</v>
      </c>
      <c r="T30" s="179">
        <v>4.7600000000000003E-2</v>
      </c>
      <c r="U30" s="179">
        <v>0</v>
      </c>
      <c r="V30" s="179">
        <v>0.11260000000000001</v>
      </c>
      <c r="W30" s="179">
        <v>5.16E-2</v>
      </c>
      <c r="X30" s="179">
        <v>4.9200000000000001E-2</v>
      </c>
      <c r="Y30" s="179">
        <v>4.7600000000000003E-2</v>
      </c>
      <c r="Z30" s="179">
        <v>5.4199999999999998E-2</v>
      </c>
      <c r="AA30" s="179">
        <v>7.6700000000000004E-2</v>
      </c>
      <c r="AB30" s="179">
        <v>0</v>
      </c>
      <c r="AC30" s="179">
        <v>0.12570000000000001</v>
      </c>
      <c r="AD30" s="179">
        <v>5.1700000000000003E-2</v>
      </c>
      <c r="AE30" s="179">
        <v>5.9700000000000003E-2</v>
      </c>
      <c r="AF30" s="179">
        <v>4.2000000000000003E-2</v>
      </c>
      <c r="AG30" s="180"/>
      <c r="AH30" s="181">
        <v>1.7322000000000004</v>
      </c>
      <c r="AI30" s="182">
        <v>5.6065517241379322E-2</v>
      </c>
      <c r="AJ30" s="179">
        <v>0.14299999999999999</v>
      </c>
      <c r="AK30" s="89">
        <v>0</v>
      </c>
      <c r="AL30" s="183"/>
      <c r="AM30" s="12"/>
      <c r="AN30" s="205"/>
      <c r="AO30" s="205"/>
    </row>
    <row r="31" spans="1:46" ht="15.95" customHeight="1">
      <c r="A31" s="184" t="s">
        <v>88</v>
      </c>
      <c r="B31" s="179">
        <v>5.1999999999999998E-2</v>
      </c>
      <c r="C31" s="179">
        <v>5.3600000000000002E-2</v>
      </c>
      <c r="D31" s="179">
        <v>0</v>
      </c>
      <c r="E31" s="179">
        <v>0.13200000000000001</v>
      </c>
      <c r="F31" s="179">
        <v>4.3499999999999997E-2</v>
      </c>
      <c r="G31" s="179">
        <v>4.87E-2</v>
      </c>
      <c r="H31" s="179">
        <v>4.3999999999999997E-2</v>
      </c>
      <c r="I31" s="179">
        <v>6.1800000000000001E-2</v>
      </c>
      <c r="J31" s="179">
        <v>5.6300000000000003E-2</v>
      </c>
      <c r="K31" s="179">
        <v>0</v>
      </c>
      <c r="L31" s="179">
        <v>0.1234</v>
      </c>
      <c r="M31" s="179">
        <v>3.73E-2</v>
      </c>
      <c r="N31" s="179">
        <v>6.2100000000000002E-2</v>
      </c>
      <c r="O31" s="179">
        <v>5.9400000000000001E-2</v>
      </c>
      <c r="P31" s="179">
        <v>2.52E-2</v>
      </c>
      <c r="Q31" s="179">
        <v>7.7700000000000005E-2</v>
      </c>
      <c r="R31" s="179">
        <v>0</v>
      </c>
      <c r="S31" s="179">
        <v>0.13220000000000001</v>
      </c>
      <c r="T31" s="179">
        <v>5.45E-2</v>
      </c>
      <c r="U31" s="179">
        <v>5.6300000000000003E-2</v>
      </c>
      <c r="V31" s="179">
        <v>5.2499999999999998E-2</v>
      </c>
      <c r="W31" s="179">
        <v>5.21E-2</v>
      </c>
      <c r="X31" s="179">
        <v>4.5999999999999999E-2</v>
      </c>
      <c r="Y31" s="179">
        <v>0</v>
      </c>
      <c r="Z31" s="179">
        <v>0.15079999999999999</v>
      </c>
      <c r="AA31" s="179">
        <v>5.2699999999999997E-2</v>
      </c>
      <c r="AB31" s="179">
        <v>3.6900000000000002E-2</v>
      </c>
      <c r="AC31" s="179">
        <v>6.6900000000000001E-2</v>
      </c>
      <c r="AD31" s="179">
        <v>6.8900000000000003E-2</v>
      </c>
      <c r="AE31" s="179">
        <v>7.5499999999999998E-2</v>
      </c>
      <c r="AF31" s="188"/>
      <c r="AG31" s="180"/>
      <c r="AH31" s="181">
        <v>1.7222999999999999</v>
      </c>
      <c r="AI31" s="182">
        <v>5.7739285714285708E-2</v>
      </c>
      <c r="AJ31" s="179">
        <v>0.15079999999999999</v>
      </c>
      <c r="AK31" s="89">
        <v>0</v>
      </c>
      <c r="AL31" s="14"/>
      <c r="AM31" s="14"/>
      <c r="AN31" s="14"/>
      <c r="AO31" s="14"/>
    </row>
    <row r="32" spans="1:46" ht="15.95" customHeight="1">
      <c r="A32" s="184" t="s">
        <v>89</v>
      </c>
      <c r="B32" s="179">
        <v>0</v>
      </c>
      <c r="C32" s="179">
        <v>0.1447</v>
      </c>
      <c r="D32" s="179">
        <v>5.2400000000000002E-2</v>
      </c>
      <c r="E32" s="179">
        <v>5.5899999999999998E-2</v>
      </c>
      <c r="F32" s="179">
        <v>7.3899999999999993E-2</v>
      </c>
      <c r="G32" s="179">
        <v>5.3400000000000003E-2</v>
      </c>
      <c r="H32" s="179">
        <v>5.1700000000000003E-2</v>
      </c>
      <c r="I32" s="179">
        <v>0</v>
      </c>
      <c r="J32" s="179">
        <v>0.13150000000000001</v>
      </c>
      <c r="K32" s="179">
        <v>7.3800000000000004E-2</v>
      </c>
      <c r="L32" s="179">
        <v>2.98E-2</v>
      </c>
      <c r="M32" s="179">
        <v>7.0000000000000007E-2</v>
      </c>
      <c r="N32" s="179">
        <v>6.7599999999999993E-2</v>
      </c>
      <c r="O32" s="179">
        <v>5.8200000000000002E-2</v>
      </c>
      <c r="P32" s="179">
        <v>0</v>
      </c>
      <c r="Q32" s="179">
        <v>0.1143</v>
      </c>
      <c r="R32" s="179">
        <v>5.0299999999999997E-2</v>
      </c>
      <c r="S32" s="179">
        <v>5.0900000000000001E-2</v>
      </c>
      <c r="T32" s="179">
        <v>3.1800000000000002E-2</v>
      </c>
      <c r="U32" s="179">
        <v>5.7599999999999998E-2</v>
      </c>
      <c r="V32" s="179">
        <v>3.8600000000000002E-2</v>
      </c>
      <c r="W32" s="179">
        <v>0</v>
      </c>
      <c r="X32" s="179">
        <v>0.125</v>
      </c>
      <c r="Y32" s="179">
        <v>6.0999999999999999E-2</v>
      </c>
      <c r="Z32" s="179">
        <v>5.91E-2</v>
      </c>
      <c r="AA32" s="179">
        <v>5.5199999999999999E-2</v>
      </c>
      <c r="AB32" s="179">
        <v>5.62E-2</v>
      </c>
      <c r="AC32" s="179">
        <v>8.1900000000000001E-2</v>
      </c>
      <c r="AD32" s="179">
        <v>0</v>
      </c>
      <c r="AE32" s="179">
        <v>0.14460000000000001</v>
      </c>
      <c r="AF32" s="179">
        <v>5.2999999999999999E-2</v>
      </c>
      <c r="AG32" s="180"/>
      <c r="AH32" s="181">
        <v>1.8424</v>
      </c>
      <c r="AI32" s="182">
        <v>5.8541379310344824E-2</v>
      </c>
      <c r="AJ32" s="179">
        <v>0.1447</v>
      </c>
      <c r="AK32" s="89">
        <v>0</v>
      </c>
      <c r="AL32" s="176"/>
      <c r="AM32" s="176"/>
      <c r="AN32" s="176"/>
      <c r="AO32" s="176"/>
    </row>
    <row r="33" spans="1: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6"/>
      <c r="AI33" s="6"/>
      <c r="AJ33" s="6"/>
      <c r="AK33" s="161"/>
      <c r="AL33" s="12"/>
      <c r="AM33" s="12"/>
      <c r="AN33" s="12"/>
      <c r="AO33" s="12"/>
    </row>
    <row r="34" spans="1:4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6"/>
      <c r="AI34" s="6"/>
      <c r="AJ34" s="6"/>
      <c r="AK34" s="161"/>
      <c r="AL34" s="210"/>
      <c r="AM34" s="211"/>
      <c r="AN34" s="12"/>
      <c r="AO34" s="12"/>
    </row>
    <row r="35" spans="1:45" ht="15.75">
      <c r="A35" s="202" t="s">
        <v>133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67" t="s">
        <v>134</v>
      </c>
      <c r="AI35" s="6"/>
      <c r="AJ35" s="6"/>
      <c r="AK35" s="161"/>
      <c r="AL35" s="12"/>
      <c r="AM35" s="12"/>
      <c r="AN35" s="12"/>
      <c r="AO35" s="12"/>
      <c r="AP35" s="12"/>
      <c r="AQ35" s="203"/>
      <c r="AR35" s="12"/>
      <c r="AS35" s="204"/>
    </row>
    <row r="36" spans="1:45" ht="20.100000000000001" customHeight="1">
      <c r="A36" s="172" t="s">
        <v>121</v>
      </c>
      <c r="B36" s="172">
        <v>1</v>
      </c>
      <c r="C36" s="172">
        <v>2</v>
      </c>
      <c r="D36" s="172">
        <v>3</v>
      </c>
      <c r="E36" s="172">
        <v>4</v>
      </c>
      <c r="F36" s="172">
        <v>5</v>
      </c>
      <c r="G36" s="172">
        <v>6</v>
      </c>
      <c r="H36" s="172">
        <v>7</v>
      </c>
      <c r="I36" s="172">
        <v>8</v>
      </c>
      <c r="J36" s="172">
        <v>9</v>
      </c>
      <c r="K36" s="172">
        <v>10</v>
      </c>
      <c r="L36" s="172">
        <v>11</v>
      </c>
      <c r="M36" s="172">
        <v>12</v>
      </c>
      <c r="N36" s="172">
        <v>13</v>
      </c>
      <c r="O36" s="172">
        <v>14</v>
      </c>
      <c r="P36" s="172">
        <v>15</v>
      </c>
      <c r="Q36" s="172">
        <v>16</v>
      </c>
      <c r="R36" s="172">
        <v>17</v>
      </c>
      <c r="S36" s="172">
        <v>18</v>
      </c>
      <c r="T36" s="172">
        <v>19</v>
      </c>
      <c r="U36" s="172">
        <v>20</v>
      </c>
      <c r="V36" s="172">
        <v>21</v>
      </c>
      <c r="W36" s="172">
        <v>22</v>
      </c>
      <c r="X36" s="172">
        <v>23</v>
      </c>
      <c r="Y36" s="172">
        <v>24</v>
      </c>
      <c r="Z36" s="172">
        <v>25</v>
      </c>
      <c r="AA36" s="172">
        <v>26</v>
      </c>
      <c r="AB36" s="172">
        <v>27</v>
      </c>
      <c r="AC36" s="172">
        <v>28</v>
      </c>
      <c r="AD36" s="172">
        <v>29</v>
      </c>
      <c r="AE36" s="172">
        <v>30</v>
      </c>
      <c r="AF36" s="172">
        <v>31</v>
      </c>
      <c r="AG36" s="173"/>
      <c r="AH36" s="174" t="s">
        <v>122</v>
      </c>
      <c r="AI36" s="174" t="s">
        <v>123</v>
      </c>
      <c r="AJ36" s="174" t="s">
        <v>124</v>
      </c>
      <c r="AK36" s="175" t="s">
        <v>125</v>
      </c>
      <c r="AL36" s="183"/>
      <c r="AM36" s="205"/>
      <c r="AN36" s="206"/>
      <c r="AO36" s="12"/>
      <c r="AP36" s="12"/>
      <c r="AQ36" s="203"/>
      <c r="AR36" s="12"/>
      <c r="AS36" s="204"/>
    </row>
    <row r="37" spans="1:45" ht="15.95" customHeight="1">
      <c r="A37" s="178">
        <v>43466</v>
      </c>
      <c r="B37" s="179">
        <v>0</v>
      </c>
      <c r="C37" s="179">
        <v>1.6799999999999999E-2</v>
      </c>
      <c r="D37" s="179">
        <v>6.3E-3</v>
      </c>
      <c r="E37" s="179">
        <v>0</v>
      </c>
      <c r="F37" s="179">
        <v>0</v>
      </c>
      <c r="G37" s="179">
        <v>0</v>
      </c>
      <c r="H37" s="179">
        <v>4.4000000000000003E-3</v>
      </c>
      <c r="I37" s="179">
        <v>5.7000000000000002E-3</v>
      </c>
      <c r="J37" s="179">
        <v>0</v>
      </c>
      <c r="K37" s="179">
        <v>0</v>
      </c>
      <c r="L37" s="179">
        <v>3.1899999999999998E-2</v>
      </c>
      <c r="M37" s="179">
        <v>0</v>
      </c>
      <c r="N37" s="179">
        <v>0</v>
      </c>
      <c r="O37" s="179">
        <v>1.15E-2</v>
      </c>
      <c r="P37" s="179">
        <v>0</v>
      </c>
      <c r="Q37" s="179">
        <v>1.35E-2</v>
      </c>
      <c r="R37" s="179">
        <v>4.1000000000000003E-3</v>
      </c>
      <c r="S37" s="179">
        <v>3.0000000000000001E-3</v>
      </c>
      <c r="T37" s="179">
        <v>1.1900000000000001E-2</v>
      </c>
      <c r="U37" s="179">
        <v>0</v>
      </c>
      <c r="V37" s="179">
        <v>2.8000000000000001E-2</v>
      </c>
      <c r="W37" s="179">
        <v>1.26E-2</v>
      </c>
      <c r="X37" s="179">
        <v>1.89E-2</v>
      </c>
      <c r="Y37" s="179">
        <v>2.06E-2</v>
      </c>
      <c r="Z37" s="179">
        <v>1.9E-2</v>
      </c>
      <c r="AA37" s="179">
        <v>8.3000000000000001E-3</v>
      </c>
      <c r="AB37" s="179">
        <v>0</v>
      </c>
      <c r="AC37" s="179">
        <v>2.2100000000000002E-2</v>
      </c>
      <c r="AD37" s="179">
        <v>8.8000000000000005E-3</v>
      </c>
      <c r="AE37" s="179">
        <v>7.1999999999999998E-3</v>
      </c>
      <c r="AF37" s="179">
        <v>6.1000000000000004E-3</v>
      </c>
      <c r="AG37" s="180"/>
      <c r="AH37" s="181">
        <v>0.26069999999999999</v>
      </c>
      <c r="AI37" s="182">
        <v>8.4103448275862063E-3</v>
      </c>
      <c r="AJ37" s="179">
        <v>3.1899999999999998E-2</v>
      </c>
      <c r="AK37" s="89">
        <v>0</v>
      </c>
      <c r="AL37" s="190"/>
      <c r="AM37" s="207"/>
      <c r="AN37" s="208"/>
      <c r="AO37" s="207"/>
    </row>
    <row r="38" spans="1:45" ht="15.95" customHeight="1">
      <c r="A38" s="184" t="s">
        <v>72</v>
      </c>
      <c r="B38" s="179">
        <v>1.1900000000000001E-2</v>
      </c>
      <c r="C38" s="179">
        <v>9.1999999999999998E-3</v>
      </c>
      <c r="D38" s="179">
        <v>0</v>
      </c>
      <c r="E38" s="179">
        <v>2.3099999999999999E-2</v>
      </c>
      <c r="F38" s="179">
        <v>1.17E-2</v>
      </c>
      <c r="G38" s="179">
        <v>1.17E-2</v>
      </c>
      <c r="H38" s="179">
        <v>1.4500000000000001E-2</v>
      </c>
      <c r="I38" s="179">
        <v>1.6500000000000001E-2</v>
      </c>
      <c r="J38" s="179">
        <v>7.1999999999999998E-3</v>
      </c>
      <c r="K38" s="179">
        <v>0</v>
      </c>
      <c r="L38" s="179">
        <v>0</v>
      </c>
      <c r="M38" s="179">
        <v>1.49E-2</v>
      </c>
      <c r="N38" s="179">
        <v>0.01</v>
      </c>
      <c r="O38" s="179">
        <v>9.7000000000000003E-3</v>
      </c>
      <c r="P38" s="179">
        <v>3.1199999999999999E-2</v>
      </c>
      <c r="Q38" s="179">
        <v>0</v>
      </c>
      <c r="R38" s="179">
        <v>0</v>
      </c>
      <c r="S38" s="179">
        <v>0</v>
      </c>
      <c r="T38" s="179">
        <v>1.49E-2</v>
      </c>
      <c r="U38" s="179">
        <v>9.4000000000000004E-3</v>
      </c>
      <c r="V38" s="179">
        <v>1.0500000000000001E-2</v>
      </c>
      <c r="W38" s="179">
        <v>1.24E-2</v>
      </c>
      <c r="X38" s="179">
        <v>8.6E-3</v>
      </c>
      <c r="Y38" s="179">
        <v>0</v>
      </c>
      <c r="Z38" s="179">
        <v>2.69E-2</v>
      </c>
      <c r="AA38" s="179">
        <v>1.52E-2</v>
      </c>
      <c r="AB38" s="179">
        <v>8.8999999999999999E-3</v>
      </c>
      <c r="AC38" s="179">
        <v>1.54E-2</v>
      </c>
      <c r="AD38" s="187"/>
      <c r="AE38" s="188"/>
      <c r="AF38" s="188"/>
      <c r="AG38" s="180"/>
      <c r="AH38" s="181">
        <v>0.29380000000000006</v>
      </c>
      <c r="AI38" s="182">
        <v>1.0488461538461539E-2</v>
      </c>
      <c r="AJ38" s="179">
        <v>3.1199999999999999E-2</v>
      </c>
      <c r="AK38" s="89">
        <v>0</v>
      </c>
      <c r="AL38" s="207"/>
      <c r="AM38" s="207"/>
      <c r="AN38" s="207"/>
      <c r="AO38" s="207"/>
    </row>
    <row r="39" spans="1:45" ht="15.95" customHeight="1">
      <c r="A39" s="184" t="s">
        <v>73</v>
      </c>
      <c r="B39" s="179">
        <v>1.4999999999999999E-2</v>
      </c>
      <c r="C39" s="179">
        <v>5.7000000000000002E-3</v>
      </c>
      <c r="D39" s="179">
        <v>0</v>
      </c>
      <c r="E39" s="179">
        <v>2.81E-2</v>
      </c>
      <c r="F39" s="179">
        <v>1.38E-2</v>
      </c>
      <c r="G39" s="179">
        <v>8.0999999999999996E-3</v>
      </c>
      <c r="H39" s="179">
        <v>9.2999999999999992E-3</v>
      </c>
      <c r="I39" s="179">
        <v>1.4200000000000001E-2</v>
      </c>
      <c r="J39" s="179">
        <v>2.5399999999999999E-2</v>
      </c>
      <c r="K39" s="179">
        <v>0</v>
      </c>
      <c r="L39" s="179">
        <v>4.4600000000000001E-2</v>
      </c>
      <c r="M39" s="179">
        <v>2.75E-2</v>
      </c>
      <c r="N39" s="179">
        <v>0.03</v>
      </c>
      <c r="O39" s="179">
        <v>3.8899999999999997E-2</v>
      </c>
      <c r="P39" s="179">
        <v>1.1599999999999999E-2</v>
      </c>
      <c r="Q39" s="179">
        <v>4.4000000000000003E-3</v>
      </c>
      <c r="R39" s="179">
        <v>0</v>
      </c>
      <c r="S39" s="179">
        <v>1.6199999999999999E-2</v>
      </c>
      <c r="T39" s="179">
        <v>7.4999999999999997E-3</v>
      </c>
      <c r="U39" s="179">
        <v>7.6E-3</v>
      </c>
      <c r="V39" s="179">
        <v>8.0999999999999996E-3</v>
      </c>
      <c r="W39" s="179">
        <v>7.4000000000000003E-3</v>
      </c>
      <c r="X39" s="179">
        <v>9.7000000000000003E-3</v>
      </c>
      <c r="Y39" s="179">
        <v>0</v>
      </c>
      <c r="Z39" s="179">
        <v>1.66E-2</v>
      </c>
      <c r="AA39" s="179">
        <v>2.0999999999999999E-3</v>
      </c>
      <c r="AB39" s="179">
        <v>8.0999999999999996E-3</v>
      </c>
      <c r="AC39" s="179">
        <v>6.1999999999999998E-3</v>
      </c>
      <c r="AD39" s="179">
        <v>5.1999999999999998E-3</v>
      </c>
      <c r="AE39" s="179">
        <v>5.5999999999999999E-3</v>
      </c>
      <c r="AF39" s="179">
        <v>0</v>
      </c>
      <c r="AG39" s="180"/>
      <c r="AH39" s="181">
        <v>0.37689999999999996</v>
      </c>
      <c r="AI39" s="182">
        <v>1.2282758620689654E-2</v>
      </c>
      <c r="AJ39" s="179">
        <v>4.4600000000000001E-2</v>
      </c>
      <c r="AK39" s="89">
        <v>0</v>
      </c>
      <c r="AL39" s="209"/>
      <c r="AM39" s="207"/>
      <c r="AN39" s="209"/>
      <c r="AO39" s="209"/>
    </row>
    <row r="40" spans="1:45" ht="15.95" customHeight="1">
      <c r="A40" s="184" t="s">
        <v>77</v>
      </c>
      <c r="B40" s="179">
        <v>1.3899999999999999E-2</v>
      </c>
      <c r="C40" s="179">
        <v>5.0000000000000001E-3</v>
      </c>
      <c r="D40" s="179">
        <v>7.3000000000000001E-3</v>
      </c>
      <c r="E40" s="179">
        <v>0</v>
      </c>
      <c r="F40" s="179">
        <v>2.63E-2</v>
      </c>
      <c r="G40" s="179">
        <v>4.65E-2</v>
      </c>
      <c r="H40" s="179">
        <v>0</v>
      </c>
      <c r="I40" s="179">
        <v>6.54E-2</v>
      </c>
      <c r="J40" s="179">
        <v>3.8899999999999997E-2</v>
      </c>
      <c r="K40" s="179">
        <v>1.7299999999999999E-2</v>
      </c>
      <c r="L40" s="179">
        <v>3.7100000000000001E-2</v>
      </c>
      <c r="M40" s="179">
        <v>1.29E-2</v>
      </c>
      <c r="N40" s="179">
        <v>3.4700000000000002E-2</v>
      </c>
      <c r="O40" s="179">
        <v>0</v>
      </c>
      <c r="P40" s="179">
        <v>8.4199999999999997E-2</v>
      </c>
      <c r="Q40" s="179">
        <v>1.43E-2</v>
      </c>
      <c r="R40" s="179">
        <v>2.7300000000000001E-2</v>
      </c>
      <c r="S40" s="179">
        <v>3.0499999999999999E-2</v>
      </c>
      <c r="T40" s="179">
        <v>2.23E-2</v>
      </c>
      <c r="U40" s="179">
        <v>2.8199999999999999E-2</v>
      </c>
      <c r="V40" s="179">
        <v>0</v>
      </c>
      <c r="W40" s="179">
        <v>5.5500000000000001E-2</v>
      </c>
      <c r="X40" s="179">
        <v>3.7400000000000003E-2</v>
      </c>
      <c r="Y40" s="179">
        <v>1.9199999999999998E-2</v>
      </c>
      <c r="Z40" s="179">
        <v>3.6400000000000002E-2</v>
      </c>
      <c r="AA40" s="179">
        <v>2.1100000000000001E-2</v>
      </c>
      <c r="AB40" s="179">
        <v>2.0500000000000001E-2</v>
      </c>
      <c r="AC40" s="179">
        <v>0</v>
      </c>
      <c r="AD40" s="179">
        <v>6.3399999999999998E-2</v>
      </c>
      <c r="AE40" s="179">
        <v>3.09E-2</v>
      </c>
      <c r="AF40" s="188"/>
      <c r="AG40" s="180"/>
      <c r="AH40" s="181">
        <v>0.79649999999999999</v>
      </c>
      <c r="AI40" s="182">
        <v>2.7771428571428568E-2</v>
      </c>
      <c r="AJ40" s="179">
        <v>8.4199999999999997E-2</v>
      </c>
      <c r="AK40" s="89">
        <v>0</v>
      </c>
      <c r="AL40" s="207"/>
      <c r="AM40" s="209"/>
      <c r="AN40" s="209"/>
      <c r="AO40" s="209"/>
    </row>
    <row r="41" spans="1:45" ht="15.95" customHeight="1">
      <c r="A41" s="184" t="s">
        <v>78</v>
      </c>
      <c r="B41" s="179">
        <v>4.0099999999999997E-2</v>
      </c>
      <c r="C41" s="179">
        <v>2.0799999999999999E-2</v>
      </c>
      <c r="D41" s="179">
        <v>3.3099999999999997E-2</v>
      </c>
      <c r="E41" s="179">
        <v>3.5299999999999998E-2</v>
      </c>
      <c r="F41" s="179">
        <v>0</v>
      </c>
      <c r="G41" s="179">
        <v>5.79E-2</v>
      </c>
      <c r="H41" s="179">
        <v>1.78E-2</v>
      </c>
      <c r="I41" s="179">
        <v>6.1000000000000004E-3</v>
      </c>
      <c r="J41" s="179">
        <v>3.5000000000000003E-2</v>
      </c>
      <c r="K41" s="179">
        <v>8.6999999999999994E-3</v>
      </c>
      <c r="L41" s="179">
        <v>4.0000000000000001E-3</v>
      </c>
      <c r="M41" s="179">
        <v>0</v>
      </c>
      <c r="N41" s="179">
        <v>0</v>
      </c>
      <c r="O41" s="179">
        <v>1.8700000000000001E-2</v>
      </c>
      <c r="P41" s="179">
        <v>2.3199999999999998E-2</v>
      </c>
      <c r="Q41" s="179">
        <v>3.6499999999999998E-2</v>
      </c>
      <c r="R41" s="179">
        <v>2.75E-2</v>
      </c>
      <c r="S41" s="179">
        <v>4.3799999999999999E-2</v>
      </c>
      <c r="T41" s="179">
        <v>0</v>
      </c>
      <c r="U41" s="179">
        <v>7.5300000000000006E-2</v>
      </c>
      <c r="V41" s="179">
        <v>2.4899999999999999E-2</v>
      </c>
      <c r="W41" s="179">
        <v>2.5899999999999999E-2</v>
      </c>
      <c r="X41" s="179">
        <v>3.5000000000000003E-2</v>
      </c>
      <c r="Y41" s="179">
        <v>2.87E-2</v>
      </c>
      <c r="Z41" s="179">
        <v>3.9699999999999999E-2</v>
      </c>
      <c r="AA41" s="179">
        <v>0</v>
      </c>
      <c r="AB41" s="179">
        <v>5.6500000000000002E-2</v>
      </c>
      <c r="AC41" s="179">
        <v>4.3499999999999997E-2</v>
      </c>
      <c r="AD41" s="179">
        <v>3.0599999999999999E-2</v>
      </c>
      <c r="AE41" s="179">
        <v>4.5600000000000002E-2</v>
      </c>
      <c r="AF41" s="179">
        <v>3.8699999999999998E-2</v>
      </c>
      <c r="AG41" s="180"/>
      <c r="AH41" s="181">
        <v>0.85289999999999988</v>
      </c>
      <c r="AI41" s="182">
        <v>2.7310344827586201E-2</v>
      </c>
      <c r="AJ41" s="179">
        <v>7.5300000000000006E-2</v>
      </c>
      <c r="AK41" s="89">
        <v>0</v>
      </c>
      <c r="AL41" s="183"/>
      <c r="AM41" s="12"/>
      <c r="AN41" s="12"/>
      <c r="AO41" s="12"/>
    </row>
    <row r="42" spans="1:45" ht="15.95" customHeight="1">
      <c r="A42" s="184" t="s">
        <v>81</v>
      </c>
      <c r="B42" s="179">
        <v>5.7500000000000002E-2</v>
      </c>
      <c r="C42" s="179">
        <v>0</v>
      </c>
      <c r="D42" s="179">
        <v>7.0499999999999993E-2</v>
      </c>
      <c r="E42" s="179">
        <v>2.69E-2</v>
      </c>
      <c r="F42" s="179">
        <v>4.5499999999999999E-2</v>
      </c>
      <c r="G42" s="179">
        <v>1.5900000000000001E-2</v>
      </c>
      <c r="H42" s="179">
        <v>5.2699999999999997E-2</v>
      </c>
      <c r="I42" s="179">
        <v>5.0799999999999998E-2</v>
      </c>
      <c r="J42" s="179">
        <v>0</v>
      </c>
      <c r="K42" s="179">
        <v>6.4699999999999994E-2</v>
      </c>
      <c r="L42" s="179">
        <v>2.6499999999999999E-2</v>
      </c>
      <c r="M42" s="179">
        <v>2.01E-2</v>
      </c>
      <c r="N42" s="179">
        <v>2.1899999999999999E-2</v>
      </c>
      <c r="O42" s="179">
        <v>1.9E-2</v>
      </c>
      <c r="P42" s="179">
        <v>3.32E-2</v>
      </c>
      <c r="Q42" s="179">
        <v>0</v>
      </c>
      <c r="R42" s="179">
        <v>4.3900000000000002E-2</v>
      </c>
      <c r="S42" s="179">
        <v>2.7900000000000001E-2</v>
      </c>
      <c r="T42" s="179">
        <v>2.0799999999999999E-2</v>
      </c>
      <c r="U42" s="179">
        <v>2.1999999999999999E-2</v>
      </c>
      <c r="V42" s="179">
        <v>2.0899999999999998E-2</v>
      </c>
      <c r="W42" s="179">
        <v>4.1799999999999997E-2</v>
      </c>
      <c r="X42" s="179">
        <v>0</v>
      </c>
      <c r="Y42" s="179">
        <v>9.2999999999999999E-2</v>
      </c>
      <c r="Z42" s="179">
        <v>3.0599999999999999E-2</v>
      </c>
      <c r="AA42" s="179">
        <v>2.8799999999999999E-2</v>
      </c>
      <c r="AB42" s="179">
        <v>3.95E-2</v>
      </c>
      <c r="AC42" s="179">
        <v>1.8599999999999998E-2</v>
      </c>
      <c r="AD42" s="179">
        <v>2.6499999999999999E-2</v>
      </c>
      <c r="AE42" s="179">
        <v>0</v>
      </c>
      <c r="AF42" s="188"/>
      <c r="AG42" s="180"/>
      <c r="AH42" s="181">
        <v>0.91949999999999998</v>
      </c>
      <c r="AI42" s="182">
        <v>3.0785714285714281E-2</v>
      </c>
      <c r="AJ42" s="179">
        <v>9.2999999999999999E-2</v>
      </c>
      <c r="AK42" s="89">
        <v>0</v>
      </c>
      <c r="AL42" s="190"/>
      <c r="AM42" s="14"/>
      <c r="AN42" s="14"/>
      <c r="AO42" s="14"/>
    </row>
    <row r="43" spans="1:45" ht="15.95" customHeight="1">
      <c r="A43" s="184" t="s">
        <v>84</v>
      </c>
      <c r="B43" s="179">
        <v>4.4600000000000001E-2</v>
      </c>
      <c r="C43" s="179">
        <v>2.7900000000000001E-2</v>
      </c>
      <c r="D43" s="179">
        <v>2.9399999999999999E-2</v>
      </c>
      <c r="E43" s="179">
        <v>4.8300000000000003E-2</v>
      </c>
      <c r="F43" s="179">
        <v>3.8100000000000002E-2</v>
      </c>
      <c r="G43" s="179">
        <v>4.6600000000000003E-2</v>
      </c>
      <c r="H43" s="179">
        <v>0</v>
      </c>
      <c r="I43" s="179">
        <v>6.0900000000000003E-2</v>
      </c>
      <c r="J43" s="179">
        <v>2.6599999999999999E-2</v>
      </c>
      <c r="K43" s="179">
        <v>1.4999999999999999E-2</v>
      </c>
      <c r="L43" s="179">
        <v>2.2200000000000001E-2</v>
      </c>
      <c r="M43" s="179">
        <v>2.9100000000000001E-2</v>
      </c>
      <c r="N43" s="179">
        <v>2.2200000000000001E-2</v>
      </c>
      <c r="O43" s="179">
        <v>0</v>
      </c>
      <c r="P43" s="179">
        <v>5.7500000000000002E-2</v>
      </c>
      <c r="Q43" s="179">
        <v>4.4499999999999998E-2</v>
      </c>
      <c r="R43" s="179">
        <v>4.6100000000000002E-2</v>
      </c>
      <c r="S43" s="179">
        <v>4.4699999999999997E-2</v>
      </c>
      <c r="T43" s="179">
        <v>2.6200000000000001E-2</v>
      </c>
      <c r="U43" s="179">
        <v>3.04E-2</v>
      </c>
      <c r="V43" s="179">
        <v>0</v>
      </c>
      <c r="W43" s="179">
        <v>3.2399999999999998E-2</v>
      </c>
      <c r="X43" s="179">
        <v>0.03</v>
      </c>
      <c r="Y43" s="179">
        <v>2.58E-2</v>
      </c>
      <c r="Z43" s="179">
        <v>2.0500000000000001E-2</v>
      </c>
      <c r="AA43" s="179">
        <v>1.83E-2</v>
      </c>
      <c r="AB43" s="179">
        <v>2.12E-2</v>
      </c>
      <c r="AC43" s="179">
        <v>0</v>
      </c>
      <c r="AD43" s="179">
        <v>4.6100000000000002E-2</v>
      </c>
      <c r="AE43" s="179">
        <v>4.2099999999999999E-2</v>
      </c>
      <c r="AF43" s="179">
        <v>3.1899999999999998E-2</v>
      </c>
      <c r="AG43" s="180"/>
      <c r="AH43" s="181">
        <v>0.92860000000000009</v>
      </c>
      <c r="AI43" s="182">
        <v>2.9520689655172416E-2</v>
      </c>
      <c r="AJ43" s="179">
        <v>6.0900000000000003E-2</v>
      </c>
      <c r="AK43" s="89">
        <v>0</v>
      </c>
      <c r="AL43" s="207"/>
      <c r="AM43" s="207"/>
      <c r="AN43" s="207"/>
      <c r="AO43" s="207"/>
    </row>
    <row r="44" spans="1:45" ht="15.95" customHeight="1">
      <c r="A44" s="184" t="s">
        <v>85</v>
      </c>
      <c r="B44" s="179">
        <v>4.2799999999999998E-2</v>
      </c>
      <c r="C44" s="179">
        <v>4.4900000000000002E-2</v>
      </c>
      <c r="D44" s="179">
        <v>5.7000000000000002E-2</v>
      </c>
      <c r="E44" s="179">
        <v>0</v>
      </c>
      <c r="F44" s="179">
        <v>7.4300000000000005E-2</v>
      </c>
      <c r="G44" s="179">
        <v>3.6999999999999998E-2</v>
      </c>
      <c r="H44" s="179">
        <v>4.2500000000000003E-2</v>
      </c>
      <c r="I44" s="179">
        <v>3.6600000000000001E-2</v>
      </c>
      <c r="J44" s="179">
        <v>3.32E-2</v>
      </c>
      <c r="K44" s="179">
        <v>3.0700000000000002E-2</v>
      </c>
      <c r="L44" s="179">
        <v>0</v>
      </c>
      <c r="M44" s="179">
        <v>9.4600000000000004E-2</v>
      </c>
      <c r="N44" s="179">
        <v>2.4899999999999999E-2</v>
      </c>
      <c r="O44" s="179">
        <v>2.0000000000000001E-4</v>
      </c>
      <c r="P44" s="179">
        <v>3.5999999999999997E-2</v>
      </c>
      <c r="Q44" s="179">
        <v>2.3599999999999999E-2</v>
      </c>
      <c r="R44" s="179">
        <v>2.5399999999999999E-2</v>
      </c>
      <c r="S44" s="179">
        <v>0</v>
      </c>
      <c r="T44" s="179">
        <v>1.9699999999999999E-2</v>
      </c>
      <c r="U44" s="179">
        <v>1.6E-2</v>
      </c>
      <c r="V44" s="179">
        <v>6.4000000000000003E-3</v>
      </c>
      <c r="W44" s="179">
        <v>2.3099999999999999E-2</v>
      </c>
      <c r="X44" s="179">
        <v>2.7E-2</v>
      </c>
      <c r="Y44" s="179">
        <v>1.4800000000000001E-2</v>
      </c>
      <c r="Z44" s="179">
        <v>0</v>
      </c>
      <c r="AA44" s="179">
        <v>2.01E-2</v>
      </c>
      <c r="AB44" s="179">
        <v>1.0999999999999999E-2</v>
      </c>
      <c r="AC44" s="179">
        <v>5.8999999999999999E-3</v>
      </c>
      <c r="AD44" s="179">
        <v>4.6800000000000001E-2</v>
      </c>
      <c r="AE44" s="179">
        <v>6.7799999999999999E-2</v>
      </c>
      <c r="AF44" s="179">
        <v>1.44E-2</v>
      </c>
      <c r="AG44" s="180"/>
      <c r="AH44" s="181">
        <v>0.87670000000000003</v>
      </c>
      <c r="AI44" s="182">
        <v>2.720689655172414E-2</v>
      </c>
      <c r="AJ44" s="179">
        <v>9.4600000000000004E-2</v>
      </c>
      <c r="AK44" s="89">
        <v>0</v>
      </c>
      <c r="AL44" s="14"/>
      <c r="AM44" s="212"/>
      <c r="AN44" s="205"/>
      <c r="AO44" s="205"/>
    </row>
    <row r="45" spans="1:45" ht="15.95" customHeight="1">
      <c r="A45" s="184" t="s">
        <v>86</v>
      </c>
      <c r="B45" s="179">
        <v>0</v>
      </c>
      <c r="C45" s="179">
        <v>2.7699999999999999E-2</v>
      </c>
      <c r="D45" s="179">
        <v>5.4000000000000003E-3</v>
      </c>
      <c r="E45" s="179">
        <v>2.3E-2</v>
      </c>
      <c r="F45" s="179">
        <v>2.1499999999999998E-2</v>
      </c>
      <c r="G45" s="179">
        <v>2.2800000000000001E-2</v>
      </c>
      <c r="H45" s="179">
        <v>1.9300000000000001E-2</v>
      </c>
      <c r="I45" s="179">
        <v>0</v>
      </c>
      <c r="J45" s="179">
        <v>3.9100000000000003E-2</v>
      </c>
      <c r="K45" s="179">
        <v>3.4200000000000001E-2</v>
      </c>
      <c r="L45" s="179">
        <v>2.5600000000000001E-2</v>
      </c>
      <c r="M45" s="179">
        <v>3.3300000000000003E-2</v>
      </c>
      <c r="N45" s="179">
        <v>0.03</v>
      </c>
      <c r="O45" s="179">
        <v>3.4599999999999999E-2</v>
      </c>
      <c r="P45" s="179">
        <v>0</v>
      </c>
      <c r="Q45" s="179">
        <v>4.6199999999999998E-2</v>
      </c>
      <c r="R45" s="179">
        <v>3.2199999999999999E-2</v>
      </c>
      <c r="S45" s="179">
        <v>2.7E-2</v>
      </c>
      <c r="T45" s="179">
        <v>3.0200000000000001E-2</v>
      </c>
      <c r="U45" s="179">
        <v>2.6700000000000002E-2</v>
      </c>
      <c r="V45" s="179">
        <v>3.1800000000000002E-2</v>
      </c>
      <c r="W45" s="179">
        <v>0</v>
      </c>
      <c r="X45" s="179">
        <v>5.8400000000000001E-2</v>
      </c>
      <c r="Y45" s="179">
        <v>3.1600000000000003E-2</v>
      </c>
      <c r="Z45" s="179">
        <v>2.93E-2</v>
      </c>
      <c r="AA45" s="179">
        <v>2.87E-2</v>
      </c>
      <c r="AB45" s="179">
        <v>2.8000000000000001E-2</v>
      </c>
      <c r="AC45" s="179">
        <v>2.8799999999999999E-2</v>
      </c>
      <c r="AD45" s="179">
        <v>0</v>
      </c>
      <c r="AE45" s="179">
        <v>5.74E-2</v>
      </c>
      <c r="AF45" s="188"/>
      <c r="AG45" s="180"/>
      <c r="AH45" s="181">
        <v>0.77280000000000015</v>
      </c>
      <c r="AI45" s="182">
        <v>2.6610714285714286E-2</v>
      </c>
      <c r="AJ45" s="179">
        <v>5.8400000000000001E-2</v>
      </c>
      <c r="AK45" s="89">
        <v>0</v>
      </c>
      <c r="AL45" s="183"/>
      <c r="AM45" s="12"/>
      <c r="AN45" s="205"/>
      <c r="AO45" s="205"/>
    </row>
    <row r="46" spans="1:45" ht="15.95" customHeight="1">
      <c r="A46" s="184" t="s">
        <v>87</v>
      </c>
      <c r="B46" s="179">
        <v>3.15E-2</v>
      </c>
      <c r="C46" s="179">
        <v>3.0700000000000002E-2</v>
      </c>
      <c r="D46" s="179">
        <v>3.1399999999999997E-2</v>
      </c>
      <c r="E46" s="179">
        <v>3.0499999999999999E-2</v>
      </c>
      <c r="F46" s="179">
        <v>2.69E-2</v>
      </c>
      <c r="G46" s="179">
        <v>0</v>
      </c>
      <c r="H46" s="179">
        <v>5.3800000000000001E-2</v>
      </c>
      <c r="I46" s="179">
        <v>2.8000000000000001E-2</v>
      </c>
      <c r="J46" s="179">
        <v>2.4400000000000002E-2</v>
      </c>
      <c r="K46" s="179">
        <v>3.1800000000000002E-2</v>
      </c>
      <c r="L46" s="179">
        <v>2.3599999999999999E-2</v>
      </c>
      <c r="M46" s="179">
        <v>3.1399999999999997E-2</v>
      </c>
      <c r="N46" s="179">
        <v>0</v>
      </c>
      <c r="O46" s="179">
        <v>5.2299999999999999E-2</v>
      </c>
      <c r="P46" s="179">
        <v>3.0599999999999999E-2</v>
      </c>
      <c r="Q46" s="179">
        <v>2.58E-2</v>
      </c>
      <c r="R46" s="179">
        <v>2.9700000000000001E-2</v>
      </c>
      <c r="S46" s="179">
        <v>2.8500000000000001E-2</v>
      </c>
      <c r="T46" s="179">
        <v>2.1499999999999998E-2</v>
      </c>
      <c r="U46" s="179">
        <v>0</v>
      </c>
      <c r="V46" s="179">
        <v>5.0200000000000002E-2</v>
      </c>
      <c r="W46" s="179">
        <v>3.1099999999999999E-2</v>
      </c>
      <c r="X46" s="179">
        <v>3.0499999999999999E-2</v>
      </c>
      <c r="Y46" s="179">
        <v>3.0099999999999998E-2</v>
      </c>
      <c r="Z46" s="179">
        <v>2.41E-2</v>
      </c>
      <c r="AA46" s="179">
        <v>3.3500000000000002E-2</v>
      </c>
      <c r="AB46" s="179">
        <v>0</v>
      </c>
      <c r="AC46" s="179">
        <v>5.5500000000000001E-2</v>
      </c>
      <c r="AD46" s="179">
        <v>2.8500000000000001E-2</v>
      </c>
      <c r="AE46" s="179">
        <v>2.87E-2</v>
      </c>
      <c r="AF46" s="179">
        <v>2.8899999999999999E-2</v>
      </c>
      <c r="AG46" s="180"/>
      <c r="AH46" s="181">
        <v>0.87349999999999994</v>
      </c>
      <c r="AI46" s="182">
        <v>2.7975862068965518E-2</v>
      </c>
      <c r="AJ46" s="179">
        <v>5.5500000000000001E-2</v>
      </c>
      <c r="AK46" s="89">
        <v>0</v>
      </c>
      <c r="AL46" s="14"/>
      <c r="AM46" s="14"/>
      <c r="AN46" s="14"/>
      <c r="AO46" s="14"/>
    </row>
    <row r="47" spans="1:45" ht="15.95" customHeight="1">
      <c r="A47" s="184" t="s">
        <v>88</v>
      </c>
      <c r="B47" s="179">
        <v>3.7400000000000003E-2</v>
      </c>
      <c r="C47" s="179">
        <v>1.9800000000000002E-2</v>
      </c>
      <c r="D47" s="179">
        <v>0</v>
      </c>
      <c r="E47" s="179">
        <v>5.6599999999999998E-2</v>
      </c>
      <c r="F47" s="179">
        <v>3.2899999999999999E-2</v>
      </c>
      <c r="G47" s="179">
        <v>3.5700000000000003E-2</v>
      </c>
      <c r="H47" s="179">
        <v>2.7799999999999998E-2</v>
      </c>
      <c r="I47" s="179">
        <v>3.0200000000000001E-2</v>
      </c>
      <c r="J47" s="179">
        <v>4.3299999999999998E-2</v>
      </c>
      <c r="K47" s="179">
        <v>0</v>
      </c>
      <c r="L47" s="179">
        <v>3.5099999999999999E-2</v>
      </c>
      <c r="M47" s="179">
        <v>3.3500000000000002E-2</v>
      </c>
      <c r="N47" s="179">
        <v>2.9100000000000001E-2</v>
      </c>
      <c r="O47" s="179">
        <v>2.8899999999999999E-2</v>
      </c>
      <c r="P47" s="179">
        <v>2.9899999999999999E-2</v>
      </c>
      <c r="Q47" s="179">
        <v>2.9399999999999999E-2</v>
      </c>
      <c r="R47" s="179">
        <v>0</v>
      </c>
      <c r="S47" s="179">
        <v>6.2E-2</v>
      </c>
      <c r="T47" s="179">
        <v>2.4199999999999999E-2</v>
      </c>
      <c r="U47" s="179">
        <v>2.5499999999999998E-2</v>
      </c>
      <c r="V47" s="179">
        <v>4.0899999999999999E-2</v>
      </c>
      <c r="W47" s="179">
        <v>2.92E-2</v>
      </c>
      <c r="X47" s="179">
        <v>2.6700000000000002E-2</v>
      </c>
      <c r="Y47" s="179">
        <v>0</v>
      </c>
      <c r="Z47" s="179">
        <v>5.5899999999999998E-2</v>
      </c>
      <c r="AA47" s="179">
        <v>2.53E-2</v>
      </c>
      <c r="AB47" s="179">
        <v>2.1700000000000001E-2</v>
      </c>
      <c r="AC47" s="179">
        <v>2.92E-2</v>
      </c>
      <c r="AD47" s="179">
        <v>2.06E-2</v>
      </c>
      <c r="AE47" s="179">
        <v>2.3099999999999999E-2</v>
      </c>
      <c r="AF47" s="188"/>
      <c r="AG47" s="180"/>
      <c r="AH47" s="181">
        <v>0.8539000000000001</v>
      </c>
      <c r="AI47" s="182">
        <v>2.8453571428571429E-2</v>
      </c>
      <c r="AJ47" s="179">
        <v>6.2E-2</v>
      </c>
      <c r="AK47" s="89">
        <v>0</v>
      </c>
      <c r="AL47" s="168"/>
      <c r="AM47" s="168"/>
      <c r="AN47" s="168"/>
      <c r="AO47" s="168"/>
    </row>
    <row r="48" spans="1:45" ht="15.95" customHeight="1">
      <c r="A48" s="184" t="s">
        <v>89</v>
      </c>
      <c r="B48" s="179">
        <v>0</v>
      </c>
      <c r="C48" s="179">
        <v>5.1999999999999998E-2</v>
      </c>
      <c r="D48" s="179">
        <v>3.5499999999999997E-2</v>
      </c>
      <c r="E48" s="179">
        <v>3.0599999999999999E-2</v>
      </c>
      <c r="F48" s="179">
        <v>2.76E-2</v>
      </c>
      <c r="G48" s="179">
        <v>2.8000000000000001E-2</v>
      </c>
      <c r="H48" s="179">
        <v>2.6700000000000002E-2</v>
      </c>
      <c r="I48" s="179">
        <v>0</v>
      </c>
      <c r="J48" s="179">
        <v>0.05</v>
      </c>
      <c r="K48" s="179">
        <v>2.6499999999999999E-2</v>
      </c>
      <c r="L48" s="179">
        <v>3.09E-2</v>
      </c>
      <c r="M48" s="179">
        <v>3.1300000000000001E-2</v>
      </c>
      <c r="N48" s="179">
        <v>2.8199999999999999E-2</v>
      </c>
      <c r="O48" s="179">
        <v>3.8600000000000002E-2</v>
      </c>
      <c r="P48" s="179">
        <v>0</v>
      </c>
      <c r="Q48" s="179">
        <v>3.7100000000000001E-2</v>
      </c>
      <c r="R48" s="179">
        <v>0</v>
      </c>
      <c r="S48" s="179">
        <v>0</v>
      </c>
      <c r="T48" s="179">
        <v>0</v>
      </c>
      <c r="U48" s="179">
        <v>0</v>
      </c>
      <c r="V48" s="179">
        <v>0</v>
      </c>
      <c r="W48" s="179">
        <v>0</v>
      </c>
      <c r="X48" s="179">
        <v>0</v>
      </c>
      <c r="Y48" s="179">
        <v>1.2999999999999999E-3</v>
      </c>
      <c r="Z48" s="179">
        <v>0</v>
      </c>
      <c r="AA48" s="179">
        <v>0</v>
      </c>
      <c r="AB48" s="179">
        <v>0</v>
      </c>
      <c r="AC48" s="179">
        <v>1.03E-2</v>
      </c>
      <c r="AD48" s="179">
        <v>0</v>
      </c>
      <c r="AE48" s="179">
        <v>5.3999999999999999E-2</v>
      </c>
      <c r="AF48" s="179">
        <v>2.76E-2</v>
      </c>
      <c r="AG48" s="180"/>
      <c r="AH48" s="181">
        <v>0.53620000000000001</v>
      </c>
      <c r="AI48" s="182">
        <v>1.6696551724137931E-2</v>
      </c>
      <c r="AJ48" s="179">
        <v>5.3999999999999999E-2</v>
      </c>
      <c r="AK48" s="89">
        <v>0</v>
      </c>
      <c r="AL48" s="210"/>
      <c r="AM48" s="212"/>
      <c r="AN48" s="176"/>
      <c r="AO48" s="176"/>
    </row>
    <row r="49" spans="1:46" ht="9.9499999999999993" customHeight="1">
      <c r="A49" s="213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4"/>
      <c r="AI49" s="214"/>
      <c r="AJ49" s="214"/>
      <c r="AK49" s="215"/>
      <c r="AL49" s="12"/>
      <c r="AM49" s="12"/>
      <c r="AN49" s="12"/>
      <c r="AO49" s="12"/>
    </row>
    <row r="50" spans="1:46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6"/>
      <c r="AI50" s="6"/>
      <c r="AJ50" s="6"/>
      <c r="AK50" s="161"/>
      <c r="AL50" s="216"/>
      <c r="AM50" s="205"/>
      <c r="AN50" s="205"/>
      <c r="AO50" s="205"/>
    </row>
    <row r="51" spans="1:46" ht="19.5" customHeight="1">
      <c r="A51" s="202" t="s">
        <v>135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67" t="s">
        <v>136</v>
      </c>
      <c r="AI51" s="6"/>
      <c r="AJ51" s="6"/>
      <c r="AK51" s="161"/>
      <c r="AL51" s="162"/>
      <c r="AM51" s="163"/>
      <c r="AN51" s="163"/>
      <c r="AO51" s="163"/>
      <c r="AP51" s="163"/>
      <c r="AQ51" s="163"/>
      <c r="AR51" s="164"/>
      <c r="AS51" s="159"/>
      <c r="AT51" s="165"/>
    </row>
    <row r="52" spans="1:46" ht="20.100000000000001" customHeight="1">
      <c r="A52" s="172" t="s">
        <v>121</v>
      </c>
      <c r="B52" s="172">
        <v>1</v>
      </c>
      <c r="C52" s="172">
        <v>2</v>
      </c>
      <c r="D52" s="172">
        <v>3</v>
      </c>
      <c r="E52" s="172">
        <v>4</v>
      </c>
      <c r="F52" s="172">
        <v>5</v>
      </c>
      <c r="G52" s="172">
        <v>6</v>
      </c>
      <c r="H52" s="172">
        <v>7</v>
      </c>
      <c r="I52" s="172">
        <v>8</v>
      </c>
      <c r="J52" s="172">
        <v>9</v>
      </c>
      <c r="K52" s="172">
        <v>10</v>
      </c>
      <c r="L52" s="172">
        <v>11</v>
      </c>
      <c r="M52" s="172">
        <v>12</v>
      </c>
      <c r="N52" s="172">
        <v>13</v>
      </c>
      <c r="O52" s="172">
        <v>14</v>
      </c>
      <c r="P52" s="172">
        <v>15</v>
      </c>
      <c r="Q52" s="172">
        <v>16</v>
      </c>
      <c r="R52" s="172">
        <v>17</v>
      </c>
      <c r="S52" s="172">
        <v>18</v>
      </c>
      <c r="T52" s="172">
        <v>19</v>
      </c>
      <c r="U52" s="172">
        <v>20</v>
      </c>
      <c r="V52" s="172">
        <v>21</v>
      </c>
      <c r="W52" s="172">
        <v>22</v>
      </c>
      <c r="X52" s="172">
        <v>23</v>
      </c>
      <c r="Y52" s="172">
        <v>24</v>
      </c>
      <c r="Z52" s="172">
        <v>25</v>
      </c>
      <c r="AA52" s="172">
        <v>26</v>
      </c>
      <c r="AB52" s="172">
        <v>27</v>
      </c>
      <c r="AC52" s="172">
        <v>28</v>
      </c>
      <c r="AD52" s="172">
        <v>29</v>
      </c>
      <c r="AE52" s="172">
        <v>30</v>
      </c>
      <c r="AF52" s="172">
        <v>31</v>
      </c>
      <c r="AG52" s="173"/>
      <c r="AH52" s="174" t="s">
        <v>122</v>
      </c>
      <c r="AI52" s="174" t="s">
        <v>123</v>
      </c>
      <c r="AJ52" s="174" t="s">
        <v>124</v>
      </c>
      <c r="AK52" s="175" t="s">
        <v>125</v>
      </c>
      <c r="AL52" s="169"/>
      <c r="AO52" s="212"/>
      <c r="AP52" s="176"/>
      <c r="AQ52" s="176"/>
      <c r="AR52" s="176"/>
      <c r="AS52" s="217"/>
      <c r="AT52" s="171"/>
    </row>
    <row r="53" spans="1:46" ht="15.95" customHeight="1">
      <c r="A53" s="178">
        <v>43466</v>
      </c>
      <c r="B53" s="179">
        <v>5.0999999999999997E-2</v>
      </c>
      <c r="C53" s="179">
        <v>3.7600000000000001E-2</v>
      </c>
      <c r="D53" s="179">
        <v>3.7100000000000001E-2</v>
      </c>
      <c r="E53" s="179">
        <v>2.9499999999999998E-2</v>
      </c>
      <c r="F53" s="179">
        <v>4.2999999999999997E-2</v>
      </c>
      <c r="G53" s="179">
        <v>0</v>
      </c>
      <c r="H53" s="179">
        <v>8.1199999999999994E-2</v>
      </c>
      <c r="I53" s="179">
        <v>4.65E-2</v>
      </c>
      <c r="J53" s="179">
        <v>3.6499999999999998E-2</v>
      </c>
      <c r="K53" s="179">
        <v>3.61E-2</v>
      </c>
      <c r="L53" s="179">
        <v>3.9300000000000002E-2</v>
      </c>
      <c r="M53" s="179">
        <v>2.7099999999999999E-2</v>
      </c>
      <c r="N53" s="179">
        <v>0</v>
      </c>
      <c r="O53" s="179">
        <v>7.8799999999999995E-2</v>
      </c>
      <c r="P53" s="179">
        <v>3.2599999999999997E-2</v>
      </c>
      <c r="Q53" s="179">
        <v>3.6499999999999998E-2</v>
      </c>
      <c r="R53" s="179">
        <v>3.4599999999999999E-2</v>
      </c>
      <c r="S53" s="179">
        <v>7.7899999999999997E-2</v>
      </c>
      <c r="T53" s="179">
        <v>2.7300000000000001E-2</v>
      </c>
      <c r="U53" s="179">
        <v>0</v>
      </c>
      <c r="V53" s="179">
        <v>5.8299999999999998E-2</v>
      </c>
      <c r="W53" s="179">
        <v>2.0199999999999999E-2</v>
      </c>
      <c r="X53" s="179">
        <v>0</v>
      </c>
      <c r="Y53" s="179">
        <v>0</v>
      </c>
      <c r="Z53" s="179">
        <v>7.1999999999999998E-3</v>
      </c>
      <c r="AA53" s="179">
        <v>1.29E-2</v>
      </c>
      <c r="AB53" s="179">
        <v>0</v>
      </c>
      <c r="AC53" s="179">
        <v>2.7400000000000001E-2</v>
      </c>
      <c r="AD53" s="179">
        <v>1.2999999999999999E-2</v>
      </c>
      <c r="AE53" s="179">
        <v>1.1299999999999999E-2</v>
      </c>
      <c r="AF53" s="179">
        <v>1.6899999999999998E-2</v>
      </c>
      <c r="AG53" s="180"/>
      <c r="AH53" s="200">
        <v>0.91979999999999984</v>
      </c>
      <c r="AI53" s="179">
        <v>2.8662068965517238E-2</v>
      </c>
      <c r="AJ53" s="179">
        <v>8.1199999999999994E-2</v>
      </c>
      <c r="AK53" s="89">
        <v>0</v>
      </c>
      <c r="AL53" s="163"/>
      <c r="AO53" s="218"/>
    </row>
    <row r="54" spans="1:46" ht="15.95" customHeight="1">
      <c r="A54" s="184" t="s">
        <v>72</v>
      </c>
      <c r="B54" s="179">
        <v>3.8E-3</v>
      </c>
      <c r="C54" s="179">
        <v>1.2699999999999999E-2</v>
      </c>
      <c r="D54" s="179">
        <v>0</v>
      </c>
      <c r="E54" s="179">
        <v>3.0700000000000002E-2</v>
      </c>
      <c r="F54" s="179">
        <v>1.52E-2</v>
      </c>
      <c r="G54" s="179">
        <v>1.78E-2</v>
      </c>
      <c r="H54" s="179">
        <v>1.5299999999999999E-2</v>
      </c>
      <c r="I54" s="179">
        <v>2.1899999999999999E-2</v>
      </c>
      <c r="J54" s="179">
        <v>1.23E-2</v>
      </c>
      <c r="K54" s="179">
        <v>0</v>
      </c>
      <c r="L54" s="179">
        <v>4.6100000000000002E-2</v>
      </c>
      <c r="M54" s="179">
        <v>7.1999999999999998E-3</v>
      </c>
      <c r="N54" s="179">
        <v>2.01E-2</v>
      </c>
      <c r="O54" s="179">
        <v>1.9900000000000001E-2</v>
      </c>
      <c r="P54" s="179">
        <v>8.8999999999999999E-3</v>
      </c>
      <c r="Q54" s="179">
        <v>1.8200000000000001E-2</v>
      </c>
      <c r="R54" s="179">
        <v>0</v>
      </c>
      <c r="S54" s="179">
        <v>3.5000000000000003E-2</v>
      </c>
      <c r="T54" s="179">
        <v>1.1299999999999999E-2</v>
      </c>
      <c r="U54" s="179">
        <v>1.9099999999999999E-2</v>
      </c>
      <c r="V54" s="179">
        <v>1.61E-2</v>
      </c>
      <c r="W54" s="179">
        <v>1.7899999999999999E-2</v>
      </c>
      <c r="X54" s="179">
        <v>1.2500000000000001E-2</v>
      </c>
      <c r="Y54" s="179">
        <v>0</v>
      </c>
      <c r="Z54" s="179">
        <v>3.2199999999999999E-2</v>
      </c>
      <c r="AA54" s="179">
        <v>1.7999999999999999E-2</v>
      </c>
      <c r="AB54" s="179">
        <v>2.18E-2</v>
      </c>
      <c r="AC54" s="179">
        <v>1.3899999999999999E-2</v>
      </c>
      <c r="AD54" s="187"/>
      <c r="AE54" s="188"/>
      <c r="AF54" s="188"/>
      <c r="AG54" s="180"/>
      <c r="AH54" s="200">
        <v>0.44790000000000008</v>
      </c>
      <c r="AI54" s="179">
        <v>1.6592307692307691E-2</v>
      </c>
      <c r="AJ54" s="179">
        <v>4.6100000000000002E-2</v>
      </c>
      <c r="AK54" s="89">
        <v>0</v>
      </c>
      <c r="AL54" s="212"/>
      <c r="AO54" s="211"/>
    </row>
    <row r="55" spans="1:46" ht="15.95" customHeight="1">
      <c r="A55" s="184" t="s">
        <v>73</v>
      </c>
      <c r="B55" s="179">
        <v>8.3000000000000001E-3</v>
      </c>
      <c r="C55" s="179">
        <v>2.3699999999999999E-2</v>
      </c>
      <c r="D55" s="179">
        <v>0</v>
      </c>
      <c r="E55" s="179">
        <v>3.8100000000000002E-2</v>
      </c>
      <c r="F55" s="179">
        <v>1.2500000000000001E-2</v>
      </c>
      <c r="G55" s="179">
        <v>1.1599999999999999E-2</v>
      </c>
      <c r="H55" s="179">
        <v>2.06E-2</v>
      </c>
      <c r="I55" s="179">
        <v>1.1599999999999999E-2</v>
      </c>
      <c r="J55" s="179">
        <v>3.0300000000000001E-2</v>
      </c>
      <c r="K55" s="179">
        <v>0</v>
      </c>
      <c r="L55" s="179">
        <v>3.5099999999999999E-2</v>
      </c>
      <c r="M55" s="179">
        <v>1.8200000000000001E-2</v>
      </c>
      <c r="N55" s="179">
        <v>9.1000000000000004E-3</v>
      </c>
      <c r="O55" s="179">
        <v>1.34E-2</v>
      </c>
      <c r="P55" s="179">
        <v>4.1099999999999998E-2</v>
      </c>
      <c r="Q55" s="179">
        <v>1.04E-2</v>
      </c>
      <c r="R55" s="179">
        <v>0</v>
      </c>
      <c r="S55" s="179">
        <v>5.8900000000000001E-2</v>
      </c>
      <c r="T55" s="179">
        <v>2.18E-2</v>
      </c>
      <c r="U55" s="179">
        <v>1.2800000000000001E-2</v>
      </c>
      <c r="V55" s="179">
        <v>2.81E-2</v>
      </c>
      <c r="W55" s="179">
        <v>2.1499999999999998E-2</v>
      </c>
      <c r="X55" s="179">
        <v>1.29E-2</v>
      </c>
      <c r="Y55" s="179">
        <v>0</v>
      </c>
      <c r="Z55" s="179">
        <v>7.0599999999999996E-2</v>
      </c>
      <c r="AA55" s="179">
        <v>1.26E-2</v>
      </c>
      <c r="AB55" s="179">
        <v>1.61E-2</v>
      </c>
      <c r="AC55" s="179">
        <v>1.5299999999999999E-2</v>
      </c>
      <c r="AD55" s="179">
        <v>7.4999999999999997E-3</v>
      </c>
      <c r="AE55" s="179">
        <v>2.4500000000000001E-2</v>
      </c>
      <c r="AF55" s="179">
        <v>0</v>
      </c>
      <c r="AG55" s="180"/>
      <c r="AH55" s="200">
        <v>0.58659999999999979</v>
      </c>
      <c r="AI55" s="179">
        <v>1.9124137931034478E-2</v>
      </c>
      <c r="AJ55" s="179">
        <v>7.0599999999999996E-2</v>
      </c>
      <c r="AK55" s="89">
        <v>0</v>
      </c>
      <c r="AL55" s="183"/>
      <c r="AO55" s="164"/>
    </row>
    <row r="56" spans="1:46" ht="15.95" customHeight="1">
      <c r="A56" s="184" t="s">
        <v>77</v>
      </c>
      <c r="B56" s="179">
        <v>3.9600000000000003E-2</v>
      </c>
      <c r="C56" s="179">
        <v>1.04E-2</v>
      </c>
      <c r="D56" s="179">
        <v>1.2800000000000001E-2</v>
      </c>
      <c r="E56" s="179">
        <v>2.1100000000000001E-2</v>
      </c>
      <c r="F56" s="179">
        <v>8.3999999999999995E-3</v>
      </c>
      <c r="G56" s="179">
        <v>1.55E-2</v>
      </c>
      <c r="H56" s="179">
        <v>0</v>
      </c>
      <c r="I56" s="179">
        <v>4.4400000000000002E-2</v>
      </c>
      <c r="J56" s="179">
        <v>9.9000000000000008E-3</v>
      </c>
      <c r="K56" s="179">
        <v>1.7600000000000001E-2</v>
      </c>
      <c r="L56" s="179">
        <v>1.46E-2</v>
      </c>
      <c r="M56" s="179">
        <v>1.3899999999999999E-2</v>
      </c>
      <c r="N56" s="179">
        <v>6.7000000000000002E-3</v>
      </c>
      <c r="O56" s="179">
        <v>0</v>
      </c>
      <c r="P56" s="179">
        <v>3.4700000000000002E-2</v>
      </c>
      <c r="Q56" s="179">
        <v>1.24E-2</v>
      </c>
      <c r="R56" s="179">
        <v>8.3999999999999995E-3</v>
      </c>
      <c r="S56" s="179">
        <v>1.4500000000000001E-2</v>
      </c>
      <c r="T56" s="179">
        <v>1.4800000000000001E-2</v>
      </c>
      <c r="U56" s="179">
        <v>1.38E-2</v>
      </c>
      <c r="V56" s="179">
        <v>0</v>
      </c>
      <c r="W56" s="179">
        <v>3.0099999999999998E-2</v>
      </c>
      <c r="X56" s="179">
        <v>1.3899999999999999E-2</v>
      </c>
      <c r="Y56" s="179">
        <v>1.2999999999999999E-2</v>
      </c>
      <c r="Z56" s="179">
        <v>1.6899999999999998E-2</v>
      </c>
      <c r="AA56" s="179">
        <v>1.47E-2</v>
      </c>
      <c r="AB56" s="179">
        <v>6.6E-3</v>
      </c>
      <c r="AC56" s="179">
        <v>0</v>
      </c>
      <c r="AD56" s="179">
        <v>4.36E-2</v>
      </c>
      <c r="AE56" s="179">
        <v>1.04E-2</v>
      </c>
      <c r="AF56" s="188"/>
      <c r="AG56" s="180"/>
      <c r="AH56" s="200">
        <v>0.46270000000000006</v>
      </c>
      <c r="AI56" s="179">
        <v>1.4739285714285715E-2</v>
      </c>
      <c r="AJ56" s="179">
        <v>4.4400000000000002E-2</v>
      </c>
      <c r="AK56" s="89">
        <v>0</v>
      </c>
      <c r="AL56" s="192"/>
      <c r="AO56" s="207"/>
    </row>
    <row r="57" spans="1:46" ht="15.95" customHeight="1">
      <c r="A57" s="184" t="s">
        <v>78</v>
      </c>
      <c r="B57" s="179">
        <v>1.6299999999999999E-2</v>
      </c>
      <c r="C57" s="179">
        <v>1.2500000000000001E-2</v>
      </c>
      <c r="D57" s="179">
        <v>1.17E-2</v>
      </c>
      <c r="E57" s="179">
        <v>1.32E-2</v>
      </c>
      <c r="F57" s="179">
        <v>0</v>
      </c>
      <c r="G57" s="179">
        <v>3.9300000000000002E-2</v>
      </c>
      <c r="H57" s="179">
        <v>7.4999999999999997E-3</v>
      </c>
      <c r="I57" s="179">
        <v>1.38E-2</v>
      </c>
      <c r="J57" s="179">
        <v>1.04E-2</v>
      </c>
      <c r="K57" s="179">
        <v>1.8599999999999998E-2</v>
      </c>
      <c r="L57" s="179">
        <v>1.2200000000000001E-2</v>
      </c>
      <c r="M57" s="179">
        <v>0</v>
      </c>
      <c r="N57" s="179">
        <v>4.24E-2</v>
      </c>
      <c r="O57" s="179">
        <v>1.6E-2</v>
      </c>
      <c r="P57" s="179">
        <v>1.3299999999999999E-2</v>
      </c>
      <c r="Q57" s="179">
        <v>2.29E-2</v>
      </c>
      <c r="R57" s="179">
        <v>6.1000000000000004E-3</v>
      </c>
      <c r="S57" s="179">
        <v>1.11E-2</v>
      </c>
      <c r="T57" s="179">
        <v>0</v>
      </c>
      <c r="U57" s="179">
        <v>4.2900000000000001E-2</v>
      </c>
      <c r="V57" s="179">
        <v>1.41E-2</v>
      </c>
      <c r="W57" s="179">
        <v>1.4200000000000001E-2</v>
      </c>
      <c r="X57" s="179">
        <v>1.9800000000000002E-2</v>
      </c>
      <c r="Y57" s="179">
        <v>1.46E-2</v>
      </c>
      <c r="Z57" s="179">
        <v>2.5700000000000001E-2</v>
      </c>
      <c r="AA57" s="179">
        <v>0</v>
      </c>
      <c r="AB57" s="179">
        <v>2.46E-2</v>
      </c>
      <c r="AC57" s="179">
        <v>1.54E-2</v>
      </c>
      <c r="AD57" s="179">
        <v>2.0299999999999999E-2</v>
      </c>
      <c r="AE57" s="179">
        <v>6.7000000000000002E-3</v>
      </c>
      <c r="AF57" s="179">
        <v>1.5800000000000002E-2</v>
      </c>
      <c r="AG57" s="180"/>
      <c r="AH57" s="200">
        <v>0.48139999999999994</v>
      </c>
      <c r="AI57" s="179">
        <v>1.5606896551724135E-2</v>
      </c>
      <c r="AJ57" s="179">
        <v>4.2900000000000001E-2</v>
      </c>
      <c r="AK57" s="89">
        <v>0</v>
      </c>
      <c r="AL57" s="193"/>
      <c r="AO57" s="209"/>
    </row>
    <row r="58" spans="1:46" ht="15.95" customHeight="1">
      <c r="A58" s="184" t="s">
        <v>81</v>
      </c>
      <c r="B58" s="179">
        <v>2.7400000000000001E-2</v>
      </c>
      <c r="C58" s="179">
        <v>0</v>
      </c>
      <c r="D58" s="179">
        <v>3.3099999999999997E-2</v>
      </c>
      <c r="E58" s="179">
        <v>1.9900000000000001E-2</v>
      </c>
      <c r="F58" s="179">
        <v>1.0200000000000001E-2</v>
      </c>
      <c r="G58" s="179">
        <v>2.4299999999999999E-2</v>
      </c>
      <c r="H58" s="179">
        <v>9.5999999999999992E-3</v>
      </c>
      <c r="I58" s="179">
        <v>2.24E-2</v>
      </c>
      <c r="J58" s="179">
        <v>0</v>
      </c>
      <c r="K58" s="179">
        <v>2.9700000000000001E-2</v>
      </c>
      <c r="L58" s="179">
        <v>1.4200000000000001E-2</v>
      </c>
      <c r="M58" s="179">
        <v>0.02</v>
      </c>
      <c r="N58" s="179">
        <v>2.2100000000000002E-2</v>
      </c>
      <c r="O58" s="179">
        <v>1.2999999999999999E-2</v>
      </c>
      <c r="P58" s="179">
        <v>1.49E-2</v>
      </c>
      <c r="Q58" s="179">
        <v>0</v>
      </c>
      <c r="R58" s="179">
        <v>2.5000000000000001E-2</v>
      </c>
      <c r="S58" s="179">
        <v>1.7999999999999999E-2</v>
      </c>
      <c r="T58" s="179">
        <v>2.1000000000000001E-2</v>
      </c>
      <c r="U58" s="179">
        <v>1.18E-2</v>
      </c>
      <c r="V58" s="179">
        <v>1.37E-2</v>
      </c>
      <c r="W58" s="179">
        <v>2.0899999999999998E-2</v>
      </c>
      <c r="X58" s="179">
        <v>0</v>
      </c>
      <c r="Y58" s="179">
        <v>5.8599999999999999E-2</v>
      </c>
      <c r="Z58" s="179">
        <v>4.0800000000000003E-2</v>
      </c>
      <c r="AA58" s="179">
        <v>3.0499999999999999E-2</v>
      </c>
      <c r="AB58" s="179">
        <v>3.0499999999999999E-2</v>
      </c>
      <c r="AC58" s="179">
        <v>2.6100000000000002E-2</v>
      </c>
      <c r="AD58" s="179">
        <v>3.3099999999999997E-2</v>
      </c>
      <c r="AE58" s="179">
        <v>0</v>
      </c>
      <c r="AF58" s="188"/>
      <c r="AG58" s="180"/>
      <c r="AH58" s="200">
        <v>0.59079999999999999</v>
      </c>
      <c r="AI58" s="179">
        <v>2.0121428571428571E-2</v>
      </c>
      <c r="AJ58" s="179">
        <v>5.8599999999999999E-2</v>
      </c>
      <c r="AK58" s="89">
        <v>0</v>
      </c>
      <c r="AL58" s="193"/>
      <c r="AO58" s="205"/>
    </row>
    <row r="59" spans="1:46" ht="15.95" customHeight="1">
      <c r="A59" s="184" t="s">
        <v>84</v>
      </c>
      <c r="B59" s="179">
        <v>5.1299999999999998E-2</v>
      </c>
      <c r="C59" s="179">
        <v>3.0200000000000001E-2</v>
      </c>
      <c r="D59" s="179">
        <v>3.1300000000000001E-2</v>
      </c>
      <c r="E59" s="179">
        <v>3.61E-2</v>
      </c>
      <c r="F59" s="179">
        <v>2.6700000000000002E-2</v>
      </c>
      <c r="G59" s="179">
        <v>3.4200000000000001E-2</v>
      </c>
      <c r="H59" s="179">
        <v>0</v>
      </c>
      <c r="I59" s="179">
        <v>4.1099999999999998E-2</v>
      </c>
      <c r="J59" s="179">
        <v>3.1E-2</v>
      </c>
      <c r="K59" s="179">
        <v>3.27E-2</v>
      </c>
      <c r="L59" s="179">
        <v>3.1199999999999999E-2</v>
      </c>
      <c r="M59" s="179">
        <v>2.2200000000000001E-2</v>
      </c>
      <c r="N59" s="179">
        <v>3.3799999999999997E-2</v>
      </c>
      <c r="O59" s="179">
        <v>0</v>
      </c>
      <c r="P59" s="179">
        <v>5.6800000000000003E-2</v>
      </c>
      <c r="Q59" s="179">
        <v>8.9999999999999998E-4</v>
      </c>
      <c r="R59" s="179">
        <v>2.9999999999999997E-4</v>
      </c>
      <c r="S59" s="179">
        <v>2.9999999999999997E-4</v>
      </c>
      <c r="T59" s="179">
        <v>2.93E-2</v>
      </c>
      <c r="U59" s="179">
        <v>3.2300000000000002E-2</v>
      </c>
      <c r="V59" s="179">
        <v>0</v>
      </c>
      <c r="W59" s="179">
        <v>4.3499999999999997E-2</v>
      </c>
      <c r="X59" s="179">
        <v>3.3000000000000002E-2</v>
      </c>
      <c r="Y59" s="179">
        <v>3.44E-2</v>
      </c>
      <c r="Z59" s="179">
        <v>2.4500000000000001E-2</v>
      </c>
      <c r="AA59" s="179">
        <v>2.98E-2</v>
      </c>
      <c r="AB59" s="179">
        <v>2.8199999999999999E-2</v>
      </c>
      <c r="AC59" s="179">
        <v>0</v>
      </c>
      <c r="AD59" s="179">
        <v>5.2400000000000002E-2</v>
      </c>
      <c r="AE59" s="179">
        <v>2.8199999999999999E-2</v>
      </c>
      <c r="AF59" s="179">
        <v>3.5200000000000002E-2</v>
      </c>
      <c r="AG59" s="180"/>
      <c r="AH59" s="200">
        <v>0.83090000000000019</v>
      </c>
      <c r="AI59" s="179">
        <v>2.5841379310344831E-2</v>
      </c>
      <c r="AJ59" s="179">
        <v>5.6800000000000003E-2</v>
      </c>
      <c r="AK59" s="89">
        <v>0</v>
      </c>
      <c r="AL59" s="193"/>
      <c r="AO59" s="12"/>
    </row>
    <row r="60" spans="1:46" ht="15.95" customHeight="1">
      <c r="A60" s="184" t="s">
        <v>137</v>
      </c>
      <c r="B60" s="179">
        <v>2.3699999999999999E-2</v>
      </c>
      <c r="C60" s="179">
        <v>2.8500000000000001E-2</v>
      </c>
      <c r="D60" s="179">
        <v>2.6599999999999999E-2</v>
      </c>
      <c r="E60" s="179">
        <v>0</v>
      </c>
      <c r="F60" s="179">
        <v>4.9700000000000001E-2</v>
      </c>
      <c r="G60" s="179">
        <v>2.41E-2</v>
      </c>
      <c r="H60" s="179">
        <v>3.8800000000000001E-2</v>
      </c>
      <c r="I60" s="179">
        <v>1.9300000000000001E-2</v>
      </c>
      <c r="J60" s="179">
        <v>3.6299999999999999E-2</v>
      </c>
      <c r="K60" s="179">
        <v>1.8599999999999998E-2</v>
      </c>
      <c r="L60" s="179">
        <v>0</v>
      </c>
      <c r="M60" s="179">
        <v>6.0299999999999999E-2</v>
      </c>
      <c r="N60" s="179">
        <v>1.7999999999999999E-2</v>
      </c>
      <c r="O60" s="179">
        <v>4.2000000000000003E-2</v>
      </c>
      <c r="P60" s="179">
        <v>5.9999999999999995E-4</v>
      </c>
      <c r="Q60" s="179">
        <v>0</v>
      </c>
      <c r="R60" s="179">
        <v>0</v>
      </c>
      <c r="S60" s="179">
        <v>0</v>
      </c>
      <c r="T60" s="179">
        <v>0</v>
      </c>
      <c r="U60" s="179">
        <v>0</v>
      </c>
      <c r="V60" s="179">
        <v>0</v>
      </c>
      <c r="W60" s="179">
        <v>0</v>
      </c>
      <c r="X60" s="179">
        <v>0</v>
      </c>
      <c r="Y60" s="179">
        <v>0</v>
      </c>
      <c r="Z60" s="179">
        <v>0</v>
      </c>
      <c r="AA60" s="179">
        <v>0</v>
      </c>
      <c r="AB60" s="179">
        <v>0</v>
      </c>
      <c r="AC60" s="179">
        <v>3.3E-3</v>
      </c>
      <c r="AD60" s="179">
        <v>5.0000000000000001E-4</v>
      </c>
      <c r="AE60" s="179">
        <v>0</v>
      </c>
      <c r="AF60" s="179">
        <v>2.4299999999999999E-2</v>
      </c>
      <c r="AG60" s="180"/>
      <c r="AH60" s="200">
        <v>0.41460000000000002</v>
      </c>
      <c r="AI60" s="179">
        <v>1.2496551724137932E-2</v>
      </c>
      <c r="AJ60" s="179">
        <v>6.0299999999999999E-2</v>
      </c>
      <c r="AK60" s="89">
        <v>0</v>
      </c>
      <c r="AL60" s="193"/>
      <c r="AO60" s="14"/>
    </row>
    <row r="61" spans="1:46" ht="15.95" customHeight="1">
      <c r="A61" s="184" t="s">
        <v>86</v>
      </c>
      <c r="B61" s="179">
        <v>0</v>
      </c>
      <c r="C61" s="179">
        <v>4.0099999999999997E-2</v>
      </c>
      <c r="D61" s="179">
        <v>2.5100000000000001E-2</v>
      </c>
      <c r="E61" s="179">
        <v>3.2399999999999998E-2</v>
      </c>
      <c r="F61" s="179">
        <v>3.8699999999999998E-2</v>
      </c>
      <c r="G61" s="179">
        <v>2.7699999999999999E-2</v>
      </c>
      <c r="H61" s="179">
        <v>2.9399999999999999E-2</v>
      </c>
      <c r="I61" s="179">
        <v>0</v>
      </c>
      <c r="J61" s="179">
        <v>5.9700000000000003E-2</v>
      </c>
      <c r="K61" s="179">
        <v>3.3500000000000002E-2</v>
      </c>
      <c r="L61" s="179">
        <v>2.4199999999999999E-2</v>
      </c>
      <c r="M61" s="179">
        <v>3.32E-2</v>
      </c>
      <c r="N61" s="179">
        <v>4.2299999999999997E-2</v>
      </c>
      <c r="O61" s="179">
        <v>2.7199999999999998E-2</v>
      </c>
      <c r="P61" s="179">
        <v>0</v>
      </c>
      <c r="Q61" s="179">
        <v>7.0199999999999999E-2</v>
      </c>
      <c r="R61" s="179">
        <v>2.3699999999999999E-2</v>
      </c>
      <c r="S61" s="179">
        <v>3.9800000000000002E-2</v>
      </c>
      <c r="T61" s="179">
        <v>2.6700000000000002E-2</v>
      </c>
      <c r="U61" s="179">
        <v>3.0099999999999998E-2</v>
      </c>
      <c r="V61" s="179">
        <v>3.49E-2</v>
      </c>
      <c r="W61" s="179">
        <v>0</v>
      </c>
      <c r="X61" s="179">
        <v>5.11E-2</v>
      </c>
      <c r="Y61" s="179">
        <v>2.7199999999999998E-2</v>
      </c>
      <c r="Z61" s="179">
        <v>3.32E-2</v>
      </c>
      <c r="AA61" s="179">
        <v>3.6499999999999998E-2</v>
      </c>
      <c r="AB61" s="179">
        <v>3.4700000000000002E-2</v>
      </c>
      <c r="AC61" s="179">
        <v>2.3900000000000001E-2</v>
      </c>
      <c r="AD61" s="179">
        <v>0</v>
      </c>
      <c r="AE61" s="179">
        <v>6.2399999999999997E-2</v>
      </c>
      <c r="AF61" s="188"/>
      <c r="AG61" s="180"/>
      <c r="AH61" s="200">
        <v>0.90789999999999993</v>
      </c>
      <c r="AI61" s="179">
        <v>3.0992857142857148E-2</v>
      </c>
      <c r="AJ61" s="179">
        <v>7.0199999999999999E-2</v>
      </c>
      <c r="AK61" s="89">
        <v>0</v>
      </c>
      <c r="AL61" s="193"/>
      <c r="AO61" s="207"/>
    </row>
    <row r="62" spans="1:46" ht="15.95" customHeight="1">
      <c r="A62" s="184" t="s">
        <v>87</v>
      </c>
      <c r="B62" s="179">
        <v>2.8799999999999999E-2</v>
      </c>
      <c r="C62" s="179">
        <v>3.1099999999999999E-2</v>
      </c>
      <c r="D62" s="179">
        <v>3.0599999999999999E-2</v>
      </c>
      <c r="E62" s="179">
        <v>3.32E-2</v>
      </c>
      <c r="F62" s="179">
        <v>3.2199999999999999E-2</v>
      </c>
      <c r="G62" s="179">
        <v>0</v>
      </c>
      <c r="H62" s="179">
        <v>5.3800000000000001E-2</v>
      </c>
      <c r="I62" s="179">
        <v>2.6700000000000002E-2</v>
      </c>
      <c r="J62" s="179">
        <v>3.3700000000000001E-2</v>
      </c>
      <c r="K62" s="179">
        <v>2.47E-2</v>
      </c>
      <c r="L62" s="179">
        <v>2.7300000000000001E-2</v>
      </c>
      <c r="M62" s="179">
        <v>3.1099999999999999E-2</v>
      </c>
      <c r="N62" s="179">
        <v>0</v>
      </c>
      <c r="O62" s="179">
        <v>5.4100000000000002E-2</v>
      </c>
      <c r="P62" s="179">
        <v>3.7199999999999997E-2</v>
      </c>
      <c r="Q62" s="179">
        <v>2.1700000000000001E-2</v>
      </c>
      <c r="R62" s="179">
        <v>2.8400000000000002E-2</v>
      </c>
      <c r="S62" s="179">
        <v>3.3599999999999998E-2</v>
      </c>
      <c r="T62" s="179">
        <v>3.4500000000000003E-2</v>
      </c>
      <c r="U62" s="179">
        <v>0</v>
      </c>
      <c r="V62" s="179">
        <v>5.5800000000000002E-2</v>
      </c>
      <c r="W62" s="179">
        <v>2.8500000000000001E-2</v>
      </c>
      <c r="X62" s="179">
        <v>3.1699999999999999E-2</v>
      </c>
      <c r="Y62" s="179">
        <v>2.7300000000000001E-2</v>
      </c>
      <c r="Z62" s="179">
        <v>3.32E-2</v>
      </c>
      <c r="AA62" s="179">
        <v>2.93E-2</v>
      </c>
      <c r="AB62" s="179">
        <v>0</v>
      </c>
      <c r="AC62" s="179">
        <v>5.8799999999999998E-2</v>
      </c>
      <c r="AD62" s="179">
        <v>2.3300000000000001E-2</v>
      </c>
      <c r="AE62" s="179">
        <v>3.6600000000000001E-2</v>
      </c>
      <c r="AF62" s="179">
        <v>2.8500000000000001E-2</v>
      </c>
      <c r="AG62" s="180"/>
      <c r="AH62" s="200">
        <v>0.91569999999999974</v>
      </c>
      <c r="AI62" s="179">
        <v>2.9510344827586198E-2</v>
      </c>
      <c r="AJ62" s="179">
        <v>5.8799999999999998E-2</v>
      </c>
      <c r="AK62" s="89">
        <v>0</v>
      </c>
      <c r="AL62" s="193"/>
      <c r="AO62" s="205"/>
    </row>
    <row r="63" spans="1:46" ht="15.95" customHeight="1">
      <c r="A63" s="184" t="s">
        <v>88</v>
      </c>
      <c r="B63" s="179">
        <v>3.1300000000000001E-2</v>
      </c>
      <c r="C63" s="179">
        <v>3.4200000000000001E-2</v>
      </c>
      <c r="D63" s="179">
        <v>0</v>
      </c>
      <c r="E63" s="179">
        <v>5.1499999999999997E-2</v>
      </c>
      <c r="F63" s="179">
        <v>2.58E-2</v>
      </c>
      <c r="G63" s="179">
        <v>3.8899999999999997E-2</v>
      </c>
      <c r="H63" s="179">
        <v>2.92E-2</v>
      </c>
      <c r="I63" s="179">
        <v>4.3200000000000002E-2</v>
      </c>
      <c r="J63" s="179">
        <v>0.03</v>
      </c>
      <c r="K63" s="179">
        <v>0</v>
      </c>
      <c r="L63" s="179">
        <v>6.5699999999999995E-2</v>
      </c>
      <c r="M63" s="179">
        <v>3.0700000000000002E-2</v>
      </c>
      <c r="N63" s="179">
        <v>3.2899999999999999E-2</v>
      </c>
      <c r="O63" s="179">
        <v>2.18E-2</v>
      </c>
      <c r="P63" s="179">
        <v>4.2099999999999999E-2</v>
      </c>
      <c r="Q63" s="179">
        <v>3.3000000000000002E-2</v>
      </c>
      <c r="R63" s="179">
        <v>0</v>
      </c>
      <c r="S63" s="179">
        <v>6.9599999999999995E-2</v>
      </c>
      <c r="T63" s="179">
        <v>2.6700000000000002E-2</v>
      </c>
      <c r="U63" s="179">
        <v>2.8000000000000001E-2</v>
      </c>
      <c r="V63" s="179">
        <v>3.2399999999999998E-2</v>
      </c>
      <c r="W63" s="179">
        <v>2.3099999999999999E-2</v>
      </c>
      <c r="X63" s="179">
        <v>2.8299999999999999E-2</v>
      </c>
      <c r="Y63" s="179">
        <v>0</v>
      </c>
      <c r="Z63" s="179">
        <v>7.7200000000000005E-2</v>
      </c>
      <c r="AA63" s="179">
        <v>3.0099999999999998E-2</v>
      </c>
      <c r="AB63" s="179">
        <v>2.3699999999999999E-2</v>
      </c>
      <c r="AC63" s="179">
        <v>2.9100000000000001E-2</v>
      </c>
      <c r="AD63" s="179">
        <v>4.0599999999999997E-2</v>
      </c>
      <c r="AE63" s="179">
        <v>3.32E-2</v>
      </c>
      <c r="AF63" s="188"/>
      <c r="AG63" s="180"/>
      <c r="AH63" s="200">
        <v>0.95230000000000015</v>
      </c>
      <c r="AI63" s="179">
        <v>3.1671428571428573E-2</v>
      </c>
      <c r="AJ63" s="179">
        <v>7.7200000000000005E-2</v>
      </c>
      <c r="AK63" s="89">
        <v>0</v>
      </c>
      <c r="AL63" s="193"/>
      <c r="AO63" s="205"/>
    </row>
    <row r="64" spans="1:46" ht="15.95" customHeight="1">
      <c r="A64" s="184" t="s">
        <v>89</v>
      </c>
      <c r="B64" s="179">
        <v>0</v>
      </c>
      <c r="C64" s="179">
        <v>8.6999999999999994E-2</v>
      </c>
      <c r="D64" s="179">
        <v>3.5099999999999999E-2</v>
      </c>
      <c r="E64" s="179">
        <v>1.9900000000000001E-2</v>
      </c>
      <c r="F64" s="179">
        <v>4.19E-2</v>
      </c>
      <c r="G64" s="179">
        <v>2.6599999999999999E-2</v>
      </c>
      <c r="H64" s="179">
        <v>3.0300000000000001E-2</v>
      </c>
      <c r="I64" s="179">
        <v>0</v>
      </c>
      <c r="J64" s="179">
        <v>7.9799999999999996E-2</v>
      </c>
      <c r="K64" s="179">
        <v>4.7699999999999999E-2</v>
      </c>
      <c r="L64" s="179">
        <v>4.0099999999999997E-2</v>
      </c>
      <c r="M64" s="179">
        <v>3.9600000000000003E-2</v>
      </c>
      <c r="N64" s="179">
        <v>4.4200000000000003E-2</v>
      </c>
      <c r="O64" s="179">
        <v>5.3800000000000001E-2</v>
      </c>
      <c r="P64" s="179">
        <v>0</v>
      </c>
      <c r="Q64" s="179">
        <v>7.5800000000000006E-2</v>
      </c>
      <c r="R64" s="179">
        <v>5.2900000000000003E-2</v>
      </c>
      <c r="S64" s="179">
        <v>2.8799999999999999E-2</v>
      </c>
      <c r="T64" s="179">
        <v>3.6200000000000003E-2</v>
      </c>
      <c r="U64" s="179">
        <v>4.4900000000000002E-2</v>
      </c>
      <c r="V64" s="179">
        <v>3.1E-2</v>
      </c>
      <c r="W64" s="179">
        <v>0</v>
      </c>
      <c r="X64" s="179">
        <v>0.111</v>
      </c>
      <c r="Y64" s="179">
        <v>4.9700000000000001E-2</v>
      </c>
      <c r="Z64" s="179">
        <v>5.3999999999999999E-2</v>
      </c>
      <c r="AA64" s="179">
        <v>3.8800000000000001E-2</v>
      </c>
      <c r="AB64" s="179">
        <v>5.6800000000000003E-2</v>
      </c>
      <c r="AC64" s="179">
        <v>6.1800000000000001E-2</v>
      </c>
      <c r="AD64" s="179">
        <v>0</v>
      </c>
      <c r="AE64" s="179">
        <v>8.4900000000000003E-2</v>
      </c>
      <c r="AF64" s="179">
        <v>4.4400000000000002E-2</v>
      </c>
      <c r="AG64" s="180"/>
      <c r="AH64" s="200">
        <v>1.3170000000000002</v>
      </c>
      <c r="AI64" s="179">
        <v>4.2413793103448283E-2</v>
      </c>
      <c r="AJ64" s="179">
        <v>0.111</v>
      </c>
      <c r="AK64" s="89">
        <v>0</v>
      </c>
      <c r="AL64" s="193"/>
      <c r="AO64" s="14"/>
    </row>
    <row r="65" spans="1:4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219"/>
      <c r="AI65" s="220"/>
      <c r="AJ65" s="6"/>
      <c r="AK65" s="161"/>
      <c r="AL65" s="207"/>
      <c r="AM65" s="207"/>
      <c r="AN65" s="221"/>
      <c r="AO65" s="201"/>
    </row>
    <row r="66" spans="1:45" ht="18" customHeight="1">
      <c r="A66" s="202" t="s">
        <v>138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67" t="s">
        <v>139</v>
      </c>
      <c r="AI66" s="6"/>
      <c r="AJ66" s="6"/>
      <c r="AK66" s="161"/>
      <c r="AL66" s="210"/>
      <c r="AM66" s="222"/>
      <c r="AN66" s="12"/>
      <c r="AO66" s="12"/>
      <c r="AP66" s="12"/>
      <c r="AQ66" s="203"/>
      <c r="AR66" s="12"/>
      <c r="AS66" s="204"/>
    </row>
    <row r="67" spans="1:45" ht="20.100000000000001" customHeight="1">
      <c r="A67" s="172" t="s">
        <v>121</v>
      </c>
      <c r="B67" s="172">
        <v>1</v>
      </c>
      <c r="C67" s="172">
        <v>2</v>
      </c>
      <c r="D67" s="172">
        <v>3</v>
      </c>
      <c r="E67" s="172">
        <v>4</v>
      </c>
      <c r="F67" s="172">
        <v>5</v>
      </c>
      <c r="G67" s="172">
        <v>6</v>
      </c>
      <c r="H67" s="172">
        <v>7</v>
      </c>
      <c r="I67" s="172">
        <v>8</v>
      </c>
      <c r="J67" s="172">
        <v>9</v>
      </c>
      <c r="K67" s="172">
        <v>10</v>
      </c>
      <c r="L67" s="172">
        <v>11</v>
      </c>
      <c r="M67" s="172">
        <v>12</v>
      </c>
      <c r="N67" s="172">
        <v>13</v>
      </c>
      <c r="O67" s="172">
        <v>14</v>
      </c>
      <c r="P67" s="172">
        <v>15</v>
      </c>
      <c r="Q67" s="172">
        <v>16</v>
      </c>
      <c r="R67" s="172">
        <v>17</v>
      </c>
      <c r="S67" s="172">
        <v>18</v>
      </c>
      <c r="T67" s="172">
        <v>19</v>
      </c>
      <c r="U67" s="172">
        <v>20</v>
      </c>
      <c r="V67" s="172">
        <v>21</v>
      </c>
      <c r="W67" s="172">
        <v>22</v>
      </c>
      <c r="X67" s="172">
        <v>23</v>
      </c>
      <c r="Y67" s="172">
        <v>24</v>
      </c>
      <c r="Z67" s="172">
        <v>25</v>
      </c>
      <c r="AA67" s="172">
        <v>26</v>
      </c>
      <c r="AB67" s="172">
        <v>27</v>
      </c>
      <c r="AC67" s="172">
        <v>28</v>
      </c>
      <c r="AD67" s="172">
        <v>29</v>
      </c>
      <c r="AE67" s="172">
        <v>30</v>
      </c>
      <c r="AF67" s="172">
        <v>31</v>
      </c>
      <c r="AG67" s="173"/>
      <c r="AH67" s="223" t="s">
        <v>122</v>
      </c>
      <c r="AI67" s="223" t="s">
        <v>123</v>
      </c>
      <c r="AJ67" s="223" t="s">
        <v>124</v>
      </c>
      <c r="AK67" s="224" t="s">
        <v>125</v>
      </c>
      <c r="AL67" s="183"/>
      <c r="AM67" s="209"/>
      <c r="AN67" s="206"/>
      <c r="AO67" s="209"/>
      <c r="AP67" s="209"/>
      <c r="AQ67" s="207"/>
      <c r="AR67" s="12"/>
      <c r="AS67" s="204"/>
    </row>
    <row r="68" spans="1:45" ht="15.95" customHeight="1">
      <c r="A68" s="178">
        <v>43466</v>
      </c>
      <c r="B68" s="179">
        <v>7.4999999999999997E-3</v>
      </c>
      <c r="C68" s="179">
        <v>7.0000000000000001E-3</v>
      </c>
      <c r="D68" s="179">
        <v>7.0000000000000001E-3</v>
      </c>
      <c r="E68" s="179">
        <v>6.7999999999999996E-3</v>
      </c>
      <c r="F68" s="179">
        <v>7.4999999999999997E-3</v>
      </c>
      <c r="G68" s="179">
        <v>0</v>
      </c>
      <c r="H68" s="179">
        <v>1.54E-2</v>
      </c>
      <c r="I68" s="179">
        <v>7.7000000000000002E-3</v>
      </c>
      <c r="J68" s="179">
        <v>6.1999999999999998E-3</v>
      </c>
      <c r="K68" s="179">
        <v>6.7999999999999996E-3</v>
      </c>
      <c r="L68" s="179">
        <v>6.3E-3</v>
      </c>
      <c r="M68" s="179">
        <v>6.7999999999999996E-3</v>
      </c>
      <c r="N68" s="179">
        <v>0</v>
      </c>
      <c r="O68" s="179">
        <v>1.43E-2</v>
      </c>
      <c r="P68" s="179">
        <v>6.3E-3</v>
      </c>
      <c r="Q68" s="179">
        <v>7.4000000000000003E-3</v>
      </c>
      <c r="R68" s="179">
        <v>6.8999999999999999E-3</v>
      </c>
      <c r="S68" s="179">
        <v>1.24E-2</v>
      </c>
      <c r="T68" s="179">
        <v>7.1999999999999998E-3</v>
      </c>
      <c r="U68" s="179">
        <v>0</v>
      </c>
      <c r="V68" s="179">
        <v>1.1299999999999999E-2</v>
      </c>
      <c r="W68" s="179">
        <v>6.8999999999999999E-3</v>
      </c>
      <c r="X68" s="179">
        <v>5.7000000000000002E-3</v>
      </c>
      <c r="Y68" s="179">
        <v>6.7000000000000002E-3</v>
      </c>
      <c r="Z68" s="179">
        <v>6.3E-3</v>
      </c>
      <c r="AA68" s="179">
        <v>7.7000000000000002E-3</v>
      </c>
      <c r="AB68" s="179">
        <v>0</v>
      </c>
      <c r="AC68" s="179">
        <v>1.46E-2</v>
      </c>
      <c r="AD68" s="179">
        <v>6.4000000000000003E-3</v>
      </c>
      <c r="AE68" s="179">
        <v>6.7000000000000002E-3</v>
      </c>
      <c r="AF68" s="179">
        <v>8.9999999999999993E-3</v>
      </c>
      <c r="AG68" s="180"/>
      <c r="AH68" s="200">
        <v>0.22080000000000005</v>
      </c>
      <c r="AI68" s="179">
        <v>7.1137931034482762E-3</v>
      </c>
      <c r="AJ68" s="179">
        <v>1.54E-2</v>
      </c>
      <c r="AK68" s="89">
        <v>0</v>
      </c>
      <c r="AL68" s="225"/>
      <c r="AM68" s="225"/>
      <c r="AN68" s="208"/>
      <c r="AO68" s="207"/>
    </row>
    <row r="69" spans="1:45" ht="15.95" customHeight="1">
      <c r="A69" s="184" t="s">
        <v>72</v>
      </c>
      <c r="B69" s="179">
        <v>6.1999999999999998E-3</v>
      </c>
      <c r="C69" s="179">
        <v>7.1999999999999998E-3</v>
      </c>
      <c r="D69" s="179">
        <v>0</v>
      </c>
      <c r="E69" s="179">
        <v>1.54E-2</v>
      </c>
      <c r="F69" s="179">
        <v>7.7999999999999996E-3</v>
      </c>
      <c r="G69" s="179">
        <v>7.6E-3</v>
      </c>
      <c r="H69" s="179">
        <v>6.6E-3</v>
      </c>
      <c r="I69" s="179">
        <v>9.2999999999999992E-3</v>
      </c>
      <c r="J69" s="179">
        <v>7.1999999999999998E-3</v>
      </c>
      <c r="K69" s="179">
        <v>0</v>
      </c>
      <c r="L69" s="179">
        <v>1.9099999999999999E-2</v>
      </c>
      <c r="M69" s="179">
        <v>5.8999999999999999E-3</v>
      </c>
      <c r="N69" s="179">
        <v>8.3000000000000001E-3</v>
      </c>
      <c r="O69" s="179">
        <v>7.7000000000000002E-3</v>
      </c>
      <c r="P69" s="179">
        <v>8.8000000000000005E-3</v>
      </c>
      <c r="Q69" s="179">
        <v>7.1000000000000004E-3</v>
      </c>
      <c r="R69" s="179">
        <v>0</v>
      </c>
      <c r="S69" s="179">
        <v>1.6299999999999999E-2</v>
      </c>
      <c r="T69" s="179">
        <v>6.7000000000000002E-3</v>
      </c>
      <c r="U69" s="179">
        <v>7.7000000000000002E-3</v>
      </c>
      <c r="V69" s="179">
        <v>7.7000000000000002E-3</v>
      </c>
      <c r="W69" s="179">
        <v>9.2999999999999992E-3</v>
      </c>
      <c r="X69" s="179">
        <v>7.7000000000000002E-3</v>
      </c>
      <c r="Y69" s="179">
        <v>0</v>
      </c>
      <c r="Z69" s="179">
        <v>1.6E-2</v>
      </c>
      <c r="AA69" s="179">
        <v>8.3000000000000001E-3</v>
      </c>
      <c r="AB69" s="179">
        <v>7.7999999999999996E-3</v>
      </c>
      <c r="AC69" s="179">
        <v>7.7999999999999996E-3</v>
      </c>
      <c r="AD69" s="187"/>
      <c r="AE69" s="188"/>
      <c r="AF69" s="188"/>
      <c r="AG69" s="180"/>
      <c r="AH69" s="200">
        <v>0.21950000000000006</v>
      </c>
      <c r="AI69" s="179">
        <v>7.9269230769230779E-3</v>
      </c>
      <c r="AJ69" s="179">
        <v>1.9099999999999999E-2</v>
      </c>
      <c r="AK69" s="89">
        <v>0</v>
      </c>
      <c r="AL69" s="207"/>
      <c r="AM69" s="12"/>
      <c r="AN69" s="209"/>
      <c r="AO69" s="209"/>
    </row>
    <row r="70" spans="1:45" ht="15.95" customHeight="1">
      <c r="A70" s="184" t="s">
        <v>73</v>
      </c>
      <c r="B70" s="179">
        <v>6.1000000000000004E-3</v>
      </c>
      <c r="C70" s="179">
        <v>9.4000000000000004E-3</v>
      </c>
      <c r="D70" s="179">
        <v>0</v>
      </c>
      <c r="E70" s="179">
        <v>1.61E-2</v>
      </c>
      <c r="F70" s="179">
        <v>7.4000000000000003E-3</v>
      </c>
      <c r="G70" s="179">
        <v>7.6E-3</v>
      </c>
      <c r="H70" s="179">
        <v>8.5000000000000006E-3</v>
      </c>
      <c r="I70" s="179">
        <v>8.0000000000000002E-3</v>
      </c>
      <c r="J70" s="179">
        <v>9.4000000000000004E-3</v>
      </c>
      <c r="K70" s="179">
        <v>0</v>
      </c>
      <c r="L70" s="179">
        <v>1.61E-2</v>
      </c>
      <c r="M70" s="179">
        <v>0.01</v>
      </c>
      <c r="N70" s="179">
        <v>8.5000000000000006E-3</v>
      </c>
      <c r="O70" s="179">
        <v>5.7000000000000002E-3</v>
      </c>
      <c r="P70" s="179">
        <v>9.1000000000000004E-3</v>
      </c>
      <c r="Q70" s="179">
        <v>6.4999999999999997E-3</v>
      </c>
      <c r="R70" s="179">
        <v>0</v>
      </c>
      <c r="S70" s="179">
        <v>1.61E-2</v>
      </c>
      <c r="T70" s="179">
        <v>7.7999999999999996E-3</v>
      </c>
      <c r="U70" s="179">
        <v>6.1000000000000004E-3</v>
      </c>
      <c r="V70" s="179">
        <v>8.0999999999999996E-3</v>
      </c>
      <c r="W70" s="179">
        <v>7.0000000000000001E-3</v>
      </c>
      <c r="X70" s="179">
        <v>5.8999999999999999E-3</v>
      </c>
      <c r="Y70" s="179">
        <v>0</v>
      </c>
      <c r="Z70" s="179">
        <v>1.49E-2</v>
      </c>
      <c r="AA70" s="179">
        <v>6.1000000000000004E-3</v>
      </c>
      <c r="AB70" s="179">
        <v>7.4999999999999997E-3</v>
      </c>
      <c r="AC70" s="179">
        <v>7.7000000000000002E-3</v>
      </c>
      <c r="AD70" s="179">
        <v>4.4999999999999997E-3</v>
      </c>
      <c r="AE70" s="179">
        <v>9.2999999999999992E-3</v>
      </c>
      <c r="AF70" s="179">
        <v>0</v>
      </c>
      <c r="AG70" s="180"/>
      <c r="AH70" s="200">
        <v>0.22940000000000002</v>
      </c>
      <c r="AI70" s="179">
        <v>7.3758620689655168E-3</v>
      </c>
      <c r="AJ70" s="179">
        <v>1.61E-2</v>
      </c>
      <c r="AK70" s="89">
        <v>0</v>
      </c>
      <c r="AL70" s="209"/>
      <c r="AM70" s="226"/>
      <c r="AN70" s="209"/>
      <c r="AO70" s="209"/>
    </row>
    <row r="71" spans="1:45" ht="15.95" customHeight="1">
      <c r="A71" s="184" t="s">
        <v>77</v>
      </c>
      <c r="B71" s="179">
        <v>1.46E-2</v>
      </c>
      <c r="C71" s="179">
        <v>5.4000000000000003E-3</v>
      </c>
      <c r="D71" s="179">
        <v>7.7999999999999996E-3</v>
      </c>
      <c r="E71" s="179">
        <v>6.4000000000000003E-3</v>
      </c>
      <c r="F71" s="179">
        <v>7.1000000000000004E-3</v>
      </c>
      <c r="G71" s="179">
        <v>8.6999999999999994E-3</v>
      </c>
      <c r="H71" s="179">
        <v>0</v>
      </c>
      <c r="I71" s="179">
        <v>1.44E-2</v>
      </c>
      <c r="J71" s="179">
        <v>5.8999999999999999E-3</v>
      </c>
      <c r="K71" s="179">
        <v>8.5000000000000006E-3</v>
      </c>
      <c r="L71" s="179">
        <v>7.0000000000000001E-3</v>
      </c>
      <c r="M71" s="179">
        <v>7.1000000000000004E-3</v>
      </c>
      <c r="N71" s="179">
        <v>6.1000000000000004E-3</v>
      </c>
      <c r="O71" s="179">
        <v>0</v>
      </c>
      <c r="P71" s="179">
        <v>1.46E-2</v>
      </c>
      <c r="Q71" s="179">
        <v>5.7999999999999996E-3</v>
      </c>
      <c r="R71" s="179">
        <v>7.0000000000000001E-3</v>
      </c>
      <c r="S71" s="179">
        <v>6.7999999999999996E-3</v>
      </c>
      <c r="T71" s="179">
        <v>6.4000000000000003E-3</v>
      </c>
      <c r="U71" s="179">
        <v>8.6999999999999994E-3</v>
      </c>
      <c r="V71" s="179">
        <v>0</v>
      </c>
      <c r="W71" s="179">
        <v>1.43E-2</v>
      </c>
      <c r="X71" s="179">
        <v>7.0000000000000001E-3</v>
      </c>
      <c r="Y71" s="179">
        <v>6.7999999999999996E-3</v>
      </c>
      <c r="Z71" s="179">
        <v>7.1999999999999998E-3</v>
      </c>
      <c r="AA71" s="179">
        <v>6.6E-3</v>
      </c>
      <c r="AB71" s="179">
        <v>5.1999999999999998E-3</v>
      </c>
      <c r="AC71" s="179">
        <v>0</v>
      </c>
      <c r="AD71" s="179">
        <v>1.44E-2</v>
      </c>
      <c r="AE71" s="179">
        <v>7.6E-3</v>
      </c>
      <c r="AF71" s="188"/>
      <c r="AG71" s="180"/>
      <c r="AH71" s="200">
        <v>0.21740000000000001</v>
      </c>
      <c r="AI71" s="179">
        <v>7.0500000000000007E-3</v>
      </c>
      <c r="AJ71" s="179">
        <v>1.46E-2</v>
      </c>
      <c r="AK71" s="89">
        <v>0</v>
      </c>
      <c r="AL71" s="295"/>
      <c r="AM71" s="295"/>
      <c r="AN71" s="12"/>
      <c r="AO71" s="12"/>
    </row>
    <row r="72" spans="1:45" ht="15.95" customHeight="1">
      <c r="A72" s="184" t="s">
        <v>78</v>
      </c>
      <c r="B72" s="179">
        <v>7.1000000000000004E-3</v>
      </c>
      <c r="C72" s="179">
        <v>6.1999999999999998E-3</v>
      </c>
      <c r="D72" s="179">
        <v>6.7999999999999996E-3</v>
      </c>
      <c r="E72" s="179">
        <v>8.6999999999999994E-3</v>
      </c>
      <c r="F72" s="179">
        <v>0</v>
      </c>
      <c r="G72" s="179">
        <v>1.5299999999999999E-2</v>
      </c>
      <c r="H72" s="179">
        <v>5.1999999999999998E-3</v>
      </c>
      <c r="I72" s="179">
        <v>5.7000000000000002E-3</v>
      </c>
      <c r="J72" s="179">
        <v>7.1999999999999998E-3</v>
      </c>
      <c r="K72" s="179">
        <v>7.7000000000000002E-3</v>
      </c>
      <c r="L72" s="179">
        <v>8.0000000000000002E-3</v>
      </c>
      <c r="M72" s="179">
        <v>0</v>
      </c>
      <c r="N72" s="179">
        <v>1.47E-2</v>
      </c>
      <c r="O72" s="179">
        <v>8.0999999999999996E-3</v>
      </c>
      <c r="P72" s="179">
        <v>7.7000000000000002E-3</v>
      </c>
      <c r="Q72" s="179">
        <v>8.6999999999999994E-3</v>
      </c>
      <c r="R72" s="179">
        <v>5.1999999999999998E-3</v>
      </c>
      <c r="S72" s="179">
        <v>7.7999999999999996E-3</v>
      </c>
      <c r="T72" s="179">
        <v>0</v>
      </c>
      <c r="U72" s="179">
        <v>1.5599999999999999E-2</v>
      </c>
      <c r="V72" s="179">
        <v>7.1999999999999998E-3</v>
      </c>
      <c r="W72" s="179">
        <v>6.3E-3</v>
      </c>
      <c r="X72" s="179">
        <v>7.0000000000000001E-3</v>
      </c>
      <c r="Y72" s="179">
        <v>7.6E-3</v>
      </c>
      <c r="Z72" s="179">
        <v>8.8999999999999999E-3</v>
      </c>
      <c r="AA72" s="179">
        <v>0</v>
      </c>
      <c r="AB72" s="179">
        <v>1.18E-2</v>
      </c>
      <c r="AC72" s="179">
        <v>8.8999999999999999E-3</v>
      </c>
      <c r="AD72" s="179">
        <v>7.1999999999999998E-3</v>
      </c>
      <c r="AE72" s="179">
        <v>5.7000000000000002E-3</v>
      </c>
      <c r="AF72" s="179">
        <v>6.1000000000000004E-3</v>
      </c>
      <c r="AG72" s="180"/>
      <c r="AH72" s="200">
        <v>0.22240000000000001</v>
      </c>
      <c r="AI72" s="179">
        <v>7.2103448275862075E-3</v>
      </c>
      <c r="AJ72" s="179">
        <v>1.5599999999999999E-2</v>
      </c>
      <c r="AK72" s="89">
        <v>0</v>
      </c>
      <c r="AL72" s="190"/>
      <c r="AM72" s="227"/>
      <c r="AN72" s="14"/>
      <c r="AO72" s="14"/>
    </row>
    <row r="73" spans="1:45" ht="15.95" customHeight="1">
      <c r="A73" s="184" t="s">
        <v>81</v>
      </c>
      <c r="B73" s="179">
        <v>9.9000000000000008E-3</v>
      </c>
      <c r="C73" s="179">
        <v>0</v>
      </c>
      <c r="D73" s="179">
        <v>1.3599999999999999E-2</v>
      </c>
      <c r="E73" s="179">
        <v>7.1000000000000004E-3</v>
      </c>
      <c r="F73" s="179">
        <v>5.0000000000000001E-3</v>
      </c>
      <c r="G73" s="179">
        <v>9.2999999999999992E-3</v>
      </c>
      <c r="H73" s="179">
        <v>6.7000000000000002E-3</v>
      </c>
      <c r="I73" s="179">
        <v>7.7000000000000002E-3</v>
      </c>
      <c r="J73" s="179">
        <v>0</v>
      </c>
      <c r="K73" s="179">
        <v>1.37E-2</v>
      </c>
      <c r="L73" s="179">
        <v>7.1000000000000004E-3</v>
      </c>
      <c r="M73" s="179">
        <v>6.0000000000000001E-3</v>
      </c>
      <c r="N73" s="179">
        <v>4.7000000000000002E-3</v>
      </c>
      <c r="O73" s="179">
        <v>5.1999999999999998E-3</v>
      </c>
      <c r="P73" s="179">
        <v>6.1999999999999998E-3</v>
      </c>
      <c r="Q73" s="179">
        <v>0</v>
      </c>
      <c r="R73" s="179">
        <v>8.6999999999999994E-3</v>
      </c>
      <c r="S73" s="179">
        <v>5.1999999999999998E-3</v>
      </c>
      <c r="T73" s="179">
        <v>5.8999999999999999E-3</v>
      </c>
      <c r="U73" s="179">
        <v>6.7999999999999996E-3</v>
      </c>
      <c r="V73" s="179">
        <v>5.1999999999999998E-3</v>
      </c>
      <c r="W73" s="179">
        <v>7.7000000000000002E-3</v>
      </c>
      <c r="X73" s="179">
        <v>0</v>
      </c>
      <c r="Y73" s="179">
        <v>1.7000000000000001E-2</v>
      </c>
      <c r="Z73" s="179">
        <v>1.0200000000000001E-2</v>
      </c>
      <c r="AA73" s="179">
        <v>8.6999999999999994E-3</v>
      </c>
      <c r="AB73" s="179">
        <v>9.2999999999999992E-3</v>
      </c>
      <c r="AC73" s="179">
        <v>8.6999999999999994E-3</v>
      </c>
      <c r="AD73" s="179">
        <v>1.0200000000000001E-2</v>
      </c>
      <c r="AE73" s="179">
        <v>0</v>
      </c>
      <c r="AF73" s="188"/>
      <c r="AG73" s="180"/>
      <c r="AH73" s="200">
        <v>0.20579999999999998</v>
      </c>
      <c r="AI73" s="179">
        <v>6.9964285714285701E-3</v>
      </c>
      <c r="AJ73" s="179">
        <v>1.7000000000000001E-2</v>
      </c>
      <c r="AK73" s="89">
        <v>0</v>
      </c>
      <c r="AL73" s="193"/>
      <c r="AM73" s="228"/>
      <c r="AN73" s="207"/>
      <c r="AO73" s="207"/>
    </row>
    <row r="74" spans="1:45" ht="15.95" customHeight="1">
      <c r="A74" s="184" t="s">
        <v>84</v>
      </c>
      <c r="B74" s="179">
        <v>1.8800000000000001E-2</v>
      </c>
      <c r="C74" s="179">
        <v>9.5999999999999992E-3</v>
      </c>
      <c r="D74" s="179">
        <v>1.0699999999999999E-2</v>
      </c>
      <c r="E74" s="179">
        <v>9.7000000000000003E-3</v>
      </c>
      <c r="F74" s="179">
        <v>1.1900000000000001E-2</v>
      </c>
      <c r="G74" s="179">
        <v>1.0800000000000001E-2</v>
      </c>
      <c r="H74" s="179">
        <v>0</v>
      </c>
      <c r="I74" s="179">
        <v>1.6299999999999999E-2</v>
      </c>
      <c r="J74" s="179">
        <v>9.1000000000000004E-3</v>
      </c>
      <c r="K74" s="179">
        <v>9.4000000000000004E-3</v>
      </c>
      <c r="L74" s="179">
        <v>8.8999999999999999E-3</v>
      </c>
      <c r="M74" s="179">
        <v>9.1000000000000004E-3</v>
      </c>
      <c r="N74" s="179">
        <v>1.03E-2</v>
      </c>
      <c r="O74" s="179">
        <v>0</v>
      </c>
      <c r="P74" s="179">
        <v>1.6799999999999999E-2</v>
      </c>
      <c r="Q74" s="179">
        <v>1.0800000000000001E-2</v>
      </c>
      <c r="R74" s="179">
        <v>1.0200000000000001E-2</v>
      </c>
      <c r="S74" s="179">
        <v>1.17E-2</v>
      </c>
      <c r="T74" s="179">
        <v>9.5999999999999992E-3</v>
      </c>
      <c r="U74" s="179">
        <v>8.9999999999999993E-3</v>
      </c>
      <c r="V74" s="179">
        <v>0</v>
      </c>
      <c r="W74" s="179">
        <v>1.54E-2</v>
      </c>
      <c r="X74" s="179">
        <v>1.1299999999999999E-2</v>
      </c>
      <c r="Y74" s="179">
        <v>9.7000000000000003E-3</v>
      </c>
      <c r="Z74" s="179">
        <v>9.1999999999999998E-3</v>
      </c>
      <c r="AA74" s="179">
        <v>9.1999999999999998E-3</v>
      </c>
      <c r="AB74" s="179">
        <v>8.8999999999999999E-3</v>
      </c>
      <c r="AC74" s="179">
        <v>0</v>
      </c>
      <c r="AD74" s="179">
        <v>1.72E-2</v>
      </c>
      <c r="AE74" s="179">
        <v>9.5999999999999992E-3</v>
      </c>
      <c r="AF74" s="179">
        <v>7.7999999999999996E-3</v>
      </c>
      <c r="AG74" s="180"/>
      <c r="AH74" s="200">
        <v>0.30099999999999993</v>
      </c>
      <c r="AI74" s="179">
        <v>9.3999999999999986E-3</v>
      </c>
      <c r="AJ74" s="179">
        <v>1.8800000000000001E-2</v>
      </c>
      <c r="AK74" s="89">
        <v>0</v>
      </c>
      <c r="AL74" s="197"/>
      <c r="AM74" s="226"/>
      <c r="AN74" s="205"/>
      <c r="AO74" s="205"/>
    </row>
    <row r="75" spans="1:45" ht="15.95" customHeight="1">
      <c r="A75" s="184" t="s">
        <v>85</v>
      </c>
      <c r="B75" s="179">
        <v>8.0000000000000002E-3</v>
      </c>
      <c r="C75" s="179">
        <v>0.01</v>
      </c>
      <c r="D75" s="179">
        <v>1.01E-2</v>
      </c>
      <c r="E75" s="179">
        <v>0</v>
      </c>
      <c r="F75" s="179">
        <v>1.5800000000000002E-2</v>
      </c>
      <c r="G75" s="179">
        <v>7.1999999999999998E-3</v>
      </c>
      <c r="H75" s="179">
        <v>9.7999999999999997E-3</v>
      </c>
      <c r="I75" s="179">
        <v>8.6E-3</v>
      </c>
      <c r="J75" s="179">
        <v>1.04E-2</v>
      </c>
      <c r="K75" s="179">
        <v>5.4000000000000003E-3</v>
      </c>
      <c r="L75" s="179">
        <v>0</v>
      </c>
      <c r="M75" s="179">
        <v>1.9900000000000001E-2</v>
      </c>
      <c r="N75" s="179">
        <v>6.1999999999999998E-3</v>
      </c>
      <c r="O75" s="179">
        <v>1.0200000000000001E-2</v>
      </c>
      <c r="P75" s="179">
        <v>9.4999999999999998E-3</v>
      </c>
      <c r="Q75" s="179">
        <v>1.24E-2</v>
      </c>
      <c r="R75" s="179">
        <v>1.03E-2</v>
      </c>
      <c r="S75" s="179">
        <v>0</v>
      </c>
      <c r="T75" s="179">
        <v>2.0799999999999999E-2</v>
      </c>
      <c r="U75" s="179">
        <v>1.1599999999999999E-2</v>
      </c>
      <c r="V75" s="179">
        <v>9.7000000000000003E-3</v>
      </c>
      <c r="W75" s="179">
        <v>1.18E-2</v>
      </c>
      <c r="X75" s="179">
        <v>1.38E-2</v>
      </c>
      <c r="Y75" s="179">
        <v>1.11E-2</v>
      </c>
      <c r="Z75" s="179">
        <v>0</v>
      </c>
      <c r="AA75" s="179">
        <v>2.3400000000000001E-2</v>
      </c>
      <c r="AB75" s="179">
        <v>9.2999999999999992E-3</v>
      </c>
      <c r="AC75" s="179">
        <v>1.1299999999999999E-2</v>
      </c>
      <c r="AD75" s="179">
        <v>1.6999999999999999E-3</v>
      </c>
      <c r="AE75" s="179">
        <v>5.9999999999999995E-4</v>
      </c>
      <c r="AF75" s="179">
        <v>1.0800000000000001E-2</v>
      </c>
      <c r="AG75" s="180"/>
      <c r="AH75" s="200">
        <v>0.28969999999999985</v>
      </c>
      <c r="AI75" s="179">
        <v>9.3689655172413747E-3</v>
      </c>
      <c r="AJ75" s="179">
        <v>2.3400000000000001E-2</v>
      </c>
      <c r="AK75" s="89">
        <v>0</v>
      </c>
      <c r="AL75" s="229"/>
      <c r="AM75" s="226"/>
      <c r="AN75" s="209"/>
      <c r="AO75" s="209"/>
    </row>
    <row r="76" spans="1:45" ht="15.95" customHeight="1">
      <c r="A76" s="184" t="s">
        <v>86</v>
      </c>
      <c r="B76" s="179">
        <v>0</v>
      </c>
      <c r="C76" s="179">
        <v>1.54E-2</v>
      </c>
      <c r="D76" s="179">
        <v>1.06E-2</v>
      </c>
      <c r="E76" s="179">
        <v>7.7000000000000002E-3</v>
      </c>
      <c r="F76" s="179">
        <v>8.8000000000000005E-3</v>
      </c>
      <c r="G76" s="179">
        <v>8.8000000000000005E-3</v>
      </c>
      <c r="H76" s="179">
        <v>8.3000000000000001E-3</v>
      </c>
      <c r="I76" s="179">
        <v>0</v>
      </c>
      <c r="J76" s="179">
        <v>1.6400000000000001E-2</v>
      </c>
      <c r="K76" s="179">
        <v>9.1000000000000004E-3</v>
      </c>
      <c r="L76" s="179">
        <v>8.0000000000000002E-3</v>
      </c>
      <c r="M76" s="179">
        <v>1.2500000000000001E-2</v>
      </c>
      <c r="N76" s="179">
        <v>1.21E-2</v>
      </c>
      <c r="O76" s="179">
        <v>8.8000000000000005E-3</v>
      </c>
      <c r="P76" s="179">
        <v>0</v>
      </c>
      <c r="Q76" s="179">
        <v>1.89E-2</v>
      </c>
      <c r="R76" s="179">
        <v>9.1999999999999998E-3</v>
      </c>
      <c r="S76" s="179">
        <v>1.1299999999999999E-2</v>
      </c>
      <c r="T76" s="179">
        <v>8.2000000000000007E-3</v>
      </c>
      <c r="U76" s="179">
        <v>1.11E-2</v>
      </c>
      <c r="V76" s="179">
        <v>1.2E-2</v>
      </c>
      <c r="W76" s="179">
        <v>0</v>
      </c>
      <c r="X76" s="179">
        <v>6.8000000000000005E-2</v>
      </c>
      <c r="Y76" s="179">
        <v>2.9700000000000001E-2</v>
      </c>
      <c r="Z76" s="179">
        <v>5.0000000000000001E-4</v>
      </c>
      <c r="AA76" s="179">
        <v>1.03E-2</v>
      </c>
      <c r="AB76" s="179">
        <v>6.8999999999999999E-3</v>
      </c>
      <c r="AC76" s="179">
        <v>9.7000000000000003E-3</v>
      </c>
      <c r="AD76" s="179">
        <v>0</v>
      </c>
      <c r="AE76" s="179">
        <v>1.6199999999999999E-2</v>
      </c>
      <c r="AF76" s="188"/>
      <c r="AG76" s="180"/>
      <c r="AH76" s="200">
        <v>0.33850000000000002</v>
      </c>
      <c r="AI76" s="179">
        <v>1.1539285714285714E-2</v>
      </c>
      <c r="AJ76" s="179">
        <v>6.8000000000000005E-2</v>
      </c>
      <c r="AK76" s="89">
        <v>0</v>
      </c>
      <c r="AL76" s="14"/>
      <c r="AM76" s="228"/>
      <c r="AN76" s="14"/>
      <c r="AO76" s="14"/>
    </row>
    <row r="77" spans="1:45" ht="15.95" customHeight="1">
      <c r="A77" s="184" t="s">
        <v>87</v>
      </c>
      <c r="B77" s="179">
        <v>8.9999999999999993E-3</v>
      </c>
      <c r="C77" s="179">
        <v>6.7000000000000002E-3</v>
      </c>
      <c r="D77" s="179">
        <v>7.3000000000000001E-3</v>
      </c>
      <c r="E77" s="179">
        <v>8.0999999999999996E-3</v>
      </c>
      <c r="F77" s="179">
        <v>6.7999999999999996E-3</v>
      </c>
      <c r="G77" s="179">
        <v>0</v>
      </c>
      <c r="H77" s="179">
        <v>1.61E-2</v>
      </c>
      <c r="I77" s="179">
        <v>7.4000000000000003E-3</v>
      </c>
      <c r="J77" s="179">
        <v>6.4000000000000003E-3</v>
      </c>
      <c r="K77" s="179">
        <v>9.1999999999999998E-3</v>
      </c>
      <c r="L77" s="179">
        <v>0.01</v>
      </c>
      <c r="M77" s="179">
        <v>8.8999999999999999E-3</v>
      </c>
      <c r="N77" s="179">
        <v>0</v>
      </c>
      <c r="O77" s="179">
        <v>1.9E-2</v>
      </c>
      <c r="P77" s="179">
        <v>0.01</v>
      </c>
      <c r="Q77" s="179">
        <v>6.1000000000000004E-3</v>
      </c>
      <c r="R77" s="179">
        <v>4.4000000000000003E-3</v>
      </c>
      <c r="S77" s="179">
        <v>1.0800000000000001E-2</v>
      </c>
      <c r="T77" s="179">
        <v>9.2999999999999992E-3</v>
      </c>
      <c r="U77" s="179">
        <v>0</v>
      </c>
      <c r="V77" s="179">
        <v>2.0299999999999999E-2</v>
      </c>
      <c r="W77" s="179">
        <v>1.12E-2</v>
      </c>
      <c r="X77" s="179">
        <v>8.8999999999999999E-3</v>
      </c>
      <c r="Y77" s="179">
        <v>1.2200000000000001E-2</v>
      </c>
      <c r="Z77" s="179">
        <v>1.0500000000000001E-2</v>
      </c>
      <c r="AA77" s="179">
        <v>9.7000000000000003E-3</v>
      </c>
      <c r="AB77" s="179">
        <v>0</v>
      </c>
      <c r="AC77" s="179">
        <v>2.6499999999999999E-2</v>
      </c>
      <c r="AD77" s="179">
        <v>8.9999999999999993E-3</v>
      </c>
      <c r="AE77" s="179">
        <v>1.2200000000000001E-2</v>
      </c>
      <c r="AF77" s="179">
        <v>1.1900000000000001E-2</v>
      </c>
      <c r="AG77" s="180"/>
      <c r="AH77" s="200">
        <v>0.28790000000000004</v>
      </c>
      <c r="AI77" s="179">
        <v>9.3862068965517263E-3</v>
      </c>
      <c r="AJ77" s="179">
        <v>2.6499999999999999E-2</v>
      </c>
      <c r="AK77" s="89">
        <v>0</v>
      </c>
      <c r="AL77" s="207"/>
      <c r="AM77" s="207"/>
      <c r="AN77" s="207"/>
      <c r="AO77" s="207"/>
    </row>
    <row r="78" spans="1:45" ht="15.95" customHeight="1">
      <c r="A78" s="184" t="s">
        <v>88</v>
      </c>
      <c r="B78" s="179">
        <v>9.4000000000000004E-3</v>
      </c>
      <c r="C78" s="179">
        <v>1.0800000000000001E-2</v>
      </c>
      <c r="D78" s="179">
        <v>0</v>
      </c>
      <c r="E78" s="179">
        <v>0.02</v>
      </c>
      <c r="F78" s="179">
        <v>0.01</v>
      </c>
      <c r="G78" s="179">
        <v>1.2999999999999999E-2</v>
      </c>
      <c r="H78" s="179">
        <v>1.0500000000000001E-2</v>
      </c>
      <c r="I78" s="179">
        <v>1.4200000000000001E-2</v>
      </c>
      <c r="J78" s="179">
        <v>1.15E-2</v>
      </c>
      <c r="K78" s="179">
        <v>0</v>
      </c>
      <c r="L78" s="179">
        <v>2.2800000000000001E-2</v>
      </c>
      <c r="M78" s="179">
        <v>1.26E-2</v>
      </c>
      <c r="N78" s="179">
        <v>1.1599999999999999E-2</v>
      </c>
      <c r="O78" s="179">
        <v>9.7000000000000003E-3</v>
      </c>
      <c r="P78" s="179">
        <v>1.21E-2</v>
      </c>
      <c r="Q78" s="179">
        <v>1.1299999999999999E-2</v>
      </c>
      <c r="R78" s="179">
        <v>0</v>
      </c>
      <c r="S78" s="179">
        <v>2.1000000000000001E-2</v>
      </c>
      <c r="T78" s="179">
        <v>8.6E-3</v>
      </c>
      <c r="U78" s="179">
        <v>9.2999999999999992E-3</v>
      </c>
      <c r="V78" s="179">
        <v>1.11E-2</v>
      </c>
      <c r="W78" s="179">
        <v>1.18E-2</v>
      </c>
      <c r="X78" s="179">
        <v>7.0000000000000001E-3</v>
      </c>
      <c r="Y78" s="179">
        <v>0</v>
      </c>
      <c r="Z78" s="179">
        <v>2.7400000000000001E-2</v>
      </c>
      <c r="AA78" s="179">
        <v>0.01</v>
      </c>
      <c r="AB78" s="179">
        <v>9.7000000000000003E-3</v>
      </c>
      <c r="AC78" s="179">
        <v>8.9999999999999993E-3</v>
      </c>
      <c r="AD78" s="179">
        <v>1.0999999999999999E-2</v>
      </c>
      <c r="AE78" s="179">
        <v>0</v>
      </c>
      <c r="AF78" s="188"/>
      <c r="AG78" s="180"/>
      <c r="AH78" s="200">
        <v>0.31540000000000001</v>
      </c>
      <c r="AI78" s="179">
        <v>1.0542857142857142E-2</v>
      </c>
      <c r="AJ78" s="179">
        <v>2.7400000000000001E-2</v>
      </c>
      <c r="AK78" s="89">
        <v>0</v>
      </c>
      <c r="AL78" s="210"/>
      <c r="AM78" s="222"/>
      <c r="AN78" s="163"/>
      <c r="AO78" s="163"/>
    </row>
    <row r="79" spans="1:45" ht="15.95" customHeight="1">
      <c r="A79" s="184" t="s">
        <v>89</v>
      </c>
      <c r="B79" s="179">
        <v>0</v>
      </c>
      <c r="C79" s="179">
        <v>0</v>
      </c>
      <c r="D79" s="179">
        <v>0</v>
      </c>
      <c r="E79" s="179">
        <v>0</v>
      </c>
      <c r="F79" s="179">
        <v>0</v>
      </c>
      <c r="G79" s="179">
        <v>0</v>
      </c>
      <c r="H79" s="179">
        <v>0</v>
      </c>
      <c r="I79" s="179">
        <v>0</v>
      </c>
      <c r="J79" s="179">
        <v>0</v>
      </c>
      <c r="K79" s="179">
        <v>0</v>
      </c>
      <c r="L79" s="179">
        <v>1.4E-3</v>
      </c>
      <c r="M79" s="179">
        <v>0</v>
      </c>
      <c r="N79" s="179">
        <v>1.9E-3</v>
      </c>
      <c r="O79" s="179">
        <v>1.3899999999999999E-2</v>
      </c>
      <c r="P79" s="179">
        <v>0</v>
      </c>
      <c r="Q79" s="179">
        <v>2.18E-2</v>
      </c>
      <c r="R79" s="179">
        <v>1.2500000000000001E-2</v>
      </c>
      <c r="S79" s="179">
        <v>1.0200000000000001E-2</v>
      </c>
      <c r="T79" s="179">
        <v>1.2800000000000001E-2</v>
      </c>
      <c r="U79" s="179">
        <v>1.2E-2</v>
      </c>
      <c r="V79" s="179">
        <v>9.4000000000000004E-3</v>
      </c>
      <c r="W79" s="179">
        <v>0</v>
      </c>
      <c r="X79" s="179">
        <v>2.3099999999999999E-2</v>
      </c>
      <c r="Y79" s="179">
        <v>1.44E-2</v>
      </c>
      <c r="Z79" s="179">
        <v>1.12E-2</v>
      </c>
      <c r="AA79" s="179">
        <v>8.9999999999999993E-3</v>
      </c>
      <c r="AB79" s="179">
        <v>1.4800000000000001E-2</v>
      </c>
      <c r="AC79" s="179">
        <v>1.2999999999999999E-2</v>
      </c>
      <c r="AD79" s="179">
        <v>0</v>
      </c>
      <c r="AE79" s="179">
        <v>2.7E-2</v>
      </c>
      <c r="AF79" s="179">
        <v>1.1900000000000001E-2</v>
      </c>
      <c r="AG79" s="180"/>
      <c r="AH79" s="200">
        <v>0.22030000000000002</v>
      </c>
      <c r="AI79" s="179">
        <v>7.5965517241379319E-3</v>
      </c>
      <c r="AJ79" s="179">
        <v>2.7E-2</v>
      </c>
      <c r="AK79" s="89">
        <v>0</v>
      </c>
      <c r="AL79" s="176"/>
      <c r="AM79" s="176"/>
      <c r="AN79" s="176"/>
      <c r="AO79" s="176"/>
    </row>
    <row r="80" spans="1:45">
      <c r="A80" s="12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219"/>
      <c r="AI80" s="220"/>
      <c r="AJ80" s="6"/>
      <c r="AK80" s="161"/>
      <c r="AL80" s="12"/>
      <c r="AM80" s="12"/>
      <c r="AN80" s="12"/>
      <c r="AO80" s="12"/>
    </row>
    <row r="81" spans="1:45" ht="18.75" customHeight="1">
      <c r="A81" s="202" t="s">
        <v>140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230"/>
      <c r="AG81" s="17"/>
      <c r="AH81" s="167" t="s">
        <v>141</v>
      </c>
      <c r="AI81" s="17"/>
      <c r="AJ81" s="17"/>
      <c r="AK81" s="231"/>
      <c r="AL81" s="12"/>
      <c r="AM81" s="12"/>
      <c r="AN81" s="12"/>
      <c r="AO81" s="12"/>
      <c r="AP81" s="12"/>
      <c r="AQ81" s="203"/>
      <c r="AR81" s="12"/>
      <c r="AS81" s="204"/>
    </row>
    <row r="82" spans="1:45" ht="20.25" customHeight="1">
      <c r="A82" s="172" t="s">
        <v>121</v>
      </c>
      <c r="B82" s="172">
        <v>1</v>
      </c>
      <c r="C82" s="172">
        <v>2</v>
      </c>
      <c r="D82" s="172">
        <v>3</v>
      </c>
      <c r="E82" s="172">
        <v>4</v>
      </c>
      <c r="F82" s="172">
        <v>5</v>
      </c>
      <c r="G82" s="172">
        <v>6</v>
      </c>
      <c r="H82" s="172">
        <v>7</v>
      </c>
      <c r="I82" s="172">
        <v>8</v>
      </c>
      <c r="J82" s="172">
        <v>9</v>
      </c>
      <c r="K82" s="172">
        <v>10</v>
      </c>
      <c r="L82" s="172">
        <v>11</v>
      </c>
      <c r="M82" s="172">
        <v>12</v>
      </c>
      <c r="N82" s="172">
        <v>13</v>
      </c>
      <c r="O82" s="172">
        <v>14</v>
      </c>
      <c r="P82" s="172">
        <v>15</v>
      </c>
      <c r="Q82" s="172">
        <v>16</v>
      </c>
      <c r="R82" s="172">
        <v>17</v>
      </c>
      <c r="S82" s="172">
        <v>18</v>
      </c>
      <c r="T82" s="172">
        <v>19</v>
      </c>
      <c r="U82" s="172">
        <v>20</v>
      </c>
      <c r="V82" s="172">
        <v>21</v>
      </c>
      <c r="W82" s="172">
        <v>22</v>
      </c>
      <c r="X82" s="172">
        <v>23</v>
      </c>
      <c r="Y82" s="172">
        <v>24</v>
      </c>
      <c r="Z82" s="172">
        <v>25</v>
      </c>
      <c r="AA82" s="172">
        <v>26</v>
      </c>
      <c r="AB82" s="172">
        <v>27</v>
      </c>
      <c r="AC82" s="172">
        <v>28</v>
      </c>
      <c r="AD82" s="172">
        <v>29</v>
      </c>
      <c r="AE82" s="172">
        <v>30</v>
      </c>
      <c r="AF82" s="172">
        <v>31</v>
      </c>
      <c r="AG82" s="173"/>
      <c r="AH82" s="174" t="s">
        <v>122</v>
      </c>
      <c r="AI82" s="174" t="s">
        <v>123</v>
      </c>
      <c r="AJ82" s="174" t="s">
        <v>124</v>
      </c>
      <c r="AK82" s="175" t="s">
        <v>125</v>
      </c>
      <c r="AL82" s="183"/>
      <c r="AM82" s="209"/>
      <c r="AN82" s="206"/>
      <c r="AO82" s="209"/>
      <c r="AP82" s="209"/>
      <c r="AQ82" s="207"/>
      <c r="AR82" s="12"/>
      <c r="AS82" s="159"/>
    </row>
    <row r="83" spans="1:45" ht="15.95" customHeight="1">
      <c r="A83" s="178">
        <v>43466</v>
      </c>
      <c r="B83" s="179">
        <v>8.6999999999999994E-2</v>
      </c>
      <c r="C83" s="179">
        <v>6.0999999999999999E-2</v>
      </c>
      <c r="D83" s="179">
        <v>6.2E-2</v>
      </c>
      <c r="E83" s="179">
        <v>3.9E-2</v>
      </c>
      <c r="F83" s="179">
        <v>5.8999999999999997E-2</v>
      </c>
      <c r="G83" s="179">
        <v>0</v>
      </c>
      <c r="H83" s="179">
        <v>0.128</v>
      </c>
      <c r="I83" s="179">
        <v>7.8E-2</v>
      </c>
      <c r="J83" s="179">
        <v>3.1E-2</v>
      </c>
      <c r="K83" s="179">
        <v>5.6000000000000001E-2</v>
      </c>
      <c r="L83" s="179">
        <v>0.05</v>
      </c>
      <c r="M83" s="179">
        <v>0.05</v>
      </c>
      <c r="N83" s="179">
        <v>0</v>
      </c>
      <c r="O83" s="179">
        <v>0.129</v>
      </c>
      <c r="P83" s="179">
        <v>3.9E-2</v>
      </c>
      <c r="Q83" s="179">
        <v>5.2999999999999999E-2</v>
      </c>
      <c r="R83" s="179">
        <v>5.8000000000000003E-2</v>
      </c>
      <c r="S83" s="179">
        <v>0.14099999999999999</v>
      </c>
      <c r="T83" s="179">
        <v>6.6000000000000003E-2</v>
      </c>
      <c r="U83" s="179">
        <v>0</v>
      </c>
      <c r="V83" s="179">
        <v>0.14599999999999999</v>
      </c>
      <c r="W83" s="179">
        <v>0.08</v>
      </c>
      <c r="X83" s="179">
        <v>8.3000000000000004E-2</v>
      </c>
      <c r="Y83" s="179">
        <v>7.1999999999999995E-2</v>
      </c>
      <c r="Z83" s="179">
        <v>7.8E-2</v>
      </c>
      <c r="AA83" s="179">
        <v>8.3000000000000004E-2</v>
      </c>
      <c r="AB83" s="179">
        <v>0</v>
      </c>
      <c r="AC83" s="179">
        <v>0.16400000000000001</v>
      </c>
      <c r="AD83" s="179">
        <v>0.10199999999999999</v>
      </c>
      <c r="AE83" s="179">
        <v>5.6000000000000001E-2</v>
      </c>
      <c r="AF83" s="179">
        <v>7.1999999999999995E-2</v>
      </c>
      <c r="AG83" s="180"/>
      <c r="AH83" s="200">
        <v>2.1230000000000002</v>
      </c>
      <c r="AI83" s="179">
        <v>6.810344827586208E-2</v>
      </c>
      <c r="AJ83" s="179">
        <v>0.16400000000000001</v>
      </c>
      <c r="AK83" s="89">
        <v>0</v>
      </c>
      <c r="AL83" s="190"/>
      <c r="AM83" s="207"/>
      <c r="AN83" s="208"/>
      <c r="AO83" s="207"/>
    </row>
    <row r="84" spans="1:45" ht="15.95" customHeight="1">
      <c r="A84" s="184" t="s">
        <v>72</v>
      </c>
      <c r="B84" s="179">
        <v>6.5000000000000002E-2</v>
      </c>
      <c r="C84" s="179">
        <v>7.6999999999999999E-2</v>
      </c>
      <c r="D84" s="179">
        <v>0</v>
      </c>
      <c r="E84" s="179">
        <v>0.16</v>
      </c>
      <c r="F84" s="179">
        <v>9.1999999999999998E-2</v>
      </c>
      <c r="G84" s="179">
        <v>9.6000000000000002E-2</v>
      </c>
      <c r="H84" s="179">
        <v>9.0999999999999998E-2</v>
      </c>
      <c r="I84" s="179">
        <v>8.5000000000000006E-2</v>
      </c>
      <c r="J84" s="179">
        <v>8.1000000000000003E-2</v>
      </c>
      <c r="K84" s="179">
        <v>0</v>
      </c>
      <c r="L84" s="179">
        <v>0.21199999999999999</v>
      </c>
      <c r="M84" s="179">
        <v>0.113</v>
      </c>
      <c r="N84" s="179">
        <v>0.10100000000000001</v>
      </c>
      <c r="O84" s="179">
        <v>9.8000000000000004E-2</v>
      </c>
      <c r="P84" s="179">
        <v>8.5999999999999993E-2</v>
      </c>
      <c r="Q84" s="179">
        <v>0.10299999999999999</v>
      </c>
      <c r="R84" s="179">
        <v>0</v>
      </c>
      <c r="S84" s="179">
        <v>0.20799999999999999</v>
      </c>
      <c r="T84" s="179">
        <v>0.12</v>
      </c>
      <c r="U84" s="179">
        <v>0.112</v>
      </c>
      <c r="V84" s="179">
        <v>7.6999999999999999E-2</v>
      </c>
      <c r="W84" s="179">
        <v>6.7000000000000004E-2</v>
      </c>
      <c r="X84" s="179">
        <v>0.09</v>
      </c>
      <c r="Y84" s="179">
        <v>0</v>
      </c>
      <c r="Z84" s="179">
        <v>0.18099999999999999</v>
      </c>
      <c r="AA84" s="179">
        <v>9.5000000000000001E-2</v>
      </c>
      <c r="AB84" s="179">
        <v>8.7999999999999995E-2</v>
      </c>
      <c r="AC84" s="179">
        <v>0.09</v>
      </c>
      <c r="AD84" s="187"/>
      <c r="AE84" s="188"/>
      <c r="AF84" s="188"/>
      <c r="AG84" s="180"/>
      <c r="AH84" s="200">
        <v>2.5880000000000001</v>
      </c>
      <c r="AI84" s="179">
        <v>9.4076923076923086E-2</v>
      </c>
      <c r="AJ84" s="179">
        <v>0.21199999999999999</v>
      </c>
      <c r="AK84" s="89">
        <v>0</v>
      </c>
      <c r="AL84" s="222"/>
      <c r="AM84" s="209"/>
      <c r="AN84" s="209"/>
      <c r="AO84" s="209"/>
    </row>
    <row r="85" spans="1:45" ht="15.95" customHeight="1">
      <c r="A85" s="184" t="s">
        <v>73</v>
      </c>
      <c r="B85" s="179">
        <v>7.9000000000000001E-2</v>
      </c>
      <c r="C85" s="179">
        <v>0.107</v>
      </c>
      <c r="D85" s="179">
        <v>0</v>
      </c>
      <c r="E85" s="179">
        <v>0.153</v>
      </c>
      <c r="F85" s="179">
        <v>0.09</v>
      </c>
      <c r="G85" s="179">
        <v>8.5999999999999993E-2</v>
      </c>
      <c r="H85" s="179">
        <v>9.9000000000000005E-2</v>
      </c>
      <c r="I85" s="179">
        <v>9.6000000000000002E-2</v>
      </c>
      <c r="J85" s="179">
        <v>0.14599999999999999</v>
      </c>
      <c r="K85" s="179">
        <v>0</v>
      </c>
      <c r="L85" s="179">
        <v>0.191</v>
      </c>
      <c r="M85" s="179">
        <v>0.14599999999999999</v>
      </c>
      <c r="N85" s="179">
        <v>8.3000000000000004E-2</v>
      </c>
      <c r="O85" s="179">
        <v>8.3000000000000004E-2</v>
      </c>
      <c r="P85" s="179">
        <v>0.13200000000000001</v>
      </c>
      <c r="Q85" s="179">
        <v>0.105</v>
      </c>
      <c r="R85" s="179">
        <v>0</v>
      </c>
      <c r="S85" s="179">
        <v>0.214</v>
      </c>
      <c r="T85" s="179">
        <v>0.11700000000000001</v>
      </c>
      <c r="U85" s="179">
        <v>8.3000000000000004E-2</v>
      </c>
      <c r="V85" s="179">
        <v>0.127</v>
      </c>
      <c r="W85" s="179">
        <v>0.114</v>
      </c>
      <c r="X85" s="179">
        <v>0.104</v>
      </c>
      <c r="Y85" s="179">
        <v>0</v>
      </c>
      <c r="Z85" s="179">
        <v>0.30099999999999999</v>
      </c>
      <c r="AA85" s="179">
        <v>6.0999999999999999E-2</v>
      </c>
      <c r="AB85" s="179">
        <v>0.11600000000000001</v>
      </c>
      <c r="AC85" s="179">
        <v>0.125</v>
      </c>
      <c r="AD85" s="179">
        <v>0.10199999999999999</v>
      </c>
      <c r="AE85" s="179">
        <v>0.123</v>
      </c>
      <c r="AF85" s="179">
        <v>0</v>
      </c>
      <c r="AG85" s="180"/>
      <c r="AH85" s="200">
        <v>3.1829999999999998</v>
      </c>
      <c r="AI85" s="179">
        <v>0.10334482758620689</v>
      </c>
      <c r="AJ85" s="179">
        <v>0.30099999999999999</v>
      </c>
      <c r="AK85" s="89">
        <v>0</v>
      </c>
      <c r="AL85" s="209"/>
      <c r="AM85" s="209"/>
      <c r="AN85" s="209"/>
      <c r="AO85" s="209"/>
    </row>
    <row r="86" spans="1:45" ht="15.95" customHeight="1">
      <c r="A86" s="184" t="s">
        <v>77</v>
      </c>
      <c r="B86" s="179">
        <v>0.27900000000000003</v>
      </c>
      <c r="C86" s="179">
        <v>9.6000000000000002E-2</v>
      </c>
      <c r="D86" s="179">
        <v>9.6000000000000002E-2</v>
      </c>
      <c r="E86" s="179">
        <v>0.10299999999999999</v>
      </c>
      <c r="F86" s="179">
        <v>7.4999999999999997E-2</v>
      </c>
      <c r="G86" s="179">
        <v>0.08</v>
      </c>
      <c r="H86" s="179">
        <v>0</v>
      </c>
      <c r="I86" s="179">
        <v>0.16</v>
      </c>
      <c r="J86" s="179">
        <v>7.4999999999999997E-2</v>
      </c>
      <c r="K86" s="179">
        <v>7.3999999999999996E-2</v>
      </c>
      <c r="L86" s="179">
        <v>8.1000000000000003E-2</v>
      </c>
      <c r="M86" s="179">
        <v>9.2999999999999999E-2</v>
      </c>
      <c r="N86" s="179">
        <v>8.3000000000000004E-2</v>
      </c>
      <c r="O86" s="179">
        <v>0</v>
      </c>
      <c r="P86" s="179">
        <v>0.184</v>
      </c>
      <c r="Q86" s="179">
        <v>9.0999999999999998E-2</v>
      </c>
      <c r="R86" s="179">
        <v>8.8999999999999996E-2</v>
      </c>
      <c r="S86" s="179">
        <v>0.10199999999999999</v>
      </c>
      <c r="T86" s="179">
        <v>0.10299999999999999</v>
      </c>
      <c r="U86" s="179">
        <v>0.1</v>
      </c>
      <c r="V86" s="179">
        <v>0</v>
      </c>
      <c r="W86" s="179">
        <v>0.189</v>
      </c>
      <c r="X86" s="179">
        <v>8.8999999999999996E-2</v>
      </c>
      <c r="Y86" s="179">
        <v>7.8E-2</v>
      </c>
      <c r="Z86" s="179">
        <v>0.106</v>
      </c>
      <c r="AA86" s="179">
        <v>0.111</v>
      </c>
      <c r="AB86" s="179">
        <v>0.05</v>
      </c>
      <c r="AC86" s="179">
        <v>0</v>
      </c>
      <c r="AD86" s="179">
        <v>0.20200000000000001</v>
      </c>
      <c r="AE86" s="179">
        <v>8.5999999999999993E-2</v>
      </c>
      <c r="AF86" s="188"/>
      <c r="AG86" s="180"/>
      <c r="AH86" s="200">
        <v>2.8749999999999991</v>
      </c>
      <c r="AI86" s="179">
        <v>8.9285714285714288E-2</v>
      </c>
      <c r="AJ86" s="179">
        <v>0.27900000000000003</v>
      </c>
      <c r="AK86" s="89">
        <v>0</v>
      </c>
      <c r="AL86" s="229"/>
      <c r="AM86" s="12"/>
      <c r="AN86" s="12"/>
      <c r="AO86" s="12"/>
    </row>
    <row r="87" spans="1:45" ht="15.95" customHeight="1">
      <c r="A87" s="184" t="s">
        <v>78</v>
      </c>
      <c r="B87" s="179">
        <v>9.4E-2</v>
      </c>
      <c r="C87" s="179">
        <v>9.7000000000000003E-2</v>
      </c>
      <c r="D87" s="179">
        <v>0.10100000000000001</v>
      </c>
      <c r="E87" s="179">
        <v>0.09</v>
      </c>
      <c r="F87" s="179">
        <v>0</v>
      </c>
      <c r="G87" s="179">
        <v>0.17399999999999999</v>
      </c>
      <c r="H87" s="179">
        <v>9.2999999999999999E-2</v>
      </c>
      <c r="I87" s="179">
        <v>0.13500000000000001</v>
      </c>
      <c r="J87" s="179">
        <v>0.111</v>
      </c>
      <c r="K87" s="179">
        <v>0.124</v>
      </c>
      <c r="L87" s="179">
        <v>0.11</v>
      </c>
      <c r="M87" s="179">
        <v>0</v>
      </c>
      <c r="N87" s="179">
        <v>0.218</v>
      </c>
      <c r="O87" s="179">
        <v>7.0999999999999994E-2</v>
      </c>
      <c r="P87" s="179">
        <v>0.09</v>
      </c>
      <c r="Q87" s="179">
        <v>0.1</v>
      </c>
      <c r="R87" s="179">
        <v>0.108</v>
      </c>
      <c r="S87" s="179">
        <v>9.2999999999999999E-2</v>
      </c>
      <c r="T87" s="179">
        <v>0</v>
      </c>
      <c r="U87" s="179">
        <v>0.20100000000000001</v>
      </c>
      <c r="V87" s="179">
        <v>0.106</v>
      </c>
      <c r="W87" s="179">
        <v>9.7000000000000003E-2</v>
      </c>
      <c r="X87" s="179">
        <v>0.108</v>
      </c>
      <c r="Y87" s="179">
        <v>0.10199999999999999</v>
      </c>
      <c r="Z87" s="179">
        <v>0.11</v>
      </c>
      <c r="AA87" s="179">
        <v>0</v>
      </c>
      <c r="AB87" s="179">
        <v>0.188</v>
      </c>
      <c r="AC87" s="179">
        <v>0.125</v>
      </c>
      <c r="AD87" s="179">
        <v>0.113</v>
      </c>
      <c r="AE87" s="179">
        <v>9.7000000000000003E-2</v>
      </c>
      <c r="AF87" s="179">
        <v>0.11</v>
      </c>
      <c r="AG87" s="180"/>
      <c r="AH87" s="200">
        <v>3.1659999999999999</v>
      </c>
      <c r="AI87" s="179">
        <v>0.10258620689655172</v>
      </c>
      <c r="AJ87" s="179">
        <v>0.218</v>
      </c>
      <c r="AK87" s="89">
        <v>0</v>
      </c>
      <c r="AL87" s="190"/>
      <c r="AM87" s="14"/>
      <c r="AN87" s="14"/>
      <c r="AO87" s="14"/>
    </row>
    <row r="88" spans="1:45" ht="15.95" customHeight="1">
      <c r="A88" s="184" t="s">
        <v>81</v>
      </c>
      <c r="B88" s="179">
        <v>0.111</v>
      </c>
      <c r="C88" s="179">
        <v>0</v>
      </c>
      <c r="D88" s="179">
        <v>0.19800000000000001</v>
      </c>
      <c r="E88" s="179">
        <v>0.111</v>
      </c>
      <c r="F88" s="179">
        <v>9.5000000000000001E-2</v>
      </c>
      <c r="G88" s="179">
        <v>0.11600000000000001</v>
      </c>
      <c r="H88" s="179">
        <v>0.104</v>
      </c>
      <c r="I88" s="179">
        <v>0.11799999999999999</v>
      </c>
      <c r="J88" s="179">
        <v>0</v>
      </c>
      <c r="K88" s="179">
        <v>0.191</v>
      </c>
      <c r="L88" s="179">
        <v>0.114</v>
      </c>
      <c r="M88" s="179">
        <v>0.14399999999999999</v>
      </c>
      <c r="N88" s="179">
        <v>0.14099999999999999</v>
      </c>
      <c r="O88" s="179">
        <v>0.13800000000000001</v>
      </c>
      <c r="P88" s="179">
        <v>0.125</v>
      </c>
      <c r="Q88" s="179">
        <v>0</v>
      </c>
      <c r="R88" s="179">
        <v>0.251</v>
      </c>
      <c r="S88" s="179">
        <v>0.14399999999999999</v>
      </c>
      <c r="T88" s="179">
        <v>0.156</v>
      </c>
      <c r="U88" s="179">
        <v>0.12</v>
      </c>
      <c r="V88" s="179">
        <v>0.151</v>
      </c>
      <c r="W88" s="179">
        <v>7.8E-2</v>
      </c>
      <c r="X88" s="179">
        <v>0</v>
      </c>
      <c r="Y88" s="179">
        <v>0.20799999999999999</v>
      </c>
      <c r="Z88" s="179">
        <v>9.1999999999999998E-2</v>
      </c>
      <c r="AA88" s="179">
        <v>8.7999999999999995E-2</v>
      </c>
      <c r="AB88" s="179">
        <v>0.108</v>
      </c>
      <c r="AC88" s="179">
        <v>0.12</v>
      </c>
      <c r="AD88" s="179">
        <v>7.4999999999999997E-2</v>
      </c>
      <c r="AE88" s="179">
        <v>0</v>
      </c>
      <c r="AF88" s="188"/>
      <c r="AG88" s="180"/>
      <c r="AH88" s="200">
        <v>3.2970000000000006</v>
      </c>
      <c r="AI88" s="179">
        <v>0.1137857142857143</v>
      </c>
      <c r="AJ88" s="179">
        <v>0.251</v>
      </c>
      <c r="AK88" s="89">
        <v>0</v>
      </c>
      <c r="AL88" s="207"/>
      <c r="AM88" s="207"/>
      <c r="AN88" s="207"/>
      <c r="AO88" s="207"/>
    </row>
    <row r="89" spans="1:45" ht="15.95" customHeight="1">
      <c r="A89" s="184" t="s">
        <v>84</v>
      </c>
      <c r="B89" s="179">
        <v>0.17</v>
      </c>
      <c r="C89" s="179">
        <v>0.122</v>
      </c>
      <c r="D89" s="179">
        <v>8.2000000000000003E-2</v>
      </c>
      <c r="E89" s="179">
        <v>0.1</v>
      </c>
      <c r="F89" s="179">
        <v>0.11899999999999999</v>
      </c>
      <c r="G89" s="179">
        <v>9.8000000000000004E-2</v>
      </c>
      <c r="H89" s="179">
        <v>0</v>
      </c>
      <c r="I89" s="179">
        <v>0.159</v>
      </c>
      <c r="J89" s="179">
        <v>0.10100000000000001</v>
      </c>
      <c r="K89" s="179">
        <v>0.126</v>
      </c>
      <c r="L89" s="179">
        <v>0.109</v>
      </c>
      <c r="M89" s="179">
        <v>5.3999999999999999E-2</v>
      </c>
      <c r="N89" s="179">
        <v>0.11</v>
      </c>
      <c r="O89" s="179">
        <v>0</v>
      </c>
      <c r="P89" s="179">
        <v>0.18</v>
      </c>
      <c r="Q89" s="179">
        <v>0.123</v>
      </c>
      <c r="R89" s="179">
        <v>9.5000000000000001E-2</v>
      </c>
      <c r="S89" s="179">
        <v>0.13700000000000001</v>
      </c>
      <c r="T89" s="179">
        <v>0.104</v>
      </c>
      <c r="U89" s="179">
        <v>6.8000000000000005E-2</v>
      </c>
      <c r="V89" s="179">
        <v>0</v>
      </c>
      <c r="W89" s="179">
        <v>0.19500000000000001</v>
      </c>
      <c r="X89" s="179">
        <v>7.5999999999999998E-2</v>
      </c>
      <c r="Y89" s="179">
        <v>7.5999999999999998E-2</v>
      </c>
      <c r="Z89" s="179">
        <v>9.8000000000000004E-2</v>
      </c>
      <c r="AA89" s="179">
        <v>0.105</v>
      </c>
      <c r="AB89" s="179">
        <v>9.9000000000000005E-2</v>
      </c>
      <c r="AC89" s="179">
        <v>0</v>
      </c>
      <c r="AD89" s="179">
        <v>0.16700000000000001</v>
      </c>
      <c r="AE89" s="179">
        <v>0.107</v>
      </c>
      <c r="AF89" s="179">
        <v>9.4E-2</v>
      </c>
      <c r="AG89" s="180"/>
      <c r="AH89" s="200">
        <v>3.0739999999999998</v>
      </c>
      <c r="AI89" s="179">
        <v>9.5931034482758623E-2</v>
      </c>
      <c r="AJ89" s="179">
        <v>0.19500000000000001</v>
      </c>
      <c r="AK89" s="89">
        <v>0</v>
      </c>
      <c r="AL89" s="14"/>
      <c r="AM89" s="176"/>
      <c r="AN89" s="205"/>
      <c r="AO89" s="205"/>
    </row>
    <row r="90" spans="1:45" ht="15.95" customHeight="1">
      <c r="A90" s="184" t="s">
        <v>85</v>
      </c>
      <c r="B90" s="179">
        <v>0.113</v>
      </c>
      <c r="C90" s="179">
        <v>0.104</v>
      </c>
      <c r="D90" s="179">
        <v>0.10299999999999999</v>
      </c>
      <c r="E90" s="179">
        <v>0</v>
      </c>
      <c r="F90" s="179">
        <v>0.19700000000000001</v>
      </c>
      <c r="G90" s="179">
        <v>9.6000000000000002E-2</v>
      </c>
      <c r="H90" s="179">
        <v>0.114</v>
      </c>
      <c r="I90" s="179">
        <v>0.108</v>
      </c>
      <c r="J90" s="179">
        <v>0.114</v>
      </c>
      <c r="K90" s="179">
        <v>0.08</v>
      </c>
      <c r="L90" s="179">
        <v>0</v>
      </c>
      <c r="M90" s="179">
        <v>0.215</v>
      </c>
      <c r="N90" s="179">
        <v>0.10299999999999999</v>
      </c>
      <c r="O90" s="179">
        <v>0.13700000000000001</v>
      </c>
      <c r="P90" s="179">
        <v>0.121</v>
      </c>
      <c r="Q90" s="179">
        <v>0.20399999999999999</v>
      </c>
      <c r="R90" s="179">
        <v>0.124</v>
      </c>
      <c r="S90" s="179">
        <v>0</v>
      </c>
      <c r="T90" s="179">
        <v>0.316</v>
      </c>
      <c r="U90" s="179">
        <v>0.16</v>
      </c>
      <c r="V90" s="179">
        <v>0.154</v>
      </c>
      <c r="W90" s="179">
        <v>0.13700000000000001</v>
      </c>
      <c r="X90" s="179">
        <v>0.13100000000000001</v>
      </c>
      <c r="Y90" s="179">
        <v>0.128</v>
      </c>
      <c r="Z90" s="179">
        <v>0</v>
      </c>
      <c r="AA90" s="179">
        <v>0.32600000000000001</v>
      </c>
      <c r="AB90" s="179">
        <v>0.156</v>
      </c>
      <c r="AC90" s="179">
        <v>0.152</v>
      </c>
      <c r="AD90" s="179">
        <v>2.3E-2</v>
      </c>
      <c r="AE90" s="179">
        <v>0</v>
      </c>
      <c r="AF90" s="179">
        <v>0.14299999999999999</v>
      </c>
      <c r="AG90" s="180"/>
      <c r="AH90" s="200">
        <v>3.7589999999999999</v>
      </c>
      <c r="AI90" s="179">
        <v>0.12213793103448277</v>
      </c>
      <c r="AJ90" s="179">
        <v>0.32600000000000001</v>
      </c>
      <c r="AK90" s="89">
        <v>0</v>
      </c>
      <c r="AL90" s="229"/>
      <c r="AM90" s="12"/>
      <c r="AN90" s="209"/>
      <c r="AO90" s="209"/>
    </row>
    <row r="91" spans="1:45" ht="15.95" customHeight="1">
      <c r="A91" s="184" t="s">
        <v>142</v>
      </c>
      <c r="B91" s="179">
        <v>0</v>
      </c>
      <c r="C91" s="179">
        <v>0.23899999999999999</v>
      </c>
      <c r="D91" s="179">
        <v>0.153</v>
      </c>
      <c r="E91" s="179">
        <v>0.105</v>
      </c>
      <c r="F91" s="179">
        <v>0.10299999999999999</v>
      </c>
      <c r="G91" s="179">
        <v>0.121</v>
      </c>
      <c r="H91" s="179">
        <v>0.108</v>
      </c>
      <c r="I91" s="179">
        <v>0</v>
      </c>
      <c r="J91" s="179">
        <v>0.24099999999999999</v>
      </c>
      <c r="K91" s="179">
        <v>0.104</v>
      </c>
      <c r="L91" s="179">
        <v>8.5000000000000006E-2</v>
      </c>
      <c r="M91" s="179">
        <v>9.2999999999999999E-2</v>
      </c>
      <c r="N91" s="179">
        <v>0.11700000000000001</v>
      </c>
      <c r="O91" s="179">
        <v>8.4000000000000005E-2</v>
      </c>
      <c r="P91" s="179">
        <v>0</v>
      </c>
      <c r="Q91" s="179">
        <v>0.185</v>
      </c>
      <c r="R91" s="179">
        <v>9.8000000000000004E-2</v>
      </c>
      <c r="S91" s="179">
        <v>8.3000000000000004E-2</v>
      </c>
      <c r="T91" s="179">
        <v>0.10100000000000001</v>
      </c>
      <c r="U91" s="179">
        <v>9.5000000000000001E-2</v>
      </c>
      <c r="V91" s="179">
        <v>7.6999999999999999E-2</v>
      </c>
      <c r="W91" s="179">
        <v>0</v>
      </c>
      <c r="X91" s="179">
        <v>0.16</v>
      </c>
      <c r="Y91" s="179">
        <v>9.4E-2</v>
      </c>
      <c r="Z91" s="179">
        <v>8.5000000000000006E-2</v>
      </c>
      <c r="AA91" s="179">
        <v>8.5999999999999993E-2</v>
      </c>
      <c r="AB91" s="179">
        <v>0.1</v>
      </c>
      <c r="AC91" s="179">
        <v>7.3999999999999996E-2</v>
      </c>
      <c r="AD91" s="179">
        <v>0</v>
      </c>
      <c r="AE91" s="179">
        <v>0.185</v>
      </c>
      <c r="AF91" s="188"/>
      <c r="AG91" s="180"/>
      <c r="AH91" s="200">
        <v>2.976</v>
      </c>
      <c r="AI91" s="179">
        <v>9.774999999999999E-2</v>
      </c>
      <c r="AJ91" s="179">
        <v>0.24099999999999999</v>
      </c>
      <c r="AK91" s="89">
        <v>0</v>
      </c>
      <c r="AL91" s="14"/>
      <c r="AM91" s="14"/>
      <c r="AN91" s="14"/>
      <c r="AO91" s="14"/>
    </row>
    <row r="92" spans="1:45" ht="15.95" customHeight="1">
      <c r="A92" s="184" t="s">
        <v>87</v>
      </c>
      <c r="B92" s="179">
        <v>0.1</v>
      </c>
      <c r="C92" s="179">
        <v>7.9000000000000001E-2</v>
      </c>
      <c r="D92" s="179">
        <v>0.1</v>
      </c>
      <c r="E92" s="179">
        <v>9.7000000000000003E-2</v>
      </c>
      <c r="F92" s="179">
        <v>0.10199999999999999</v>
      </c>
      <c r="G92" s="179">
        <v>0</v>
      </c>
      <c r="H92" s="179">
        <v>0.159</v>
      </c>
      <c r="I92" s="179">
        <v>9.7000000000000003E-2</v>
      </c>
      <c r="J92" s="179">
        <v>7.9000000000000001E-2</v>
      </c>
      <c r="K92" s="179">
        <v>9.1999999999999998E-2</v>
      </c>
      <c r="L92" s="179">
        <v>9.2999999999999999E-2</v>
      </c>
      <c r="M92" s="179">
        <v>0.09</v>
      </c>
      <c r="N92" s="179">
        <v>0</v>
      </c>
      <c r="O92" s="179">
        <v>0.155</v>
      </c>
      <c r="P92" s="179">
        <v>0.09</v>
      </c>
      <c r="Q92" s="179">
        <v>9.5000000000000001E-2</v>
      </c>
      <c r="R92" s="179">
        <v>0.08</v>
      </c>
      <c r="S92" s="179">
        <v>9.5000000000000001E-2</v>
      </c>
      <c r="T92" s="179">
        <v>8.8999999999999996E-2</v>
      </c>
      <c r="U92" s="179">
        <v>0</v>
      </c>
      <c r="V92" s="179">
        <v>0.16400000000000001</v>
      </c>
      <c r="W92" s="179">
        <v>9.6000000000000002E-2</v>
      </c>
      <c r="X92" s="179">
        <v>6.5000000000000002E-2</v>
      </c>
      <c r="Y92" s="179">
        <v>9.4E-2</v>
      </c>
      <c r="Z92" s="179">
        <v>9.0999999999999998E-2</v>
      </c>
      <c r="AA92" s="179">
        <v>8.5000000000000006E-2</v>
      </c>
      <c r="AB92" s="179">
        <v>0</v>
      </c>
      <c r="AC92" s="179">
        <v>0.14899999999999999</v>
      </c>
      <c r="AD92" s="179">
        <v>8.3000000000000004E-2</v>
      </c>
      <c r="AE92" s="179">
        <v>7.5999999999999998E-2</v>
      </c>
      <c r="AF92" s="179">
        <v>9.0999999999999998E-2</v>
      </c>
      <c r="AG92" s="180"/>
      <c r="AH92" s="200">
        <v>2.6860000000000004</v>
      </c>
      <c r="AI92" s="179">
        <v>8.6448275862068991E-2</v>
      </c>
      <c r="AJ92" s="179">
        <v>0.16400000000000001</v>
      </c>
      <c r="AK92" s="89">
        <v>0</v>
      </c>
      <c r="AL92" s="207"/>
      <c r="AM92" s="207"/>
      <c r="AN92" s="207"/>
      <c r="AO92" s="207"/>
    </row>
    <row r="93" spans="1:45" ht="15.95" customHeight="1">
      <c r="A93" s="184" t="s">
        <v>88</v>
      </c>
      <c r="B93" s="179">
        <v>9.4E-2</v>
      </c>
      <c r="C93" s="179">
        <v>9.7000000000000003E-2</v>
      </c>
      <c r="D93" s="179">
        <v>0</v>
      </c>
      <c r="E93" s="179">
        <v>0.16200000000000001</v>
      </c>
      <c r="F93" s="179">
        <v>9.5000000000000001E-2</v>
      </c>
      <c r="G93" s="179">
        <v>7.9000000000000001E-2</v>
      </c>
      <c r="H93" s="179">
        <v>8.5000000000000006E-2</v>
      </c>
      <c r="I93" s="179">
        <v>8.7999999999999995E-2</v>
      </c>
      <c r="J93" s="179">
        <v>0.108</v>
      </c>
      <c r="K93" s="179">
        <v>0</v>
      </c>
      <c r="L93" s="179">
        <v>0.17</v>
      </c>
      <c r="M93" s="179">
        <v>8.1000000000000003E-2</v>
      </c>
      <c r="N93" s="179">
        <v>7.3999999999999996E-2</v>
      </c>
      <c r="O93" s="179">
        <v>9.2999999999999999E-2</v>
      </c>
      <c r="P93" s="179">
        <v>0.106</v>
      </c>
      <c r="Q93" s="179">
        <v>8.8999999999999996E-2</v>
      </c>
      <c r="R93" s="179">
        <v>0</v>
      </c>
      <c r="S93" s="179">
        <v>0.17499999999999999</v>
      </c>
      <c r="T93" s="179">
        <v>0.08</v>
      </c>
      <c r="U93" s="179">
        <v>7.0999999999999994E-2</v>
      </c>
      <c r="V93" s="179">
        <v>9.5000000000000001E-2</v>
      </c>
      <c r="W93" s="179">
        <v>8.4000000000000005E-2</v>
      </c>
      <c r="X93" s="179">
        <v>7.0000000000000007E-2</v>
      </c>
      <c r="Y93" s="179">
        <v>0</v>
      </c>
      <c r="Z93" s="179">
        <v>0.17100000000000001</v>
      </c>
      <c r="AA93" s="179">
        <v>8.3000000000000004E-2</v>
      </c>
      <c r="AB93" s="179">
        <v>7.1999999999999995E-2</v>
      </c>
      <c r="AC93" s="179">
        <v>7.8E-2</v>
      </c>
      <c r="AD93" s="179">
        <v>7.3999999999999996E-2</v>
      </c>
      <c r="AE93" s="179">
        <v>9.0999999999999998E-2</v>
      </c>
      <c r="AF93" s="188"/>
      <c r="AG93" s="180"/>
      <c r="AH93" s="200">
        <v>2.5650000000000004</v>
      </c>
      <c r="AI93" s="179">
        <v>8.4785714285714284E-2</v>
      </c>
      <c r="AJ93" s="179">
        <v>0.17499999999999999</v>
      </c>
      <c r="AK93" s="89">
        <v>0</v>
      </c>
      <c r="AL93" s="210"/>
      <c r="AM93" s="169"/>
      <c r="AN93" s="163"/>
      <c r="AO93" s="163"/>
    </row>
    <row r="94" spans="1:45" ht="15.95" customHeight="1">
      <c r="A94" s="184" t="s">
        <v>89</v>
      </c>
      <c r="B94" s="179">
        <v>0</v>
      </c>
      <c r="C94" s="179">
        <v>0.17199999999999999</v>
      </c>
      <c r="D94" s="179">
        <v>7.5999999999999998E-2</v>
      </c>
      <c r="E94" s="179">
        <v>7.5999999999999998E-2</v>
      </c>
      <c r="F94" s="179">
        <v>0.10199999999999999</v>
      </c>
      <c r="G94" s="179">
        <v>7.3999999999999996E-2</v>
      </c>
      <c r="H94" s="179">
        <v>7.6999999999999999E-2</v>
      </c>
      <c r="I94" s="179">
        <v>0</v>
      </c>
      <c r="J94" s="179">
        <v>0.16400000000000001</v>
      </c>
      <c r="K94" s="179">
        <v>8.3000000000000004E-2</v>
      </c>
      <c r="L94" s="179">
        <v>8.7999999999999995E-2</v>
      </c>
      <c r="M94" s="179">
        <v>0.08</v>
      </c>
      <c r="N94" s="179">
        <v>7.1999999999999995E-2</v>
      </c>
      <c r="O94" s="179">
        <v>0.10100000000000001</v>
      </c>
      <c r="P94" s="179">
        <v>0</v>
      </c>
      <c r="Q94" s="179">
        <v>0.13200000000000001</v>
      </c>
      <c r="R94" s="179">
        <v>0.13500000000000001</v>
      </c>
      <c r="S94" s="179">
        <v>7.4999999999999997E-2</v>
      </c>
      <c r="T94" s="179">
        <v>0.122</v>
      </c>
      <c r="U94" s="179">
        <v>0.09</v>
      </c>
      <c r="V94" s="179">
        <v>0.10299999999999999</v>
      </c>
      <c r="W94" s="179">
        <v>0</v>
      </c>
      <c r="X94" s="179">
        <v>0.182</v>
      </c>
      <c r="Y94" s="179">
        <v>0.11799999999999999</v>
      </c>
      <c r="Z94" s="179">
        <v>8.7999999999999995E-2</v>
      </c>
      <c r="AA94" s="179">
        <v>8.5000000000000006E-2</v>
      </c>
      <c r="AB94" s="179">
        <v>9.4E-2</v>
      </c>
      <c r="AC94" s="179">
        <v>0.106</v>
      </c>
      <c r="AD94" s="179">
        <v>0</v>
      </c>
      <c r="AE94" s="179">
        <v>0.157</v>
      </c>
      <c r="AF94" s="179">
        <v>7.8E-2</v>
      </c>
      <c r="AG94" s="180"/>
      <c r="AH94" s="200">
        <v>2.7299999999999991</v>
      </c>
      <c r="AI94" s="179">
        <v>8.8206896551724118E-2</v>
      </c>
      <c r="AJ94" s="179">
        <v>0.182</v>
      </c>
      <c r="AK94" s="89">
        <v>0</v>
      </c>
      <c r="AL94" s="176"/>
      <c r="AM94" s="176"/>
      <c r="AN94" s="176"/>
      <c r="AO94" s="176"/>
    </row>
    <row r="95" spans="1:45">
      <c r="A95" s="12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219"/>
      <c r="AI95" s="220"/>
      <c r="AJ95" s="6"/>
      <c r="AK95" s="161"/>
      <c r="AL95" s="12"/>
      <c r="AM95" s="12"/>
      <c r="AN95" s="12"/>
      <c r="AO95" s="12"/>
    </row>
    <row r="96" spans="1:45">
      <c r="A96" s="167" t="s">
        <v>143</v>
      </c>
      <c r="B96" s="232"/>
      <c r="C96" s="232"/>
      <c r="D96" s="232"/>
      <c r="E96" s="232"/>
      <c r="F96" s="232"/>
      <c r="G96" s="232"/>
      <c r="H96" s="232"/>
      <c r="I96" s="232"/>
      <c r="J96" s="232"/>
      <c r="K96" s="233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17"/>
      <c r="AH96" s="167" t="s">
        <v>143</v>
      </c>
      <c r="AI96" s="232"/>
      <c r="AJ96" s="232"/>
      <c r="AL96" s="12"/>
      <c r="AM96" s="12"/>
      <c r="AN96" s="12"/>
      <c r="AO96" s="12"/>
      <c r="AP96" s="12"/>
      <c r="AQ96" s="203"/>
      <c r="AR96" s="12"/>
      <c r="AS96" s="204"/>
    </row>
    <row r="97" spans="1:45" ht="20.100000000000001" customHeight="1">
      <c r="A97" s="172" t="s">
        <v>121</v>
      </c>
      <c r="B97" s="172">
        <v>1</v>
      </c>
      <c r="C97" s="172">
        <v>2</v>
      </c>
      <c r="D97" s="172">
        <v>3</v>
      </c>
      <c r="E97" s="172">
        <v>4</v>
      </c>
      <c r="F97" s="172">
        <v>5</v>
      </c>
      <c r="G97" s="172">
        <v>6</v>
      </c>
      <c r="H97" s="172">
        <v>7</v>
      </c>
      <c r="I97" s="172">
        <v>8</v>
      </c>
      <c r="J97" s="172">
        <v>9</v>
      </c>
      <c r="K97" s="172">
        <v>10</v>
      </c>
      <c r="L97" s="172">
        <v>11</v>
      </c>
      <c r="M97" s="172">
        <v>12</v>
      </c>
      <c r="N97" s="172">
        <v>13</v>
      </c>
      <c r="O97" s="172">
        <v>14</v>
      </c>
      <c r="P97" s="172">
        <v>15</v>
      </c>
      <c r="Q97" s="172">
        <v>16</v>
      </c>
      <c r="R97" s="172">
        <v>17</v>
      </c>
      <c r="S97" s="172">
        <v>18</v>
      </c>
      <c r="T97" s="172">
        <v>19</v>
      </c>
      <c r="U97" s="172">
        <v>20</v>
      </c>
      <c r="V97" s="172">
        <v>21</v>
      </c>
      <c r="W97" s="172">
        <v>22</v>
      </c>
      <c r="X97" s="172">
        <v>23</v>
      </c>
      <c r="Y97" s="172">
        <v>24</v>
      </c>
      <c r="Z97" s="172">
        <v>25</v>
      </c>
      <c r="AA97" s="172">
        <v>26</v>
      </c>
      <c r="AB97" s="172">
        <v>27</v>
      </c>
      <c r="AC97" s="172">
        <v>28</v>
      </c>
      <c r="AD97" s="172">
        <v>29</v>
      </c>
      <c r="AE97" s="172">
        <v>30</v>
      </c>
      <c r="AF97" s="172">
        <v>31</v>
      </c>
      <c r="AG97" s="173"/>
      <c r="AH97" s="174" t="s">
        <v>122</v>
      </c>
      <c r="AI97" s="174" t="s">
        <v>123</v>
      </c>
      <c r="AJ97" s="174" t="s">
        <v>124</v>
      </c>
      <c r="AK97" s="234"/>
      <c r="AL97" s="216"/>
      <c r="AM97" s="12"/>
      <c r="AN97" s="12"/>
      <c r="AO97" s="12"/>
      <c r="AP97" s="12"/>
      <c r="AQ97" s="203"/>
      <c r="AR97" s="12"/>
      <c r="AS97" s="204"/>
    </row>
    <row r="98" spans="1:45" ht="15.95" customHeight="1">
      <c r="A98" s="178">
        <v>43466</v>
      </c>
      <c r="B98" s="179">
        <v>0.04</v>
      </c>
      <c r="C98" s="179">
        <v>5.5800000000000002E-2</v>
      </c>
      <c r="D98" s="179">
        <v>9.1499999999999998E-2</v>
      </c>
      <c r="E98" s="179">
        <v>9.9399999999999988E-2</v>
      </c>
      <c r="F98" s="179">
        <v>7.9699999999999993E-2</v>
      </c>
      <c r="G98" s="179">
        <v>0</v>
      </c>
      <c r="H98" s="179">
        <v>0.1183</v>
      </c>
      <c r="I98" s="179">
        <v>8.5800000000000001E-2</v>
      </c>
      <c r="J98" s="179">
        <v>9.1300000000000006E-2</v>
      </c>
      <c r="K98" s="179">
        <v>7.1499999999999994E-2</v>
      </c>
      <c r="L98" s="179">
        <v>0.121</v>
      </c>
      <c r="M98" s="179">
        <v>8.1600000000000006E-2</v>
      </c>
      <c r="N98" s="179">
        <v>0</v>
      </c>
      <c r="O98" s="179">
        <v>0.20880000000000001</v>
      </c>
      <c r="P98" s="179">
        <v>6.9699999999999998E-2</v>
      </c>
      <c r="Q98" s="179">
        <v>9.3799999999999994E-2</v>
      </c>
      <c r="R98" s="179">
        <v>9.7199999999999995E-2</v>
      </c>
      <c r="S98" s="179">
        <v>5.5999999999999999E-3</v>
      </c>
      <c r="T98" s="179">
        <v>0.1046</v>
      </c>
      <c r="U98" s="179">
        <v>0</v>
      </c>
      <c r="V98" s="179">
        <v>0.2185</v>
      </c>
      <c r="W98" s="179">
        <v>0.10580000000000001</v>
      </c>
      <c r="X98" s="179">
        <v>9.9699999999999997E-2</v>
      </c>
      <c r="Y98" s="179">
        <v>0.12559999999999999</v>
      </c>
      <c r="Z98" s="179">
        <v>0.1108</v>
      </c>
      <c r="AA98" s="179">
        <v>6.4600000000000005E-2</v>
      </c>
      <c r="AB98" s="179">
        <v>0</v>
      </c>
      <c r="AC98" s="179">
        <v>0.15790000000000001</v>
      </c>
      <c r="AD98" s="179">
        <v>8.5300000000000001E-2</v>
      </c>
      <c r="AE98" s="179">
        <v>7.1300000000000002E-2</v>
      </c>
      <c r="AF98" s="179">
        <v>9.2599999999999988E-2</v>
      </c>
      <c r="AG98" s="235"/>
      <c r="AH98" s="181">
        <v>2.6476999999999999</v>
      </c>
      <c r="AI98" s="179">
        <v>8.5409677419354832E-2</v>
      </c>
      <c r="AJ98" s="179">
        <v>0.2185</v>
      </c>
      <c r="AK98" s="236"/>
      <c r="AL98" s="190"/>
      <c r="AM98" s="207"/>
      <c r="AN98" s="207"/>
      <c r="AO98" s="207"/>
    </row>
    <row r="99" spans="1:45" ht="15.95" customHeight="1">
      <c r="A99" s="184" t="s">
        <v>72</v>
      </c>
      <c r="B99" s="179">
        <v>0.1011</v>
      </c>
      <c r="C99" s="179">
        <v>0.1062</v>
      </c>
      <c r="D99" s="179">
        <v>0</v>
      </c>
      <c r="E99" s="179">
        <v>0.15810000000000002</v>
      </c>
      <c r="F99" s="179">
        <v>8.1500000000000003E-2</v>
      </c>
      <c r="G99" s="179">
        <v>5.1000000000000004E-2</v>
      </c>
      <c r="H99" s="179">
        <v>8.5199999999999998E-2</v>
      </c>
      <c r="I99" s="179">
        <v>0.1013</v>
      </c>
      <c r="J99" s="179">
        <v>9.1800000000000007E-2</v>
      </c>
      <c r="K99" s="179">
        <v>0</v>
      </c>
      <c r="L99" s="179">
        <v>7.6600000000000001E-2</v>
      </c>
      <c r="M99" s="179">
        <v>7.8099999999999989E-2</v>
      </c>
      <c r="N99" s="179">
        <v>6.88E-2</v>
      </c>
      <c r="O99" s="179">
        <v>7.17E-2</v>
      </c>
      <c r="P99" s="179">
        <v>7.8800000000000009E-2</v>
      </c>
      <c r="Q99" s="179">
        <v>8.1500000000000003E-2</v>
      </c>
      <c r="R99" s="179">
        <v>0</v>
      </c>
      <c r="S99" s="179">
        <v>0.15289999999999998</v>
      </c>
      <c r="T99" s="179">
        <v>7.6899999999999996E-2</v>
      </c>
      <c r="U99" s="179">
        <v>6.3600000000000004E-2</v>
      </c>
      <c r="V99" s="179">
        <v>9.4999999999999987E-2</v>
      </c>
      <c r="W99" s="179">
        <v>0.11909999999999998</v>
      </c>
      <c r="X99" s="179">
        <v>6.8599999999999994E-2</v>
      </c>
      <c r="Y99" s="179">
        <v>0</v>
      </c>
      <c r="Z99" s="179">
        <v>0.17800000000000002</v>
      </c>
      <c r="AA99" s="179">
        <v>0.1115</v>
      </c>
      <c r="AB99" s="179">
        <v>7.9799999999999996E-2</v>
      </c>
      <c r="AC99" s="179">
        <v>7.3300000000000004E-2</v>
      </c>
      <c r="AD99" s="187"/>
      <c r="AE99" s="237"/>
      <c r="AF99" s="237"/>
      <c r="AG99" s="235"/>
      <c r="AH99" s="181">
        <v>2.2504</v>
      </c>
      <c r="AI99" s="179">
        <v>8.0371428571428566E-2</v>
      </c>
      <c r="AJ99" s="179">
        <v>0.17800000000000002</v>
      </c>
      <c r="AK99" s="236"/>
      <c r="AL99" s="209"/>
      <c r="AM99" s="209"/>
      <c r="AN99" s="209"/>
      <c r="AO99" s="209"/>
    </row>
    <row r="100" spans="1:45" ht="15.95" customHeight="1">
      <c r="A100" s="184" t="s">
        <v>73</v>
      </c>
      <c r="B100" s="179">
        <v>0.10199999999999999</v>
      </c>
      <c r="C100" s="179">
        <v>5.8399999999999994E-2</v>
      </c>
      <c r="D100" s="179">
        <v>0</v>
      </c>
      <c r="E100" s="179">
        <v>0.22899999999999998</v>
      </c>
      <c r="F100" s="179">
        <v>7.3700000000000002E-2</v>
      </c>
      <c r="G100" s="179">
        <v>8.8899999999999993E-2</v>
      </c>
      <c r="H100" s="179">
        <v>6.9400000000000003E-2</v>
      </c>
      <c r="I100" s="179">
        <v>9.5899999999999999E-2</v>
      </c>
      <c r="J100" s="179">
        <v>6.7599999999999993E-2</v>
      </c>
      <c r="K100" s="179">
        <v>0</v>
      </c>
      <c r="L100" s="179">
        <v>0.1091</v>
      </c>
      <c r="M100" s="179">
        <v>5.2600000000000001E-2</v>
      </c>
      <c r="N100" s="179">
        <v>6.8599999999999994E-2</v>
      </c>
      <c r="O100" s="179">
        <v>9.8599999999999993E-2</v>
      </c>
      <c r="P100" s="179">
        <v>6.9399999999999989E-2</v>
      </c>
      <c r="Q100" s="179">
        <v>4.7399999999999998E-2</v>
      </c>
      <c r="R100" s="179">
        <v>0</v>
      </c>
      <c r="S100" s="179">
        <v>0.12359999999999999</v>
      </c>
      <c r="T100" s="179">
        <v>5.6899999999999999E-2</v>
      </c>
      <c r="U100" s="179">
        <v>4.87E-2</v>
      </c>
      <c r="V100" s="179">
        <v>5.1799999999999999E-2</v>
      </c>
      <c r="W100" s="179">
        <v>5.1699999999999996E-2</v>
      </c>
      <c r="X100" s="179">
        <v>5.8200000000000002E-2</v>
      </c>
      <c r="Y100" s="179">
        <v>0</v>
      </c>
      <c r="Z100" s="179">
        <v>0.12050000000000001</v>
      </c>
      <c r="AA100" s="179">
        <v>5.3599999999999995E-2</v>
      </c>
      <c r="AB100" s="179">
        <v>4.4999999999999998E-2</v>
      </c>
      <c r="AC100" s="179">
        <v>5.1799999999999999E-2</v>
      </c>
      <c r="AD100" s="179">
        <v>4.5600000000000002E-2</v>
      </c>
      <c r="AE100" s="179">
        <v>4.4400000000000002E-2</v>
      </c>
      <c r="AF100" s="179">
        <v>0</v>
      </c>
      <c r="AG100" s="235"/>
      <c r="AH100" s="181">
        <v>1.9824000000000002</v>
      </c>
      <c r="AI100" s="179">
        <v>6.3948387096774195E-2</v>
      </c>
      <c r="AJ100" s="179">
        <v>0.22899999999999998</v>
      </c>
      <c r="AK100" s="238"/>
      <c r="AL100" s="209"/>
      <c r="AM100" s="209"/>
      <c r="AN100" s="156"/>
      <c r="AO100" s="14"/>
    </row>
    <row r="101" spans="1:45" ht="15.95" customHeight="1">
      <c r="A101" s="184" t="s">
        <v>77</v>
      </c>
      <c r="B101" s="179">
        <v>7.7399999999999997E-2</v>
      </c>
      <c r="C101" s="179">
        <v>3.4799999999999998E-2</v>
      </c>
      <c r="D101" s="179">
        <v>6.0100000000000001E-2</v>
      </c>
      <c r="E101" s="179">
        <v>5.7000000000000002E-2</v>
      </c>
      <c r="F101" s="179">
        <v>8.0200000000000007E-2</v>
      </c>
      <c r="G101" s="179">
        <v>9.4299999999999995E-2</v>
      </c>
      <c r="H101" s="179">
        <v>0</v>
      </c>
      <c r="I101" s="179">
        <v>0.16930000000000001</v>
      </c>
      <c r="J101" s="179">
        <v>8.2100000000000006E-2</v>
      </c>
      <c r="K101" s="179">
        <v>5.9300000000000005E-2</v>
      </c>
      <c r="L101" s="179">
        <v>9.0999999999999998E-2</v>
      </c>
      <c r="M101" s="179">
        <v>5.9000000000000004E-2</v>
      </c>
      <c r="N101" s="179">
        <v>7.8800000000000009E-2</v>
      </c>
      <c r="O101" s="179">
        <v>0</v>
      </c>
      <c r="P101" s="179">
        <v>0.18009999999999998</v>
      </c>
      <c r="Q101" s="179">
        <v>4.8300000000000003E-2</v>
      </c>
      <c r="R101" s="179">
        <v>6.2799999999999995E-2</v>
      </c>
      <c r="S101" s="179">
        <v>6.54E-2</v>
      </c>
      <c r="T101" s="179">
        <v>6.2E-2</v>
      </c>
      <c r="U101" s="179">
        <v>6.2200000000000005E-2</v>
      </c>
      <c r="V101" s="179">
        <v>0</v>
      </c>
      <c r="W101" s="179">
        <v>0.1138</v>
      </c>
      <c r="X101" s="179">
        <v>7.5600000000000001E-2</v>
      </c>
      <c r="Y101" s="179">
        <v>6.3E-2</v>
      </c>
      <c r="Z101" s="179">
        <v>8.030000000000001E-2</v>
      </c>
      <c r="AA101" s="179">
        <v>6.8400000000000002E-2</v>
      </c>
      <c r="AB101" s="179">
        <v>6.5199999999999994E-2</v>
      </c>
      <c r="AC101" s="179">
        <v>0</v>
      </c>
      <c r="AD101" s="179">
        <v>0.15570000000000001</v>
      </c>
      <c r="AE101" s="179">
        <v>7.3899999999999993E-2</v>
      </c>
      <c r="AF101" s="237"/>
      <c r="AG101" s="235"/>
      <c r="AH101" s="181">
        <v>2.1199999999999997</v>
      </c>
      <c r="AI101" s="179">
        <v>7.0666666666666655E-2</v>
      </c>
      <c r="AJ101" s="179">
        <v>0.18009999999999998</v>
      </c>
      <c r="AK101" s="238"/>
      <c r="AL101" s="209"/>
      <c r="AM101" s="155"/>
      <c r="AN101" s="14"/>
      <c r="AO101" s="156"/>
    </row>
    <row r="102" spans="1:45" ht="15.95" customHeight="1">
      <c r="A102" s="184" t="s">
        <v>78</v>
      </c>
      <c r="B102" s="179">
        <v>7.8100000000000003E-2</v>
      </c>
      <c r="C102" s="179">
        <v>6.9699999999999998E-2</v>
      </c>
      <c r="D102" s="179">
        <v>7.3999999999999996E-2</v>
      </c>
      <c r="E102" s="179">
        <v>7.9100000000000004E-2</v>
      </c>
      <c r="F102" s="179">
        <v>0</v>
      </c>
      <c r="G102" s="179">
        <v>0.12989999999999999</v>
      </c>
      <c r="H102" s="179">
        <v>5.2299999999999999E-2</v>
      </c>
      <c r="I102" s="179">
        <v>3.3700000000000001E-2</v>
      </c>
      <c r="J102" s="179">
        <v>7.8800000000000009E-2</v>
      </c>
      <c r="K102" s="179">
        <v>4.1000000000000002E-2</v>
      </c>
      <c r="L102" s="179">
        <v>4.6299999999999994E-2</v>
      </c>
      <c r="M102" s="179">
        <v>0</v>
      </c>
      <c r="N102" s="179">
        <v>8.8300000000000003E-2</v>
      </c>
      <c r="O102" s="179">
        <v>6.5099999999999991E-2</v>
      </c>
      <c r="P102" s="179">
        <v>6.4000000000000001E-2</v>
      </c>
      <c r="Q102" s="179">
        <v>9.7199999999999995E-2</v>
      </c>
      <c r="R102" s="179">
        <v>5.6399999999999999E-2</v>
      </c>
      <c r="S102" s="179">
        <v>9.5899999999999999E-2</v>
      </c>
      <c r="T102" s="179">
        <v>0</v>
      </c>
      <c r="U102" s="179">
        <v>0.16389999999999999</v>
      </c>
      <c r="V102" s="179">
        <v>6.6900000000000001E-2</v>
      </c>
      <c r="W102" s="179">
        <v>6.9399999999999989E-2</v>
      </c>
      <c r="X102" s="179">
        <v>8.09E-2</v>
      </c>
      <c r="Y102" s="179">
        <v>6.6000000000000003E-2</v>
      </c>
      <c r="Z102" s="179">
        <v>9.0799999999999992E-2</v>
      </c>
      <c r="AA102" s="179">
        <v>0</v>
      </c>
      <c r="AB102" s="179">
        <v>0.13619999999999999</v>
      </c>
      <c r="AC102" s="179">
        <v>9.1299999999999992E-2</v>
      </c>
      <c r="AD102" s="179">
        <v>8.0699999999999994E-2</v>
      </c>
      <c r="AE102" s="179">
        <v>8.7499999999999994E-2</v>
      </c>
      <c r="AF102" s="179">
        <v>9.5799999999999996E-2</v>
      </c>
      <c r="AG102" s="235"/>
      <c r="AH102" s="181">
        <v>2.1792000000000002</v>
      </c>
      <c r="AI102" s="179">
        <v>7.0296774193548392E-2</v>
      </c>
      <c r="AJ102" s="179">
        <v>0.16389999999999999</v>
      </c>
      <c r="AK102" s="238"/>
      <c r="AL102" s="12"/>
      <c r="AM102" s="14"/>
      <c r="AN102" s="14"/>
      <c r="AO102" s="14"/>
    </row>
    <row r="103" spans="1:45" ht="15.95" customHeight="1">
      <c r="A103" s="184" t="s">
        <v>81</v>
      </c>
      <c r="B103" s="179">
        <v>0.10150000000000001</v>
      </c>
      <c r="C103" s="179">
        <v>0</v>
      </c>
      <c r="D103" s="179">
        <v>0.16349999999999998</v>
      </c>
      <c r="E103" s="179">
        <v>6.6099999999999992E-2</v>
      </c>
      <c r="F103" s="179">
        <v>9.1400000000000009E-2</v>
      </c>
      <c r="G103" s="179">
        <v>5.2000000000000005E-2</v>
      </c>
      <c r="H103" s="179">
        <v>8.0699999999999994E-2</v>
      </c>
      <c r="I103" s="179">
        <v>8.5099999999999995E-2</v>
      </c>
      <c r="J103" s="179">
        <v>0</v>
      </c>
      <c r="K103" s="179">
        <v>0.1008</v>
      </c>
      <c r="L103" s="179">
        <v>5.0099999999999999E-2</v>
      </c>
      <c r="M103" s="179">
        <v>8.5800000000000015E-2</v>
      </c>
      <c r="N103" s="179">
        <v>6.7999999999999991E-2</v>
      </c>
      <c r="O103" s="179">
        <v>7.5399999999999995E-2</v>
      </c>
      <c r="P103" s="179">
        <v>9.1799999999999993E-2</v>
      </c>
      <c r="Q103" s="179">
        <v>0</v>
      </c>
      <c r="R103" s="179">
        <v>0.1321</v>
      </c>
      <c r="S103" s="179">
        <v>7.1899999999999992E-2</v>
      </c>
      <c r="T103" s="179">
        <v>8.5300000000000001E-2</v>
      </c>
      <c r="U103" s="179">
        <v>5.8400000000000001E-2</v>
      </c>
      <c r="V103" s="179">
        <v>7.7600000000000002E-2</v>
      </c>
      <c r="W103" s="179">
        <v>8.7299999999999989E-2</v>
      </c>
      <c r="X103" s="179">
        <v>0</v>
      </c>
      <c r="Y103" s="179">
        <v>0.22500000000000001</v>
      </c>
      <c r="Z103" s="179">
        <v>0.1072</v>
      </c>
      <c r="AA103" s="179">
        <v>9.2499999999999999E-2</v>
      </c>
      <c r="AB103" s="179">
        <v>0.12970000000000001</v>
      </c>
      <c r="AC103" s="179">
        <v>7.8100000000000003E-2</v>
      </c>
      <c r="AD103" s="179">
        <v>0.12340000000000001</v>
      </c>
      <c r="AE103" s="179">
        <v>0</v>
      </c>
      <c r="AF103" s="237"/>
      <c r="AG103" s="235"/>
      <c r="AH103" s="181">
        <v>2.3807</v>
      </c>
      <c r="AI103" s="179">
        <v>7.9356666666666673E-2</v>
      </c>
      <c r="AJ103" s="179">
        <v>0.22500000000000001</v>
      </c>
      <c r="AK103" s="238"/>
      <c r="AL103" s="222"/>
      <c r="AM103" s="207"/>
      <c r="AN103" s="207"/>
      <c r="AO103" s="207"/>
    </row>
    <row r="104" spans="1:45" ht="15.95" customHeight="1">
      <c r="A104" s="184" t="s">
        <v>84</v>
      </c>
      <c r="B104" s="179">
        <v>0.1653</v>
      </c>
      <c r="C104" s="179">
        <v>0.10059999999999999</v>
      </c>
      <c r="D104" s="179">
        <v>0.14130000000000001</v>
      </c>
      <c r="E104" s="179">
        <v>0.1089</v>
      </c>
      <c r="F104" s="179">
        <v>6.770000000000001E-2</v>
      </c>
      <c r="G104" s="179">
        <v>0.13950000000000001</v>
      </c>
      <c r="H104" s="179">
        <v>0</v>
      </c>
      <c r="I104" s="179">
        <v>0.17710000000000001</v>
      </c>
      <c r="J104" s="179">
        <v>0.10059999999999999</v>
      </c>
      <c r="K104" s="179">
        <v>6.25E-2</v>
      </c>
      <c r="L104" s="179">
        <v>9.8900000000000002E-2</v>
      </c>
      <c r="M104" s="179">
        <v>7.7800000000000008E-2</v>
      </c>
      <c r="N104" s="179">
        <v>0.1079</v>
      </c>
      <c r="O104" s="179">
        <v>0</v>
      </c>
      <c r="P104" s="179">
        <v>0.2029</v>
      </c>
      <c r="Q104" s="179">
        <v>0.1419</v>
      </c>
      <c r="R104" s="179">
        <v>0.1149</v>
      </c>
      <c r="S104" s="179">
        <v>0.14899999999999999</v>
      </c>
      <c r="T104" s="179">
        <v>0.1381</v>
      </c>
      <c r="U104" s="179">
        <v>0.11069999999999999</v>
      </c>
      <c r="V104" s="179">
        <v>0</v>
      </c>
      <c r="W104" s="179">
        <v>0.1361</v>
      </c>
      <c r="X104" s="179">
        <v>8.72E-2</v>
      </c>
      <c r="Y104" s="179">
        <v>0.1072</v>
      </c>
      <c r="Z104" s="179">
        <v>6.2200000000000005E-2</v>
      </c>
      <c r="AA104" s="179">
        <v>6.8500000000000005E-2</v>
      </c>
      <c r="AB104" s="179">
        <v>9.35E-2</v>
      </c>
      <c r="AC104" s="179">
        <v>0</v>
      </c>
      <c r="AD104" s="179">
        <v>0.15329999999999999</v>
      </c>
      <c r="AE104" s="179">
        <v>9.7200000000000009E-2</v>
      </c>
      <c r="AF104" s="179">
        <v>0.1099</v>
      </c>
      <c r="AG104" s="235"/>
      <c r="AH104" s="181">
        <v>3.1207000000000007</v>
      </c>
      <c r="AI104" s="179">
        <v>0.10066774193548389</v>
      </c>
      <c r="AJ104" s="179">
        <v>0.2029</v>
      </c>
      <c r="AK104" s="238"/>
      <c r="AL104" s="209"/>
      <c r="AM104" s="210"/>
      <c r="AN104" s="211"/>
      <c r="AO104" s="209"/>
    </row>
    <row r="105" spans="1:45" ht="15.95" customHeight="1">
      <c r="A105" s="184" t="s">
        <v>85</v>
      </c>
      <c r="B105" s="179">
        <v>8.2900000000000001E-2</v>
      </c>
      <c r="C105" s="179">
        <v>9.3799999999999994E-2</v>
      </c>
      <c r="D105" s="179">
        <v>0.11660000000000001</v>
      </c>
      <c r="E105" s="179">
        <v>0</v>
      </c>
      <c r="F105" s="179">
        <v>0.185</v>
      </c>
      <c r="G105" s="179">
        <v>6.8399999999999989E-2</v>
      </c>
      <c r="H105" s="179">
        <v>7.1400000000000005E-2</v>
      </c>
      <c r="I105" s="179">
        <v>8.3400000000000002E-2</v>
      </c>
      <c r="J105" s="179">
        <v>8.2799999999999999E-2</v>
      </c>
      <c r="K105" s="179">
        <v>5.7700000000000001E-2</v>
      </c>
      <c r="L105" s="179">
        <v>0</v>
      </c>
      <c r="M105" s="179">
        <v>0.21540000000000001</v>
      </c>
      <c r="N105" s="179">
        <v>5.5599999999999997E-2</v>
      </c>
      <c r="O105" s="179">
        <v>4.3999999999999997E-2</v>
      </c>
      <c r="P105" s="179">
        <v>0.1036</v>
      </c>
      <c r="Q105" s="179">
        <v>7.8799999999999995E-2</v>
      </c>
      <c r="R105" s="179">
        <v>7.7899999999999997E-2</v>
      </c>
      <c r="S105" s="179">
        <v>0</v>
      </c>
      <c r="T105" s="179">
        <v>0.10669999999999999</v>
      </c>
      <c r="U105" s="179">
        <v>5.8599999999999999E-2</v>
      </c>
      <c r="V105" s="179">
        <v>5.4200000000000005E-2</v>
      </c>
      <c r="W105" s="179">
        <v>8.1900000000000001E-2</v>
      </c>
      <c r="X105" s="179">
        <v>0.1124</v>
      </c>
      <c r="Y105" s="179">
        <v>8.8400000000000006E-2</v>
      </c>
      <c r="Z105" s="179">
        <v>0</v>
      </c>
      <c r="AA105" s="179">
        <v>0.155</v>
      </c>
      <c r="AB105" s="179">
        <v>5.4199999999999998E-2</v>
      </c>
      <c r="AC105" s="179">
        <v>7.2599999999999998E-2</v>
      </c>
      <c r="AD105" s="179">
        <v>0.16370000000000001</v>
      </c>
      <c r="AE105" s="179">
        <v>0.2094</v>
      </c>
      <c r="AF105" s="179">
        <v>4.1700000000000001E-2</v>
      </c>
      <c r="AG105" s="235"/>
      <c r="AH105" s="181">
        <v>2.6160999999999999</v>
      </c>
      <c r="AI105" s="179">
        <v>8.4390322580645161E-2</v>
      </c>
      <c r="AJ105" s="179">
        <v>0.21540000000000001</v>
      </c>
      <c r="AK105" s="238"/>
      <c r="AL105" s="209"/>
      <c r="AM105" s="209"/>
      <c r="AN105" s="209"/>
      <c r="AO105" s="209"/>
    </row>
    <row r="106" spans="1:45" ht="15.95" customHeight="1">
      <c r="A106" s="184" t="s">
        <v>86</v>
      </c>
      <c r="B106" s="179">
        <v>0</v>
      </c>
      <c r="C106" s="179">
        <v>0.1215</v>
      </c>
      <c r="D106" s="179">
        <v>6.4799999999999996E-2</v>
      </c>
      <c r="E106" s="179">
        <v>6.6900000000000001E-2</v>
      </c>
      <c r="F106" s="179">
        <v>6.8899999999999989E-2</v>
      </c>
      <c r="G106" s="179">
        <v>6.3399999999999998E-2</v>
      </c>
      <c r="H106" s="179">
        <v>8.1299999999999997E-2</v>
      </c>
      <c r="I106" s="179">
        <v>0</v>
      </c>
      <c r="J106" s="179">
        <v>0.16830000000000001</v>
      </c>
      <c r="K106" s="179">
        <v>8.6999999999999994E-2</v>
      </c>
      <c r="L106" s="179">
        <v>7.1999999999999995E-2</v>
      </c>
      <c r="M106" s="179">
        <v>8.4600000000000009E-2</v>
      </c>
      <c r="N106" s="179">
        <v>9.5799999999999996E-2</v>
      </c>
      <c r="O106" s="179">
        <v>9.4899999999999998E-2</v>
      </c>
      <c r="P106" s="179">
        <v>0</v>
      </c>
      <c r="Q106" s="179">
        <v>0.16309999999999999</v>
      </c>
      <c r="R106" s="179">
        <v>7.8699999999999992E-2</v>
      </c>
      <c r="S106" s="179">
        <v>7.8899999999999998E-2</v>
      </c>
      <c r="T106" s="179">
        <v>7.1599999999999997E-2</v>
      </c>
      <c r="U106" s="179">
        <v>8.4600000000000009E-2</v>
      </c>
      <c r="V106" s="179">
        <v>0.1079</v>
      </c>
      <c r="W106" s="179">
        <v>0</v>
      </c>
      <c r="X106" s="179">
        <v>0.19570000000000001</v>
      </c>
      <c r="Y106" s="179">
        <v>7.1099999999999997E-2</v>
      </c>
      <c r="Z106" s="179">
        <v>8.1299999999999997E-2</v>
      </c>
      <c r="AA106" s="179">
        <v>9.7900000000000001E-2</v>
      </c>
      <c r="AB106" s="179">
        <v>8.2699999999999996E-2</v>
      </c>
      <c r="AC106" s="179">
        <v>9.6000000000000002E-2</v>
      </c>
      <c r="AD106" s="179">
        <v>0</v>
      </c>
      <c r="AE106" s="179">
        <v>0.1744</v>
      </c>
      <c r="AF106" s="237"/>
      <c r="AG106" s="235"/>
      <c r="AH106" s="181">
        <v>2.4533</v>
      </c>
      <c r="AI106" s="179">
        <v>8.1776666666666664E-2</v>
      </c>
      <c r="AJ106" s="179">
        <v>0.19570000000000001</v>
      </c>
      <c r="AK106" s="238"/>
      <c r="AL106" s="209"/>
      <c r="AM106" s="239"/>
      <c r="AN106" s="209"/>
      <c r="AO106" s="209"/>
    </row>
    <row r="107" spans="1:45" ht="15.95" customHeight="1">
      <c r="A107" s="184" t="s">
        <v>87</v>
      </c>
      <c r="B107" s="179">
        <v>9.3100000000000002E-2</v>
      </c>
      <c r="C107" s="179">
        <v>7.5399999999999995E-2</v>
      </c>
      <c r="D107" s="179">
        <v>9.2899999999999996E-2</v>
      </c>
      <c r="E107" s="179">
        <v>8.2799999999999999E-2</v>
      </c>
      <c r="F107" s="179">
        <v>0.10469999999999999</v>
      </c>
      <c r="G107" s="179">
        <v>0</v>
      </c>
      <c r="H107" s="179">
        <v>0.16670000000000001</v>
      </c>
      <c r="I107" s="179">
        <v>8.4000000000000005E-2</v>
      </c>
      <c r="J107" s="179">
        <v>5.4699999999999999E-2</v>
      </c>
      <c r="K107" s="179">
        <v>8.8900000000000007E-2</v>
      </c>
      <c r="L107" s="179">
        <v>5.9399999999999994E-2</v>
      </c>
      <c r="M107" s="179">
        <v>8.0999999999999989E-2</v>
      </c>
      <c r="N107" s="179">
        <v>0</v>
      </c>
      <c r="O107" s="179">
        <v>0.19529999999999997</v>
      </c>
      <c r="P107" s="179">
        <v>8.9800000000000005E-2</v>
      </c>
      <c r="Q107" s="179">
        <v>8.8900000000000007E-2</v>
      </c>
      <c r="R107" s="179">
        <v>8.3100000000000007E-2</v>
      </c>
      <c r="S107" s="179">
        <v>8.3799999999999999E-2</v>
      </c>
      <c r="T107" s="179">
        <v>6.9099999999999995E-2</v>
      </c>
      <c r="U107" s="179">
        <v>0</v>
      </c>
      <c r="V107" s="179">
        <v>0.1628</v>
      </c>
      <c r="W107" s="179">
        <v>8.2699999999999996E-2</v>
      </c>
      <c r="X107" s="179">
        <v>7.9699999999999993E-2</v>
      </c>
      <c r="Y107" s="179">
        <v>7.7700000000000005E-2</v>
      </c>
      <c r="Z107" s="179">
        <v>7.8299999999999995E-2</v>
      </c>
      <c r="AA107" s="179">
        <v>0.11020000000000001</v>
      </c>
      <c r="AB107" s="179">
        <v>0</v>
      </c>
      <c r="AC107" s="179">
        <v>0.1812</v>
      </c>
      <c r="AD107" s="179">
        <v>8.0200000000000007E-2</v>
      </c>
      <c r="AE107" s="179">
        <v>8.8400000000000006E-2</v>
      </c>
      <c r="AF107" s="179">
        <v>7.0900000000000005E-2</v>
      </c>
      <c r="AG107" s="235"/>
      <c r="AH107" s="181">
        <v>2.6057000000000001</v>
      </c>
      <c r="AI107" s="179">
        <v>8.4054838709677421E-2</v>
      </c>
      <c r="AJ107" s="179">
        <v>0.19529999999999997</v>
      </c>
      <c r="AK107" s="238"/>
      <c r="AL107" s="209"/>
      <c r="AM107" s="155"/>
      <c r="AN107" s="14"/>
      <c r="AO107" s="156"/>
    </row>
    <row r="108" spans="1:45" ht="15.95" customHeight="1">
      <c r="A108" s="184" t="s">
        <v>88</v>
      </c>
      <c r="B108" s="179">
        <v>8.9400000000000007E-2</v>
      </c>
      <c r="C108" s="179">
        <v>7.3400000000000007E-2</v>
      </c>
      <c r="D108" s="179">
        <v>0</v>
      </c>
      <c r="E108" s="179">
        <v>0.18859999999999999</v>
      </c>
      <c r="F108" s="179">
        <v>7.6399999999999996E-2</v>
      </c>
      <c r="G108" s="179">
        <v>8.4400000000000003E-2</v>
      </c>
      <c r="H108" s="179">
        <v>7.1800000000000003E-2</v>
      </c>
      <c r="I108" s="179">
        <v>9.1999999999999998E-2</v>
      </c>
      <c r="J108" s="179">
        <v>9.9599999999999994E-2</v>
      </c>
      <c r="K108" s="179">
        <v>0</v>
      </c>
      <c r="L108" s="179">
        <v>0.1585</v>
      </c>
      <c r="M108" s="179">
        <v>7.0800000000000002E-2</v>
      </c>
      <c r="N108" s="179">
        <v>9.1200000000000003E-2</v>
      </c>
      <c r="O108" s="179">
        <v>8.8300000000000003E-2</v>
      </c>
      <c r="P108" s="179">
        <v>5.5099999999999996E-2</v>
      </c>
      <c r="Q108" s="179">
        <v>0.1071</v>
      </c>
      <c r="R108" s="179">
        <v>0</v>
      </c>
      <c r="S108" s="179">
        <v>0.19420000000000001</v>
      </c>
      <c r="T108" s="179">
        <v>7.8699999999999992E-2</v>
      </c>
      <c r="U108" s="179">
        <v>8.1799999999999998E-2</v>
      </c>
      <c r="V108" s="179">
        <v>9.3399999999999997E-2</v>
      </c>
      <c r="W108" s="179">
        <v>8.1299999999999997E-2</v>
      </c>
      <c r="X108" s="179">
        <v>7.2700000000000001E-2</v>
      </c>
      <c r="Y108" s="179">
        <v>0</v>
      </c>
      <c r="Z108" s="179">
        <v>0.20669999999999999</v>
      </c>
      <c r="AA108" s="179">
        <v>7.8E-2</v>
      </c>
      <c r="AB108" s="179">
        <v>5.8599999999999999E-2</v>
      </c>
      <c r="AC108" s="179">
        <v>9.6100000000000005E-2</v>
      </c>
      <c r="AD108" s="179">
        <v>8.9499999999999996E-2</v>
      </c>
      <c r="AE108" s="179">
        <v>9.8599999999999993E-2</v>
      </c>
      <c r="AF108" s="237"/>
      <c r="AG108" s="235"/>
      <c r="AH108" s="181">
        <v>2.5761999999999996</v>
      </c>
      <c r="AI108" s="179">
        <v>8.5873333333333315E-2</v>
      </c>
      <c r="AJ108" s="179">
        <v>0.20669999999999999</v>
      </c>
      <c r="AK108" s="238"/>
      <c r="AL108" s="239"/>
      <c r="AM108" s="14"/>
      <c r="AN108" s="14"/>
      <c r="AO108" s="14"/>
    </row>
    <row r="109" spans="1:45" ht="15.95" customHeight="1">
      <c r="A109" s="184" t="s">
        <v>89</v>
      </c>
      <c r="B109" s="179">
        <v>0</v>
      </c>
      <c r="C109" s="179">
        <v>0.19669999999999999</v>
      </c>
      <c r="D109" s="179">
        <v>8.7900000000000006E-2</v>
      </c>
      <c r="E109" s="179">
        <v>8.6499999999999994E-2</v>
      </c>
      <c r="F109" s="179">
        <v>0.10149999999999999</v>
      </c>
      <c r="G109" s="179">
        <v>8.14E-2</v>
      </c>
      <c r="H109" s="179">
        <v>7.8399999999999997E-2</v>
      </c>
      <c r="I109" s="179">
        <v>0</v>
      </c>
      <c r="J109" s="179">
        <v>0.18149999999999999</v>
      </c>
      <c r="K109" s="179">
        <v>0.1003</v>
      </c>
      <c r="L109" s="179">
        <v>6.0700000000000004E-2</v>
      </c>
      <c r="M109" s="179">
        <v>0.1013</v>
      </c>
      <c r="N109" s="179">
        <v>9.5799999999999996E-2</v>
      </c>
      <c r="O109" s="179">
        <v>9.6799999999999997E-2</v>
      </c>
      <c r="P109" s="179">
        <v>0</v>
      </c>
      <c r="Q109" s="179">
        <v>0.15140000000000001</v>
      </c>
      <c r="R109" s="179">
        <v>5.0299999999999997E-2</v>
      </c>
      <c r="S109" s="179">
        <v>5.0900000000000001E-2</v>
      </c>
      <c r="T109" s="179">
        <v>3.1800000000000002E-2</v>
      </c>
      <c r="U109" s="179">
        <v>5.7599999999999998E-2</v>
      </c>
      <c r="V109" s="179">
        <v>3.8600000000000002E-2</v>
      </c>
      <c r="W109" s="179">
        <v>0</v>
      </c>
      <c r="X109" s="179">
        <v>0.125</v>
      </c>
      <c r="Y109" s="179">
        <v>6.2300000000000001E-2</v>
      </c>
      <c r="Z109" s="179">
        <v>5.91E-2</v>
      </c>
      <c r="AA109" s="179">
        <v>5.5199999999999999E-2</v>
      </c>
      <c r="AB109" s="179">
        <v>5.62E-2</v>
      </c>
      <c r="AC109" s="179">
        <v>9.2200000000000004E-2</v>
      </c>
      <c r="AD109" s="179">
        <v>0</v>
      </c>
      <c r="AE109" s="179">
        <v>0.1986</v>
      </c>
      <c r="AF109" s="179">
        <v>8.0600000000000005E-2</v>
      </c>
      <c r="AG109" s="235"/>
      <c r="AH109" s="181">
        <v>2.3785999999999996</v>
      </c>
      <c r="AI109" s="179">
        <v>7.6729032258064503E-2</v>
      </c>
      <c r="AJ109" s="179">
        <v>0.1986</v>
      </c>
      <c r="AK109" s="238"/>
      <c r="AL109" s="239"/>
      <c r="AM109" s="209"/>
      <c r="AN109" s="209"/>
      <c r="AO109" s="209"/>
    </row>
    <row r="110" spans="1:4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19"/>
      <c r="AI110" s="220"/>
      <c r="AJ110" s="6"/>
      <c r="AK110" s="161"/>
      <c r="AL110" s="12"/>
      <c r="AM110" s="210"/>
      <c r="AN110" s="211"/>
      <c r="AO110" s="12"/>
    </row>
    <row r="111" spans="1:4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6"/>
      <c r="AI111" s="6"/>
      <c r="AJ111" s="6"/>
      <c r="AK111" s="240"/>
      <c r="AL111" s="12"/>
      <c r="AM111" s="12"/>
      <c r="AN111" s="12"/>
      <c r="AO111" s="12"/>
    </row>
    <row r="112" spans="1:45">
      <c r="A112" s="167" t="s">
        <v>144</v>
      </c>
      <c r="B112" s="232"/>
      <c r="C112" s="232"/>
      <c r="D112" s="232"/>
      <c r="E112" s="232"/>
      <c r="F112" s="232"/>
      <c r="G112" s="232"/>
      <c r="H112" s="232"/>
      <c r="I112" s="232"/>
      <c r="J112" s="232"/>
      <c r="K112" s="233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17"/>
      <c r="AH112" s="167" t="s">
        <v>145</v>
      </c>
      <c r="AI112" s="17"/>
      <c r="AJ112" s="17"/>
      <c r="AL112" s="12"/>
      <c r="AM112" s="12"/>
      <c r="AN112" s="12"/>
      <c r="AO112" s="12"/>
    </row>
    <row r="113" spans="1:41">
      <c r="A113" s="172" t="s">
        <v>121</v>
      </c>
      <c r="B113" s="172">
        <v>1</v>
      </c>
      <c r="C113" s="172">
        <v>2</v>
      </c>
      <c r="D113" s="172">
        <v>3</v>
      </c>
      <c r="E113" s="172">
        <v>4</v>
      </c>
      <c r="F113" s="172">
        <v>5</v>
      </c>
      <c r="G113" s="172">
        <v>6</v>
      </c>
      <c r="H113" s="172">
        <v>7</v>
      </c>
      <c r="I113" s="172">
        <v>8</v>
      </c>
      <c r="J113" s="172">
        <v>9</v>
      </c>
      <c r="K113" s="172">
        <v>10</v>
      </c>
      <c r="L113" s="172">
        <v>11</v>
      </c>
      <c r="M113" s="172">
        <v>12</v>
      </c>
      <c r="N113" s="172">
        <v>13</v>
      </c>
      <c r="O113" s="172">
        <v>14</v>
      </c>
      <c r="P113" s="172">
        <v>15</v>
      </c>
      <c r="Q113" s="172">
        <v>16</v>
      </c>
      <c r="R113" s="172">
        <v>17</v>
      </c>
      <c r="S113" s="172">
        <v>18</v>
      </c>
      <c r="T113" s="172">
        <v>19</v>
      </c>
      <c r="U113" s="172">
        <v>20</v>
      </c>
      <c r="V113" s="172">
        <v>21</v>
      </c>
      <c r="W113" s="172">
        <v>22</v>
      </c>
      <c r="X113" s="172">
        <v>23</v>
      </c>
      <c r="Y113" s="172">
        <v>24</v>
      </c>
      <c r="Z113" s="172">
        <v>25</v>
      </c>
      <c r="AA113" s="172">
        <v>26</v>
      </c>
      <c r="AB113" s="172">
        <v>27</v>
      </c>
      <c r="AC113" s="172">
        <v>28</v>
      </c>
      <c r="AD113" s="172">
        <v>29</v>
      </c>
      <c r="AE113" s="172">
        <v>30</v>
      </c>
      <c r="AF113" s="172">
        <v>31</v>
      </c>
      <c r="AG113" s="173"/>
      <c r="AH113" s="174" t="s">
        <v>122</v>
      </c>
      <c r="AI113" s="174" t="s">
        <v>123</v>
      </c>
      <c r="AJ113" s="174" t="s">
        <v>124</v>
      </c>
      <c r="AK113" s="234"/>
      <c r="AL113" s="12"/>
      <c r="AM113" s="12"/>
      <c r="AN113" s="12"/>
      <c r="AO113" s="12"/>
    </row>
    <row r="114" spans="1:41">
      <c r="A114" s="178">
        <v>43466</v>
      </c>
      <c r="B114" s="179">
        <v>0.14549999999999999</v>
      </c>
      <c r="C114" s="179">
        <v>0.1056</v>
      </c>
      <c r="D114" s="179">
        <v>0.1061</v>
      </c>
      <c r="E114" s="179">
        <v>7.5300000000000006E-2</v>
      </c>
      <c r="F114" s="179">
        <v>0.10949999999999999</v>
      </c>
      <c r="G114" s="179">
        <v>0</v>
      </c>
      <c r="H114" s="179">
        <v>0.22459999999999999</v>
      </c>
      <c r="I114" s="179">
        <v>0.13219999999999998</v>
      </c>
      <c r="J114" s="179">
        <v>7.3699999999999988E-2</v>
      </c>
      <c r="K114" s="179">
        <v>9.8900000000000002E-2</v>
      </c>
      <c r="L114" s="179">
        <v>9.5600000000000004E-2</v>
      </c>
      <c r="M114" s="179">
        <v>8.3900000000000002E-2</v>
      </c>
      <c r="N114" s="179">
        <v>0</v>
      </c>
      <c r="O114" s="179">
        <v>0.22209999999999999</v>
      </c>
      <c r="P114" s="179">
        <v>7.7899999999999997E-2</v>
      </c>
      <c r="Q114" s="179">
        <v>9.6899999999999986E-2</v>
      </c>
      <c r="R114" s="179">
        <v>9.9500000000000005E-2</v>
      </c>
      <c r="S114" s="179">
        <v>0.23129999999999998</v>
      </c>
      <c r="T114" s="179">
        <v>0.10050000000000001</v>
      </c>
      <c r="U114" s="179">
        <v>0</v>
      </c>
      <c r="V114" s="179">
        <v>0.21559999999999999</v>
      </c>
      <c r="W114" s="179">
        <v>0.1071</v>
      </c>
      <c r="X114" s="179">
        <v>8.8700000000000001E-2</v>
      </c>
      <c r="Y114" s="179">
        <v>7.8699999999999992E-2</v>
      </c>
      <c r="Z114" s="179">
        <v>9.1499999999999998E-2</v>
      </c>
      <c r="AA114" s="179">
        <v>0.1036</v>
      </c>
      <c r="AB114" s="179">
        <v>0</v>
      </c>
      <c r="AC114" s="179">
        <v>0.20600000000000002</v>
      </c>
      <c r="AD114" s="179">
        <v>0.12139999999999999</v>
      </c>
      <c r="AE114" s="179">
        <v>7.3999999999999996E-2</v>
      </c>
      <c r="AF114" s="179">
        <v>9.7899999999999987E-2</v>
      </c>
      <c r="AG114" s="235"/>
      <c r="AH114" s="181">
        <v>3.2635999999999998</v>
      </c>
      <c r="AI114" s="179">
        <v>0.10527741935483871</v>
      </c>
      <c r="AJ114" s="179">
        <v>0.23129999999999998</v>
      </c>
      <c r="AK114" s="236"/>
      <c r="AL114" s="12"/>
      <c r="AM114" s="12"/>
      <c r="AN114" s="12"/>
      <c r="AO114" s="12"/>
    </row>
    <row r="115" spans="1:41">
      <c r="A115" s="184" t="s">
        <v>72</v>
      </c>
      <c r="B115" s="179">
        <v>7.4999999999999997E-2</v>
      </c>
      <c r="C115" s="179">
        <v>9.69E-2</v>
      </c>
      <c r="D115" s="179">
        <v>0</v>
      </c>
      <c r="E115" s="179">
        <v>0.20610000000000001</v>
      </c>
      <c r="F115" s="179">
        <v>0.11499999999999999</v>
      </c>
      <c r="G115" s="179">
        <v>0.12140000000000001</v>
      </c>
      <c r="H115" s="179">
        <v>0.1129</v>
      </c>
      <c r="I115" s="179">
        <v>0.1162</v>
      </c>
      <c r="J115" s="179">
        <v>0.10050000000000001</v>
      </c>
      <c r="K115" s="179">
        <v>0</v>
      </c>
      <c r="L115" s="179">
        <v>0.2772</v>
      </c>
      <c r="M115" s="179">
        <v>0.12609999999999999</v>
      </c>
      <c r="N115" s="179">
        <v>0.12940000000000002</v>
      </c>
      <c r="O115" s="179">
        <v>0.12559999999999999</v>
      </c>
      <c r="P115" s="179">
        <v>0.10369999999999999</v>
      </c>
      <c r="Q115" s="179">
        <v>0.1283</v>
      </c>
      <c r="R115" s="179">
        <v>0</v>
      </c>
      <c r="S115" s="179">
        <v>0.25929999999999997</v>
      </c>
      <c r="T115" s="179">
        <v>0.13799999999999998</v>
      </c>
      <c r="U115" s="179">
        <v>0.13880000000000001</v>
      </c>
      <c r="V115" s="179">
        <v>0.1008</v>
      </c>
      <c r="W115" s="179">
        <v>9.4200000000000006E-2</v>
      </c>
      <c r="X115" s="179">
        <v>0.11019999999999999</v>
      </c>
      <c r="Y115" s="179">
        <v>0</v>
      </c>
      <c r="Z115" s="179">
        <v>0.22919999999999999</v>
      </c>
      <c r="AA115" s="179">
        <v>0.12129999999999999</v>
      </c>
      <c r="AB115" s="179">
        <v>0.1176</v>
      </c>
      <c r="AC115" s="179">
        <v>0.11169999999999999</v>
      </c>
      <c r="AD115" s="179">
        <v>0</v>
      </c>
      <c r="AE115" s="237"/>
      <c r="AF115" s="237"/>
      <c r="AG115" s="235"/>
      <c r="AH115" s="181">
        <v>3.2553999999999994</v>
      </c>
      <c r="AI115" s="179">
        <v>0.11225517241379308</v>
      </c>
      <c r="AJ115" s="179">
        <v>0.2772</v>
      </c>
      <c r="AK115" s="236"/>
      <c r="AL115" s="12"/>
      <c r="AM115" s="12"/>
      <c r="AN115" s="12"/>
      <c r="AO115" s="12"/>
    </row>
    <row r="116" spans="1:41">
      <c r="A116" s="184" t="s">
        <v>73</v>
      </c>
      <c r="B116" s="179">
        <v>9.3399999999999997E-2</v>
      </c>
      <c r="C116" s="179">
        <v>0.1401</v>
      </c>
      <c r="D116" s="179">
        <v>0</v>
      </c>
      <c r="E116" s="179">
        <v>0.2072</v>
      </c>
      <c r="F116" s="179">
        <v>0.1099</v>
      </c>
      <c r="G116" s="179">
        <v>0.10519999999999999</v>
      </c>
      <c r="H116" s="179">
        <v>0.12809999999999999</v>
      </c>
      <c r="I116" s="179">
        <v>0.11560000000000001</v>
      </c>
      <c r="J116" s="179">
        <v>0.18569999999999998</v>
      </c>
      <c r="K116" s="179">
        <v>0</v>
      </c>
      <c r="L116" s="179">
        <v>0.2422</v>
      </c>
      <c r="M116" s="179">
        <v>0.17419999999999999</v>
      </c>
      <c r="N116" s="179">
        <v>0.10060000000000001</v>
      </c>
      <c r="O116" s="179">
        <v>0.1021</v>
      </c>
      <c r="P116" s="179">
        <v>0.1822</v>
      </c>
      <c r="Q116" s="179">
        <v>0.12189999999999999</v>
      </c>
      <c r="R116" s="179">
        <v>0</v>
      </c>
      <c r="S116" s="179">
        <v>0.28899999999999998</v>
      </c>
      <c r="T116" s="179">
        <v>0.14660000000000001</v>
      </c>
      <c r="U116" s="179">
        <v>0.1019</v>
      </c>
      <c r="V116" s="179">
        <v>0.16320000000000001</v>
      </c>
      <c r="W116" s="179">
        <v>0.14250000000000002</v>
      </c>
      <c r="X116" s="179">
        <v>0.12279999999999999</v>
      </c>
      <c r="Y116" s="179">
        <v>0</v>
      </c>
      <c r="Z116" s="179">
        <v>0.38649999999999995</v>
      </c>
      <c r="AA116" s="179">
        <v>7.9699999999999993E-2</v>
      </c>
      <c r="AB116" s="179">
        <v>0.1396</v>
      </c>
      <c r="AC116" s="179">
        <v>0.14799999999999999</v>
      </c>
      <c r="AD116" s="179">
        <v>0.11399999999999999</v>
      </c>
      <c r="AE116" s="179">
        <v>0.15679999999999999</v>
      </c>
      <c r="AF116" s="179">
        <v>0</v>
      </c>
      <c r="AG116" s="235"/>
      <c r="AH116" s="181">
        <v>3.9990000000000001</v>
      </c>
      <c r="AI116" s="179">
        <v>0.129</v>
      </c>
      <c r="AJ116" s="179">
        <v>0.38649999999999995</v>
      </c>
      <c r="AK116" s="238"/>
      <c r="AL116" s="12"/>
      <c r="AM116" s="12"/>
      <c r="AN116" s="12"/>
      <c r="AO116" s="12"/>
    </row>
    <row r="117" spans="1:41">
      <c r="A117" s="184" t="s">
        <v>77</v>
      </c>
      <c r="B117" s="179">
        <v>0.33320000000000005</v>
      </c>
      <c r="C117" s="179">
        <v>0.11180000000000001</v>
      </c>
      <c r="D117" s="179">
        <v>0.11660000000000001</v>
      </c>
      <c r="E117" s="179">
        <v>0.1305</v>
      </c>
      <c r="F117" s="179">
        <v>9.0499999999999997E-2</v>
      </c>
      <c r="G117" s="179">
        <v>0.1042</v>
      </c>
      <c r="H117" s="179">
        <v>0</v>
      </c>
      <c r="I117" s="179">
        <v>0.21879999999999999</v>
      </c>
      <c r="J117" s="179">
        <v>9.0799999999999992E-2</v>
      </c>
      <c r="K117" s="179">
        <v>0.10009999999999999</v>
      </c>
      <c r="L117" s="179">
        <v>0.1026</v>
      </c>
      <c r="M117" s="179">
        <v>0.11399999999999999</v>
      </c>
      <c r="N117" s="179">
        <v>9.580000000000001E-2</v>
      </c>
      <c r="O117" s="179">
        <v>0</v>
      </c>
      <c r="P117" s="179">
        <v>0.23330000000000001</v>
      </c>
      <c r="Q117" s="179">
        <v>0.10919999999999999</v>
      </c>
      <c r="R117" s="179">
        <v>0.10439999999999999</v>
      </c>
      <c r="S117" s="179">
        <v>0.12329999999999999</v>
      </c>
      <c r="T117" s="179">
        <v>0.12419999999999999</v>
      </c>
      <c r="U117" s="179">
        <v>0.1225</v>
      </c>
      <c r="V117" s="179">
        <v>0</v>
      </c>
      <c r="W117" s="179">
        <v>0.2334</v>
      </c>
      <c r="X117" s="179">
        <v>0.1099</v>
      </c>
      <c r="Y117" s="179">
        <v>9.7799999999999998E-2</v>
      </c>
      <c r="Z117" s="179">
        <v>0.13009999999999999</v>
      </c>
      <c r="AA117" s="179">
        <v>0.1323</v>
      </c>
      <c r="AB117" s="179">
        <v>6.1800000000000001E-2</v>
      </c>
      <c r="AC117" s="179">
        <v>0</v>
      </c>
      <c r="AD117" s="179">
        <v>0.26</v>
      </c>
      <c r="AE117" s="179">
        <v>0.104</v>
      </c>
      <c r="AF117" s="237"/>
      <c r="AG117" s="235"/>
      <c r="AH117" s="181">
        <v>3.5551000000000004</v>
      </c>
      <c r="AI117" s="179">
        <v>0.11850333333333335</v>
      </c>
      <c r="AJ117" s="179">
        <v>0.33320000000000005</v>
      </c>
      <c r="AK117" s="238"/>
      <c r="AL117" s="12"/>
      <c r="AM117" s="12"/>
      <c r="AN117" s="12"/>
      <c r="AO117" s="12"/>
    </row>
    <row r="118" spans="1:41">
      <c r="A118" s="184" t="s">
        <v>78</v>
      </c>
      <c r="B118" s="179">
        <v>0.1174</v>
      </c>
      <c r="C118" s="179">
        <v>0.1157</v>
      </c>
      <c r="D118" s="179">
        <v>0.11950000000000001</v>
      </c>
      <c r="E118" s="179">
        <v>0.1119</v>
      </c>
      <c r="F118" s="179">
        <v>0</v>
      </c>
      <c r="G118" s="179">
        <v>0.2286</v>
      </c>
      <c r="H118" s="179">
        <v>0.1057</v>
      </c>
      <c r="I118" s="179">
        <v>0.1545</v>
      </c>
      <c r="J118" s="179">
        <v>0.12859999999999999</v>
      </c>
      <c r="K118" s="179">
        <v>0.15029999999999999</v>
      </c>
      <c r="L118" s="179">
        <v>0.13020000000000001</v>
      </c>
      <c r="M118" s="179">
        <v>0</v>
      </c>
      <c r="N118" s="179">
        <v>0.27510000000000001</v>
      </c>
      <c r="O118" s="179">
        <v>9.509999999999999E-2</v>
      </c>
      <c r="P118" s="179">
        <v>0.11099999999999999</v>
      </c>
      <c r="Q118" s="179">
        <v>0.13159999999999999</v>
      </c>
      <c r="R118" s="179">
        <v>0.1193</v>
      </c>
      <c r="S118" s="179">
        <v>0.1119</v>
      </c>
      <c r="T118" s="179">
        <v>0</v>
      </c>
      <c r="U118" s="179">
        <v>0.25950000000000001</v>
      </c>
      <c r="V118" s="179">
        <v>0.1273</v>
      </c>
      <c r="W118" s="179">
        <v>0.11750000000000001</v>
      </c>
      <c r="X118" s="179">
        <v>0.1348</v>
      </c>
      <c r="Y118" s="179">
        <v>0.12419999999999999</v>
      </c>
      <c r="Z118" s="179">
        <v>0.14460000000000001</v>
      </c>
      <c r="AA118" s="179">
        <v>0</v>
      </c>
      <c r="AB118" s="179">
        <v>0.22439999999999999</v>
      </c>
      <c r="AC118" s="179">
        <v>0.14929999999999999</v>
      </c>
      <c r="AD118" s="179">
        <v>0.14050000000000001</v>
      </c>
      <c r="AE118" s="179">
        <v>0.1094</v>
      </c>
      <c r="AF118" s="179">
        <v>0.13190000000000002</v>
      </c>
      <c r="AG118" s="235"/>
      <c r="AH118" s="181">
        <v>3.8698000000000001</v>
      </c>
      <c r="AI118" s="179">
        <v>0.12483225806451613</v>
      </c>
      <c r="AJ118" s="179">
        <v>0.27510000000000001</v>
      </c>
      <c r="AK118" s="238"/>
      <c r="AL118" s="12"/>
      <c r="AM118" s="12"/>
      <c r="AN118" s="12"/>
      <c r="AO118" s="12"/>
    </row>
    <row r="119" spans="1:41">
      <c r="A119" s="184" t="s">
        <v>81</v>
      </c>
      <c r="B119" s="179">
        <v>0.14829999999999999</v>
      </c>
      <c r="C119" s="179">
        <v>0</v>
      </c>
      <c r="D119" s="179">
        <v>0.2447</v>
      </c>
      <c r="E119" s="179">
        <v>0.13800000000000001</v>
      </c>
      <c r="F119" s="179">
        <v>0.11020000000000001</v>
      </c>
      <c r="G119" s="179">
        <v>0.14960000000000001</v>
      </c>
      <c r="H119" s="179">
        <v>0.12029999999999999</v>
      </c>
      <c r="I119" s="179">
        <v>0.14810000000000001</v>
      </c>
      <c r="J119" s="179">
        <v>0</v>
      </c>
      <c r="K119" s="179">
        <v>0.2344</v>
      </c>
      <c r="L119" s="179">
        <v>0.1353</v>
      </c>
      <c r="M119" s="179">
        <v>0.16999999999999998</v>
      </c>
      <c r="N119" s="179">
        <v>0.16779999999999998</v>
      </c>
      <c r="O119" s="179">
        <v>0.15620000000000001</v>
      </c>
      <c r="P119" s="179">
        <v>0.14610000000000001</v>
      </c>
      <c r="Q119" s="179">
        <v>0</v>
      </c>
      <c r="R119" s="179">
        <v>0.28470000000000001</v>
      </c>
      <c r="S119" s="179">
        <v>0.16719999999999999</v>
      </c>
      <c r="T119" s="179">
        <v>0.18290000000000001</v>
      </c>
      <c r="U119" s="179">
        <v>0.1386</v>
      </c>
      <c r="V119" s="179">
        <v>0.1699</v>
      </c>
      <c r="W119" s="179">
        <v>0.1066</v>
      </c>
      <c r="X119" s="179">
        <v>0</v>
      </c>
      <c r="Y119" s="179">
        <v>0.28359999999999996</v>
      </c>
      <c r="Z119" s="179">
        <v>0.14300000000000002</v>
      </c>
      <c r="AA119" s="179">
        <v>0.12719999999999998</v>
      </c>
      <c r="AB119" s="179">
        <v>0.14779999999999999</v>
      </c>
      <c r="AC119" s="179">
        <v>0.15479999999999999</v>
      </c>
      <c r="AD119" s="179">
        <v>0.11829999999999999</v>
      </c>
      <c r="AE119" s="179">
        <v>0</v>
      </c>
      <c r="AF119" s="237"/>
      <c r="AG119" s="235"/>
      <c r="AH119" s="181">
        <v>4.0935999999999995</v>
      </c>
      <c r="AI119" s="179">
        <v>0.13645333333333332</v>
      </c>
      <c r="AJ119" s="179">
        <v>0.28470000000000001</v>
      </c>
      <c r="AK119" s="238"/>
      <c r="AL119" s="12"/>
      <c r="AM119" s="12"/>
      <c r="AN119" s="12"/>
      <c r="AO119" s="12"/>
    </row>
    <row r="120" spans="1:41">
      <c r="A120" s="184" t="s">
        <v>84</v>
      </c>
      <c r="B120" s="179">
        <v>0.24010000000000001</v>
      </c>
      <c r="C120" s="179">
        <v>0.1618</v>
      </c>
      <c r="D120" s="179">
        <v>0.124</v>
      </c>
      <c r="E120" s="179">
        <v>0.14580000000000001</v>
      </c>
      <c r="F120" s="179">
        <v>0.15759999999999999</v>
      </c>
      <c r="G120" s="179">
        <v>0.14300000000000002</v>
      </c>
      <c r="H120" s="179">
        <v>0</v>
      </c>
      <c r="I120" s="179">
        <v>0.21639999999999998</v>
      </c>
      <c r="J120" s="179">
        <v>0.1411</v>
      </c>
      <c r="K120" s="179">
        <v>0.1681</v>
      </c>
      <c r="L120" s="179">
        <v>0.14910000000000001</v>
      </c>
      <c r="M120" s="179">
        <v>8.5300000000000001E-2</v>
      </c>
      <c r="N120" s="179">
        <v>0.15410000000000001</v>
      </c>
      <c r="O120" s="179">
        <v>0</v>
      </c>
      <c r="P120" s="179">
        <v>0.25359999999999999</v>
      </c>
      <c r="Q120" s="179">
        <v>0.13469999999999999</v>
      </c>
      <c r="R120" s="179">
        <v>0.1055</v>
      </c>
      <c r="S120" s="179">
        <v>0.14900000000000002</v>
      </c>
      <c r="T120" s="179">
        <v>0.1429</v>
      </c>
      <c r="U120" s="179">
        <v>0.10930000000000001</v>
      </c>
      <c r="V120" s="179">
        <v>0</v>
      </c>
      <c r="W120" s="179">
        <v>0.25390000000000001</v>
      </c>
      <c r="X120" s="179">
        <v>0.12029999999999999</v>
      </c>
      <c r="Y120" s="179">
        <v>0.1201</v>
      </c>
      <c r="Z120" s="179">
        <v>0.13170000000000001</v>
      </c>
      <c r="AA120" s="179">
        <v>0.14399999999999999</v>
      </c>
      <c r="AB120" s="179">
        <v>0.1361</v>
      </c>
      <c r="AC120" s="179">
        <v>0</v>
      </c>
      <c r="AD120" s="179">
        <v>0.2366</v>
      </c>
      <c r="AE120" s="179">
        <v>0.14479999999999998</v>
      </c>
      <c r="AF120" s="179">
        <v>0.13700000000000001</v>
      </c>
      <c r="AG120" s="235"/>
      <c r="AH120" s="181">
        <v>4.2058999999999997</v>
      </c>
      <c r="AI120" s="179">
        <v>0.13567419354838708</v>
      </c>
      <c r="AJ120" s="179">
        <v>0.25390000000000001</v>
      </c>
      <c r="AK120" s="238"/>
      <c r="AL120" s="12"/>
      <c r="AM120" s="12"/>
      <c r="AN120" s="12"/>
      <c r="AO120" s="12"/>
    </row>
    <row r="121" spans="1:41">
      <c r="A121" s="184" t="s">
        <v>85</v>
      </c>
      <c r="B121" s="179">
        <v>0.1447</v>
      </c>
      <c r="C121" s="179">
        <v>0.14249999999999999</v>
      </c>
      <c r="D121" s="179">
        <v>0.13969999999999999</v>
      </c>
      <c r="E121" s="179">
        <v>0</v>
      </c>
      <c r="F121" s="179">
        <v>0.26250000000000001</v>
      </c>
      <c r="G121" s="179">
        <v>0.1273</v>
      </c>
      <c r="H121" s="179">
        <v>0.16260000000000002</v>
      </c>
      <c r="I121" s="179">
        <v>0.13589999999999999</v>
      </c>
      <c r="J121" s="179">
        <v>0.16070000000000001</v>
      </c>
      <c r="K121" s="179">
        <v>0.10400000000000001</v>
      </c>
      <c r="L121" s="179">
        <v>0</v>
      </c>
      <c r="M121" s="179">
        <v>0.29520000000000002</v>
      </c>
      <c r="N121" s="179">
        <v>0.12719999999999998</v>
      </c>
      <c r="O121" s="179">
        <v>0.18920000000000001</v>
      </c>
      <c r="P121" s="179">
        <v>0.13109999999999999</v>
      </c>
      <c r="Q121" s="179">
        <v>0.21639999999999998</v>
      </c>
      <c r="R121" s="179">
        <v>0.1343</v>
      </c>
      <c r="S121" s="179">
        <v>0</v>
      </c>
      <c r="T121" s="179">
        <v>0.33679999999999999</v>
      </c>
      <c r="U121" s="179">
        <v>0.1716</v>
      </c>
      <c r="V121" s="179">
        <v>0.16370000000000001</v>
      </c>
      <c r="W121" s="179">
        <v>0.14880000000000002</v>
      </c>
      <c r="X121" s="179">
        <v>0.14480000000000001</v>
      </c>
      <c r="Y121" s="179">
        <v>0.1391</v>
      </c>
      <c r="Z121" s="179">
        <v>0</v>
      </c>
      <c r="AA121" s="179">
        <v>0.34939999999999999</v>
      </c>
      <c r="AB121" s="179">
        <v>0.1653</v>
      </c>
      <c r="AC121" s="179">
        <v>0.1666</v>
      </c>
      <c r="AD121" s="179">
        <v>2.52E-2</v>
      </c>
      <c r="AE121" s="179">
        <v>5.9999999999999995E-4</v>
      </c>
      <c r="AF121" s="179">
        <v>0.17809999999999998</v>
      </c>
      <c r="AG121" s="235"/>
      <c r="AH121" s="181">
        <v>4.4633000000000003</v>
      </c>
      <c r="AI121" s="179">
        <v>0.14397741935483871</v>
      </c>
      <c r="AJ121" s="179">
        <v>0.34939999999999999</v>
      </c>
      <c r="AK121" s="238"/>
      <c r="AL121" s="12"/>
      <c r="AM121" s="12"/>
      <c r="AN121" s="12"/>
      <c r="AO121" s="12"/>
    </row>
    <row r="122" spans="1:41">
      <c r="A122" s="184" t="s">
        <v>86</v>
      </c>
      <c r="B122" s="179">
        <v>0</v>
      </c>
      <c r="C122" s="179">
        <v>0.29449999999999998</v>
      </c>
      <c r="D122" s="179">
        <v>0.18870000000000001</v>
      </c>
      <c r="E122" s="179">
        <v>0.14510000000000001</v>
      </c>
      <c r="F122" s="179">
        <v>0.15049999999999999</v>
      </c>
      <c r="G122" s="179">
        <v>0.1575</v>
      </c>
      <c r="H122" s="179">
        <v>0.1457</v>
      </c>
      <c r="I122" s="179">
        <v>0</v>
      </c>
      <c r="J122" s="179">
        <v>0.31709999999999999</v>
      </c>
      <c r="K122" s="179">
        <v>0.14660000000000001</v>
      </c>
      <c r="L122" s="179">
        <v>0.1172</v>
      </c>
      <c r="M122" s="179">
        <v>0.13869999999999999</v>
      </c>
      <c r="N122" s="179">
        <v>0.1714</v>
      </c>
      <c r="O122" s="179">
        <v>0.12</v>
      </c>
      <c r="P122" s="179">
        <v>0</v>
      </c>
      <c r="Q122" s="179">
        <v>0.27410000000000001</v>
      </c>
      <c r="R122" s="179">
        <v>0.13090000000000002</v>
      </c>
      <c r="S122" s="179">
        <v>0.1341</v>
      </c>
      <c r="T122" s="179">
        <v>0.13590000000000002</v>
      </c>
      <c r="U122" s="179">
        <v>0.13619999999999999</v>
      </c>
      <c r="V122" s="179">
        <v>0.1239</v>
      </c>
      <c r="W122" s="179">
        <v>0</v>
      </c>
      <c r="X122" s="179">
        <v>0.27910000000000001</v>
      </c>
      <c r="Y122" s="179">
        <v>0.15090000000000001</v>
      </c>
      <c r="Z122" s="179">
        <v>0.1187</v>
      </c>
      <c r="AA122" s="179">
        <v>0.13279999999999997</v>
      </c>
      <c r="AB122" s="179">
        <v>0.1416</v>
      </c>
      <c r="AC122" s="179">
        <v>0.1076</v>
      </c>
      <c r="AD122" s="179">
        <v>0</v>
      </c>
      <c r="AE122" s="179">
        <v>0.2636</v>
      </c>
      <c r="AF122" s="237"/>
      <c r="AG122" s="235"/>
      <c r="AH122" s="181">
        <v>4.2224000000000004</v>
      </c>
      <c r="AI122" s="179">
        <v>0.14074666666666669</v>
      </c>
      <c r="AJ122" s="179">
        <v>0.31709999999999999</v>
      </c>
      <c r="AK122" s="238"/>
      <c r="AL122" s="12"/>
      <c r="AM122" s="12"/>
      <c r="AN122" s="12"/>
      <c r="AO122" s="12"/>
    </row>
    <row r="123" spans="1:41">
      <c r="A123" s="184" t="s">
        <v>87</v>
      </c>
      <c r="B123" s="179">
        <v>0.13780000000000001</v>
      </c>
      <c r="C123" s="179">
        <v>0.1168</v>
      </c>
      <c r="D123" s="179">
        <v>0.13789999999999999</v>
      </c>
      <c r="E123" s="179">
        <v>0.13830000000000001</v>
      </c>
      <c r="F123" s="179">
        <v>0.14099999999999999</v>
      </c>
      <c r="G123" s="179">
        <v>0</v>
      </c>
      <c r="H123" s="179">
        <v>0.22889999999999999</v>
      </c>
      <c r="I123" s="179">
        <v>0.13109999999999999</v>
      </c>
      <c r="J123" s="179">
        <v>0.11910000000000001</v>
      </c>
      <c r="K123" s="179">
        <v>0.12590000000000001</v>
      </c>
      <c r="L123" s="179">
        <v>0.1303</v>
      </c>
      <c r="M123" s="179">
        <v>0.13</v>
      </c>
      <c r="N123" s="179">
        <v>0</v>
      </c>
      <c r="O123" s="179">
        <v>0.2281</v>
      </c>
      <c r="P123" s="179">
        <v>0.13719999999999999</v>
      </c>
      <c r="Q123" s="179">
        <v>0.12280000000000001</v>
      </c>
      <c r="R123" s="179">
        <v>0.11280000000000001</v>
      </c>
      <c r="S123" s="179">
        <v>0.1394</v>
      </c>
      <c r="T123" s="179">
        <v>0.1328</v>
      </c>
      <c r="U123" s="179">
        <v>0</v>
      </c>
      <c r="V123" s="179">
        <v>0.24010000000000001</v>
      </c>
      <c r="W123" s="179">
        <v>0.13569999999999999</v>
      </c>
      <c r="X123" s="179">
        <v>0.1056</v>
      </c>
      <c r="Y123" s="179">
        <v>0.13350000000000001</v>
      </c>
      <c r="Z123" s="179">
        <v>0.13469999999999999</v>
      </c>
      <c r="AA123" s="179">
        <v>0.124</v>
      </c>
      <c r="AB123" s="179">
        <v>0</v>
      </c>
      <c r="AC123" s="179">
        <v>0.23430000000000001</v>
      </c>
      <c r="AD123" s="179">
        <v>0.11530000000000001</v>
      </c>
      <c r="AE123" s="179">
        <v>0.12479999999999999</v>
      </c>
      <c r="AF123" s="179">
        <v>0.13140000000000002</v>
      </c>
      <c r="AG123" s="235"/>
      <c r="AH123" s="181">
        <v>3.8896000000000006</v>
      </c>
      <c r="AI123" s="179">
        <v>0.1254709677419355</v>
      </c>
      <c r="AJ123" s="179">
        <v>0.24010000000000001</v>
      </c>
      <c r="AK123" s="238"/>
      <c r="AL123" s="12"/>
      <c r="AM123" s="12"/>
      <c r="AN123" s="12"/>
      <c r="AO123" s="12"/>
    </row>
    <row r="124" spans="1:41">
      <c r="A124" s="184" t="s">
        <v>88</v>
      </c>
      <c r="B124" s="179">
        <v>0.13469999999999999</v>
      </c>
      <c r="C124" s="179">
        <v>0.14200000000000002</v>
      </c>
      <c r="D124" s="179">
        <v>0</v>
      </c>
      <c r="E124" s="179">
        <v>0.23349999999999999</v>
      </c>
      <c r="F124" s="179">
        <v>0.1308</v>
      </c>
      <c r="G124" s="179">
        <v>0.13089999999999999</v>
      </c>
      <c r="H124" s="179">
        <v>0.12470000000000001</v>
      </c>
      <c r="I124" s="179">
        <v>0.1454</v>
      </c>
      <c r="J124" s="179">
        <v>0.14949999999999999</v>
      </c>
      <c r="K124" s="179">
        <v>0</v>
      </c>
      <c r="L124" s="179">
        <v>0.25850000000000001</v>
      </c>
      <c r="M124" s="179">
        <v>0.12430000000000001</v>
      </c>
      <c r="N124" s="179">
        <v>0.11849999999999999</v>
      </c>
      <c r="O124" s="179">
        <v>0.1245</v>
      </c>
      <c r="P124" s="179">
        <v>0.16020000000000001</v>
      </c>
      <c r="Q124" s="179">
        <v>0.1333</v>
      </c>
      <c r="R124" s="179">
        <v>0</v>
      </c>
      <c r="S124" s="179">
        <v>0.2656</v>
      </c>
      <c r="T124" s="179">
        <v>0.1153</v>
      </c>
      <c r="U124" s="179">
        <v>0.10829999999999999</v>
      </c>
      <c r="V124" s="179">
        <v>0.13850000000000001</v>
      </c>
      <c r="W124" s="179">
        <v>0.11890000000000001</v>
      </c>
      <c r="X124" s="179">
        <v>0.1053</v>
      </c>
      <c r="Y124" s="179">
        <v>0</v>
      </c>
      <c r="Z124" s="179">
        <v>0.27560000000000001</v>
      </c>
      <c r="AA124" s="179">
        <v>0.1231</v>
      </c>
      <c r="AB124" s="179">
        <v>0.10539999999999999</v>
      </c>
      <c r="AC124" s="179">
        <v>0.11610000000000001</v>
      </c>
      <c r="AD124" s="179">
        <v>0.12559999999999999</v>
      </c>
      <c r="AE124" s="179">
        <v>0.1242</v>
      </c>
      <c r="AF124" s="237"/>
      <c r="AG124" s="235"/>
      <c r="AH124" s="181">
        <v>3.8327</v>
      </c>
      <c r="AI124" s="179">
        <v>0.12775666666666666</v>
      </c>
      <c r="AJ124" s="179">
        <v>0.27560000000000001</v>
      </c>
      <c r="AK124" s="238"/>
      <c r="AL124" s="12"/>
      <c r="AM124" s="12"/>
      <c r="AN124" s="12"/>
      <c r="AO124" s="12"/>
    </row>
    <row r="125" spans="1:41">
      <c r="A125" s="184" t="s">
        <v>89</v>
      </c>
      <c r="B125" s="179">
        <v>0</v>
      </c>
      <c r="C125" s="179">
        <v>0.25900000000000001</v>
      </c>
      <c r="D125" s="179">
        <v>0.1111</v>
      </c>
      <c r="E125" s="179">
        <v>9.5899999999999999E-2</v>
      </c>
      <c r="F125" s="179">
        <v>0.1439</v>
      </c>
      <c r="G125" s="179">
        <v>0.10059999999999999</v>
      </c>
      <c r="H125" s="179">
        <v>0.10730000000000001</v>
      </c>
      <c r="I125" s="179">
        <v>0</v>
      </c>
      <c r="J125" s="179">
        <v>0.24380000000000002</v>
      </c>
      <c r="K125" s="179">
        <v>0.13070000000000001</v>
      </c>
      <c r="L125" s="179">
        <v>0.1295</v>
      </c>
      <c r="M125" s="179">
        <v>0.11960000000000001</v>
      </c>
      <c r="N125" s="179">
        <v>0.1181</v>
      </c>
      <c r="O125" s="179">
        <v>0.16870000000000002</v>
      </c>
      <c r="P125" s="179">
        <v>0</v>
      </c>
      <c r="Q125" s="179">
        <v>0.22960000000000003</v>
      </c>
      <c r="R125" s="179">
        <v>0.20040000000000002</v>
      </c>
      <c r="S125" s="179">
        <v>0.11399999999999999</v>
      </c>
      <c r="T125" s="179">
        <v>0.17099999999999999</v>
      </c>
      <c r="U125" s="179">
        <v>0.1469</v>
      </c>
      <c r="V125" s="179">
        <v>0.1434</v>
      </c>
      <c r="W125" s="179">
        <v>0</v>
      </c>
      <c r="X125" s="179">
        <v>0.31609999999999999</v>
      </c>
      <c r="Y125" s="179">
        <v>0.18209999999999998</v>
      </c>
      <c r="Z125" s="179">
        <v>0.1532</v>
      </c>
      <c r="AA125" s="179">
        <v>0.1328</v>
      </c>
      <c r="AB125" s="179">
        <v>0.1656</v>
      </c>
      <c r="AC125" s="179">
        <v>0.18080000000000002</v>
      </c>
      <c r="AD125" s="179">
        <v>0</v>
      </c>
      <c r="AE125" s="179">
        <v>0.26890000000000003</v>
      </c>
      <c r="AF125" s="179">
        <v>0.1343</v>
      </c>
      <c r="AG125" s="235"/>
      <c r="AH125" s="181">
        <v>4.2673000000000005</v>
      </c>
      <c r="AI125" s="179">
        <v>0.13765483870967743</v>
      </c>
      <c r="AJ125" s="179">
        <v>0.31609999999999999</v>
      </c>
      <c r="AK125" s="238"/>
      <c r="AL125" s="12"/>
      <c r="AM125" s="12"/>
      <c r="AN125" s="12"/>
      <c r="AO125" s="12"/>
    </row>
    <row r="126" spans="1:4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219"/>
      <c r="AI126" s="220"/>
      <c r="AJ126" s="6"/>
      <c r="AK126" s="161"/>
      <c r="AL126" s="12"/>
      <c r="AM126" s="12"/>
      <c r="AN126" s="12"/>
      <c r="AO126" s="12"/>
    </row>
    <row r="127" spans="1:4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6"/>
      <c r="AI127" s="6"/>
      <c r="AJ127" s="6"/>
      <c r="AK127" s="161"/>
      <c r="AL127" s="12"/>
      <c r="AM127" s="12"/>
      <c r="AN127" s="12"/>
      <c r="AO127" s="12"/>
    </row>
    <row r="128" spans="1:41">
      <c r="A128" s="167" t="s">
        <v>146</v>
      </c>
      <c r="B128" s="232"/>
      <c r="C128" s="232"/>
      <c r="D128" s="232"/>
      <c r="E128" s="232"/>
      <c r="F128" s="232"/>
      <c r="G128" s="232"/>
      <c r="H128" s="232"/>
      <c r="I128" s="232"/>
      <c r="J128" s="232"/>
      <c r="K128" s="233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17"/>
      <c r="AH128" s="167" t="s">
        <v>146</v>
      </c>
      <c r="AI128" s="17"/>
      <c r="AJ128" s="17"/>
      <c r="AL128" s="12"/>
      <c r="AM128" s="12"/>
      <c r="AN128" s="12"/>
      <c r="AO128" s="12"/>
    </row>
    <row r="129" spans="1:41">
      <c r="A129" s="172" t="s">
        <v>121</v>
      </c>
      <c r="B129" s="172">
        <v>1</v>
      </c>
      <c r="C129" s="172">
        <v>2</v>
      </c>
      <c r="D129" s="172">
        <v>3</v>
      </c>
      <c r="E129" s="172">
        <v>4</v>
      </c>
      <c r="F129" s="172">
        <v>5</v>
      </c>
      <c r="G129" s="172">
        <v>6</v>
      </c>
      <c r="H129" s="172">
        <v>7</v>
      </c>
      <c r="I129" s="172">
        <v>8</v>
      </c>
      <c r="J129" s="172">
        <v>9</v>
      </c>
      <c r="K129" s="172">
        <v>10</v>
      </c>
      <c r="L129" s="172">
        <v>11</v>
      </c>
      <c r="M129" s="172">
        <v>12</v>
      </c>
      <c r="N129" s="172">
        <v>13</v>
      </c>
      <c r="O129" s="172">
        <v>14</v>
      </c>
      <c r="P129" s="172">
        <v>15</v>
      </c>
      <c r="Q129" s="172">
        <v>16</v>
      </c>
      <c r="R129" s="172">
        <v>17</v>
      </c>
      <c r="S129" s="172">
        <v>18</v>
      </c>
      <c r="T129" s="172">
        <v>19</v>
      </c>
      <c r="U129" s="172">
        <v>20</v>
      </c>
      <c r="V129" s="172">
        <v>21</v>
      </c>
      <c r="W129" s="172">
        <v>22</v>
      </c>
      <c r="X129" s="172">
        <v>23</v>
      </c>
      <c r="Y129" s="172">
        <v>24</v>
      </c>
      <c r="Z129" s="172">
        <v>25</v>
      </c>
      <c r="AA129" s="172">
        <v>26</v>
      </c>
      <c r="AB129" s="172">
        <v>27</v>
      </c>
      <c r="AC129" s="172">
        <v>28</v>
      </c>
      <c r="AD129" s="172">
        <v>29</v>
      </c>
      <c r="AE129" s="172">
        <v>30</v>
      </c>
      <c r="AF129" s="172">
        <v>31</v>
      </c>
      <c r="AG129" s="173"/>
      <c r="AH129" s="174" t="s">
        <v>122</v>
      </c>
      <c r="AI129" s="174" t="s">
        <v>123</v>
      </c>
      <c r="AJ129" s="174" t="s">
        <v>124</v>
      </c>
      <c r="AK129" s="234"/>
      <c r="AL129" s="12"/>
      <c r="AM129" s="12"/>
      <c r="AN129" s="12"/>
      <c r="AO129" s="12"/>
    </row>
    <row r="130" spans="1:41">
      <c r="A130" s="178">
        <v>43466</v>
      </c>
      <c r="B130" s="179">
        <v>0.1855</v>
      </c>
      <c r="C130" s="179">
        <v>0.16139999999999999</v>
      </c>
      <c r="D130" s="179">
        <v>0.1976</v>
      </c>
      <c r="E130" s="179">
        <v>0.17469999999999999</v>
      </c>
      <c r="F130" s="179">
        <v>0.18919999999999998</v>
      </c>
      <c r="G130" s="179">
        <v>0</v>
      </c>
      <c r="H130" s="179">
        <v>0.34289999999999998</v>
      </c>
      <c r="I130" s="179">
        <v>0.21799999999999997</v>
      </c>
      <c r="J130" s="179">
        <v>0.16499999999999998</v>
      </c>
      <c r="K130" s="179">
        <v>0.1704</v>
      </c>
      <c r="L130" s="179">
        <v>0.21660000000000001</v>
      </c>
      <c r="M130" s="179">
        <v>0.16550000000000001</v>
      </c>
      <c r="N130" s="179">
        <v>0</v>
      </c>
      <c r="O130" s="179">
        <v>0.43090000000000001</v>
      </c>
      <c r="P130" s="179">
        <v>0.14760000000000001</v>
      </c>
      <c r="Q130" s="179">
        <v>0.19069999999999998</v>
      </c>
      <c r="R130" s="179">
        <v>0.19669999999999999</v>
      </c>
      <c r="S130" s="179">
        <v>0.23689999999999997</v>
      </c>
      <c r="T130" s="179">
        <v>0.2051</v>
      </c>
      <c r="U130" s="179">
        <v>0</v>
      </c>
      <c r="V130" s="179">
        <v>0.43409999999999999</v>
      </c>
      <c r="W130" s="179">
        <v>0.21290000000000001</v>
      </c>
      <c r="X130" s="179">
        <v>0.18840000000000001</v>
      </c>
      <c r="Y130" s="179">
        <v>0.20429999999999998</v>
      </c>
      <c r="Z130" s="179">
        <v>0.20229999999999998</v>
      </c>
      <c r="AA130" s="179">
        <v>0.16820000000000002</v>
      </c>
      <c r="AB130" s="179">
        <v>0</v>
      </c>
      <c r="AC130" s="179">
        <v>0.3639</v>
      </c>
      <c r="AD130" s="179">
        <v>0.20669999999999999</v>
      </c>
      <c r="AE130" s="179">
        <v>0.14529999999999998</v>
      </c>
      <c r="AF130" s="179">
        <v>0.19049999999999997</v>
      </c>
      <c r="AG130" s="235"/>
      <c r="AH130" s="181">
        <v>5.9112999999999998</v>
      </c>
      <c r="AI130" s="179">
        <v>0.19068709677419354</v>
      </c>
      <c r="AJ130" s="179">
        <v>0.43409999999999999</v>
      </c>
      <c r="AK130" s="236"/>
      <c r="AL130" s="12"/>
      <c r="AM130" s="12"/>
      <c r="AN130" s="12"/>
      <c r="AO130" s="12"/>
    </row>
    <row r="131" spans="1:41">
      <c r="A131" s="184" t="s">
        <v>72</v>
      </c>
      <c r="B131" s="179">
        <v>0.17609999999999998</v>
      </c>
      <c r="C131" s="179">
        <v>0.2031</v>
      </c>
      <c r="D131" s="179">
        <v>0</v>
      </c>
      <c r="E131" s="179">
        <v>0.36420000000000002</v>
      </c>
      <c r="F131" s="179">
        <v>0.19650000000000001</v>
      </c>
      <c r="G131" s="179">
        <v>0.1724</v>
      </c>
      <c r="H131" s="179">
        <v>0.1981</v>
      </c>
      <c r="I131" s="179">
        <v>0.2175</v>
      </c>
      <c r="J131" s="179">
        <v>0.19230000000000003</v>
      </c>
      <c r="K131" s="179">
        <v>0</v>
      </c>
      <c r="L131" s="179">
        <v>0.3538</v>
      </c>
      <c r="M131" s="179">
        <v>0.20419999999999999</v>
      </c>
      <c r="N131" s="179">
        <v>0.19820000000000002</v>
      </c>
      <c r="O131" s="179">
        <v>0.19729999999999998</v>
      </c>
      <c r="P131" s="179">
        <v>0.1825</v>
      </c>
      <c r="Q131" s="179">
        <v>0.20979999999999999</v>
      </c>
      <c r="R131" s="179">
        <v>0</v>
      </c>
      <c r="S131" s="179">
        <v>0.41219999999999996</v>
      </c>
      <c r="T131" s="179">
        <v>0.21489999999999998</v>
      </c>
      <c r="U131" s="179">
        <v>0.20240000000000002</v>
      </c>
      <c r="V131" s="179">
        <v>0.19579999999999997</v>
      </c>
      <c r="W131" s="179">
        <v>0.21329999999999999</v>
      </c>
      <c r="X131" s="179">
        <v>0.17879999999999999</v>
      </c>
      <c r="Y131" s="179">
        <v>0</v>
      </c>
      <c r="Z131" s="179">
        <v>0.40720000000000001</v>
      </c>
      <c r="AA131" s="179">
        <v>0.23280000000000001</v>
      </c>
      <c r="AB131" s="179">
        <v>0.19739999999999999</v>
      </c>
      <c r="AC131" s="179">
        <v>0.185</v>
      </c>
      <c r="AD131" s="179">
        <v>0</v>
      </c>
      <c r="AE131" s="237"/>
      <c r="AF131" s="237"/>
      <c r="AG131" s="235"/>
      <c r="AH131" s="181">
        <v>5.5058000000000007</v>
      </c>
      <c r="AI131" s="179">
        <v>0.18985517241379313</v>
      </c>
      <c r="AJ131" s="179">
        <v>0.41219999999999996</v>
      </c>
      <c r="AK131" s="236"/>
      <c r="AL131" s="12"/>
      <c r="AM131" s="12"/>
      <c r="AN131" s="12"/>
      <c r="AO131" s="12"/>
    </row>
    <row r="132" spans="1:41">
      <c r="A132" s="184" t="s">
        <v>73</v>
      </c>
      <c r="B132" s="179">
        <v>0.19539999999999999</v>
      </c>
      <c r="C132" s="179">
        <v>0.19850000000000001</v>
      </c>
      <c r="D132" s="179">
        <v>0</v>
      </c>
      <c r="E132" s="179">
        <v>0.43619999999999998</v>
      </c>
      <c r="F132" s="179">
        <v>0.18359999999999999</v>
      </c>
      <c r="G132" s="179">
        <v>0.19409999999999999</v>
      </c>
      <c r="H132" s="179">
        <v>0.19750000000000001</v>
      </c>
      <c r="I132" s="179">
        <v>0.21150000000000002</v>
      </c>
      <c r="J132" s="179">
        <v>0.25329999999999997</v>
      </c>
      <c r="K132" s="179">
        <v>0</v>
      </c>
      <c r="L132" s="179">
        <v>0.3513</v>
      </c>
      <c r="M132" s="179">
        <v>0.2268</v>
      </c>
      <c r="N132" s="179">
        <v>0.16920000000000002</v>
      </c>
      <c r="O132" s="179">
        <v>0.20069999999999999</v>
      </c>
      <c r="P132" s="179">
        <v>0.25159999999999999</v>
      </c>
      <c r="Q132" s="179">
        <v>0.16930000000000001</v>
      </c>
      <c r="R132" s="179">
        <v>0</v>
      </c>
      <c r="S132" s="179">
        <v>0.41259999999999997</v>
      </c>
      <c r="T132" s="179">
        <v>0.20350000000000001</v>
      </c>
      <c r="U132" s="179">
        <v>0.15060000000000001</v>
      </c>
      <c r="V132" s="179">
        <v>0.21500000000000002</v>
      </c>
      <c r="W132" s="179">
        <v>0.19420000000000001</v>
      </c>
      <c r="X132" s="179">
        <v>0.18099999999999999</v>
      </c>
      <c r="Y132" s="179">
        <v>0</v>
      </c>
      <c r="Z132" s="179">
        <v>0.50700000000000001</v>
      </c>
      <c r="AA132" s="179">
        <v>0.13329999999999997</v>
      </c>
      <c r="AB132" s="179">
        <v>0.18459999999999999</v>
      </c>
      <c r="AC132" s="179">
        <v>0.19979999999999998</v>
      </c>
      <c r="AD132" s="179">
        <v>0.15959999999999999</v>
      </c>
      <c r="AE132" s="179">
        <v>0.20119999999999999</v>
      </c>
      <c r="AF132" s="179">
        <v>0</v>
      </c>
      <c r="AG132" s="235"/>
      <c r="AH132" s="181">
        <v>5.9813999999999998</v>
      </c>
      <c r="AI132" s="179">
        <v>0.1929483870967742</v>
      </c>
      <c r="AJ132" s="179">
        <v>0.50700000000000001</v>
      </c>
      <c r="AK132" s="238"/>
      <c r="AL132" s="12"/>
      <c r="AM132" s="12"/>
      <c r="AN132" s="12"/>
      <c r="AO132" s="12"/>
    </row>
    <row r="133" spans="1:41">
      <c r="A133" s="184" t="s">
        <v>77</v>
      </c>
      <c r="B133" s="179">
        <v>0.41060000000000008</v>
      </c>
      <c r="C133" s="179">
        <v>0.14660000000000001</v>
      </c>
      <c r="D133" s="179">
        <v>0.17670000000000002</v>
      </c>
      <c r="E133" s="179">
        <v>0.1875</v>
      </c>
      <c r="F133" s="179">
        <v>0.17070000000000002</v>
      </c>
      <c r="G133" s="179">
        <v>0.19850000000000001</v>
      </c>
      <c r="H133" s="179">
        <v>0</v>
      </c>
      <c r="I133" s="179">
        <v>0.3881</v>
      </c>
      <c r="J133" s="179">
        <v>0.1729</v>
      </c>
      <c r="K133" s="179">
        <v>0.15939999999999999</v>
      </c>
      <c r="L133" s="179">
        <v>0.19359999999999999</v>
      </c>
      <c r="M133" s="179">
        <v>0.17299999999999999</v>
      </c>
      <c r="N133" s="179">
        <v>0.17460000000000003</v>
      </c>
      <c r="O133" s="179">
        <v>0</v>
      </c>
      <c r="P133" s="179">
        <v>0.41339999999999999</v>
      </c>
      <c r="Q133" s="179">
        <v>0.1575</v>
      </c>
      <c r="R133" s="179">
        <v>0.16719999999999999</v>
      </c>
      <c r="S133" s="179">
        <v>0.18869999999999998</v>
      </c>
      <c r="T133" s="179">
        <v>0.18619999999999998</v>
      </c>
      <c r="U133" s="179">
        <v>0.1847</v>
      </c>
      <c r="V133" s="179">
        <v>0</v>
      </c>
      <c r="W133" s="179">
        <v>0.34720000000000001</v>
      </c>
      <c r="X133" s="179">
        <v>0.1855</v>
      </c>
      <c r="Y133" s="179">
        <v>0.1608</v>
      </c>
      <c r="Z133" s="179">
        <v>0.2104</v>
      </c>
      <c r="AA133" s="179">
        <v>0.20069999999999999</v>
      </c>
      <c r="AB133" s="179">
        <v>0.127</v>
      </c>
      <c r="AC133" s="179">
        <v>0</v>
      </c>
      <c r="AD133" s="179">
        <v>0.41570000000000001</v>
      </c>
      <c r="AE133" s="179">
        <v>0.1779</v>
      </c>
      <c r="AF133" s="237"/>
      <c r="AG133" s="235"/>
      <c r="AH133" s="181">
        <v>5.6751000000000005</v>
      </c>
      <c r="AI133" s="179">
        <v>0.18917</v>
      </c>
      <c r="AJ133" s="179">
        <v>0.41570000000000001</v>
      </c>
      <c r="AK133" s="238"/>
      <c r="AL133" s="12"/>
      <c r="AM133" s="12"/>
      <c r="AN133" s="12"/>
      <c r="AO133" s="12"/>
    </row>
    <row r="134" spans="1:41">
      <c r="A134" s="184" t="s">
        <v>78</v>
      </c>
      <c r="B134" s="179">
        <v>0.19550000000000001</v>
      </c>
      <c r="C134" s="179">
        <v>0.18540000000000001</v>
      </c>
      <c r="D134" s="179">
        <v>0.19350000000000001</v>
      </c>
      <c r="E134" s="179">
        <v>0.191</v>
      </c>
      <c r="F134" s="179">
        <v>0</v>
      </c>
      <c r="G134" s="179">
        <v>0.35849999999999999</v>
      </c>
      <c r="H134" s="179">
        <v>0.158</v>
      </c>
      <c r="I134" s="179">
        <v>0.18820000000000001</v>
      </c>
      <c r="J134" s="179">
        <v>0.2074</v>
      </c>
      <c r="K134" s="179">
        <v>0.1913</v>
      </c>
      <c r="L134" s="179">
        <v>0.17649999999999999</v>
      </c>
      <c r="M134" s="179">
        <v>0</v>
      </c>
      <c r="N134" s="179">
        <v>0.3634</v>
      </c>
      <c r="O134" s="179">
        <v>0.16019999999999998</v>
      </c>
      <c r="P134" s="179">
        <v>0.17499999999999999</v>
      </c>
      <c r="Q134" s="179">
        <v>0.2288</v>
      </c>
      <c r="R134" s="179">
        <v>0.1757</v>
      </c>
      <c r="S134" s="179">
        <v>0.20779999999999998</v>
      </c>
      <c r="T134" s="179">
        <v>0</v>
      </c>
      <c r="U134" s="179">
        <v>0.4234</v>
      </c>
      <c r="V134" s="179">
        <v>0.19419999999999998</v>
      </c>
      <c r="W134" s="179">
        <v>0.18690000000000001</v>
      </c>
      <c r="X134" s="179">
        <v>0.2157</v>
      </c>
      <c r="Y134" s="179">
        <v>0.19019999999999998</v>
      </c>
      <c r="Z134" s="179">
        <v>0.2354</v>
      </c>
      <c r="AA134" s="179">
        <v>0</v>
      </c>
      <c r="AB134" s="179">
        <v>0.36059999999999998</v>
      </c>
      <c r="AC134" s="179">
        <v>0.24059999999999998</v>
      </c>
      <c r="AD134" s="179">
        <v>0.22120000000000001</v>
      </c>
      <c r="AE134" s="179">
        <v>0.19689999999999999</v>
      </c>
      <c r="AF134" s="179">
        <v>0.22770000000000001</v>
      </c>
      <c r="AG134" s="235"/>
      <c r="AH134" s="181">
        <v>6.0489999999999995</v>
      </c>
      <c r="AI134" s="179">
        <v>0.19512903225806449</v>
      </c>
      <c r="AJ134" s="179">
        <v>0.4234</v>
      </c>
      <c r="AK134" s="238"/>
      <c r="AL134" s="12"/>
      <c r="AM134" s="12"/>
      <c r="AN134" s="12"/>
      <c r="AO134" s="12"/>
    </row>
    <row r="135" spans="1:41">
      <c r="A135" s="184" t="s">
        <v>81</v>
      </c>
      <c r="B135" s="179">
        <v>0.24979999999999999</v>
      </c>
      <c r="C135" s="179">
        <v>0</v>
      </c>
      <c r="D135" s="179">
        <v>0.40820000000000001</v>
      </c>
      <c r="E135" s="179">
        <v>0.2041</v>
      </c>
      <c r="F135" s="179">
        <v>0.2016</v>
      </c>
      <c r="G135" s="179">
        <v>0.2016</v>
      </c>
      <c r="H135" s="179">
        <v>0.20099999999999998</v>
      </c>
      <c r="I135" s="179">
        <v>0.23320000000000002</v>
      </c>
      <c r="J135" s="179">
        <v>0</v>
      </c>
      <c r="K135" s="179">
        <v>0.3352</v>
      </c>
      <c r="L135" s="179">
        <v>0.18540000000000001</v>
      </c>
      <c r="M135" s="179">
        <v>0.25580000000000003</v>
      </c>
      <c r="N135" s="179">
        <v>0.23579999999999995</v>
      </c>
      <c r="O135" s="179">
        <v>0.2316</v>
      </c>
      <c r="P135" s="179">
        <v>0.2379</v>
      </c>
      <c r="Q135" s="179">
        <v>0</v>
      </c>
      <c r="R135" s="179">
        <v>0.4168</v>
      </c>
      <c r="S135" s="179">
        <v>0.23909999999999998</v>
      </c>
      <c r="T135" s="179">
        <v>0.26819999999999999</v>
      </c>
      <c r="U135" s="179">
        <v>0.19700000000000001</v>
      </c>
      <c r="V135" s="179">
        <v>0.2475</v>
      </c>
      <c r="W135" s="179">
        <v>0.19389999999999999</v>
      </c>
      <c r="X135" s="179">
        <v>0</v>
      </c>
      <c r="Y135" s="179">
        <v>0.50859999999999994</v>
      </c>
      <c r="Z135" s="179">
        <v>0.25020000000000003</v>
      </c>
      <c r="AA135" s="179">
        <v>0.21969999999999998</v>
      </c>
      <c r="AB135" s="179">
        <v>0.27749999999999997</v>
      </c>
      <c r="AC135" s="179">
        <v>0.2329</v>
      </c>
      <c r="AD135" s="179">
        <v>0.2417</v>
      </c>
      <c r="AE135" s="179">
        <v>0</v>
      </c>
      <c r="AF135" s="237"/>
      <c r="AG135" s="235"/>
      <c r="AH135" s="181">
        <v>6.4742999999999995</v>
      </c>
      <c r="AI135" s="179">
        <v>0.21580999999999997</v>
      </c>
      <c r="AJ135" s="179">
        <v>0.50859999999999994</v>
      </c>
      <c r="AK135" s="238"/>
      <c r="AL135" s="12"/>
      <c r="AM135" s="12"/>
      <c r="AN135" s="12"/>
      <c r="AO135" s="12"/>
    </row>
    <row r="136" spans="1:41">
      <c r="A136" s="184" t="s">
        <v>84</v>
      </c>
      <c r="B136" s="179">
        <v>0.40539999999999998</v>
      </c>
      <c r="C136" s="179">
        <v>0.26239999999999997</v>
      </c>
      <c r="D136" s="179">
        <v>0.26529999999999998</v>
      </c>
      <c r="E136" s="179">
        <v>0.25470000000000004</v>
      </c>
      <c r="F136" s="179">
        <v>0.2253</v>
      </c>
      <c r="G136" s="179">
        <v>0.28250000000000003</v>
      </c>
      <c r="H136" s="179">
        <v>0</v>
      </c>
      <c r="I136" s="179">
        <v>0.39349999999999996</v>
      </c>
      <c r="J136" s="179">
        <v>0.2417</v>
      </c>
      <c r="K136" s="179">
        <v>0.2306</v>
      </c>
      <c r="L136" s="179">
        <v>0.248</v>
      </c>
      <c r="M136" s="179">
        <v>0.16310000000000002</v>
      </c>
      <c r="N136" s="179">
        <v>0.26200000000000001</v>
      </c>
      <c r="O136" s="179">
        <v>0</v>
      </c>
      <c r="P136" s="179">
        <v>0.45650000000000002</v>
      </c>
      <c r="Q136" s="179">
        <v>0.27659999999999996</v>
      </c>
      <c r="R136" s="179">
        <v>0.22039999999999998</v>
      </c>
      <c r="S136" s="179">
        <v>0.29800000000000004</v>
      </c>
      <c r="T136" s="179">
        <v>0.28100000000000003</v>
      </c>
      <c r="U136" s="179">
        <v>0.22</v>
      </c>
      <c r="V136" s="179">
        <v>0</v>
      </c>
      <c r="W136" s="179">
        <v>0.39</v>
      </c>
      <c r="X136" s="179">
        <v>0.20749999999999999</v>
      </c>
      <c r="Y136" s="179">
        <v>0.2273</v>
      </c>
      <c r="Z136" s="179">
        <v>0.19390000000000002</v>
      </c>
      <c r="AA136" s="179">
        <v>0.21249999999999999</v>
      </c>
      <c r="AB136" s="179">
        <v>0.2296</v>
      </c>
      <c r="AC136" s="179">
        <v>0</v>
      </c>
      <c r="AD136" s="179">
        <v>0.38990000000000002</v>
      </c>
      <c r="AE136" s="179">
        <v>0.24199999999999999</v>
      </c>
      <c r="AF136" s="179">
        <v>0.24690000000000001</v>
      </c>
      <c r="AG136" s="235"/>
      <c r="AH136" s="181">
        <v>7.3265999999999982</v>
      </c>
      <c r="AI136" s="179">
        <v>0.23634193548387092</v>
      </c>
      <c r="AJ136" s="179">
        <v>0.45650000000000002</v>
      </c>
      <c r="AK136" s="238"/>
      <c r="AL136" s="12"/>
      <c r="AM136" s="12"/>
      <c r="AN136" s="12"/>
      <c r="AO136" s="12"/>
    </row>
    <row r="137" spans="1:41">
      <c r="A137" s="184" t="s">
        <v>85</v>
      </c>
      <c r="B137" s="179">
        <v>0.2276</v>
      </c>
      <c r="C137" s="179">
        <v>0.23629999999999998</v>
      </c>
      <c r="D137" s="179">
        <v>0.25629999999999997</v>
      </c>
      <c r="E137" s="179">
        <v>0</v>
      </c>
      <c r="F137" s="179">
        <v>0.44750000000000001</v>
      </c>
      <c r="G137" s="179">
        <v>0.19569999999999999</v>
      </c>
      <c r="H137" s="179">
        <v>0.23400000000000004</v>
      </c>
      <c r="I137" s="179">
        <v>0.21929999999999999</v>
      </c>
      <c r="J137" s="179">
        <v>0.24349999999999999</v>
      </c>
      <c r="K137" s="179">
        <v>0.16170000000000001</v>
      </c>
      <c r="L137" s="179">
        <v>0</v>
      </c>
      <c r="M137" s="179">
        <v>0.51060000000000005</v>
      </c>
      <c r="N137" s="179">
        <v>0.18279999999999996</v>
      </c>
      <c r="O137" s="179">
        <v>0.23320000000000002</v>
      </c>
      <c r="P137" s="179">
        <v>0.23469999999999999</v>
      </c>
      <c r="Q137" s="179">
        <v>0.29519999999999996</v>
      </c>
      <c r="R137" s="179">
        <v>0.2122</v>
      </c>
      <c r="S137" s="179">
        <v>0</v>
      </c>
      <c r="T137" s="179">
        <v>0.44350000000000001</v>
      </c>
      <c r="U137" s="179">
        <v>0.23020000000000002</v>
      </c>
      <c r="V137" s="179">
        <v>0.21790000000000001</v>
      </c>
      <c r="W137" s="179">
        <v>0.23070000000000002</v>
      </c>
      <c r="X137" s="179">
        <v>0.25719999999999998</v>
      </c>
      <c r="Y137" s="179">
        <v>0.22750000000000001</v>
      </c>
      <c r="Z137" s="179">
        <v>0</v>
      </c>
      <c r="AA137" s="179">
        <v>0.50439999999999996</v>
      </c>
      <c r="AB137" s="179">
        <v>0.2195</v>
      </c>
      <c r="AC137" s="179">
        <v>0.2392</v>
      </c>
      <c r="AD137" s="179">
        <v>0.18890000000000001</v>
      </c>
      <c r="AE137" s="179">
        <v>0.21</v>
      </c>
      <c r="AF137" s="179">
        <v>0.2198</v>
      </c>
      <c r="AG137" s="235"/>
      <c r="AH137" s="181">
        <v>7.0794000000000015</v>
      </c>
      <c r="AI137" s="179">
        <v>0.22836774193548393</v>
      </c>
      <c r="AJ137" s="179">
        <v>0.51060000000000005</v>
      </c>
      <c r="AK137" s="238"/>
      <c r="AL137" s="12"/>
      <c r="AM137" s="12"/>
      <c r="AN137" s="12"/>
      <c r="AO137" s="12"/>
    </row>
    <row r="138" spans="1:41">
      <c r="A138" s="184" t="s">
        <v>86</v>
      </c>
      <c r="B138" s="179">
        <v>0</v>
      </c>
      <c r="C138" s="179">
        <v>0.41599999999999998</v>
      </c>
      <c r="D138" s="179">
        <v>0.2535</v>
      </c>
      <c r="E138" s="179">
        <v>0.21200000000000002</v>
      </c>
      <c r="F138" s="179">
        <v>0.21939999999999998</v>
      </c>
      <c r="G138" s="179">
        <v>0.22089999999999999</v>
      </c>
      <c r="H138" s="179">
        <v>0.22699999999999998</v>
      </c>
      <c r="I138" s="179">
        <v>0</v>
      </c>
      <c r="J138" s="179">
        <v>0.4854</v>
      </c>
      <c r="K138" s="179">
        <v>0.2336</v>
      </c>
      <c r="L138" s="179">
        <v>0.18919999999999998</v>
      </c>
      <c r="M138" s="179">
        <v>0.2233</v>
      </c>
      <c r="N138" s="179">
        <v>0.26719999999999999</v>
      </c>
      <c r="O138" s="179">
        <v>0.21489999999999998</v>
      </c>
      <c r="P138" s="179">
        <v>0</v>
      </c>
      <c r="Q138" s="179">
        <v>0.43720000000000003</v>
      </c>
      <c r="R138" s="179">
        <v>0.20960000000000001</v>
      </c>
      <c r="S138" s="179">
        <v>0.21299999999999999</v>
      </c>
      <c r="T138" s="179">
        <v>0.20750000000000002</v>
      </c>
      <c r="U138" s="179">
        <v>0.2208</v>
      </c>
      <c r="V138" s="179">
        <v>0.23180000000000001</v>
      </c>
      <c r="W138" s="179">
        <v>0</v>
      </c>
      <c r="X138" s="179">
        <v>0.4748</v>
      </c>
      <c r="Y138" s="179">
        <v>0.222</v>
      </c>
      <c r="Z138" s="179">
        <v>0.2</v>
      </c>
      <c r="AA138" s="179">
        <v>0.23069999999999996</v>
      </c>
      <c r="AB138" s="179">
        <v>0.2243</v>
      </c>
      <c r="AC138" s="179">
        <v>0.2036</v>
      </c>
      <c r="AD138" s="179">
        <v>0</v>
      </c>
      <c r="AE138" s="179">
        <v>0.438</v>
      </c>
      <c r="AF138" s="237"/>
      <c r="AG138" s="235"/>
      <c r="AH138" s="181">
        <v>6.6756999999999991</v>
      </c>
      <c r="AI138" s="179">
        <v>0.2225233333333333</v>
      </c>
      <c r="AJ138" s="179">
        <v>0.4854</v>
      </c>
      <c r="AK138" s="238"/>
      <c r="AL138" s="12"/>
      <c r="AM138" s="12"/>
      <c r="AN138" s="12"/>
      <c r="AO138" s="12"/>
    </row>
    <row r="139" spans="1:41">
      <c r="A139" s="184" t="s">
        <v>87</v>
      </c>
      <c r="B139" s="179">
        <v>0.23089999999999999</v>
      </c>
      <c r="C139" s="179">
        <v>0.19219999999999998</v>
      </c>
      <c r="D139" s="179">
        <v>0.23080000000000001</v>
      </c>
      <c r="E139" s="179">
        <v>0.22110000000000002</v>
      </c>
      <c r="F139" s="179">
        <v>0.24569999999999997</v>
      </c>
      <c r="G139" s="179">
        <v>0</v>
      </c>
      <c r="H139" s="179">
        <v>0.39560000000000001</v>
      </c>
      <c r="I139" s="179">
        <v>0.21510000000000001</v>
      </c>
      <c r="J139" s="179">
        <v>0.17380000000000001</v>
      </c>
      <c r="K139" s="179">
        <v>0.21480000000000002</v>
      </c>
      <c r="L139" s="179">
        <v>0.18969999999999998</v>
      </c>
      <c r="M139" s="179">
        <v>0.21099999999999999</v>
      </c>
      <c r="N139" s="179">
        <v>0</v>
      </c>
      <c r="O139" s="179">
        <v>0.4234</v>
      </c>
      <c r="P139" s="179">
        <v>0.22699999999999998</v>
      </c>
      <c r="Q139" s="179">
        <v>0.2117</v>
      </c>
      <c r="R139" s="179">
        <v>0.19590000000000002</v>
      </c>
      <c r="S139" s="179">
        <v>0.22320000000000001</v>
      </c>
      <c r="T139" s="179">
        <v>0.2019</v>
      </c>
      <c r="U139" s="179">
        <v>0</v>
      </c>
      <c r="V139" s="179">
        <v>0.40290000000000004</v>
      </c>
      <c r="W139" s="179">
        <v>0.21839999999999998</v>
      </c>
      <c r="X139" s="179">
        <v>0.18529999999999999</v>
      </c>
      <c r="Y139" s="179">
        <v>0.2112</v>
      </c>
      <c r="Z139" s="179">
        <v>0.21299999999999997</v>
      </c>
      <c r="AA139" s="179">
        <v>0.23420000000000002</v>
      </c>
      <c r="AB139" s="179">
        <v>0</v>
      </c>
      <c r="AC139" s="179">
        <v>0.41549999999999998</v>
      </c>
      <c r="AD139" s="179">
        <v>0.19550000000000001</v>
      </c>
      <c r="AE139" s="179">
        <v>0.2132</v>
      </c>
      <c r="AF139" s="179">
        <v>0.20230000000000004</v>
      </c>
      <c r="AG139" s="235"/>
      <c r="AH139" s="181">
        <v>6.4952999999999994</v>
      </c>
      <c r="AI139" s="179">
        <v>0.20952580645161289</v>
      </c>
      <c r="AJ139" s="179">
        <v>0.4234</v>
      </c>
      <c r="AK139" s="238"/>
      <c r="AL139" s="12"/>
      <c r="AM139" s="12"/>
      <c r="AN139" s="12"/>
      <c r="AO139" s="12"/>
    </row>
    <row r="140" spans="1:41">
      <c r="A140" s="184" t="s">
        <v>88</v>
      </c>
      <c r="B140" s="179">
        <v>0.22409999999999999</v>
      </c>
      <c r="C140" s="179">
        <v>0.21540000000000004</v>
      </c>
      <c r="D140" s="179">
        <v>0</v>
      </c>
      <c r="E140" s="179">
        <v>0.42209999999999998</v>
      </c>
      <c r="F140" s="179">
        <v>0.2072</v>
      </c>
      <c r="G140" s="179">
        <v>0.21529999999999999</v>
      </c>
      <c r="H140" s="179">
        <v>0.19650000000000001</v>
      </c>
      <c r="I140" s="179">
        <v>0.2374</v>
      </c>
      <c r="J140" s="179">
        <v>0.24909999999999999</v>
      </c>
      <c r="K140" s="179">
        <v>0</v>
      </c>
      <c r="L140" s="179">
        <v>0.41700000000000004</v>
      </c>
      <c r="M140" s="179">
        <v>0.1951</v>
      </c>
      <c r="N140" s="179">
        <v>0.2097</v>
      </c>
      <c r="O140" s="179">
        <v>0.21279999999999999</v>
      </c>
      <c r="P140" s="179">
        <v>0.21529999999999999</v>
      </c>
      <c r="Q140" s="179">
        <v>0.2404</v>
      </c>
      <c r="R140" s="179">
        <v>0</v>
      </c>
      <c r="S140" s="179">
        <v>0.45979999999999999</v>
      </c>
      <c r="T140" s="179">
        <v>0.19400000000000001</v>
      </c>
      <c r="U140" s="179">
        <v>0.19009999999999999</v>
      </c>
      <c r="V140" s="179">
        <v>0.2319</v>
      </c>
      <c r="W140" s="179">
        <v>0.20019999999999999</v>
      </c>
      <c r="X140" s="179">
        <v>0.17799999999999999</v>
      </c>
      <c r="Y140" s="179">
        <v>0</v>
      </c>
      <c r="Z140" s="179">
        <v>0.48230000000000001</v>
      </c>
      <c r="AA140" s="179">
        <v>0.2011</v>
      </c>
      <c r="AB140" s="179">
        <v>0.16399999999999998</v>
      </c>
      <c r="AC140" s="179">
        <v>0.2122</v>
      </c>
      <c r="AD140" s="179">
        <v>0.21509999999999999</v>
      </c>
      <c r="AE140" s="179">
        <v>0.2228</v>
      </c>
      <c r="AF140" s="237"/>
      <c r="AG140" s="235"/>
      <c r="AH140" s="181">
        <v>6.4089000000000009</v>
      </c>
      <c r="AI140" s="179">
        <v>0.21363000000000004</v>
      </c>
      <c r="AJ140" s="179">
        <v>0.48230000000000001</v>
      </c>
      <c r="AK140" s="238"/>
      <c r="AL140" s="12"/>
      <c r="AM140" s="12"/>
      <c r="AN140" s="12"/>
      <c r="AO140" s="12"/>
    </row>
    <row r="141" spans="1:41">
      <c r="A141" s="184" t="s">
        <v>89</v>
      </c>
      <c r="B141" s="179">
        <v>0</v>
      </c>
      <c r="C141" s="179">
        <v>0.45569999999999999</v>
      </c>
      <c r="D141" s="179">
        <v>0.19900000000000001</v>
      </c>
      <c r="E141" s="179">
        <v>0.18240000000000001</v>
      </c>
      <c r="F141" s="179">
        <v>0.24540000000000001</v>
      </c>
      <c r="G141" s="179">
        <v>0.182</v>
      </c>
      <c r="H141" s="179">
        <v>0.1857</v>
      </c>
      <c r="I141" s="179">
        <v>0</v>
      </c>
      <c r="J141" s="179">
        <v>0.42530000000000001</v>
      </c>
      <c r="K141" s="179">
        <v>0.23100000000000001</v>
      </c>
      <c r="L141" s="179">
        <v>0.19020000000000001</v>
      </c>
      <c r="M141" s="179">
        <v>0.22090000000000001</v>
      </c>
      <c r="N141" s="179">
        <v>0.21389999999999998</v>
      </c>
      <c r="O141" s="179">
        <v>0.26550000000000001</v>
      </c>
      <c r="P141" s="179">
        <v>0</v>
      </c>
      <c r="Q141" s="179">
        <v>0.38100000000000001</v>
      </c>
      <c r="R141" s="179">
        <v>0.25070000000000003</v>
      </c>
      <c r="S141" s="179">
        <v>0.16489999999999999</v>
      </c>
      <c r="T141" s="179">
        <v>0.20279999999999998</v>
      </c>
      <c r="U141" s="179">
        <v>0.20450000000000002</v>
      </c>
      <c r="V141" s="179">
        <v>0.182</v>
      </c>
      <c r="W141" s="179">
        <v>0</v>
      </c>
      <c r="X141" s="179">
        <v>0.44109999999999999</v>
      </c>
      <c r="Y141" s="179">
        <v>0.24439999999999998</v>
      </c>
      <c r="Z141" s="179">
        <v>0.21229999999999999</v>
      </c>
      <c r="AA141" s="179">
        <v>0.188</v>
      </c>
      <c r="AB141" s="179">
        <v>0.2218</v>
      </c>
      <c r="AC141" s="179">
        <v>0.27300000000000002</v>
      </c>
      <c r="AD141" s="179">
        <v>0</v>
      </c>
      <c r="AE141" s="179">
        <v>0.46750000000000003</v>
      </c>
      <c r="AF141" s="179">
        <v>0.21490000000000001</v>
      </c>
      <c r="AG141" s="235"/>
      <c r="AH141" s="181">
        <v>6.6458999999999984</v>
      </c>
      <c r="AI141" s="179">
        <v>0.21438387096774189</v>
      </c>
      <c r="AJ141" s="179">
        <v>0.46750000000000003</v>
      </c>
      <c r="AK141" s="238"/>
      <c r="AL141" s="12"/>
      <c r="AM141" s="12"/>
      <c r="AN141" s="12"/>
      <c r="AO141" s="12"/>
    </row>
    <row r="142" spans="1:41">
      <c r="A142" s="12"/>
      <c r="B142" s="241">
        <v>0.41060000000000008</v>
      </c>
      <c r="C142" s="241">
        <v>0.45569999999999999</v>
      </c>
      <c r="D142" s="241">
        <v>0.40820000000000001</v>
      </c>
      <c r="E142" s="241">
        <v>0.43619999999999998</v>
      </c>
      <c r="F142" s="241">
        <v>0.44750000000000001</v>
      </c>
      <c r="G142" s="241">
        <v>0.35849999999999999</v>
      </c>
      <c r="H142" s="241">
        <v>0.39560000000000001</v>
      </c>
      <c r="I142" s="241">
        <v>0.39349999999999996</v>
      </c>
      <c r="J142" s="241">
        <v>0.4854</v>
      </c>
      <c r="K142" s="241">
        <v>0.3352</v>
      </c>
      <c r="L142" s="241">
        <v>0.41700000000000004</v>
      </c>
      <c r="M142" s="241">
        <v>0.51060000000000005</v>
      </c>
      <c r="N142" s="241">
        <v>0.3634</v>
      </c>
      <c r="O142" s="241">
        <v>0.43090000000000001</v>
      </c>
      <c r="P142" s="241">
        <v>0.45650000000000002</v>
      </c>
      <c r="Q142" s="241">
        <v>0.43720000000000003</v>
      </c>
      <c r="R142" s="241">
        <v>0.4168</v>
      </c>
      <c r="S142" s="241">
        <v>0.45979999999999999</v>
      </c>
      <c r="T142" s="241">
        <v>0.44350000000000001</v>
      </c>
      <c r="U142" s="241">
        <v>0.4234</v>
      </c>
      <c r="V142" s="241">
        <v>0.43409999999999999</v>
      </c>
      <c r="W142" s="241">
        <v>0.39</v>
      </c>
      <c r="X142" s="241">
        <v>0.4748</v>
      </c>
      <c r="Y142" s="241">
        <v>0.50859999999999994</v>
      </c>
      <c r="Z142" s="241">
        <v>0.50700000000000001</v>
      </c>
      <c r="AA142" s="241">
        <v>0.50439999999999996</v>
      </c>
      <c r="AB142" s="241">
        <v>0.36059999999999998</v>
      </c>
      <c r="AC142" s="241">
        <v>0.41549999999999998</v>
      </c>
      <c r="AD142" s="241">
        <v>0.41570000000000001</v>
      </c>
      <c r="AE142" s="241">
        <v>0.46750000000000003</v>
      </c>
      <c r="AF142" s="241">
        <v>0.24690000000000001</v>
      </c>
      <c r="AG142" s="12"/>
      <c r="AH142" s="219">
        <v>76.228700000000003</v>
      </c>
      <c r="AI142" s="220"/>
      <c r="AJ142" s="6"/>
      <c r="AK142" s="161"/>
      <c r="AL142" s="12"/>
      <c r="AM142" s="12"/>
      <c r="AN142" s="12"/>
      <c r="AO142" s="12"/>
    </row>
    <row r="143" spans="1:4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6"/>
      <c r="AI143" s="6"/>
      <c r="AJ143" s="6"/>
      <c r="AK143" s="161"/>
      <c r="AL143" s="12"/>
      <c r="AM143" s="12"/>
      <c r="AN143" s="12"/>
      <c r="AO143" s="12"/>
    </row>
    <row r="144" spans="1:4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242" t="s">
        <v>147</v>
      </c>
      <c r="AF144" s="243">
        <v>0.51060000000000005</v>
      </c>
      <c r="AG144" s="12"/>
      <c r="AH144" s="6"/>
      <c r="AI144" s="6"/>
      <c r="AJ144" s="6"/>
      <c r="AK144" s="161"/>
      <c r="AL144" s="12"/>
      <c r="AM144" s="12"/>
      <c r="AN144" s="12"/>
      <c r="AO144" s="12"/>
    </row>
    <row r="145" spans="1:41">
      <c r="A145" s="12"/>
      <c r="B145" s="12"/>
      <c r="C145" s="12"/>
      <c r="D145" s="12"/>
      <c r="E145" s="288" t="s">
        <v>148</v>
      </c>
      <c r="F145" s="289"/>
      <c r="G145" s="289"/>
      <c r="H145" s="289"/>
      <c r="I145" s="290"/>
      <c r="J145" s="244"/>
      <c r="K145" s="288" t="s">
        <v>149</v>
      </c>
      <c r="L145" s="289"/>
      <c r="M145" s="289"/>
      <c r="N145" s="289"/>
      <c r="O145" s="289"/>
      <c r="P145" s="290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6"/>
      <c r="AI145" s="6"/>
      <c r="AJ145" s="6"/>
      <c r="AK145" s="161"/>
      <c r="AL145" s="12"/>
      <c r="AM145" s="12"/>
      <c r="AN145" s="12"/>
      <c r="AO145" s="12"/>
    </row>
    <row r="146" spans="1:41">
      <c r="A146" s="12"/>
      <c r="B146" s="12"/>
      <c r="C146" s="12"/>
      <c r="D146" s="12"/>
      <c r="E146" s="245" t="s">
        <v>8</v>
      </c>
      <c r="F146" s="245" t="s">
        <v>150</v>
      </c>
      <c r="G146" s="246" t="s">
        <v>151</v>
      </c>
      <c r="H146" s="300" t="s">
        <v>152</v>
      </c>
      <c r="I146" s="301"/>
      <c r="J146" s="247"/>
      <c r="K146" s="248" t="s">
        <v>8</v>
      </c>
      <c r="L146" s="302" t="s">
        <v>150</v>
      </c>
      <c r="M146" s="302"/>
      <c r="N146" s="249" t="s">
        <v>151</v>
      </c>
      <c r="O146" s="298">
        <v>34039180</v>
      </c>
      <c r="P146" s="299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6"/>
      <c r="AI146" s="6"/>
      <c r="AJ146" s="6"/>
      <c r="AK146" s="161"/>
      <c r="AL146" s="12"/>
      <c r="AM146" s="12"/>
      <c r="AN146" s="12"/>
      <c r="AO146" s="12"/>
    </row>
    <row r="147" spans="1:41">
      <c r="A147" s="12"/>
      <c r="B147" s="12"/>
      <c r="C147" s="12"/>
      <c r="D147" s="12"/>
      <c r="E147" s="245" t="s">
        <v>13</v>
      </c>
      <c r="F147" s="250" t="s">
        <v>153</v>
      </c>
      <c r="G147" s="251" t="s">
        <v>151</v>
      </c>
      <c r="H147" s="296">
        <v>12766562</v>
      </c>
      <c r="I147" s="296"/>
      <c r="J147" s="252"/>
      <c r="K147" s="248" t="s">
        <v>13</v>
      </c>
      <c r="L147" s="297" t="s">
        <v>150</v>
      </c>
      <c r="M147" s="297"/>
      <c r="N147" s="253" t="s">
        <v>151</v>
      </c>
      <c r="O147" s="298" t="s">
        <v>154</v>
      </c>
      <c r="P147" s="299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6"/>
      <c r="AI147" s="6"/>
      <c r="AJ147" s="6"/>
      <c r="AK147" s="161"/>
      <c r="AL147" s="12"/>
      <c r="AM147" s="12"/>
      <c r="AN147" s="12"/>
      <c r="AO147" s="12"/>
    </row>
    <row r="148" spans="1:41">
      <c r="A148" s="12"/>
      <c r="B148" s="12"/>
      <c r="C148" s="12"/>
      <c r="D148" s="12"/>
      <c r="E148" s="254" t="s">
        <v>155</v>
      </c>
      <c r="F148" s="254" t="s">
        <v>150</v>
      </c>
      <c r="G148" s="251" t="s">
        <v>151</v>
      </c>
      <c r="H148" s="296">
        <v>36798633</v>
      </c>
      <c r="I148" s="296"/>
      <c r="J148" s="12"/>
      <c r="K148" s="255" t="s">
        <v>155</v>
      </c>
      <c r="L148" s="297" t="s">
        <v>156</v>
      </c>
      <c r="M148" s="297"/>
      <c r="N148" s="256" t="s">
        <v>151</v>
      </c>
      <c r="O148" s="298" t="s">
        <v>154</v>
      </c>
      <c r="P148" s="299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6"/>
      <c r="AI148" s="6"/>
      <c r="AJ148" s="6"/>
      <c r="AK148" s="161"/>
      <c r="AL148" s="12"/>
      <c r="AM148" s="12"/>
      <c r="AN148" s="12"/>
      <c r="AO148" s="12"/>
    </row>
    <row r="149" spans="1:4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6"/>
      <c r="AI149" s="6"/>
      <c r="AJ149" s="6"/>
      <c r="AK149" s="161"/>
      <c r="AL149" s="12"/>
      <c r="AM149" s="12"/>
      <c r="AN149" s="12"/>
      <c r="AO149" s="12"/>
    </row>
    <row r="150" spans="1:4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6"/>
      <c r="AI150" s="6"/>
      <c r="AJ150" s="6"/>
      <c r="AK150" s="161"/>
      <c r="AL150" s="12"/>
      <c r="AM150" s="12"/>
      <c r="AN150" s="12"/>
      <c r="AO150" s="12"/>
    </row>
    <row r="151" spans="1:4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6"/>
      <c r="AI151" s="6"/>
      <c r="AJ151" s="6"/>
      <c r="AK151" s="161"/>
      <c r="AL151" s="12"/>
      <c r="AM151" s="12"/>
      <c r="AN151" s="12"/>
      <c r="AO151" s="12"/>
    </row>
    <row r="152" spans="1:4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6"/>
      <c r="AI152" s="6"/>
      <c r="AJ152" s="6"/>
      <c r="AK152" s="161"/>
      <c r="AL152" s="12"/>
      <c r="AM152" s="12"/>
      <c r="AN152" s="12"/>
      <c r="AO152" s="12"/>
    </row>
    <row r="153" spans="1:4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6"/>
      <c r="AI153" s="6"/>
      <c r="AJ153" s="6"/>
      <c r="AK153" s="161"/>
      <c r="AL153" s="12"/>
      <c r="AM153" s="12"/>
      <c r="AN153" s="12"/>
      <c r="AO153" s="12"/>
    </row>
    <row r="154" spans="1:4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6"/>
      <c r="AI154" s="6"/>
      <c r="AJ154" s="6"/>
      <c r="AK154" s="161"/>
      <c r="AL154" s="12"/>
      <c r="AM154" s="12"/>
      <c r="AN154" s="12"/>
      <c r="AO154" s="12"/>
    </row>
  </sheetData>
  <mergeCells count="16">
    <mergeCell ref="AS4:AT4"/>
    <mergeCell ref="AL71:AM71"/>
    <mergeCell ref="H148:I148"/>
    <mergeCell ref="L148:M148"/>
    <mergeCell ref="O148:P148"/>
    <mergeCell ref="H146:I146"/>
    <mergeCell ref="L146:M146"/>
    <mergeCell ref="O146:P146"/>
    <mergeCell ref="H147:I147"/>
    <mergeCell ref="L147:M147"/>
    <mergeCell ref="O147:P147"/>
    <mergeCell ref="E145:I145"/>
    <mergeCell ref="K145:P145"/>
    <mergeCell ref="AM3:AN3"/>
    <mergeCell ref="AM4:AN4"/>
    <mergeCell ref="AP4:AQ4"/>
  </mergeCells>
  <hyperlinks>
    <hyperlink ref="S1" location="'Hyper Links'!A1" display="'Hyper Links'!A1" xr:uid="{DEE20D15-1AEF-4C1A-ADDA-F75D3A11698E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628126-B266-42B2-9E35-09CF5200FB4B}"/>
</file>

<file path=customXml/itemProps2.xml><?xml version="1.0" encoding="utf-8"?>
<ds:datastoreItem xmlns:ds="http://schemas.openxmlformats.org/officeDocument/2006/customXml" ds:itemID="{EC2B14C1-E306-4B35-9742-EB45F26E07B2}"/>
</file>

<file path=customXml/itemProps3.xml><?xml version="1.0" encoding="utf-8"?>
<ds:datastoreItem xmlns:ds="http://schemas.openxmlformats.org/officeDocument/2006/customXml" ds:itemID="{43EB35C1-213A-410D-9173-6D6173DA5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Monthly</vt:lpstr>
      <vt:lpstr>Orangewood-Wisbar-BVTP</vt:lpstr>
      <vt:lpstr>Daily Flow-307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2020-02-06T15:25:57Z</dcterms:created>
  <dcterms:modified xsi:type="dcterms:W3CDTF">2020-02-06T16:22:48Z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