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312" windowHeight="10296"/>
  </bookViews>
  <sheets>
    <sheet name="Sheet1" sheetId="1" r:id="rId1"/>
    <sheet name="Sheet2" sheetId="2" r:id="rId2"/>
    <sheet name="Sheet3" sheetId="4" r:id="rId3"/>
  </sheets>
  <calcPr calcId="145621"/>
</workbook>
</file>

<file path=xl/calcChain.xml><?xml version="1.0" encoding="utf-8"?>
<calcChain xmlns="http://schemas.openxmlformats.org/spreadsheetml/2006/main">
  <c r="I7" i="4" l="1"/>
  <c r="I9" i="4" s="1"/>
  <c r="I11" i="4" s="1"/>
  <c r="F7" i="4"/>
  <c r="F9" i="4" s="1"/>
  <c r="F11" i="4" s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5" i="2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" i="1"/>
  <c r="P5" i="2" l="1"/>
  <c r="P6" i="2"/>
  <c r="P7" i="2"/>
  <c r="Q26" i="2" s="1"/>
  <c r="P8" i="2"/>
  <c r="Q27" i="2" s="1"/>
  <c r="P9" i="2"/>
  <c r="P10" i="2"/>
  <c r="Q28" i="2" s="1"/>
  <c r="P11" i="2"/>
  <c r="Q30" i="2" s="1"/>
  <c r="P12" i="2"/>
  <c r="Q31" i="2" s="1"/>
  <c r="S31" i="2" s="1"/>
  <c r="U31" i="2" s="1"/>
  <c r="P13" i="2"/>
  <c r="P14" i="2"/>
  <c r="Q32" i="2" s="1"/>
  <c r="S32" i="2" s="1"/>
  <c r="U32" i="2" s="1"/>
  <c r="P15" i="2"/>
  <c r="Q34" i="2" s="1"/>
  <c r="P16" i="2"/>
  <c r="R25" i="2" s="1"/>
  <c r="P17" i="2"/>
  <c r="R26" i="2" s="1"/>
  <c r="P18" i="2"/>
  <c r="Q36" i="2" s="1"/>
  <c r="P19" i="2"/>
  <c r="R27" i="2" s="1"/>
  <c r="P20" i="2"/>
  <c r="R29" i="2" s="1"/>
  <c r="P21" i="2"/>
  <c r="R30" i="2" s="1"/>
  <c r="P22" i="2"/>
  <c r="Q40" i="2" s="1"/>
  <c r="P23" i="2"/>
  <c r="R31" i="2" s="1"/>
  <c r="P24" i="2"/>
  <c r="R33" i="2" s="1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S36" i="2" l="1"/>
  <c r="U36" i="2" s="1"/>
  <c r="W30" i="2"/>
  <c r="T30" i="2"/>
  <c r="V30" i="2" s="1"/>
  <c r="W33" i="2"/>
  <c r="T33" i="2"/>
  <c r="V33" i="2" s="1"/>
  <c r="W31" i="2"/>
  <c r="T31" i="2"/>
  <c r="V31" i="2" s="1"/>
  <c r="S34" i="2"/>
  <c r="U34" i="2" s="1"/>
  <c r="S30" i="2"/>
  <c r="U30" i="2" s="1"/>
  <c r="Q25" i="2"/>
  <c r="Q33" i="2"/>
  <c r="S33" i="2" s="1"/>
  <c r="U33" i="2" s="1"/>
  <c r="Q37" i="2"/>
  <c r="S37" i="2" s="1"/>
  <c r="U37" i="2" s="1"/>
  <c r="Q41" i="2"/>
  <c r="S41" i="2" s="1"/>
  <c r="U41" i="2" s="1"/>
  <c r="Q43" i="2"/>
  <c r="Q38" i="2"/>
  <c r="S38" i="2" s="1"/>
  <c r="U38" i="2" s="1"/>
  <c r="Q42" i="2"/>
  <c r="S42" i="2" s="1"/>
  <c r="U42" i="2" s="1"/>
  <c r="Q44" i="2"/>
  <c r="R28" i="2"/>
  <c r="T29" i="2" s="1"/>
  <c r="V29" i="2" s="1"/>
  <c r="R32" i="2"/>
  <c r="R34" i="2"/>
  <c r="R36" i="2"/>
  <c r="R38" i="2"/>
  <c r="R40" i="2"/>
  <c r="R42" i="2"/>
  <c r="R44" i="2"/>
  <c r="Q29" i="2"/>
  <c r="Q35" i="2"/>
  <c r="S35" i="2" s="1"/>
  <c r="U35" i="2" s="1"/>
  <c r="Q39" i="2"/>
  <c r="S39" i="2" s="1"/>
  <c r="U39" i="2" s="1"/>
  <c r="R35" i="2"/>
  <c r="R37" i="2"/>
  <c r="R39" i="2"/>
  <c r="R41" i="2"/>
  <c r="R43" i="2"/>
  <c r="N4" i="2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5" i="1"/>
  <c r="W37" i="2" l="1"/>
  <c r="T37" i="2"/>
  <c r="V37" i="2" s="1"/>
  <c r="W38" i="2"/>
  <c r="T38" i="2"/>
  <c r="V38" i="2" s="1"/>
  <c r="S43" i="2"/>
  <c r="U43" i="2" s="1"/>
  <c r="W43" i="2"/>
  <c r="T43" i="2"/>
  <c r="V43" i="2" s="1"/>
  <c r="W35" i="2"/>
  <c r="T35" i="2"/>
  <c r="V35" i="2" s="1"/>
  <c r="W44" i="2"/>
  <c r="T44" i="2"/>
  <c r="V44" i="2" s="1"/>
  <c r="S40" i="2"/>
  <c r="U40" i="2" s="1"/>
  <c r="W41" i="2"/>
  <c r="T41" i="2"/>
  <c r="V41" i="2" s="1"/>
  <c r="Q46" i="2"/>
  <c r="R48" i="2" s="1"/>
  <c r="S29" i="2"/>
  <c r="U29" i="2" s="1"/>
  <c r="W42" i="2"/>
  <c r="T42" i="2"/>
  <c r="V42" i="2" s="1"/>
  <c r="W34" i="2"/>
  <c r="T34" i="2"/>
  <c r="V34" i="2" s="1"/>
  <c r="R46" i="2"/>
  <c r="W39" i="2"/>
  <c r="T39" i="2"/>
  <c r="V39" i="2" s="1"/>
  <c r="W40" i="2"/>
  <c r="T40" i="2"/>
  <c r="V40" i="2" s="1"/>
  <c r="W32" i="2"/>
  <c r="T32" i="2"/>
  <c r="V32" i="2" s="1"/>
  <c r="V46" i="2" s="1"/>
  <c r="S44" i="2"/>
  <c r="U44" i="2" s="1"/>
  <c r="W29" i="2"/>
  <c r="W36" i="2"/>
  <c r="T36" i="2"/>
  <c r="V36" i="2" s="1"/>
  <c r="R41" i="1"/>
  <c r="R37" i="1"/>
  <c r="R33" i="1"/>
  <c r="R29" i="1"/>
  <c r="Q31" i="1"/>
  <c r="S31" i="1" s="1"/>
  <c r="U31" i="1" s="1"/>
  <c r="R43" i="1"/>
  <c r="R39" i="1"/>
  <c r="R35" i="1"/>
  <c r="R31" i="1"/>
  <c r="R28" i="1"/>
  <c r="T28" i="1" s="1"/>
  <c r="V28" i="1" s="1"/>
  <c r="Q34" i="1"/>
  <c r="Q30" i="1"/>
  <c r="Q41" i="1"/>
  <c r="S41" i="1" s="1"/>
  <c r="U41" i="1" s="1"/>
  <c r="Q37" i="1"/>
  <c r="S37" i="1" s="1"/>
  <c r="U37" i="1" s="1"/>
  <c r="Q33" i="1"/>
  <c r="Q29" i="1"/>
  <c r="R42" i="1"/>
  <c r="R38" i="1"/>
  <c r="Q44" i="1"/>
  <c r="Q40" i="1"/>
  <c r="Q36" i="1"/>
  <c r="Q32" i="1"/>
  <c r="S32" i="1" s="1"/>
  <c r="U32" i="1" s="1"/>
  <c r="Q28" i="1"/>
  <c r="S28" i="1" s="1"/>
  <c r="U28" i="1" s="1"/>
  <c r="Q43" i="1"/>
  <c r="S43" i="1" s="1"/>
  <c r="U43" i="1" s="1"/>
  <c r="Q39" i="1"/>
  <c r="Q35" i="1"/>
  <c r="S35" i="1" s="1"/>
  <c r="U35" i="1" s="1"/>
  <c r="R34" i="1"/>
  <c r="R30" i="1"/>
  <c r="Q42" i="1"/>
  <c r="Q38" i="1"/>
  <c r="R44" i="1"/>
  <c r="R40" i="1"/>
  <c r="R36" i="1"/>
  <c r="R32" i="1"/>
  <c r="U46" i="2" l="1"/>
  <c r="W44" i="1"/>
  <c r="X44" i="2" s="1"/>
  <c r="T44" i="1"/>
  <c r="V44" i="1" s="1"/>
  <c r="W34" i="1"/>
  <c r="X34" i="2" s="1"/>
  <c r="T34" i="1"/>
  <c r="V34" i="1" s="1"/>
  <c r="S44" i="1"/>
  <c r="U44" i="1" s="1"/>
  <c r="W42" i="1"/>
  <c r="X42" i="2" s="1"/>
  <c r="T42" i="1"/>
  <c r="V42" i="1" s="1"/>
  <c r="T31" i="1"/>
  <c r="V31" i="1" s="1"/>
  <c r="W31" i="1"/>
  <c r="X31" i="2" s="1"/>
  <c r="W39" i="1"/>
  <c r="X39" i="2" s="1"/>
  <c r="T39" i="1"/>
  <c r="V39" i="1" s="1"/>
  <c r="W29" i="1"/>
  <c r="X29" i="2" s="1"/>
  <c r="R46" i="1"/>
  <c r="R48" i="1" s="1"/>
  <c r="T29" i="1"/>
  <c r="V29" i="1" s="1"/>
  <c r="W32" i="1"/>
  <c r="X32" i="2" s="1"/>
  <c r="T32" i="1"/>
  <c r="V32" i="1" s="1"/>
  <c r="S38" i="1"/>
  <c r="U38" i="1" s="1"/>
  <c r="S36" i="1"/>
  <c r="U36" i="1" s="1"/>
  <c r="S29" i="1"/>
  <c r="U29" i="1" s="1"/>
  <c r="Q46" i="1"/>
  <c r="S30" i="1"/>
  <c r="U30" i="1" s="1"/>
  <c r="W33" i="1"/>
  <c r="X33" i="2" s="1"/>
  <c r="T33" i="1"/>
  <c r="V33" i="1" s="1"/>
  <c r="W41" i="1"/>
  <c r="X41" i="2" s="1"/>
  <c r="T41" i="1"/>
  <c r="V41" i="1" s="1"/>
  <c r="W36" i="1"/>
  <c r="X36" i="2" s="1"/>
  <c r="T36" i="1"/>
  <c r="V36" i="1" s="1"/>
  <c r="S42" i="1"/>
  <c r="U42" i="1" s="1"/>
  <c r="S39" i="1"/>
  <c r="U39" i="1" s="1"/>
  <c r="S40" i="1"/>
  <c r="U40" i="1" s="1"/>
  <c r="W38" i="1"/>
  <c r="X38" i="2" s="1"/>
  <c r="T38" i="1"/>
  <c r="V38" i="1" s="1"/>
  <c r="S33" i="1"/>
  <c r="U33" i="1" s="1"/>
  <c r="S34" i="1"/>
  <c r="U34" i="1" s="1"/>
  <c r="T35" i="1"/>
  <c r="V35" i="1" s="1"/>
  <c r="W35" i="1"/>
  <c r="X35" i="2" s="1"/>
  <c r="T43" i="1"/>
  <c r="V43" i="1" s="1"/>
  <c r="W43" i="1"/>
  <c r="X43" i="2" s="1"/>
  <c r="W40" i="1"/>
  <c r="X40" i="2" s="1"/>
  <c r="T40" i="1"/>
  <c r="V40" i="1" s="1"/>
  <c r="W30" i="1"/>
  <c r="X30" i="2" s="1"/>
  <c r="T30" i="1"/>
  <c r="V30" i="1" s="1"/>
  <c r="W37" i="1"/>
  <c r="X37" i="2" s="1"/>
  <c r="T37" i="1"/>
  <c r="V37" i="1" s="1"/>
  <c r="T48" i="2" l="1"/>
  <c r="V48" i="2"/>
  <c r="V46" i="1"/>
  <c r="U46" i="1"/>
  <c r="V48" i="1" l="1"/>
</calcChain>
</file>

<file path=xl/sharedStrings.xml><?xml version="1.0" encoding="utf-8"?>
<sst xmlns="http://schemas.openxmlformats.org/spreadsheetml/2006/main" count="44" uniqueCount="25">
  <si>
    <t>Grand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</si>
  <si>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</si>
  <si>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</si>
  <si>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</si>
  <si>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</si>
  <si>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</si>
  <si>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</si>
  <si>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</si>
  <si>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</si>
  <si>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</si>
  <si>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</si>
  <si>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</si>
  <si>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</si>
  <si>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Aug-July Sum</t>
  </si>
  <si>
    <t>20 Yr Avg</t>
  </si>
  <si>
    <t>10 Yr Avg</t>
  </si>
  <si>
    <t>Std Dev</t>
  </si>
  <si>
    <t>20 yr avg</t>
  </si>
  <si>
    <t>10 yr avg</t>
  </si>
  <si>
    <t>removing the highest year (2010)</t>
  </si>
  <si>
    <t>HDD</t>
  </si>
  <si>
    <t>OPC 021311</t>
  </si>
  <si>
    <t>FPL RC-16</t>
  </si>
  <si>
    <t>OPC 021312</t>
  </si>
  <si>
    <t>OPC 021313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</si>
</sst>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7" tint="0.79998168889431442"/>
      </top>
      <bottom/>
      <diagonal/>
    </border>
    <border>
      <left/>
      <right/>
      <top/>
      <bottom style="thin">
        <color theme="7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0" fontId="3" fillId="2" borderId="2" xfId="0" applyFont="1" applyFill="1" applyBorder="1"/>
    <xf numFmtId="164" fontId="3" fillId="2" borderId="2" xfId="0" applyNumberFormat="1" applyFont="1" applyFill="1" applyBorder="1"/>
    <xf numFmtId="164" fontId="0" fillId="0" borderId="0" xfId="0" applyNumberFormat="1"/>
    <xf numFmtId="9" fontId="0" fillId="0" borderId="0" xfId="1" applyFont="1"/>
    <xf numFmtId="165" fontId="0" fillId="0" borderId="0" xfId="1" applyNumberFormat="1" applyFont="1"/>
    <xf numFmtId="10" fontId="0" fillId="0" borderId="0" xfId="1" applyNumberFormat="1" applyFont="1"/>
    <xf numFmtId="0" fontId="2" fillId="0" borderId="3" xfId="0" applyFont="1" applyBorder="1"/>
    <xf numFmtId="43" fontId="2" fillId="0" borderId="3" xfId="0" applyNumberFormat="1" applyFont="1" applyBorder="1"/>
    <xf numFmtId="0" fontId="3" fillId="2" borderId="4" xfId="0" applyFont="1" applyFill="1" applyBorder="1"/>
    <xf numFmtId="43" fontId="3" fillId="2" borderId="4" xfId="0" applyNumberFormat="1" applyFont="1" applyFill="1" applyBorder="1"/>
    <xf numFmtId="164" fontId="0" fillId="3" borderId="0" xfId="0" applyNumberFormat="1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right"/>
    </xf>
    <xf numFmtId="166" fontId="0" fillId="0" borderId="0" xfId="0" applyNumberFormat="1"/>
    <xf numFmtId="164" fontId="2" fillId="0" borderId="0" xfId="0" applyNumberFormat="1" applyFont="1" applyBorder="1"/>
    <xf numFmtId="164" fontId="3" fillId="2" borderId="0" xfId="0" applyNumberFormat="1" applyFont="1" applyFill="1" applyBorder="1"/>
    <xf numFmtId="43" fontId="0" fillId="0" borderId="0" xfId="0" applyNumberFormat="1"/>
    <xf numFmtId="164" fontId="0" fillId="4" borderId="0" xfId="0" applyNumberFormat="1" applyFill="1"/>
    <xf numFmtId="164" fontId="0" fillId="0" borderId="5" xfId="0" applyNumberFormat="1" applyBorder="1"/>
    <xf numFmtId="0" fontId="0" fillId="0" borderId="5" xfId="0" applyBorder="1"/>
    <xf numFmtId="0" fontId="2" fillId="0" borderId="6" xfId="0" applyFont="1" applyBorder="1"/>
    <xf numFmtId="43" fontId="2" fillId="0" borderId="6" xfId="0" applyNumberFormat="1" applyFont="1" applyBorder="1"/>
    <xf numFmtId="0" fontId="2" fillId="0" borderId="7" xfId="0" applyFont="1" applyBorder="1"/>
    <xf numFmtId="43" fontId="2" fillId="0" borderId="7" xfId="0" applyNumberFormat="1" applyFont="1" applyBorder="1"/>
    <xf numFmtId="164" fontId="4" fillId="0" borderId="0" xfId="0" applyNumberFormat="1" applyFont="1"/>
    <xf numFmtId="43" fontId="2" fillId="0" borderId="0" xfId="0" applyNumberFormat="1" applyFont="1" applyBorder="1"/>
    <xf numFmtId="0" fontId="2" fillId="0" borderId="0" xfId="0" applyFont="1" applyBorder="1"/>
    <xf numFmtId="164" fontId="0" fillId="0" borderId="0" xfId="0" applyNumberFormat="1" applyBorder="1"/>
    <xf numFmtId="164" fontId="0" fillId="3" borderId="0" xfId="0" applyNumberFormat="1" applyFill="1" applyBorder="1"/>
    <xf numFmtId="0" fontId="0" fillId="3" borderId="0" xfId="0" applyFill="1" applyBorder="1"/>
    <xf numFmtId="0" fontId="0" fillId="0" borderId="0" xfId="0" applyBorder="1"/>
    <xf numFmtId="9" fontId="0" fillId="0" borderId="0" xfId="1" applyFont="1" applyBorder="1"/>
    <xf numFmtId="0" fontId="5" fillId="0" borderId="0" xfId="0" applyFont="1"/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Cooling Degree Hours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Rolling 20 Year average</c:v>
          </c:tx>
          <c:marker>
            <c:symbol val="none"/>
          </c:marker>
          <c:cat>
            <c:numRef>
              <c:f>Sheet1!$A$29:$A$44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Sheet1!$Q$29:$Q$44</c:f>
              <c:numCache>
                <c:formatCode>_(* #,##0.0_);_(* \(#,##0.0\);_(* "-"??_);_(@_)</c:formatCode>
                <c:ptCount val="16"/>
                <c:pt idx="0">
                  <c:v>1914.7629528362709</c:v>
                </c:pt>
                <c:pt idx="1">
                  <c:v>1903.2649997426784</c:v>
                </c:pt>
                <c:pt idx="2">
                  <c:v>1900.093601388448</c:v>
                </c:pt>
                <c:pt idx="3">
                  <c:v>1918.236869901147</c:v>
                </c:pt>
                <c:pt idx="4">
                  <c:v>1932.7610028060001</c:v>
                </c:pt>
                <c:pt idx="5">
                  <c:v>1937.2857287179754</c:v>
                </c:pt>
                <c:pt idx="6">
                  <c:v>1946.1496709871669</c:v>
                </c:pt>
                <c:pt idx="7">
                  <c:v>1939.972614735851</c:v>
                </c:pt>
                <c:pt idx="8">
                  <c:v>1954.7460369503606</c:v>
                </c:pt>
                <c:pt idx="9">
                  <c:v>1947.6873462620993</c:v>
                </c:pt>
                <c:pt idx="10">
                  <c:v>1956.0070476770939</c:v>
                </c:pt>
                <c:pt idx="11">
                  <c:v>1958.2730903261222</c:v>
                </c:pt>
                <c:pt idx="12">
                  <c:v>1966.798959940606</c:v>
                </c:pt>
                <c:pt idx="13">
                  <c:v>1966.5480260720365</c:v>
                </c:pt>
                <c:pt idx="14">
                  <c:v>1966.5270098272529</c:v>
                </c:pt>
                <c:pt idx="15">
                  <c:v>1973.9209045455591</c:v>
                </c:pt>
              </c:numCache>
            </c:numRef>
          </c:val>
          <c:smooth val="0"/>
        </c:ser>
        <c:ser>
          <c:idx val="1"/>
          <c:order val="1"/>
          <c:tx>
            <c:v>Rolling 10 Year Average</c:v>
          </c:tx>
          <c:marker>
            <c:symbol val="none"/>
          </c:marker>
          <c:cat>
            <c:numRef>
              <c:f>Sheet1!$A$29:$A$44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Sheet1!$R$29:$R$44</c:f>
              <c:numCache>
                <c:formatCode>_(* #,##0.0_);_(* \(#,##0.0\);_(* "-"??_);_(@_)</c:formatCode>
                <c:ptCount val="16"/>
                <c:pt idx="0">
                  <c:v>1962.0208333333333</c:v>
                </c:pt>
                <c:pt idx="1">
                  <c:v>1926.0659878303802</c:v>
                </c:pt>
                <c:pt idx="2">
                  <c:v>1930.3408305489502</c:v>
                </c:pt>
                <c:pt idx="3">
                  <c:v>1949.8276399074373</c:v>
                </c:pt>
                <c:pt idx="4">
                  <c:v>1929.6359933610991</c:v>
                </c:pt>
                <c:pt idx="5">
                  <c:v>1912.7327075691785</c:v>
                </c:pt>
                <c:pt idx="6">
                  <c:v>1914.3768623855169</c:v>
                </c:pt>
                <c:pt idx="7">
                  <c:v>1908.9380915620939</c:v>
                </c:pt>
                <c:pt idx="8">
                  <c:v>1920.0180157812981</c:v>
                </c:pt>
                <c:pt idx="9">
                  <c:v>1912.9413591908651</c:v>
                </c:pt>
                <c:pt idx="10">
                  <c:v>1949.993262020856</c:v>
                </c:pt>
                <c:pt idx="11">
                  <c:v>1990.4801928218644</c:v>
                </c:pt>
                <c:pt idx="12">
                  <c:v>2003.2570893322622</c:v>
                </c:pt>
                <c:pt idx="13">
                  <c:v>1983.2684122366361</c:v>
                </c:pt>
                <c:pt idx="14">
                  <c:v>2003.4180262934065</c:v>
                </c:pt>
                <c:pt idx="15">
                  <c:v>2035.1091015219397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72416"/>
        <c:axId val="294810752"/>
      </c:lineChart>
      <c:catAx>
        <c:axId val="11217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4810752"/>
        <c:crosses val="autoZero"/>
        <c:auto val="1"/>
        <c:lblAlgn val="ctr"/>
        <c:lblOffset val="100"/>
        <c:noMultiLvlLbl val="0"/>
      </c:catAx>
      <c:valAx>
        <c:axId val="294810752"/>
        <c:scaling>
          <c:orientation val="minMax"/>
          <c:min val="1600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112172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Winter Heating Degree Days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14169072615923"/>
          <c:y val="0.16714129483814524"/>
          <c:w val="0.58212160979877514"/>
          <c:h val="0.61005030621172351"/>
        </c:manualLayout>
      </c:layout>
      <c:lineChart>
        <c:grouping val="standard"/>
        <c:varyColors val="0"/>
        <c:ser>
          <c:idx val="0"/>
          <c:order val="0"/>
          <c:tx>
            <c:v>20 Year Rolling Average</c:v>
          </c:tx>
          <c:marker>
            <c:symbol val="none"/>
          </c:marker>
          <c:cat>
            <c:numRef>
              <c:f>Sheet2!$A$29:$A$44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Sheet2!$Q$30:$Q$44</c:f>
              <c:numCache>
                <c:formatCode>_(* #,##0.0_);_(* \(#,##0.0\);_(* "-"??_);_(@_)</c:formatCode>
                <c:ptCount val="15"/>
                <c:pt idx="0">
                  <c:v>260.81900880499353</c:v>
                </c:pt>
                <c:pt idx="1">
                  <c:v>256.71629419931344</c:v>
                </c:pt>
                <c:pt idx="2">
                  <c:v>256.77064486141899</c:v>
                </c:pt>
                <c:pt idx="3">
                  <c:v>252.69812582175194</c:v>
                </c:pt>
                <c:pt idx="4">
                  <c:v>249.18631129666431</c:v>
                </c:pt>
                <c:pt idx="5">
                  <c:v>243.01198714994638</c:v>
                </c:pt>
                <c:pt idx="6">
                  <c:v>240.21845895083484</c:v>
                </c:pt>
                <c:pt idx="7">
                  <c:v>229.9886429959306</c:v>
                </c:pt>
                <c:pt idx="8">
                  <c:v>232.75589182241242</c:v>
                </c:pt>
                <c:pt idx="9">
                  <c:v>250.03582224229291</c:v>
                </c:pt>
                <c:pt idx="10">
                  <c:v>264.64261035284892</c:v>
                </c:pt>
                <c:pt idx="11">
                  <c:v>260.49354508910426</c:v>
                </c:pt>
                <c:pt idx="12">
                  <c:v>262.65079488415455</c:v>
                </c:pt>
                <c:pt idx="13">
                  <c:v>260.37895250036769</c:v>
                </c:pt>
                <c:pt idx="14">
                  <c:v>256.50545210227483</c:v>
                </c:pt>
              </c:numCache>
            </c:numRef>
          </c:val>
          <c:smooth val="0"/>
        </c:ser>
        <c:ser>
          <c:idx val="1"/>
          <c:order val="1"/>
          <c:tx>
            <c:v>10 year Rolling Average</c:v>
          </c:tx>
          <c:marker>
            <c:symbol val="none"/>
          </c:marker>
          <c:cat>
            <c:numRef>
              <c:f>Sheet2!$A$29:$A$44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Sheet2!$R$30:$R$44</c:f>
              <c:numCache>
                <c:formatCode>_(* #,##0.0_);_(* \(#,##0.0\);_(* "-"??_);_(@_)</c:formatCode>
                <c:ptCount val="15"/>
                <c:pt idx="0">
                  <c:v>247.14120110763005</c:v>
                </c:pt>
                <c:pt idx="1">
                  <c:v>244.62665396692347</c:v>
                </c:pt>
                <c:pt idx="2">
                  <c:v>262.74736538814955</c:v>
                </c:pt>
                <c:pt idx="3">
                  <c:v>271.11283415145755</c:v>
                </c:pt>
                <c:pt idx="4">
                  <c:v>274.74925298524101</c:v>
                </c:pt>
                <c:pt idx="5">
                  <c:v>256.01201078677934</c:v>
                </c:pt>
                <c:pt idx="6">
                  <c:v>255.05103420150022</c:v>
                </c:pt>
                <c:pt idx="7">
                  <c:v>236.57505266358808</c:v>
                </c:pt>
                <c:pt idx="8">
                  <c:v>243.26595031149128</c:v>
                </c:pt>
                <c:pt idx="9">
                  <c:v>278.304977817919</c:v>
                </c:pt>
                <c:pt idx="10">
                  <c:v>282.14401959806776</c:v>
                </c:pt>
                <c:pt idx="11">
                  <c:v>276.3604362112851</c:v>
                </c:pt>
                <c:pt idx="12">
                  <c:v>262.5542243801595</c:v>
                </c:pt>
                <c:pt idx="13">
                  <c:v>249.64507084927783</c:v>
                </c:pt>
                <c:pt idx="14">
                  <c:v>238.26165121930862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15616"/>
        <c:axId val="92029696"/>
      </c:lineChart>
      <c:catAx>
        <c:axId val="9201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029696"/>
        <c:crosses val="autoZero"/>
        <c:auto val="1"/>
        <c:lblAlgn val="ctr"/>
        <c:lblOffset val="100"/>
        <c:noMultiLvlLbl val="0"/>
      </c:catAx>
      <c:valAx>
        <c:axId val="92029696"/>
        <c:scaling>
          <c:orientation val="minMax"/>
          <c:min val="100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9201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22</xdr:row>
      <xdr:rowOff>185737</xdr:rowOff>
    </xdr:from>
    <xdr:to>
      <xdr:col>13</xdr:col>
      <xdr:colOff>361950</xdr:colOff>
      <xdr:row>37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0.24375</cdr:x>
      <cdr:y>0.66667</cdr:y>
    </cdr:from>
    <cdr:to>
      <cdr:x>0.44375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4425" y="20145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Based on July-August</a:t>
          </a:r>
          <a:r>
            <a:rPr lang="en-US" sz="1100" baseline="0"/>
            <a:t> data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20</xdr:row>
      <xdr:rowOff>14287</xdr:rowOff>
    </xdr:from>
    <xdr:to>
      <xdr:col>11</xdr:col>
      <xdr:colOff>428625</xdr:colOff>
      <xdr:row>34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0.15417</cdr:x>
      <cdr:y>0.66667</cdr:y>
    </cdr:from>
    <cdr:to>
      <cdr:x>0.35417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4850" y="21002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Based on July - August 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workbookViewId="0">
      <selection sqref="A1:A2"/>
    </sheetView>
  </sheetViews>
  <sheetFormatPr defaultRowHeight="14.4" x14ac:dyDescent="0.3"/>
  <cols>
    <col min="1" max="1" width="11.21875" customWidth="1"/>
    <col min="6" max="6" width="10.44140625" customWidth="1"/>
    <col min="15" max="15" width="11.33203125" customWidth="1"/>
    <col min="16" max="16" width="15" customWidth="1"/>
  </cols>
  <sheetData>
    <row r="1" spans="1:18" x14ac:dyDescent="0.3">
      <c r="A1" s="36" t="s">
        <v>21</v>
      </c>
    </row>
    <row r="2" spans="1:18" x14ac:dyDescent="0.3">
      <c r="A2" s="36" t="s">
        <v>22</v>
      </c>
    </row>
    <row r="3" spans="1:18" x14ac:dyDescent="0.3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P3" t="s">
        <v>13</v>
      </c>
      <c r="Q3" t="s">
        <v>14</v>
      </c>
      <c r="R3" t="s">
        <v>15</v>
      </c>
    </row>
    <row r="4" spans="1:18" x14ac:dyDescent="0.3">
      <c r="A4" s="1">
        <v>1975</v>
      </c>
      <c r="B4" s="2">
        <v>55.794494924703727</v>
      </c>
      <c r="C4" s="2">
        <v>61.955425706396433</v>
      </c>
      <c r="D4" s="2">
        <v>89.920588990330018</v>
      </c>
      <c r="E4" s="2">
        <v>141.10728766228712</v>
      </c>
      <c r="F4" s="2">
        <v>200.37870949403137</v>
      </c>
      <c r="G4" s="2">
        <v>243.06645149365744</v>
      </c>
      <c r="H4" s="2">
        <v>256.78985081962304</v>
      </c>
      <c r="I4" s="2">
        <v>301.54667907660246</v>
      </c>
      <c r="J4" s="2">
        <v>255.00335065798058</v>
      </c>
      <c r="K4" s="2">
        <v>190.11422431753809</v>
      </c>
      <c r="L4" s="2">
        <v>90.478518349105826</v>
      </c>
      <c r="M4" s="2">
        <v>27.851969970636947</v>
      </c>
      <c r="N4" s="2">
        <f>SUM(B4:M4)</f>
        <v>1914.0075514628929</v>
      </c>
      <c r="O4" s="18"/>
    </row>
    <row r="5" spans="1:18" x14ac:dyDescent="0.3">
      <c r="A5" s="1">
        <v>1976</v>
      </c>
      <c r="B5" s="2">
        <v>12.844671649562498</v>
      </c>
      <c r="C5" s="2">
        <v>26.174370675690582</v>
      </c>
      <c r="D5" s="2">
        <v>85.137712414185771</v>
      </c>
      <c r="E5" s="2">
        <v>92.517250329153001</v>
      </c>
      <c r="F5" s="2">
        <v>158.15690972216967</v>
      </c>
      <c r="G5" s="2">
        <v>186.8625938278135</v>
      </c>
      <c r="H5" s="2">
        <v>301.16812036225014</v>
      </c>
      <c r="I5" s="2">
        <v>271.60980170601283</v>
      </c>
      <c r="J5" s="2">
        <v>215.77917617799758</v>
      </c>
      <c r="K5" s="2">
        <v>122.17267150530161</v>
      </c>
      <c r="L5" s="2">
        <v>45.758811948434655</v>
      </c>
      <c r="M5" s="2">
        <v>25.41217246712878</v>
      </c>
      <c r="N5" s="2">
        <f t="shared" ref="N5:N43" si="0">SUM(B5:M5)</f>
        <v>1543.5942627857007</v>
      </c>
      <c r="O5" s="18"/>
      <c r="P5" s="5">
        <f>SUM(B5:H5,I4:M4)</f>
        <v>1727.8563713526889</v>
      </c>
    </row>
    <row r="6" spans="1:18" x14ac:dyDescent="0.3">
      <c r="A6" s="1">
        <v>1977</v>
      </c>
      <c r="B6" s="2">
        <v>4.7468737030876094</v>
      </c>
      <c r="C6" s="2">
        <v>13.781478146582051</v>
      </c>
      <c r="D6" s="2">
        <v>91.69953027050326</v>
      </c>
      <c r="E6" s="2">
        <v>103.6013715199841</v>
      </c>
      <c r="F6" s="2">
        <v>144.68037632189288</v>
      </c>
      <c r="G6" s="2">
        <v>266.81563626505715</v>
      </c>
      <c r="H6" s="2">
        <v>319.91944813052498</v>
      </c>
      <c r="I6" s="2">
        <v>308.26037578601529</v>
      </c>
      <c r="J6" s="2">
        <v>284.67799858426866</v>
      </c>
      <c r="K6" s="2">
        <v>144.24300767066504</v>
      </c>
      <c r="L6" s="2">
        <v>90.50404598323172</v>
      </c>
      <c r="M6" s="2">
        <v>42.695984904415745</v>
      </c>
      <c r="N6" s="2">
        <f t="shared" si="0"/>
        <v>1815.6261272862284</v>
      </c>
      <c r="O6" s="18"/>
      <c r="P6" s="5">
        <f t="shared" ref="P6:P44" si="1">SUM(B6:H6,I5:M5)</f>
        <v>1625.9773481625077</v>
      </c>
    </row>
    <row r="7" spans="1:18" x14ac:dyDescent="0.3">
      <c r="A7" s="1">
        <v>1978</v>
      </c>
      <c r="B7" s="2">
        <v>12.048140257583535</v>
      </c>
      <c r="C7" s="2">
        <v>3.6237933900019534</v>
      </c>
      <c r="D7" s="2">
        <v>31.622429774446875</v>
      </c>
      <c r="E7" s="2">
        <v>85.322335445992223</v>
      </c>
      <c r="F7" s="2">
        <v>208.5654357202462</v>
      </c>
      <c r="G7" s="2">
        <v>278.65222312145499</v>
      </c>
      <c r="H7" s="2">
        <v>307.1319181083461</v>
      </c>
      <c r="I7" s="2">
        <v>306.97947268732986</v>
      </c>
      <c r="J7" s="2">
        <v>265.55439110656266</v>
      </c>
      <c r="K7" s="2">
        <v>166.30255297362513</v>
      </c>
      <c r="L7" s="2">
        <v>97.665231719335068</v>
      </c>
      <c r="M7" s="2">
        <v>64.021131856666685</v>
      </c>
      <c r="N7" s="2">
        <f t="shared" si="0"/>
        <v>1827.4890561615912</v>
      </c>
      <c r="O7" s="18"/>
      <c r="P7" s="5">
        <f t="shared" si="1"/>
        <v>1797.3476887466684</v>
      </c>
    </row>
    <row r="8" spans="1:18" x14ac:dyDescent="0.3">
      <c r="A8" s="1">
        <v>1979</v>
      </c>
      <c r="B8" s="2">
        <v>12.793012398702997</v>
      </c>
      <c r="C8" s="2">
        <v>13.708333333333336</v>
      </c>
      <c r="D8" s="2">
        <v>27.749894106677502</v>
      </c>
      <c r="E8" s="2">
        <v>126.15806668988672</v>
      </c>
      <c r="F8" s="2">
        <v>210.15512784095057</v>
      </c>
      <c r="G8" s="2">
        <v>263.55610870752645</v>
      </c>
      <c r="H8" s="2">
        <v>331.1401909286048</v>
      </c>
      <c r="I8" s="2">
        <v>283.30682357541815</v>
      </c>
      <c r="J8" s="2">
        <v>251.80896371475708</v>
      </c>
      <c r="K8" s="2">
        <v>160.93482541988817</v>
      </c>
      <c r="L8" s="2">
        <v>99.188248647854962</v>
      </c>
      <c r="M8" s="2">
        <v>25.591915036806387</v>
      </c>
      <c r="N8" s="2">
        <f t="shared" si="0"/>
        <v>1806.0915104004073</v>
      </c>
      <c r="O8" s="18"/>
      <c r="P8" s="5">
        <f t="shared" si="1"/>
        <v>1885.7835143492018</v>
      </c>
    </row>
    <row r="9" spans="1:18" x14ac:dyDescent="0.3">
      <c r="A9" s="1">
        <v>1980</v>
      </c>
      <c r="B9" s="2">
        <v>18.246796878442677</v>
      </c>
      <c r="C9" s="2">
        <v>14.362155315736931</v>
      </c>
      <c r="D9" s="2">
        <v>85.173501032305765</v>
      </c>
      <c r="E9" s="2">
        <v>91.787006648838116</v>
      </c>
      <c r="F9" s="2">
        <v>182.35541170915178</v>
      </c>
      <c r="G9" s="2">
        <v>264.47473610884902</v>
      </c>
      <c r="H9" s="2">
        <v>316.02185148239664</v>
      </c>
      <c r="I9" s="2">
        <v>305.10193206343746</v>
      </c>
      <c r="J9" s="2">
        <v>277.56543015992855</v>
      </c>
      <c r="K9" s="2">
        <v>198.60506105375123</v>
      </c>
      <c r="L9" s="2">
        <v>90.077996365716203</v>
      </c>
      <c r="M9" s="2">
        <v>20.35302068071222</v>
      </c>
      <c r="N9" s="2">
        <f t="shared" si="0"/>
        <v>1864.1248994992668</v>
      </c>
      <c r="O9" s="18"/>
      <c r="P9" s="5">
        <f t="shared" si="1"/>
        <v>1793.2522355704457</v>
      </c>
    </row>
    <row r="10" spans="1:18" x14ac:dyDescent="0.3">
      <c r="A10" s="1">
        <v>1981</v>
      </c>
      <c r="B10" s="2">
        <v>1.9136836903524039</v>
      </c>
      <c r="C10" s="2">
        <v>27.975008647840831</v>
      </c>
      <c r="D10" s="2">
        <v>36.728716635899858</v>
      </c>
      <c r="E10" s="2">
        <v>126.72012504023184</v>
      </c>
      <c r="F10" s="2">
        <v>205.84377083913785</v>
      </c>
      <c r="G10" s="2">
        <v>324.39305060890439</v>
      </c>
      <c r="H10" s="2">
        <v>365.8828110564084</v>
      </c>
      <c r="I10" s="2">
        <v>314.46606068441275</v>
      </c>
      <c r="J10" s="2">
        <v>244.29533244038524</v>
      </c>
      <c r="K10" s="2">
        <v>199.63087168169085</v>
      </c>
      <c r="L10" s="2">
        <v>60.089524072130232</v>
      </c>
      <c r="M10" s="2">
        <v>37.333439228233416</v>
      </c>
      <c r="N10" s="2">
        <f t="shared" si="0"/>
        <v>1945.2723946256278</v>
      </c>
      <c r="O10" s="18"/>
      <c r="P10" s="5">
        <f t="shared" si="1"/>
        <v>1981.1606068423214</v>
      </c>
    </row>
    <row r="11" spans="1:18" x14ac:dyDescent="0.3">
      <c r="A11" s="1">
        <v>1982</v>
      </c>
      <c r="B11" s="2">
        <v>36.530731018921692</v>
      </c>
      <c r="C11" s="2">
        <v>61.771723672208005</v>
      </c>
      <c r="D11" s="2">
        <v>89.668657074337645</v>
      </c>
      <c r="E11" s="2">
        <v>134.32135039989993</v>
      </c>
      <c r="F11" s="2">
        <v>149.97912845861265</v>
      </c>
      <c r="G11" s="2">
        <v>279.18466462805617</v>
      </c>
      <c r="H11" s="2">
        <v>333.86324424474856</v>
      </c>
      <c r="I11" s="2">
        <v>314.16858501169787</v>
      </c>
      <c r="J11" s="2">
        <v>252.55891436247035</v>
      </c>
      <c r="K11" s="2">
        <v>158.74539765992634</v>
      </c>
      <c r="L11" s="2">
        <v>81.353739841261756</v>
      </c>
      <c r="M11" s="2">
        <v>58.7317327972032</v>
      </c>
      <c r="N11" s="2">
        <f t="shared" si="0"/>
        <v>1950.8778691693442</v>
      </c>
      <c r="O11" s="18"/>
      <c r="P11" s="5">
        <f t="shared" si="1"/>
        <v>1941.134727603637</v>
      </c>
    </row>
    <row r="12" spans="1:18" x14ac:dyDescent="0.3">
      <c r="A12" s="1">
        <v>1983</v>
      </c>
      <c r="B12" s="2">
        <v>14.38898951772078</v>
      </c>
      <c r="C12" s="2">
        <v>7.1577367606261202</v>
      </c>
      <c r="D12" s="2">
        <v>22.158073681044286</v>
      </c>
      <c r="E12" s="2">
        <v>63.481392373376679</v>
      </c>
      <c r="F12" s="2">
        <v>162.43682786756406</v>
      </c>
      <c r="G12" s="2">
        <v>237.60390107253818</v>
      </c>
      <c r="H12" s="2">
        <v>340.88409905211569</v>
      </c>
      <c r="I12" s="2">
        <v>302.55020261999624</v>
      </c>
      <c r="J12" s="2">
        <v>234.80534884477925</v>
      </c>
      <c r="K12" s="2">
        <v>153.67050808050527</v>
      </c>
      <c r="L12" s="2">
        <v>49.591612866913813</v>
      </c>
      <c r="M12" s="2">
        <v>44.137469983394652</v>
      </c>
      <c r="N12" s="2">
        <f t="shared" si="0"/>
        <v>1632.8661627205749</v>
      </c>
      <c r="O12" s="18"/>
      <c r="P12" s="5">
        <f t="shared" si="1"/>
        <v>1713.6693899975453</v>
      </c>
    </row>
    <row r="13" spans="1:18" x14ac:dyDescent="0.3">
      <c r="A13" s="1">
        <v>1984</v>
      </c>
      <c r="B13" s="2">
        <v>16.585462502193611</v>
      </c>
      <c r="C13" s="2">
        <v>24.459381444813086</v>
      </c>
      <c r="D13" s="2">
        <v>49.003940468900858</v>
      </c>
      <c r="E13" s="2">
        <v>77.213327437427196</v>
      </c>
      <c r="F13" s="2">
        <v>148.35947968717488</v>
      </c>
      <c r="G13" s="2">
        <v>214.12120355871974</v>
      </c>
      <c r="H13" s="2">
        <v>267.35293894474705</v>
      </c>
      <c r="I13" s="2">
        <v>293.63142167366328</v>
      </c>
      <c r="J13" s="2">
        <v>214.52979002579215</v>
      </c>
      <c r="K13" s="2">
        <v>163.29928378497786</v>
      </c>
      <c r="L13" s="2">
        <v>54.117372173228695</v>
      </c>
      <c r="M13" s="2">
        <v>51.184856515260563</v>
      </c>
      <c r="N13" s="2">
        <f t="shared" si="0"/>
        <v>1573.8584582168992</v>
      </c>
      <c r="O13" s="18"/>
      <c r="P13" s="5">
        <f t="shared" si="1"/>
        <v>1581.8508764395656</v>
      </c>
    </row>
    <row r="14" spans="1:18" x14ac:dyDescent="0.3">
      <c r="A14" s="1">
        <v>1985</v>
      </c>
      <c r="B14" s="2">
        <v>14.74582467984836</v>
      </c>
      <c r="C14" s="2">
        <v>37.374976388678725</v>
      </c>
      <c r="D14" s="2">
        <v>66.201319535700748</v>
      </c>
      <c r="E14" s="2">
        <v>88.447862197064566</v>
      </c>
      <c r="F14" s="2">
        <v>198.77040595298587</v>
      </c>
      <c r="G14" s="2">
        <v>285.50845245705403</v>
      </c>
      <c r="H14" s="2">
        <v>251.78605845702853</v>
      </c>
      <c r="I14" s="2">
        <v>306.5382535103289</v>
      </c>
      <c r="J14" s="2">
        <v>241.17855095447339</v>
      </c>
      <c r="K14" s="2">
        <v>234.06336827136747</v>
      </c>
      <c r="L14" s="2">
        <v>124.56886080214089</v>
      </c>
      <c r="M14" s="2">
        <v>23.763724724771883</v>
      </c>
      <c r="N14" s="2">
        <f t="shared" si="0"/>
        <v>1872.9476579314435</v>
      </c>
      <c r="O14" s="18"/>
      <c r="P14" s="5">
        <f t="shared" si="1"/>
        <v>1719.5976238412834</v>
      </c>
    </row>
    <row r="15" spans="1:18" x14ac:dyDescent="0.3">
      <c r="A15" s="1">
        <v>1986</v>
      </c>
      <c r="B15" s="2">
        <v>13.17431712638469</v>
      </c>
      <c r="C15" s="2">
        <v>38.714734632254903</v>
      </c>
      <c r="D15" s="2">
        <v>43.334124666032473</v>
      </c>
      <c r="E15" s="2">
        <v>81.040422912605678</v>
      </c>
      <c r="F15" s="2">
        <v>163.14593112709568</v>
      </c>
      <c r="G15" s="2">
        <v>233.35059981091715</v>
      </c>
      <c r="H15" s="2">
        <v>293.45648090785028</v>
      </c>
      <c r="I15" s="2">
        <v>312.48838592770466</v>
      </c>
      <c r="J15" s="2">
        <v>294.84961016607122</v>
      </c>
      <c r="K15" s="2">
        <v>215.40182001671641</v>
      </c>
      <c r="L15" s="2">
        <v>167.34009870817954</v>
      </c>
      <c r="M15" s="2">
        <v>57.5301046375656</v>
      </c>
      <c r="N15" s="2">
        <f t="shared" si="0"/>
        <v>1913.8266306393782</v>
      </c>
      <c r="O15" s="18"/>
      <c r="P15" s="5">
        <f t="shared" si="1"/>
        <v>1796.3293694462234</v>
      </c>
    </row>
    <row r="16" spans="1:18" x14ac:dyDescent="0.3">
      <c r="A16" s="1">
        <v>1987</v>
      </c>
      <c r="B16" s="2">
        <v>27.016466275170668</v>
      </c>
      <c r="C16" s="2">
        <v>25.868808775741865</v>
      </c>
      <c r="D16" s="2">
        <v>42.120249232827874</v>
      </c>
      <c r="E16" s="2">
        <v>71.466059453133155</v>
      </c>
      <c r="F16" s="2">
        <v>178.26326676812093</v>
      </c>
      <c r="G16" s="2">
        <v>298.34293689370378</v>
      </c>
      <c r="H16" s="2">
        <v>330.09060993715241</v>
      </c>
      <c r="I16" s="2">
        <v>362.53141830672922</v>
      </c>
      <c r="J16" s="2">
        <v>278.54471509435086</v>
      </c>
      <c r="K16" s="2">
        <v>129.37568822766224</v>
      </c>
      <c r="L16" s="2">
        <v>89.783130080368991</v>
      </c>
      <c r="M16" s="2">
        <v>38.516033360003632</v>
      </c>
      <c r="N16" s="2">
        <f t="shared" si="0"/>
        <v>1871.9193824049655</v>
      </c>
      <c r="O16" s="18"/>
      <c r="P16" s="5">
        <f t="shared" si="1"/>
        <v>2020.7784167920879</v>
      </c>
    </row>
    <row r="17" spans="1:23" x14ac:dyDescent="0.3">
      <c r="A17" s="1">
        <v>1988</v>
      </c>
      <c r="B17" s="2">
        <v>15.652158257541434</v>
      </c>
      <c r="C17" s="2">
        <v>20.246436990312674</v>
      </c>
      <c r="D17" s="2">
        <v>43.597140697978588</v>
      </c>
      <c r="E17" s="2">
        <v>125.02620636600039</v>
      </c>
      <c r="F17" s="2">
        <v>156.91815598807239</v>
      </c>
      <c r="G17" s="2">
        <v>260.14544767486871</v>
      </c>
      <c r="H17" s="2">
        <v>301.36926685796226</v>
      </c>
      <c r="I17" s="2">
        <v>310.59182531132387</v>
      </c>
      <c r="J17" s="2">
        <v>315.58248013839898</v>
      </c>
      <c r="K17" s="2">
        <v>164.44366444034017</v>
      </c>
      <c r="L17" s="2">
        <v>117.91106282631682</v>
      </c>
      <c r="M17" s="2">
        <v>39.586548477851473</v>
      </c>
      <c r="N17" s="2">
        <f t="shared" si="0"/>
        <v>1871.0703940269677</v>
      </c>
      <c r="O17" s="18"/>
      <c r="P17" s="5">
        <f t="shared" si="1"/>
        <v>1821.7057979018512</v>
      </c>
    </row>
    <row r="18" spans="1:23" x14ac:dyDescent="0.3">
      <c r="A18" s="1">
        <v>1989</v>
      </c>
      <c r="B18" s="2">
        <v>53.958333333333336</v>
      </c>
      <c r="C18" s="2">
        <v>54.250000000000007</v>
      </c>
      <c r="D18" s="2">
        <v>86.249999999999972</v>
      </c>
      <c r="E18" s="2">
        <v>121.75</v>
      </c>
      <c r="F18" s="2">
        <v>235.37500000000006</v>
      </c>
      <c r="G18" s="2">
        <v>267.95833333333337</v>
      </c>
      <c r="H18" s="2">
        <v>306.58333333333331</v>
      </c>
      <c r="I18" s="2">
        <v>321.625</v>
      </c>
      <c r="J18" s="2">
        <v>301.66666666666663</v>
      </c>
      <c r="K18" s="2">
        <v>182.41666666666674</v>
      </c>
      <c r="L18" s="2">
        <v>93.374999999999972</v>
      </c>
      <c r="M18" s="2">
        <v>22.958333333333329</v>
      </c>
      <c r="N18" s="2">
        <f t="shared" si="0"/>
        <v>2048.1666666666665</v>
      </c>
      <c r="O18" s="18"/>
      <c r="P18" s="5">
        <f t="shared" si="1"/>
        <v>2074.2405811942313</v>
      </c>
    </row>
    <row r="19" spans="1:23" x14ac:dyDescent="0.3">
      <c r="A19" s="1">
        <v>1990</v>
      </c>
      <c r="B19" s="2">
        <v>57.000000000000007</v>
      </c>
      <c r="C19" s="2">
        <v>66.7916666666667</v>
      </c>
      <c r="D19" s="2">
        <v>67.416666666666671</v>
      </c>
      <c r="E19" s="2">
        <v>98.166666666666657</v>
      </c>
      <c r="F19" s="2">
        <v>219.74999999999997</v>
      </c>
      <c r="G19" s="2">
        <v>282.83333333333331</v>
      </c>
      <c r="H19" s="2">
        <v>310.58333333333331</v>
      </c>
      <c r="I19" s="2">
        <v>305.125</v>
      </c>
      <c r="J19" s="2">
        <v>296.375</v>
      </c>
      <c r="K19" s="2">
        <v>233.45833333333329</v>
      </c>
      <c r="L19" s="2">
        <v>85.958333333333343</v>
      </c>
      <c r="M19" s="2">
        <v>56.291666666666671</v>
      </c>
      <c r="N19" s="2">
        <f t="shared" si="0"/>
        <v>2079.7499999999995</v>
      </c>
      <c r="O19" s="18"/>
      <c r="P19" s="5">
        <f t="shared" si="1"/>
        <v>2024.583333333333</v>
      </c>
      <c r="Q19" s="5"/>
    </row>
    <row r="20" spans="1:23" x14ac:dyDescent="0.3">
      <c r="A20" s="1">
        <v>1991</v>
      </c>
      <c r="B20" s="2">
        <v>52.708333333333329</v>
      </c>
      <c r="C20" s="2">
        <v>34.166666666666664</v>
      </c>
      <c r="D20" s="2">
        <v>74.291666666666686</v>
      </c>
      <c r="E20" s="2">
        <v>152.08333333333331</v>
      </c>
      <c r="F20" s="2">
        <v>247.33333333333334</v>
      </c>
      <c r="G20" s="2">
        <v>265.00000000000006</v>
      </c>
      <c r="H20" s="2">
        <v>307.95833333333331</v>
      </c>
      <c r="I20" s="2">
        <v>339.00000000000006</v>
      </c>
      <c r="J20" s="2">
        <v>275.66666666666669</v>
      </c>
      <c r="K20" s="2">
        <v>173.41666666666666</v>
      </c>
      <c r="L20" s="2">
        <v>63.583333333333329</v>
      </c>
      <c r="M20" s="2">
        <v>49</v>
      </c>
      <c r="N20" s="2">
        <f t="shared" si="0"/>
        <v>2034.2083333333335</v>
      </c>
      <c r="O20" s="18"/>
      <c r="P20" s="5">
        <f t="shared" si="1"/>
        <v>2110.75</v>
      </c>
      <c r="Q20" s="5"/>
    </row>
    <row r="21" spans="1:23" x14ac:dyDescent="0.3">
      <c r="A21" s="1">
        <v>1992</v>
      </c>
      <c r="B21" s="2">
        <v>15.499999999999998</v>
      </c>
      <c r="C21" s="2">
        <v>34</v>
      </c>
      <c r="D21" s="2">
        <v>51.916666666666671</v>
      </c>
      <c r="E21" s="2">
        <v>77.374999999999986</v>
      </c>
      <c r="F21" s="2">
        <v>162.45833333333337</v>
      </c>
      <c r="G21" s="2">
        <v>235.91666666666666</v>
      </c>
      <c r="H21" s="2">
        <v>357.12500000000011</v>
      </c>
      <c r="I21" s="2">
        <v>306.5</v>
      </c>
      <c r="J21" s="2">
        <v>282.66666666666669</v>
      </c>
      <c r="K21" s="2">
        <v>166.20833333333334</v>
      </c>
      <c r="L21" s="2">
        <v>121.75000000000001</v>
      </c>
      <c r="M21" s="2">
        <v>38.166666666666671</v>
      </c>
      <c r="N21" s="2">
        <f t="shared" si="0"/>
        <v>1849.5833333333335</v>
      </c>
      <c r="O21" s="18"/>
      <c r="P21" s="5">
        <f t="shared" si="1"/>
        <v>1834.9583333333335</v>
      </c>
      <c r="Q21" s="5"/>
    </row>
    <row r="22" spans="1:23" x14ac:dyDescent="0.3">
      <c r="A22" s="1">
        <v>1993</v>
      </c>
      <c r="B22" s="2">
        <v>50.583333333333329</v>
      </c>
      <c r="C22" s="2">
        <v>14.458333333333334</v>
      </c>
      <c r="D22" s="2">
        <v>43.875000000000007</v>
      </c>
      <c r="E22" s="2">
        <v>67.791666666666657</v>
      </c>
      <c r="F22" s="2">
        <v>170.25000000000003</v>
      </c>
      <c r="G22" s="2">
        <v>286.25</v>
      </c>
      <c r="H22" s="2">
        <v>333.16666666666669</v>
      </c>
      <c r="I22" s="2">
        <v>330.66666666666669</v>
      </c>
      <c r="J22" s="2">
        <v>288.66666666666663</v>
      </c>
      <c r="K22" s="2">
        <v>193.16666666666666</v>
      </c>
      <c r="L22" s="2">
        <v>102.04166666666667</v>
      </c>
      <c r="M22" s="2">
        <v>24.750000000000004</v>
      </c>
      <c r="N22" s="2">
        <f t="shared" si="0"/>
        <v>1905.666666666667</v>
      </c>
      <c r="O22" s="18"/>
      <c r="P22" s="5">
        <f t="shared" si="1"/>
        <v>1881.6666666666667</v>
      </c>
      <c r="Q22" s="5"/>
    </row>
    <row r="23" spans="1:23" x14ac:dyDescent="0.3">
      <c r="A23" s="1">
        <v>1994</v>
      </c>
      <c r="B23" s="2">
        <v>21.083333333333332</v>
      </c>
      <c r="C23" s="2">
        <v>49.000000000000007</v>
      </c>
      <c r="D23" s="2">
        <v>86.250000000000014</v>
      </c>
      <c r="E23" s="2">
        <v>145.16666666666669</v>
      </c>
      <c r="F23" s="2">
        <v>238.58333333333326</v>
      </c>
      <c r="G23" s="2">
        <v>289.125</v>
      </c>
      <c r="H23" s="2">
        <v>305.75</v>
      </c>
      <c r="I23" s="2">
        <v>285.41666666666669</v>
      </c>
      <c r="J23" s="2">
        <v>247.6666666666666</v>
      </c>
      <c r="K23" s="2">
        <v>190.08333333333337</v>
      </c>
      <c r="L23" s="2">
        <v>112.25000000000001</v>
      </c>
      <c r="M23" s="2">
        <v>50.291666666666664</v>
      </c>
      <c r="N23" s="2">
        <f t="shared" si="0"/>
        <v>2020.6666666666667</v>
      </c>
      <c r="O23" s="18"/>
      <c r="P23" s="5">
        <f t="shared" si="1"/>
        <v>2074.25</v>
      </c>
      <c r="Q23" s="5"/>
    </row>
    <row r="24" spans="1:23" x14ac:dyDescent="0.3">
      <c r="A24" s="1">
        <v>1995</v>
      </c>
      <c r="B24" s="2">
        <v>17.124999999999996</v>
      </c>
      <c r="C24" s="2">
        <v>25.375</v>
      </c>
      <c r="D24" s="2">
        <v>62.333333333333343</v>
      </c>
      <c r="E24" s="2">
        <v>124.58333333333334</v>
      </c>
      <c r="F24" s="2">
        <v>286.12500000000006</v>
      </c>
      <c r="G24" s="2">
        <v>257.04166666666669</v>
      </c>
      <c r="H24" s="2">
        <v>320.83333333333331</v>
      </c>
      <c r="I24" s="2">
        <v>322.41666666666663</v>
      </c>
      <c r="J24" s="2">
        <v>286.99999999999994</v>
      </c>
      <c r="K24" s="2">
        <v>237.83333333333323</v>
      </c>
      <c r="L24" s="2">
        <v>72.833333333333329</v>
      </c>
      <c r="M24" s="2">
        <v>32.791666666666664</v>
      </c>
      <c r="N24" s="2">
        <f t="shared" si="0"/>
        <v>2046.2916666666667</v>
      </c>
      <c r="O24" s="18"/>
      <c r="P24" s="5">
        <f t="shared" si="1"/>
        <v>1979.1250000000002</v>
      </c>
      <c r="Q24" s="5"/>
    </row>
    <row r="25" spans="1:23" x14ac:dyDescent="0.3">
      <c r="A25" s="1">
        <v>1996</v>
      </c>
      <c r="B25" s="2">
        <v>24.916666666666668</v>
      </c>
      <c r="C25" s="2">
        <v>34.75</v>
      </c>
      <c r="D25" s="2">
        <v>48.875000000000007</v>
      </c>
      <c r="E25" s="2">
        <v>99.625000000000028</v>
      </c>
      <c r="F25" s="2">
        <v>212.29166666666669</v>
      </c>
      <c r="G25" s="2">
        <v>237.87500000000003</v>
      </c>
      <c r="H25" s="2">
        <v>345.95833333333343</v>
      </c>
      <c r="I25" s="2">
        <v>299.91666666666663</v>
      </c>
      <c r="J25" s="2">
        <v>285.29166666666663</v>
      </c>
      <c r="K25" s="2">
        <v>169.79166666666671</v>
      </c>
      <c r="L25" s="2">
        <v>70.375000000000014</v>
      </c>
      <c r="M25" s="2">
        <v>35</v>
      </c>
      <c r="N25" s="2">
        <f t="shared" si="0"/>
        <v>1864.6666666666667</v>
      </c>
      <c r="O25" s="18"/>
      <c r="P25" s="5">
        <f t="shared" si="1"/>
        <v>1957.1666666666667</v>
      </c>
      <c r="Q25" s="5"/>
      <c r="R25" s="5"/>
    </row>
    <row r="26" spans="1:23" x14ac:dyDescent="0.3">
      <c r="A26" s="1">
        <v>1997</v>
      </c>
      <c r="B26" s="2">
        <v>33.416666666666664</v>
      </c>
      <c r="C26" s="2">
        <v>59.666666666666671</v>
      </c>
      <c r="D26" s="2">
        <v>106.33333333333336</v>
      </c>
      <c r="E26" s="2">
        <v>100</v>
      </c>
      <c r="F26" s="2">
        <v>209.16666666666669</v>
      </c>
      <c r="G26" s="2">
        <v>258.16666666666674</v>
      </c>
      <c r="H26" s="2">
        <v>324.50000000000006</v>
      </c>
      <c r="I26" s="2">
        <v>320.75</v>
      </c>
      <c r="J26" s="2">
        <v>258.54166666666669</v>
      </c>
      <c r="K26" s="2">
        <v>177.50000000000006</v>
      </c>
      <c r="L26" s="2">
        <v>63.416666666666657</v>
      </c>
      <c r="M26" s="2">
        <v>40.125</v>
      </c>
      <c r="N26" s="2">
        <f t="shared" si="0"/>
        <v>1951.5833333333337</v>
      </c>
      <c r="O26" s="18"/>
      <c r="P26" s="5">
        <f t="shared" si="1"/>
        <v>1951.6250000000002</v>
      </c>
      <c r="Q26" s="5"/>
      <c r="R26" s="5"/>
      <c r="S26" s="5"/>
      <c r="T26" s="5"/>
    </row>
    <row r="27" spans="1:23" x14ac:dyDescent="0.3">
      <c r="A27" s="1">
        <v>1998</v>
      </c>
      <c r="B27" s="2">
        <v>27.541666666666664</v>
      </c>
      <c r="C27" s="2">
        <v>29.041666666666668</v>
      </c>
      <c r="D27" s="2">
        <v>40.833333333333336</v>
      </c>
      <c r="E27" s="2">
        <v>105.95833333333331</v>
      </c>
      <c r="F27" s="2">
        <v>228</v>
      </c>
      <c r="G27" s="2">
        <v>362.54166666666663</v>
      </c>
      <c r="H27" s="2">
        <v>352.12499999999994</v>
      </c>
      <c r="I27" s="2">
        <v>349.41666666666674</v>
      </c>
      <c r="J27" s="2">
        <v>292.37500000000006</v>
      </c>
      <c r="K27" s="2">
        <v>222.99999999999997</v>
      </c>
      <c r="L27" s="2">
        <v>98.833333333333329</v>
      </c>
      <c r="M27" s="2">
        <v>63.666666666666657</v>
      </c>
      <c r="N27" s="2">
        <f t="shared" si="0"/>
        <v>2173.333333333333</v>
      </c>
      <c r="O27" s="18"/>
      <c r="P27" s="5">
        <f t="shared" si="1"/>
        <v>2006.375</v>
      </c>
      <c r="Q27" s="5"/>
      <c r="R27" s="5"/>
      <c r="S27" s="5"/>
      <c r="T27" s="5"/>
    </row>
    <row r="28" spans="1:23" ht="15" thickBot="1" x14ac:dyDescent="0.35">
      <c r="A28" s="1">
        <v>1999</v>
      </c>
      <c r="B28" s="2">
        <v>38.750000000000007</v>
      </c>
      <c r="C28" s="2">
        <v>30.041666666666671</v>
      </c>
      <c r="D28" s="2">
        <v>39.333333333333336</v>
      </c>
      <c r="E28" s="2">
        <v>143.66666666666669</v>
      </c>
      <c r="F28" s="2">
        <v>178.87499999999997</v>
      </c>
      <c r="G28" s="2">
        <v>217.75000000000003</v>
      </c>
      <c r="H28" s="2">
        <v>328.12500000000006</v>
      </c>
      <c r="I28" s="2">
        <v>313.375</v>
      </c>
      <c r="J28" s="2">
        <v>250.95833333333337</v>
      </c>
      <c r="K28" s="2">
        <v>185.25</v>
      </c>
      <c r="L28" s="2">
        <v>60.624999999999993</v>
      </c>
      <c r="M28" s="2">
        <v>23.625</v>
      </c>
      <c r="N28" s="2">
        <f t="shared" si="0"/>
        <v>1810.375</v>
      </c>
      <c r="O28" s="18"/>
      <c r="P28" s="22">
        <f t="shared" si="1"/>
        <v>2003.8333333333335</v>
      </c>
      <c r="Q28" s="22">
        <f t="shared" ref="Q28:Q43" si="2">AVERAGE(P9:P28)</f>
        <v>1913.4026479481265</v>
      </c>
      <c r="R28" s="22">
        <f t="shared" ref="R28" si="3">AVERAGE(P19:P28)</f>
        <v>1982.4333333333332</v>
      </c>
      <c r="S28" s="22">
        <f t="shared" ref="S28:S44" si="4">Q28-Q27</f>
        <v>1913.4026479481265</v>
      </c>
      <c r="T28" s="22">
        <f t="shared" ref="T28:T44" si="5">R28-R27</f>
        <v>1982.4333333333332</v>
      </c>
      <c r="U28" s="23">
        <f t="shared" ref="U28:U44" si="6">ABS(S28)</f>
        <v>1913.4026479481265</v>
      </c>
      <c r="V28" s="23">
        <f t="shared" ref="V28:V44" si="7">ABS(T28)</f>
        <v>1982.4333333333332</v>
      </c>
    </row>
    <row r="29" spans="1:23" ht="15" thickTop="1" x14ac:dyDescent="0.3">
      <c r="A29" s="1">
        <v>2000</v>
      </c>
      <c r="B29" s="2">
        <v>23.875</v>
      </c>
      <c r="C29" s="2">
        <v>23.666666666666668</v>
      </c>
      <c r="D29" s="2">
        <v>77.999999999999986</v>
      </c>
      <c r="E29" s="2">
        <v>88.958333333333329</v>
      </c>
      <c r="F29" s="2">
        <v>210.5</v>
      </c>
      <c r="G29" s="2">
        <v>261.29166666666669</v>
      </c>
      <c r="H29" s="2">
        <v>300.33333333333331</v>
      </c>
      <c r="I29" s="2">
        <v>306.3772817839311</v>
      </c>
      <c r="J29" s="2">
        <v>284.58017387160032</v>
      </c>
      <c r="K29" s="2">
        <v>134.79035038212118</v>
      </c>
      <c r="L29" s="2">
        <v>60.018727577078565</v>
      </c>
      <c r="M29" s="2">
        <v>29.436649504877643</v>
      </c>
      <c r="N29" s="2">
        <f t="shared" si="0"/>
        <v>1801.8281831196086</v>
      </c>
      <c r="O29" s="18"/>
      <c r="P29" s="5">
        <f t="shared" si="1"/>
        <v>1820.4583333333335</v>
      </c>
      <c r="Q29" s="21">
        <f t="shared" si="2"/>
        <v>1914.7629528362709</v>
      </c>
      <c r="R29" s="21">
        <f t="shared" ref="R29:R33" si="8">AVERAGE(P20:P29)</f>
        <v>1962.0208333333333</v>
      </c>
      <c r="S29" s="21">
        <f t="shared" si="4"/>
        <v>1.3603048881443556</v>
      </c>
      <c r="T29" s="21">
        <f t="shared" si="5"/>
        <v>-20.412499999999909</v>
      </c>
      <c r="U29" s="15">
        <f t="shared" si="6"/>
        <v>1.3603048881443556</v>
      </c>
      <c r="V29" s="15">
        <f t="shared" si="7"/>
        <v>20.412499999999909</v>
      </c>
      <c r="W29" t="b">
        <f>R29&gt;Q29</f>
        <v>1</v>
      </c>
    </row>
    <row r="30" spans="1:23" x14ac:dyDescent="0.3">
      <c r="A30" s="1">
        <v>2001</v>
      </c>
      <c r="B30" s="2">
        <v>9.5088695915467945</v>
      </c>
      <c r="C30" s="2">
        <v>53.578461590550191</v>
      </c>
      <c r="D30" s="2">
        <v>73.13472591020853</v>
      </c>
      <c r="E30" s="2">
        <v>101.92020704975123</v>
      </c>
      <c r="F30" s="2">
        <v>157.52397083687768</v>
      </c>
      <c r="G30" s="2">
        <v>258.67836740576791</v>
      </c>
      <c r="H30" s="2">
        <v>281.65375946615831</v>
      </c>
      <c r="I30" s="2">
        <v>323.90379756062617</v>
      </c>
      <c r="J30" s="2">
        <v>215.6292155693541</v>
      </c>
      <c r="K30" s="2">
        <v>170.12461430285492</v>
      </c>
      <c r="L30" s="2">
        <v>65.916723029298637</v>
      </c>
      <c r="M30" s="2">
        <v>58.78143081702612</v>
      </c>
      <c r="N30" s="2">
        <f t="shared" si="0"/>
        <v>1770.3541431300207</v>
      </c>
      <c r="O30" s="18"/>
      <c r="P30" s="5">
        <f t="shared" si="1"/>
        <v>1751.2015449704695</v>
      </c>
      <c r="Q30" s="21">
        <f t="shared" si="2"/>
        <v>1903.2649997426784</v>
      </c>
      <c r="R30" s="21">
        <f t="shared" si="8"/>
        <v>1926.0659878303802</v>
      </c>
      <c r="S30" s="21">
        <f t="shared" si="4"/>
        <v>-11.497953093592514</v>
      </c>
      <c r="T30" s="21">
        <f t="shared" si="5"/>
        <v>-35.954845502953049</v>
      </c>
      <c r="U30" s="15">
        <f t="shared" si="6"/>
        <v>11.497953093592514</v>
      </c>
      <c r="V30" s="15">
        <f t="shared" si="7"/>
        <v>35.954845502953049</v>
      </c>
      <c r="W30" t="b">
        <f t="shared" ref="W30:W44" si="9">R30&gt;Q30</f>
        <v>1</v>
      </c>
    </row>
    <row r="31" spans="1:23" x14ac:dyDescent="0.3">
      <c r="A31" s="1">
        <v>2002</v>
      </c>
      <c r="B31" s="2">
        <v>38.72412164950142</v>
      </c>
      <c r="C31" s="2">
        <v>19.446894068599693</v>
      </c>
      <c r="D31" s="2">
        <v>92.454685693904992</v>
      </c>
      <c r="E31" s="2">
        <v>146.8038337144618</v>
      </c>
      <c r="F31" s="2">
        <v>224.04532459988081</v>
      </c>
      <c r="G31" s="2">
        <v>222.22037329429409</v>
      </c>
      <c r="H31" s="2">
        <v>299.65574621922667</v>
      </c>
      <c r="I31" s="2">
        <v>312.57058200820882</v>
      </c>
      <c r="J31" s="2">
        <v>306.50023051590404</v>
      </c>
      <c r="K31" s="2">
        <v>245.00286782658503</v>
      </c>
      <c r="L31" s="2">
        <v>78.275514473188053</v>
      </c>
      <c r="M31" s="2">
        <v>31.416424684402418</v>
      </c>
      <c r="N31" s="2">
        <f t="shared" si="0"/>
        <v>2017.1165987481581</v>
      </c>
      <c r="O31" s="18"/>
      <c r="P31" s="5">
        <f t="shared" si="1"/>
        <v>1877.7067605190296</v>
      </c>
      <c r="Q31" s="21">
        <f t="shared" si="2"/>
        <v>1900.093601388448</v>
      </c>
      <c r="R31" s="21">
        <f t="shared" si="8"/>
        <v>1930.3408305489502</v>
      </c>
      <c r="S31" s="21">
        <f t="shared" si="4"/>
        <v>-3.1713983542304049</v>
      </c>
      <c r="T31" s="21">
        <f t="shared" si="5"/>
        <v>4.2748427185699711</v>
      </c>
      <c r="U31" s="15">
        <f t="shared" si="6"/>
        <v>3.1713983542304049</v>
      </c>
      <c r="V31" s="15">
        <f t="shared" si="7"/>
        <v>4.2748427185699711</v>
      </c>
      <c r="W31" t="b">
        <f t="shared" si="9"/>
        <v>1</v>
      </c>
    </row>
    <row r="32" spans="1:23" x14ac:dyDescent="0.3">
      <c r="A32" s="1">
        <v>2003</v>
      </c>
      <c r="B32" s="2">
        <v>5.6824160056211177</v>
      </c>
      <c r="C32" s="2">
        <v>42.273417333620841</v>
      </c>
      <c r="D32" s="2">
        <v>123.98002288269061</v>
      </c>
      <c r="E32" s="2">
        <v>101.75438723515984</v>
      </c>
      <c r="F32" s="2">
        <v>243.56069840722543</v>
      </c>
      <c r="G32" s="2">
        <v>257.17336561223243</v>
      </c>
      <c r="H32" s="2">
        <v>328.3448332666955</v>
      </c>
      <c r="I32" s="2">
        <v>293.6272611790373</v>
      </c>
      <c r="J32" s="2">
        <v>261.27800787140688</v>
      </c>
      <c r="K32" s="2">
        <v>222.19060310226058</v>
      </c>
      <c r="L32" s="2">
        <v>112.80371055034574</v>
      </c>
      <c r="M32" s="2">
        <v>18.284108651512064</v>
      </c>
      <c r="N32" s="2">
        <f t="shared" si="0"/>
        <v>2010.9528320978084</v>
      </c>
      <c r="O32" s="18"/>
      <c r="P32" s="5">
        <f t="shared" si="1"/>
        <v>2076.5347602515344</v>
      </c>
      <c r="Q32" s="21">
        <f t="shared" si="2"/>
        <v>1918.236869901147</v>
      </c>
      <c r="R32" s="21">
        <f t="shared" si="8"/>
        <v>1949.8276399074373</v>
      </c>
      <c r="S32" s="21">
        <f t="shared" si="4"/>
        <v>18.143268512699024</v>
      </c>
      <c r="T32" s="21">
        <f t="shared" si="5"/>
        <v>19.486809358487108</v>
      </c>
      <c r="U32" s="15">
        <f t="shared" si="6"/>
        <v>18.143268512699024</v>
      </c>
      <c r="V32" s="15">
        <f t="shared" si="7"/>
        <v>19.486809358487108</v>
      </c>
      <c r="W32" t="b">
        <f t="shared" si="9"/>
        <v>1</v>
      </c>
    </row>
    <row r="33" spans="1:23" x14ac:dyDescent="0.3">
      <c r="A33" s="1">
        <v>2004</v>
      </c>
      <c r="B33" s="2">
        <v>15.801752728279354</v>
      </c>
      <c r="C33" s="2">
        <v>31.731051773128002</v>
      </c>
      <c r="D33" s="2">
        <v>51.52483163857061</v>
      </c>
      <c r="E33" s="2">
        <v>77.472133294679452</v>
      </c>
      <c r="F33" s="2">
        <v>160.55805014192359</v>
      </c>
      <c r="G33" s="2">
        <v>309.17739656496775</v>
      </c>
      <c r="H33" s="2">
        <v>317.88462704051551</v>
      </c>
      <c r="I33" s="2">
        <v>306.52890135415782</v>
      </c>
      <c r="J33" s="2">
        <v>280.10546486045519</v>
      </c>
      <c r="K33" s="2">
        <v>177.94711282218276</v>
      </c>
      <c r="L33" s="2">
        <v>78.63759262162813</v>
      </c>
      <c r="M33" s="2">
        <v>25.903341112343071</v>
      </c>
      <c r="N33" s="2">
        <f t="shared" si="0"/>
        <v>1833.2722559528311</v>
      </c>
      <c r="O33" s="18"/>
      <c r="P33" s="5">
        <f t="shared" si="1"/>
        <v>1872.3335345366268</v>
      </c>
      <c r="Q33" s="21">
        <f t="shared" si="2"/>
        <v>1932.7610028060001</v>
      </c>
      <c r="R33" s="21">
        <f t="shared" si="8"/>
        <v>1929.6359933610991</v>
      </c>
      <c r="S33" s="21">
        <f t="shared" si="4"/>
        <v>14.524132904853104</v>
      </c>
      <c r="T33" s="21">
        <f t="shared" si="5"/>
        <v>-20.191646546338234</v>
      </c>
      <c r="U33" s="15">
        <f t="shared" si="6"/>
        <v>14.524132904853104</v>
      </c>
      <c r="V33" s="15">
        <f t="shared" si="7"/>
        <v>20.191646546338234</v>
      </c>
      <c r="W33" t="b">
        <f t="shared" si="9"/>
        <v>0</v>
      </c>
    </row>
    <row r="34" spans="1:23" x14ac:dyDescent="0.3">
      <c r="A34" s="1">
        <v>2005</v>
      </c>
      <c r="B34" s="2">
        <v>23.472308723910274</v>
      </c>
      <c r="C34" s="2">
        <v>18.741238924773285</v>
      </c>
      <c r="D34" s="2">
        <v>59.816978305441737</v>
      </c>
      <c r="E34" s="2">
        <v>68.09057008808503</v>
      </c>
      <c r="F34" s="2">
        <v>168.41009322371792</v>
      </c>
      <c r="G34" s="2">
        <v>237.58316535506088</v>
      </c>
      <c r="H34" s="2">
        <v>364.85537468903868</v>
      </c>
      <c r="I34" s="2">
        <v>365.72725656601534</v>
      </c>
      <c r="J34" s="2">
        <v>295.85169010672553</v>
      </c>
      <c r="K34" s="2">
        <v>202.3425504957174</v>
      </c>
      <c r="L34" s="2">
        <v>83.146324960442655</v>
      </c>
      <c r="M34" s="2">
        <v>19.124849327028503</v>
      </c>
      <c r="N34" s="2">
        <f t="shared" si="0"/>
        <v>1907.162400765957</v>
      </c>
      <c r="O34" s="18"/>
      <c r="P34" s="5">
        <f t="shared" si="1"/>
        <v>1810.0921420807947</v>
      </c>
      <c r="Q34" s="21">
        <f t="shared" si="2"/>
        <v>1937.2857287179754</v>
      </c>
      <c r="R34" s="21">
        <f t="shared" ref="R34:R43" si="10">AVERAGE(P25:P34)</f>
        <v>1912.7327075691785</v>
      </c>
      <c r="S34" s="21">
        <f t="shared" si="4"/>
        <v>4.524725911975338</v>
      </c>
      <c r="T34" s="21">
        <f t="shared" si="5"/>
        <v>-16.903285791920553</v>
      </c>
      <c r="U34" s="15">
        <f t="shared" si="6"/>
        <v>4.524725911975338</v>
      </c>
      <c r="V34" s="15">
        <f t="shared" si="7"/>
        <v>16.903285791920553</v>
      </c>
      <c r="W34" t="b">
        <f t="shared" si="9"/>
        <v>0</v>
      </c>
    </row>
    <row r="35" spans="1:23" x14ac:dyDescent="0.3">
      <c r="A35" s="1">
        <v>2006</v>
      </c>
      <c r="B35" s="2">
        <v>28.785119209450606</v>
      </c>
      <c r="C35" s="2">
        <v>21.454291223695627</v>
      </c>
      <c r="D35" s="2">
        <v>53.926511805182379</v>
      </c>
      <c r="E35" s="2">
        <v>129.35805428171426</v>
      </c>
      <c r="F35" s="2">
        <v>196.50747279771809</v>
      </c>
      <c r="G35" s="2">
        <v>277.02771058673886</v>
      </c>
      <c r="H35" s="2">
        <v>300.35638346961628</v>
      </c>
      <c r="I35" s="2">
        <v>324.00355894748566</v>
      </c>
      <c r="J35" s="2">
        <v>267.89810780857357</v>
      </c>
      <c r="K35" s="2">
        <v>196.83669265698501</v>
      </c>
      <c r="L35" s="2">
        <v>67.052058810555579</v>
      </c>
      <c r="M35" s="2">
        <v>63.596105846109133</v>
      </c>
      <c r="N35" s="2">
        <f t="shared" si="0"/>
        <v>1926.8020674438249</v>
      </c>
      <c r="O35" s="18"/>
      <c r="P35" s="5">
        <f t="shared" si="1"/>
        <v>1973.6082148300454</v>
      </c>
      <c r="Q35" s="21">
        <f t="shared" si="2"/>
        <v>1946.1496709871669</v>
      </c>
      <c r="R35" s="21">
        <f t="shared" si="10"/>
        <v>1914.3768623855169</v>
      </c>
      <c r="S35" s="21">
        <f t="shared" si="4"/>
        <v>8.8639422691915115</v>
      </c>
      <c r="T35" s="21">
        <f t="shared" si="5"/>
        <v>1.6441548163384141</v>
      </c>
      <c r="U35" s="15">
        <f t="shared" si="6"/>
        <v>8.8639422691915115</v>
      </c>
      <c r="V35" s="15">
        <f t="shared" si="7"/>
        <v>1.6441548163384141</v>
      </c>
      <c r="W35" t="b">
        <f t="shared" si="9"/>
        <v>0</v>
      </c>
    </row>
    <row r="36" spans="1:23" x14ac:dyDescent="0.3">
      <c r="A36" s="1">
        <v>2007</v>
      </c>
      <c r="B36" s="2">
        <v>45.645661495421976</v>
      </c>
      <c r="C36" s="2">
        <v>30.404747447438531</v>
      </c>
      <c r="D36" s="2">
        <v>62.904147733703908</v>
      </c>
      <c r="E36" s="2">
        <v>101.96136613292563</v>
      </c>
      <c r="F36" s="2">
        <v>167.18600773431663</v>
      </c>
      <c r="G36" s="2">
        <v>252.06000455953384</v>
      </c>
      <c r="H36" s="2">
        <v>317.68883259272025</v>
      </c>
      <c r="I36" s="2">
        <v>363.99549307537717</v>
      </c>
      <c r="J36" s="2">
        <v>282.71295608659966</v>
      </c>
      <c r="K36" s="2">
        <v>252.26314149058356</v>
      </c>
      <c r="L36" s="2">
        <v>74.999636464394925</v>
      </c>
      <c r="M36" s="2">
        <v>77.072727963203803</v>
      </c>
      <c r="N36" s="2">
        <f t="shared" si="0"/>
        <v>2028.8947227762199</v>
      </c>
      <c r="O36" s="18"/>
      <c r="P36" s="5">
        <f t="shared" si="1"/>
        <v>1897.2372917657694</v>
      </c>
      <c r="Q36" s="21">
        <f t="shared" si="2"/>
        <v>1939.972614735851</v>
      </c>
      <c r="R36" s="21">
        <f t="shared" si="10"/>
        <v>1908.9380915620939</v>
      </c>
      <c r="S36" s="21">
        <f t="shared" si="4"/>
        <v>-6.1770562513158893</v>
      </c>
      <c r="T36" s="21">
        <f t="shared" si="5"/>
        <v>-5.4387708234230558</v>
      </c>
      <c r="U36" s="15">
        <f t="shared" si="6"/>
        <v>6.1770562513158893</v>
      </c>
      <c r="V36" s="15">
        <f t="shared" si="7"/>
        <v>5.4387708234230558</v>
      </c>
      <c r="W36" t="b">
        <f t="shared" si="9"/>
        <v>0</v>
      </c>
    </row>
    <row r="37" spans="1:23" x14ac:dyDescent="0.3">
      <c r="A37" s="1">
        <v>2008</v>
      </c>
      <c r="B37" s="2">
        <v>29.213367712153897</v>
      </c>
      <c r="C37" s="2">
        <v>59.290055405678828</v>
      </c>
      <c r="D37" s="2">
        <v>65.686542145850154</v>
      </c>
      <c r="E37" s="2">
        <v>109.06085505519766</v>
      </c>
      <c r="F37" s="2">
        <v>237.1304063366201</v>
      </c>
      <c r="G37" s="2">
        <v>279.15273616670316</v>
      </c>
      <c r="H37" s="2">
        <v>286.59632428968291</v>
      </c>
      <c r="I37" s="2">
        <v>325.17191015162445</v>
      </c>
      <c r="J37" s="2">
        <v>294.55016644585379</v>
      </c>
      <c r="K37" s="2">
        <v>173.3138637202282</v>
      </c>
      <c r="L37" s="2">
        <v>54.144529694587938</v>
      </c>
      <c r="M37" s="2">
        <v>37.599492318092651</v>
      </c>
      <c r="N37" s="2">
        <f t="shared" si="0"/>
        <v>1950.9102494422739</v>
      </c>
      <c r="O37" s="18"/>
      <c r="P37" s="5">
        <f t="shared" si="1"/>
        <v>2117.1742421920462</v>
      </c>
      <c r="Q37" s="21">
        <f t="shared" si="2"/>
        <v>1954.7460369503606</v>
      </c>
      <c r="R37" s="21">
        <f t="shared" si="10"/>
        <v>1920.0180157812981</v>
      </c>
      <c r="S37" s="21">
        <f t="shared" si="4"/>
        <v>14.773422214509537</v>
      </c>
      <c r="T37" s="21">
        <f t="shared" si="5"/>
        <v>11.079924219204258</v>
      </c>
      <c r="U37" s="15">
        <f t="shared" si="6"/>
        <v>14.773422214509537</v>
      </c>
      <c r="V37" s="15">
        <f t="shared" si="7"/>
        <v>11.079924219204258</v>
      </c>
      <c r="W37" t="b">
        <f t="shared" si="9"/>
        <v>0</v>
      </c>
    </row>
    <row r="38" spans="1:23" x14ac:dyDescent="0.3">
      <c r="A38" s="1">
        <v>2009</v>
      </c>
      <c r="B38" s="2">
        <v>22.665730684856467</v>
      </c>
      <c r="C38" s="2">
        <v>19.407634307921253</v>
      </c>
      <c r="D38" s="2">
        <v>58.110139740637223</v>
      </c>
      <c r="E38" s="2">
        <v>123.06823193915518</v>
      </c>
      <c r="F38" s="2">
        <v>205.55904412801459</v>
      </c>
      <c r="G38" s="2">
        <v>286.28501498299062</v>
      </c>
      <c r="H38" s="2">
        <v>333.19100931503795</v>
      </c>
      <c r="I38" s="2">
        <v>358.89720244871319</v>
      </c>
      <c r="J38" s="2">
        <v>293.17953447835237</v>
      </c>
      <c r="K38" s="2">
        <v>264.36692505127553</v>
      </c>
      <c r="L38" s="2">
        <v>100.30513597769693</v>
      </c>
      <c r="M38" s="2">
        <v>63.292661005303621</v>
      </c>
      <c r="N38" s="2">
        <f t="shared" si="0"/>
        <v>2128.328264059955</v>
      </c>
      <c r="O38" s="18"/>
      <c r="P38" s="5">
        <f t="shared" si="1"/>
        <v>1933.0667674290003</v>
      </c>
      <c r="Q38" s="21">
        <f t="shared" si="2"/>
        <v>1947.6873462620993</v>
      </c>
      <c r="R38" s="21">
        <f t="shared" si="10"/>
        <v>1912.9413591908651</v>
      </c>
      <c r="S38" s="21">
        <f t="shared" si="4"/>
        <v>-7.0586906882613221</v>
      </c>
      <c r="T38" s="21">
        <f t="shared" si="5"/>
        <v>-7.0766565904330037</v>
      </c>
      <c r="U38" s="15">
        <f t="shared" si="6"/>
        <v>7.0586906882613221</v>
      </c>
      <c r="V38" s="15">
        <f t="shared" si="7"/>
        <v>7.0766565904330037</v>
      </c>
      <c r="W38" t="b">
        <f t="shared" si="9"/>
        <v>0</v>
      </c>
    </row>
    <row r="39" spans="1:23" x14ac:dyDescent="0.3">
      <c r="A39" s="1">
        <v>2010</v>
      </c>
      <c r="B39" s="2">
        <v>19.03365586925597</v>
      </c>
      <c r="C39" s="2">
        <v>7.1720930852976759</v>
      </c>
      <c r="D39" s="2">
        <v>15.393895535335714</v>
      </c>
      <c r="E39" s="2">
        <v>89.075753220245673</v>
      </c>
      <c r="F39" s="2">
        <v>255.19546441188365</v>
      </c>
      <c r="G39" s="2">
        <v>357.76280800516599</v>
      </c>
      <c r="H39" s="2">
        <v>367.3022325447152</v>
      </c>
      <c r="I39" s="2">
        <v>354.6581128382694</v>
      </c>
      <c r="J39" s="2">
        <v>310.20753392323581</v>
      </c>
      <c r="K39" s="2">
        <v>181.64747294989201</v>
      </c>
      <c r="L39" s="2">
        <v>78.039164038250874</v>
      </c>
      <c r="M39" s="2">
        <v>3.7391387409890919</v>
      </c>
      <c r="N39" s="2">
        <f t="shared" si="0"/>
        <v>2039.2273251625372</v>
      </c>
      <c r="O39" s="18"/>
      <c r="P39" s="5">
        <f t="shared" si="1"/>
        <v>2190.9773616332418</v>
      </c>
      <c r="Q39" s="21">
        <f t="shared" si="2"/>
        <v>1956.0070476770939</v>
      </c>
      <c r="R39" s="21">
        <f t="shared" si="10"/>
        <v>1949.993262020856</v>
      </c>
      <c r="S39" s="21">
        <f t="shared" si="4"/>
        <v>8.3197014149945971</v>
      </c>
      <c r="T39" s="21">
        <f t="shared" si="5"/>
        <v>37.051902829990922</v>
      </c>
      <c r="U39" s="15">
        <f t="shared" si="6"/>
        <v>8.3197014149945971</v>
      </c>
      <c r="V39" s="15">
        <f t="shared" si="7"/>
        <v>37.051902829990922</v>
      </c>
      <c r="W39" t="b">
        <f t="shared" si="9"/>
        <v>0</v>
      </c>
    </row>
    <row r="40" spans="1:23" x14ac:dyDescent="0.3">
      <c r="A40" s="1">
        <v>2011</v>
      </c>
      <c r="B40" s="2">
        <v>13.491678757813682</v>
      </c>
      <c r="C40" s="2">
        <v>42.232191903339995</v>
      </c>
      <c r="D40" s="2">
        <v>79.005671513658825</v>
      </c>
      <c r="E40" s="2">
        <v>190.37241736512024</v>
      </c>
      <c r="F40" s="2">
        <v>242.30649337743392</v>
      </c>
      <c r="G40" s="2">
        <v>304.55790465228421</v>
      </c>
      <c r="H40" s="2">
        <v>355.81307292026935</v>
      </c>
      <c r="I40" s="2">
        <v>342.38255905344039</v>
      </c>
      <c r="J40" s="2">
        <v>298.65346555739433</v>
      </c>
      <c r="K40" s="2">
        <v>162.04704229872894</v>
      </c>
      <c r="L40" s="2">
        <v>81.388173550047853</v>
      </c>
      <c r="M40" s="2">
        <v>47.92163181325175</v>
      </c>
      <c r="N40" s="2">
        <f t="shared" si="0"/>
        <v>2160.1723027627836</v>
      </c>
      <c r="O40" s="18"/>
      <c r="P40" s="5">
        <f t="shared" si="1"/>
        <v>2156.0708529805574</v>
      </c>
      <c r="Q40" s="21">
        <f t="shared" si="2"/>
        <v>1958.2730903261222</v>
      </c>
      <c r="R40" s="21">
        <f t="shared" si="10"/>
        <v>1990.4801928218644</v>
      </c>
      <c r="S40" s="21">
        <f t="shared" si="4"/>
        <v>2.2660426490283498</v>
      </c>
      <c r="T40" s="21">
        <f t="shared" si="5"/>
        <v>40.486930801008384</v>
      </c>
      <c r="U40" s="15">
        <f t="shared" si="6"/>
        <v>2.2660426490283498</v>
      </c>
      <c r="V40" s="15">
        <f t="shared" si="7"/>
        <v>40.486930801008384</v>
      </c>
      <c r="W40" t="b">
        <f t="shared" si="9"/>
        <v>1</v>
      </c>
    </row>
    <row r="41" spans="1:23" x14ac:dyDescent="0.3">
      <c r="A41" s="1">
        <v>2012</v>
      </c>
      <c r="B41" s="2">
        <v>27.111349482191514</v>
      </c>
      <c r="C41" s="2">
        <v>50.063863942660532</v>
      </c>
      <c r="D41" s="2">
        <v>89.238204374581343</v>
      </c>
      <c r="E41" s="2">
        <v>106.45317747474797</v>
      </c>
      <c r="F41" s="2">
        <v>202.05259632338476</v>
      </c>
      <c r="G41" s="2">
        <v>276.45568441315464</v>
      </c>
      <c r="H41" s="2">
        <v>321.70797733942311</v>
      </c>
      <c r="I41" s="2">
        <v>322.40717165394568</v>
      </c>
      <c r="J41" s="2">
        <v>274.50677348457691</v>
      </c>
      <c r="K41" s="2">
        <v>198.7182652930268</v>
      </c>
      <c r="L41" s="2">
        <v>39.051797399730034</v>
      </c>
      <c r="M41" s="2">
        <v>52.002480932841181</v>
      </c>
      <c r="N41" s="2">
        <f t="shared" si="0"/>
        <v>1959.7693421142646</v>
      </c>
      <c r="O41" s="18"/>
      <c r="P41" s="5">
        <f t="shared" si="1"/>
        <v>2005.4757256230073</v>
      </c>
      <c r="Q41" s="21">
        <f t="shared" si="2"/>
        <v>1966.798959940606</v>
      </c>
      <c r="R41" s="21">
        <f t="shared" si="10"/>
        <v>2003.2570893322622</v>
      </c>
      <c r="S41" s="21">
        <f t="shared" si="4"/>
        <v>8.5258696144837813</v>
      </c>
      <c r="T41" s="21">
        <f t="shared" si="5"/>
        <v>12.776896510397819</v>
      </c>
      <c r="U41" s="15">
        <f t="shared" si="6"/>
        <v>8.5258696144837813</v>
      </c>
      <c r="V41" s="15">
        <f t="shared" si="7"/>
        <v>12.776896510397819</v>
      </c>
      <c r="W41" t="b">
        <f t="shared" si="9"/>
        <v>1</v>
      </c>
    </row>
    <row r="42" spans="1:23" x14ac:dyDescent="0.3">
      <c r="A42" s="1">
        <v>2013</v>
      </c>
      <c r="B42" s="2">
        <v>50.538702541757459</v>
      </c>
      <c r="C42" s="2">
        <v>44.995401174839188</v>
      </c>
      <c r="D42" s="2">
        <v>28.558939154600807</v>
      </c>
      <c r="E42" s="2">
        <v>135.35989619627648</v>
      </c>
      <c r="F42" s="2">
        <v>163.92411756805507</v>
      </c>
      <c r="G42" s="2">
        <v>272.87629990709786</v>
      </c>
      <c r="H42" s="2">
        <v>293.70814398852195</v>
      </c>
      <c r="I42" s="2">
        <v>337.54482289408111</v>
      </c>
      <c r="J42" s="2">
        <v>270.04400483226198</v>
      </c>
      <c r="K42" s="2">
        <v>213.28592721551468</v>
      </c>
      <c r="L42" s="2">
        <v>110.23315885291359</v>
      </c>
      <c r="M42" s="2">
        <v>79.005079745838657</v>
      </c>
      <c r="N42" s="2">
        <f t="shared" si="0"/>
        <v>2000.0744940717589</v>
      </c>
      <c r="O42" s="18"/>
      <c r="P42" s="5">
        <f t="shared" si="1"/>
        <v>1876.6479892952696</v>
      </c>
      <c r="Q42" s="21">
        <f t="shared" si="2"/>
        <v>1966.5480260720365</v>
      </c>
      <c r="R42" s="21">
        <f t="shared" si="10"/>
        <v>1983.2684122366361</v>
      </c>
      <c r="S42" s="21">
        <f t="shared" si="4"/>
        <v>-0.25093386856951838</v>
      </c>
      <c r="T42" s="21">
        <f t="shared" si="5"/>
        <v>-19.988677095626144</v>
      </c>
      <c r="U42" s="15">
        <f t="shared" si="6"/>
        <v>0.25093386856951838</v>
      </c>
      <c r="V42" s="15">
        <f t="shared" si="7"/>
        <v>19.988677095626144</v>
      </c>
      <c r="W42" t="b">
        <f t="shared" si="9"/>
        <v>1</v>
      </c>
    </row>
    <row r="43" spans="1:23" x14ac:dyDescent="0.3">
      <c r="A43" s="1">
        <v>2014</v>
      </c>
      <c r="B43" s="2">
        <v>26.95686291874426</v>
      </c>
      <c r="C43" s="2">
        <v>57.510679559652473</v>
      </c>
      <c r="D43" s="2">
        <v>62.20178223460303</v>
      </c>
      <c r="E43" s="2">
        <v>137.13602413996043</v>
      </c>
      <c r="F43" s="2">
        <v>220.65709530534707</v>
      </c>
      <c r="G43" s="2">
        <v>247.5875604864128</v>
      </c>
      <c r="H43" s="2">
        <v>311.6666769190017</v>
      </c>
      <c r="I43" s="2">
        <v>350.95807565684066</v>
      </c>
      <c r="J43" s="2">
        <v>254.35467918779301</v>
      </c>
      <c r="K43" s="2">
        <v>189.00769564614495</v>
      </c>
      <c r="L43" s="2">
        <v>63.249322643906929</v>
      </c>
      <c r="M43" s="2">
        <v>46.609001353612989</v>
      </c>
      <c r="N43" s="2">
        <f t="shared" si="0"/>
        <v>1967.8954560520203</v>
      </c>
      <c r="O43" s="18"/>
      <c r="P43" s="5">
        <f t="shared" si="1"/>
        <v>2073.8296751043317</v>
      </c>
      <c r="Q43" s="21">
        <f t="shared" si="2"/>
        <v>1966.5270098272529</v>
      </c>
      <c r="R43" s="21">
        <f t="shared" si="10"/>
        <v>2003.4180262934065</v>
      </c>
      <c r="S43" s="21">
        <f t="shared" si="4"/>
        <v>-2.1016244783595539E-2</v>
      </c>
      <c r="T43" s="21">
        <f t="shared" si="5"/>
        <v>20.149614056770361</v>
      </c>
      <c r="U43" s="15">
        <f t="shared" si="6"/>
        <v>2.1016244783595539E-2</v>
      </c>
      <c r="V43" s="15">
        <f t="shared" si="7"/>
        <v>20.149614056770361</v>
      </c>
      <c r="W43" t="b">
        <f t="shared" si="9"/>
        <v>1</v>
      </c>
    </row>
    <row r="44" spans="1:23" x14ac:dyDescent="0.3">
      <c r="A44" s="1">
        <v>2015</v>
      </c>
      <c r="B44" s="2">
        <v>32.320030455796434</v>
      </c>
      <c r="C44" s="2">
        <v>19.010312928949858</v>
      </c>
      <c r="D44" s="2">
        <v>112.46446916168981</v>
      </c>
      <c r="E44" s="2">
        <v>192.47769777510175</v>
      </c>
      <c r="F44" s="2">
        <v>233.99689467086057</v>
      </c>
      <c r="G44" s="2">
        <v>299.72235557223803</v>
      </c>
      <c r="H44" s="2">
        <v>332.83235931319314</v>
      </c>
      <c r="I44" s="2"/>
      <c r="J44" s="2"/>
      <c r="K44" s="2"/>
      <c r="L44" s="2"/>
      <c r="M44" s="2"/>
      <c r="N44" s="2"/>
      <c r="O44" s="18"/>
      <c r="P44" s="5">
        <f t="shared" si="1"/>
        <v>2127.0028943661282</v>
      </c>
      <c r="Q44" s="21">
        <f>AVERAGE(P25:P44)</f>
        <v>1973.9209045455591</v>
      </c>
      <c r="R44" s="21">
        <f>AVERAGE(P35:P44)</f>
        <v>2035.1091015219397</v>
      </c>
      <c r="S44" s="21">
        <f t="shared" si="4"/>
        <v>7.3938947183062282</v>
      </c>
      <c r="T44" s="21">
        <f t="shared" si="5"/>
        <v>31.691075228533236</v>
      </c>
      <c r="U44" s="15">
        <f t="shared" si="6"/>
        <v>7.3938947183062282</v>
      </c>
      <c r="V44" s="15">
        <f t="shared" si="7"/>
        <v>31.691075228533236</v>
      </c>
      <c r="W44" t="b">
        <f t="shared" si="9"/>
        <v>1</v>
      </c>
    </row>
    <row r="45" spans="1:23" x14ac:dyDescent="0.3">
      <c r="A45" s="3" t="s">
        <v>0</v>
      </c>
      <c r="B45" s="4">
        <v>1075.5129900185109</v>
      </c>
      <c r="C45" s="4">
        <v>1372.5271090978847</v>
      </c>
      <c r="D45" s="4">
        <v>2715.100402405581</v>
      </c>
      <c r="E45" s="4">
        <v>4543.6996694384643</v>
      </c>
      <c r="F45" s="4">
        <v>8145.3310006938</v>
      </c>
      <c r="G45" s="4">
        <v>10996.148753793765</v>
      </c>
      <c r="H45" s="4">
        <v>13023.155909330242</v>
      </c>
      <c r="I45" s="4">
        <v>13111.378221424533</v>
      </c>
      <c r="J45" s="4">
        <v>11165.199161409006</v>
      </c>
      <c r="K45" s="4">
        <v>7716.6024243958082</v>
      </c>
      <c r="L45" s="4">
        <v>3509.1582581213938</v>
      </c>
      <c r="M45" s="4">
        <v>1762.4897094179119</v>
      </c>
      <c r="N45" s="4">
        <v>79136.303609546885</v>
      </c>
      <c r="O45" s="19"/>
      <c r="Q45" s="5" t="s">
        <v>16</v>
      </c>
      <c r="R45" s="5" t="s">
        <v>16</v>
      </c>
    </row>
    <row r="46" spans="1:23" x14ac:dyDescent="0.3">
      <c r="Q46" s="13">
        <f>STDEV(Q29:Q44)</f>
        <v>23.349977510995849</v>
      </c>
      <c r="R46" s="13">
        <f>STDEV(R29:R44)</f>
        <v>39.789304306391188</v>
      </c>
      <c r="S46" s="5"/>
      <c r="T46" s="5"/>
      <c r="U46" s="14">
        <f>AVERAGE(U29:U44)</f>
        <v>7.3045220999336919</v>
      </c>
      <c r="V46" s="14">
        <f>AVERAGE(V29:V44)</f>
        <v>19.038033305624651</v>
      </c>
    </row>
    <row r="47" spans="1:23" x14ac:dyDescent="0.3">
      <c r="Q47" s="7"/>
      <c r="R47" s="7"/>
      <c r="S47" s="5"/>
      <c r="T47" s="5"/>
    </row>
    <row r="48" spans="1:23" x14ac:dyDescent="0.3">
      <c r="O48" s="20"/>
      <c r="R48" s="14">
        <f>R46/Q46</f>
        <v>1.7040403695315687</v>
      </c>
      <c r="V48">
        <f>U46/V46</f>
        <v>0.38368049801528725</v>
      </c>
    </row>
    <row r="49" spans="15:15" x14ac:dyDescent="0.3">
      <c r="O49" s="20"/>
    </row>
    <row r="51" spans="15:15" x14ac:dyDescent="0.3">
      <c r="O51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2" sqref="A1:A2"/>
    </sheetView>
  </sheetViews>
  <sheetFormatPr defaultRowHeight="14.4" x14ac:dyDescent="0.3"/>
  <cols>
    <col min="1" max="1" width="10.77734375" customWidth="1"/>
    <col min="14" max="15" width="10.109375" customWidth="1"/>
  </cols>
  <sheetData>
    <row r="1" spans="1:18" x14ac:dyDescent="0.3">
      <c r="A1" s="36" t="s">
        <v>23</v>
      </c>
    </row>
    <row r="2" spans="1:18" x14ac:dyDescent="0.3">
      <c r="A2" s="36" t="s">
        <v>22</v>
      </c>
    </row>
    <row r="3" spans="1:18" x14ac:dyDescent="0.3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P3" t="s">
        <v>13</v>
      </c>
      <c r="Q3" t="s">
        <v>14</v>
      </c>
      <c r="R3" t="s">
        <v>15</v>
      </c>
    </row>
    <row r="4" spans="1:18" x14ac:dyDescent="0.3">
      <c r="A4" s="9">
        <v>1975</v>
      </c>
      <c r="B4" s="10">
        <v>23.300865053184587</v>
      </c>
      <c r="C4" s="10">
        <v>9.7916666666666714</v>
      </c>
      <c r="D4" s="10">
        <v>19.737283659437693</v>
      </c>
      <c r="E4" s="10"/>
      <c r="F4" s="10"/>
      <c r="G4" s="10">
        <v>0</v>
      </c>
      <c r="H4" s="10">
        <v>0</v>
      </c>
      <c r="I4" s="10">
        <v>0</v>
      </c>
      <c r="J4" s="10">
        <v>0</v>
      </c>
      <c r="K4" s="10"/>
      <c r="L4" s="10"/>
      <c r="M4" s="10">
        <v>86.553488408764764</v>
      </c>
      <c r="N4" s="10">
        <f>SUM(B4:M4)</f>
        <v>139.38330378805372</v>
      </c>
      <c r="O4" s="29"/>
      <c r="P4" s="5"/>
    </row>
    <row r="5" spans="1:18" x14ac:dyDescent="0.3">
      <c r="A5" s="9">
        <v>1976</v>
      </c>
      <c r="B5" s="10">
        <v>153.03223548961739</v>
      </c>
      <c r="C5" s="10">
        <v>61.166666666666679</v>
      </c>
      <c r="D5" s="10">
        <v>1.7251649061142729</v>
      </c>
      <c r="E5" s="10"/>
      <c r="F5" s="10"/>
      <c r="G5" s="10">
        <v>0</v>
      </c>
      <c r="H5" s="10">
        <v>0</v>
      </c>
      <c r="I5" s="10">
        <v>0</v>
      </c>
      <c r="J5" s="10">
        <v>0</v>
      </c>
      <c r="K5" s="10"/>
      <c r="L5" s="10"/>
      <c r="M5" s="10">
        <v>88.999349512363835</v>
      </c>
      <c r="N5" s="10">
        <f t="shared" ref="N5:N45" si="0">SUM(B5:M5)</f>
        <v>304.9234165747622</v>
      </c>
      <c r="O5" s="29"/>
      <c r="P5" s="5">
        <f t="shared" ref="P5:P43" si="1">SUM(B5:H5,I4:M4)</f>
        <v>302.4775554711631</v>
      </c>
    </row>
    <row r="6" spans="1:18" x14ac:dyDescent="0.3">
      <c r="A6" s="9">
        <v>1977</v>
      </c>
      <c r="B6" s="10">
        <v>254.09838419752381</v>
      </c>
      <c r="C6" s="10">
        <v>118.66666666666669</v>
      </c>
      <c r="D6" s="10">
        <v>11.055030077350906</v>
      </c>
      <c r="E6" s="10"/>
      <c r="F6" s="10"/>
      <c r="G6" s="10">
        <v>0</v>
      </c>
      <c r="H6" s="10">
        <v>0</v>
      </c>
      <c r="I6" s="10">
        <v>0</v>
      </c>
      <c r="J6" s="10">
        <v>0</v>
      </c>
      <c r="K6" s="10"/>
      <c r="L6" s="10"/>
      <c r="M6" s="10">
        <v>100.61926864715284</v>
      </c>
      <c r="N6" s="10">
        <f t="shared" si="0"/>
        <v>484.4393495886942</v>
      </c>
      <c r="O6" s="29"/>
      <c r="P6" s="5">
        <f t="shared" si="1"/>
        <v>472.81943045390523</v>
      </c>
    </row>
    <row r="7" spans="1:18" x14ac:dyDescent="0.3">
      <c r="A7" s="9">
        <v>1978</v>
      </c>
      <c r="B7" s="10">
        <v>191.79908072109762</v>
      </c>
      <c r="C7" s="10">
        <v>177.88864375259396</v>
      </c>
      <c r="D7" s="10">
        <v>58.427179718099573</v>
      </c>
      <c r="E7" s="10"/>
      <c r="F7" s="10"/>
      <c r="G7" s="10">
        <v>0</v>
      </c>
      <c r="H7" s="10">
        <v>0</v>
      </c>
      <c r="I7" s="10">
        <v>0</v>
      </c>
      <c r="J7" s="10">
        <v>0</v>
      </c>
      <c r="K7" s="10"/>
      <c r="L7" s="10"/>
      <c r="M7" s="10">
        <v>10.900635937061892</v>
      </c>
      <c r="N7" s="10">
        <f t="shared" si="0"/>
        <v>439.01554012885305</v>
      </c>
      <c r="O7" s="29"/>
      <c r="P7" s="5">
        <f t="shared" si="1"/>
        <v>528.734172838944</v>
      </c>
    </row>
    <row r="8" spans="1:18" x14ac:dyDescent="0.3">
      <c r="A8" s="9">
        <v>1979</v>
      </c>
      <c r="B8" s="10">
        <v>125.14853576657526</v>
      </c>
      <c r="C8" s="10">
        <v>132.71484345247234</v>
      </c>
      <c r="D8" s="10">
        <v>25.399765859374476</v>
      </c>
      <c r="E8" s="10"/>
      <c r="F8" s="10"/>
      <c r="G8" s="10">
        <v>0</v>
      </c>
      <c r="H8" s="10">
        <v>0</v>
      </c>
      <c r="I8" s="10">
        <v>0</v>
      </c>
      <c r="J8" s="10">
        <v>0</v>
      </c>
      <c r="K8" s="10"/>
      <c r="L8" s="10"/>
      <c r="M8" s="10">
        <v>50.712973198062585</v>
      </c>
      <c r="N8" s="10">
        <f t="shared" si="0"/>
        <v>333.97611827648467</v>
      </c>
      <c r="O8" s="29"/>
      <c r="P8" s="5">
        <f t="shared" si="1"/>
        <v>294.16378101548401</v>
      </c>
    </row>
    <row r="9" spans="1:18" x14ac:dyDescent="0.3">
      <c r="A9" s="9">
        <v>1980</v>
      </c>
      <c r="B9" s="10">
        <v>96.400754079459119</v>
      </c>
      <c r="C9" s="10">
        <v>171.15411773346008</v>
      </c>
      <c r="D9" s="10">
        <v>44.132318361257447</v>
      </c>
      <c r="E9" s="10"/>
      <c r="F9" s="10"/>
      <c r="G9" s="10">
        <v>0</v>
      </c>
      <c r="H9" s="10">
        <v>0</v>
      </c>
      <c r="I9" s="10">
        <v>0</v>
      </c>
      <c r="J9" s="10">
        <v>0</v>
      </c>
      <c r="K9" s="10"/>
      <c r="L9" s="10"/>
      <c r="M9" s="10">
        <v>100.85578799868284</v>
      </c>
      <c r="N9" s="10">
        <f t="shared" si="0"/>
        <v>412.54297817285948</v>
      </c>
      <c r="O9" s="29"/>
      <c r="P9" s="5">
        <f t="shared" si="1"/>
        <v>362.40016337223921</v>
      </c>
    </row>
    <row r="10" spans="1:18" x14ac:dyDescent="0.3">
      <c r="A10" s="9">
        <v>1981</v>
      </c>
      <c r="B10" s="10">
        <v>285.6058940443063</v>
      </c>
      <c r="C10" s="10">
        <v>55.083333333333329</v>
      </c>
      <c r="D10" s="10">
        <v>27.25709548336809</v>
      </c>
      <c r="E10" s="10"/>
      <c r="F10" s="10"/>
      <c r="G10" s="10">
        <v>0</v>
      </c>
      <c r="H10" s="10">
        <v>0</v>
      </c>
      <c r="I10" s="10">
        <v>0</v>
      </c>
      <c r="J10" s="10">
        <v>0</v>
      </c>
      <c r="K10" s="10"/>
      <c r="L10" s="10"/>
      <c r="M10" s="10">
        <v>134.45248240290758</v>
      </c>
      <c r="N10" s="10">
        <f t="shared" si="0"/>
        <v>502.39880526391528</v>
      </c>
      <c r="O10" s="29"/>
      <c r="P10" s="5">
        <f t="shared" si="1"/>
        <v>468.80211085969057</v>
      </c>
    </row>
    <row r="11" spans="1:18" x14ac:dyDescent="0.3">
      <c r="A11" s="9">
        <v>1982</v>
      </c>
      <c r="B11" s="10">
        <v>108.04169145701147</v>
      </c>
      <c r="C11" s="10">
        <v>7.6666666666666643</v>
      </c>
      <c r="D11" s="10">
        <v>12.414646846616407</v>
      </c>
      <c r="E11" s="10"/>
      <c r="F11" s="10"/>
      <c r="G11" s="10">
        <v>0</v>
      </c>
      <c r="H11" s="10">
        <v>0</v>
      </c>
      <c r="I11" s="10">
        <v>0</v>
      </c>
      <c r="J11" s="10">
        <v>0</v>
      </c>
      <c r="K11" s="10"/>
      <c r="L11" s="10"/>
      <c r="M11" s="10">
        <v>54.595490801140926</v>
      </c>
      <c r="N11" s="10">
        <f t="shared" si="0"/>
        <v>182.71849577143544</v>
      </c>
      <c r="O11" s="29"/>
      <c r="P11" s="5">
        <f t="shared" si="1"/>
        <v>262.57548737320212</v>
      </c>
    </row>
    <row r="12" spans="1:18" x14ac:dyDescent="0.3">
      <c r="A12" s="9">
        <v>1983</v>
      </c>
      <c r="B12" s="10">
        <v>128.86376476042324</v>
      </c>
      <c r="C12" s="10">
        <v>71.686088448513956</v>
      </c>
      <c r="D12" s="10">
        <v>70.433090293404987</v>
      </c>
      <c r="E12" s="10"/>
      <c r="F12" s="10"/>
      <c r="G12" s="10">
        <v>0</v>
      </c>
      <c r="H12" s="10">
        <v>0</v>
      </c>
      <c r="I12" s="10">
        <v>0</v>
      </c>
      <c r="J12" s="10">
        <v>0</v>
      </c>
      <c r="K12" s="10"/>
      <c r="L12" s="10"/>
      <c r="M12" s="10">
        <v>98.944044135159714</v>
      </c>
      <c r="N12" s="10">
        <f t="shared" si="0"/>
        <v>369.92698763750184</v>
      </c>
      <c r="O12" s="29"/>
      <c r="P12" s="5">
        <f t="shared" si="1"/>
        <v>325.57843430348305</v>
      </c>
    </row>
    <row r="13" spans="1:18" x14ac:dyDescent="0.3">
      <c r="A13" s="9">
        <v>1984</v>
      </c>
      <c r="B13" s="10">
        <v>136.020111984886</v>
      </c>
      <c r="C13" s="10">
        <v>75.214499405957824</v>
      </c>
      <c r="D13" s="10">
        <v>47.176412900418164</v>
      </c>
      <c r="E13" s="10"/>
      <c r="F13" s="10"/>
      <c r="G13" s="10">
        <v>0</v>
      </c>
      <c r="H13" s="10">
        <v>0</v>
      </c>
      <c r="I13" s="10">
        <v>0</v>
      </c>
      <c r="J13" s="10">
        <v>0</v>
      </c>
      <c r="K13" s="10"/>
      <c r="L13" s="10"/>
      <c r="M13" s="10">
        <v>42.291236588231328</v>
      </c>
      <c r="N13" s="10">
        <f t="shared" si="0"/>
        <v>300.70226087949334</v>
      </c>
      <c r="O13" s="29"/>
      <c r="P13" s="5">
        <f t="shared" si="1"/>
        <v>357.35506842642167</v>
      </c>
    </row>
    <row r="14" spans="1:18" x14ac:dyDescent="0.3">
      <c r="A14" s="9">
        <v>1985</v>
      </c>
      <c r="B14" s="10">
        <v>214.77523443812225</v>
      </c>
      <c r="C14" s="10">
        <v>93.583333333333343</v>
      </c>
      <c r="D14" s="10">
        <v>9.5756744799009255</v>
      </c>
      <c r="E14" s="10"/>
      <c r="F14" s="10"/>
      <c r="G14" s="10">
        <v>0</v>
      </c>
      <c r="H14" s="10">
        <v>0</v>
      </c>
      <c r="I14" s="10">
        <v>0</v>
      </c>
      <c r="J14" s="10">
        <v>0</v>
      </c>
      <c r="K14" s="10"/>
      <c r="L14" s="10"/>
      <c r="M14" s="10">
        <v>135.55480220613671</v>
      </c>
      <c r="N14" s="10">
        <f t="shared" si="0"/>
        <v>453.48904445749326</v>
      </c>
      <c r="O14" s="29"/>
      <c r="P14" s="5">
        <f t="shared" si="1"/>
        <v>360.22547883958782</v>
      </c>
    </row>
    <row r="15" spans="1:18" x14ac:dyDescent="0.3">
      <c r="A15" s="9">
        <v>1986</v>
      </c>
      <c r="B15" s="10">
        <v>127.94302967337293</v>
      </c>
      <c r="C15" s="10">
        <v>40.979129129661587</v>
      </c>
      <c r="D15" s="10">
        <v>83.17876660723789</v>
      </c>
      <c r="E15" s="10"/>
      <c r="F15" s="10"/>
      <c r="G15" s="10">
        <v>0</v>
      </c>
      <c r="H15" s="10">
        <v>0</v>
      </c>
      <c r="I15" s="10">
        <v>0</v>
      </c>
      <c r="J15" s="10">
        <v>0</v>
      </c>
      <c r="K15" s="10"/>
      <c r="L15" s="10"/>
      <c r="M15" s="10">
        <v>5.3127205575562684</v>
      </c>
      <c r="N15" s="10">
        <f t="shared" si="0"/>
        <v>257.41364596782864</v>
      </c>
      <c r="O15" s="29"/>
      <c r="P15" s="5">
        <f t="shared" si="1"/>
        <v>387.65572761640908</v>
      </c>
    </row>
    <row r="16" spans="1:18" x14ac:dyDescent="0.3">
      <c r="A16" s="9">
        <v>1987</v>
      </c>
      <c r="B16" s="10">
        <v>131.43302767876963</v>
      </c>
      <c r="C16" s="10">
        <v>42.416666666666671</v>
      </c>
      <c r="D16" s="10">
        <v>23.806716559780362</v>
      </c>
      <c r="E16" s="10"/>
      <c r="F16" s="10"/>
      <c r="G16" s="10">
        <v>0</v>
      </c>
      <c r="H16" s="10">
        <v>0</v>
      </c>
      <c r="I16" s="10">
        <v>0</v>
      </c>
      <c r="J16" s="10">
        <v>0</v>
      </c>
      <c r="K16" s="10"/>
      <c r="L16" s="10"/>
      <c r="M16" s="10">
        <v>59.842265807266948</v>
      </c>
      <c r="N16" s="10">
        <f t="shared" si="0"/>
        <v>257.49867671248364</v>
      </c>
      <c r="O16" s="29"/>
      <c r="P16" s="5">
        <f t="shared" si="1"/>
        <v>202.96913146277296</v>
      </c>
    </row>
    <row r="17" spans="1:26" x14ac:dyDescent="0.3">
      <c r="A17" s="9">
        <v>1988</v>
      </c>
      <c r="B17" s="10">
        <v>102.80017401979663</v>
      </c>
      <c r="C17" s="10">
        <v>104.4358765457587</v>
      </c>
      <c r="D17" s="10">
        <v>48.674854012808389</v>
      </c>
      <c r="E17" s="10"/>
      <c r="F17" s="10"/>
      <c r="G17" s="10">
        <v>0</v>
      </c>
      <c r="H17" s="10">
        <v>0</v>
      </c>
      <c r="I17" s="10">
        <v>0</v>
      </c>
      <c r="J17" s="10">
        <v>0</v>
      </c>
      <c r="K17" s="10"/>
      <c r="L17" s="10"/>
      <c r="M17" s="10">
        <v>64.522333282729932</v>
      </c>
      <c r="N17" s="10">
        <f t="shared" si="0"/>
        <v>320.43323786109363</v>
      </c>
      <c r="O17" s="29"/>
      <c r="P17" s="5">
        <f t="shared" si="1"/>
        <v>315.75317038563065</v>
      </c>
    </row>
    <row r="18" spans="1:26" x14ac:dyDescent="0.3">
      <c r="A18" s="9">
        <v>1989</v>
      </c>
      <c r="B18" s="10">
        <v>11.666666666666671</v>
      </c>
      <c r="C18" s="10">
        <v>75</v>
      </c>
      <c r="D18" s="10">
        <v>36.5</v>
      </c>
      <c r="E18" s="10"/>
      <c r="F18" s="10"/>
      <c r="G18" s="10">
        <v>0</v>
      </c>
      <c r="H18" s="10">
        <v>0</v>
      </c>
      <c r="I18" s="10">
        <v>0</v>
      </c>
      <c r="J18" s="10">
        <v>0</v>
      </c>
      <c r="K18" s="10"/>
      <c r="L18" s="10"/>
      <c r="M18" s="10">
        <v>179.62499999999997</v>
      </c>
      <c r="N18" s="10">
        <f t="shared" si="0"/>
        <v>302.79166666666663</v>
      </c>
      <c r="O18" s="29"/>
      <c r="P18" s="5">
        <f t="shared" si="1"/>
        <v>187.68899994939659</v>
      </c>
    </row>
    <row r="19" spans="1:26" x14ac:dyDescent="0.3">
      <c r="A19" s="9">
        <v>1990</v>
      </c>
      <c r="B19" s="10">
        <v>25.916666666666664</v>
      </c>
      <c r="C19" s="10">
        <v>10.875</v>
      </c>
      <c r="D19" s="10">
        <v>2.7083333333333286</v>
      </c>
      <c r="E19" s="10"/>
      <c r="F19" s="10"/>
      <c r="G19" s="10">
        <v>0</v>
      </c>
      <c r="H19" s="10">
        <v>0</v>
      </c>
      <c r="I19" s="10">
        <v>0</v>
      </c>
      <c r="J19" s="10">
        <v>0</v>
      </c>
      <c r="K19" s="10"/>
      <c r="L19" s="10"/>
      <c r="M19" s="10">
        <v>23.458333333333321</v>
      </c>
      <c r="N19" s="10">
        <f t="shared" si="0"/>
        <v>62.958333333333314</v>
      </c>
      <c r="O19" s="29"/>
      <c r="P19" s="5">
        <f t="shared" si="1"/>
        <v>219.12499999999997</v>
      </c>
      <c r="Q19" s="5"/>
    </row>
    <row r="20" spans="1:26" x14ac:dyDescent="0.3">
      <c r="A20" s="9">
        <v>1991</v>
      </c>
      <c r="B20" s="10">
        <v>29.624999999999993</v>
      </c>
      <c r="C20" s="10">
        <v>53.749999999999993</v>
      </c>
      <c r="D20" s="10">
        <v>19.208333333333343</v>
      </c>
      <c r="E20" s="10"/>
      <c r="F20" s="10"/>
      <c r="G20" s="10">
        <v>0</v>
      </c>
      <c r="H20" s="10">
        <v>0</v>
      </c>
      <c r="I20" s="10">
        <v>0</v>
      </c>
      <c r="J20" s="10">
        <v>0</v>
      </c>
      <c r="K20" s="10"/>
      <c r="L20" s="10"/>
      <c r="M20" s="10">
        <v>29.625</v>
      </c>
      <c r="N20" s="10">
        <f t="shared" si="0"/>
        <v>132.20833333333331</v>
      </c>
      <c r="O20" s="29"/>
      <c r="P20" s="5">
        <f t="shared" si="1"/>
        <v>126.04166666666666</v>
      </c>
      <c r="Q20" s="5"/>
    </row>
    <row r="21" spans="1:26" x14ac:dyDescent="0.3">
      <c r="A21" s="9">
        <v>1992</v>
      </c>
      <c r="B21" s="10">
        <v>102.83333333333337</v>
      </c>
      <c r="C21" s="10">
        <v>45.791666666666679</v>
      </c>
      <c r="D21" s="10">
        <v>27.41666666666665</v>
      </c>
      <c r="E21" s="10"/>
      <c r="F21" s="10"/>
      <c r="G21" s="10">
        <v>0</v>
      </c>
      <c r="H21" s="10">
        <v>0</v>
      </c>
      <c r="I21" s="10">
        <v>0</v>
      </c>
      <c r="J21" s="10">
        <v>0</v>
      </c>
      <c r="K21" s="10"/>
      <c r="L21" s="10"/>
      <c r="M21" s="10">
        <v>33.583333333333329</v>
      </c>
      <c r="N21" s="10">
        <f t="shared" si="0"/>
        <v>209.62500000000006</v>
      </c>
      <c r="O21" s="29"/>
      <c r="P21" s="5">
        <f t="shared" si="1"/>
        <v>205.66666666666671</v>
      </c>
      <c r="Q21" s="5"/>
    </row>
    <row r="22" spans="1:26" x14ac:dyDescent="0.3">
      <c r="A22" s="9">
        <v>1993</v>
      </c>
      <c r="B22" s="10">
        <v>21.583333333333321</v>
      </c>
      <c r="C22" s="10">
        <v>51.499999999999993</v>
      </c>
      <c r="D22" s="10">
        <v>38.791666666666664</v>
      </c>
      <c r="E22" s="10"/>
      <c r="F22" s="10"/>
      <c r="G22" s="10">
        <v>0</v>
      </c>
      <c r="H22" s="10">
        <v>0</v>
      </c>
      <c r="I22" s="10">
        <v>0</v>
      </c>
      <c r="J22" s="10">
        <v>0</v>
      </c>
      <c r="K22" s="10"/>
      <c r="L22" s="10"/>
      <c r="M22" s="10">
        <v>82.291666666666671</v>
      </c>
      <c r="N22" s="10">
        <f t="shared" si="0"/>
        <v>194.16666666666663</v>
      </c>
      <c r="O22" s="29"/>
      <c r="P22" s="5">
        <f t="shared" si="1"/>
        <v>145.45833333333331</v>
      </c>
      <c r="Q22" s="5"/>
    </row>
    <row r="23" spans="1:26" x14ac:dyDescent="0.3">
      <c r="A23" s="9">
        <v>1994</v>
      </c>
      <c r="B23" s="10">
        <v>67.583333333333329</v>
      </c>
      <c r="C23" s="10">
        <v>25.458333333333336</v>
      </c>
      <c r="D23" s="10">
        <v>16.916666666666671</v>
      </c>
      <c r="E23" s="10"/>
      <c r="F23" s="10"/>
      <c r="G23" s="10">
        <v>0</v>
      </c>
      <c r="H23" s="10">
        <v>0</v>
      </c>
      <c r="I23" s="10">
        <v>0</v>
      </c>
      <c r="J23" s="10">
        <v>0</v>
      </c>
      <c r="K23" s="10"/>
      <c r="L23" s="10"/>
      <c r="M23" s="10">
        <v>36.958333333333329</v>
      </c>
      <c r="N23" s="10">
        <f t="shared" si="0"/>
        <v>146.91666666666666</v>
      </c>
      <c r="O23" s="29"/>
      <c r="P23" s="5">
        <f t="shared" si="1"/>
        <v>192.25</v>
      </c>
      <c r="Q23" s="5"/>
    </row>
    <row r="24" spans="1:26" x14ac:dyDescent="0.3">
      <c r="A24" s="9">
        <v>1995</v>
      </c>
      <c r="B24" s="10">
        <v>113.75</v>
      </c>
      <c r="C24" s="10">
        <v>98.041666666666686</v>
      </c>
      <c r="D24" s="10">
        <v>4.875</v>
      </c>
      <c r="E24" s="10"/>
      <c r="F24" s="10"/>
      <c r="G24" s="10">
        <v>0</v>
      </c>
      <c r="H24" s="10">
        <v>0</v>
      </c>
      <c r="I24" s="10">
        <v>0</v>
      </c>
      <c r="J24" s="10">
        <v>0</v>
      </c>
      <c r="K24" s="10"/>
      <c r="L24" s="10"/>
      <c r="M24" s="10">
        <v>127.66666666666666</v>
      </c>
      <c r="N24" s="10">
        <f t="shared" si="0"/>
        <v>344.33333333333337</v>
      </c>
      <c r="O24" s="29"/>
      <c r="P24" s="5">
        <f t="shared" si="1"/>
        <v>253.625</v>
      </c>
      <c r="Q24" s="5"/>
    </row>
    <row r="25" spans="1:26" x14ac:dyDescent="0.3">
      <c r="A25" s="9">
        <v>1996</v>
      </c>
      <c r="B25" s="10">
        <v>120.33333333333331</v>
      </c>
      <c r="C25" s="10">
        <v>119.20833333333331</v>
      </c>
      <c r="D25" s="10">
        <v>84.333333333333343</v>
      </c>
      <c r="E25" s="10"/>
      <c r="F25" s="10"/>
      <c r="G25" s="10">
        <v>0</v>
      </c>
      <c r="H25" s="10">
        <v>0</v>
      </c>
      <c r="I25" s="10">
        <v>0</v>
      </c>
      <c r="J25" s="10">
        <v>0</v>
      </c>
      <c r="K25" s="10"/>
      <c r="L25" s="10"/>
      <c r="M25" s="10">
        <v>49.124999999999993</v>
      </c>
      <c r="N25" s="10">
        <f t="shared" si="0"/>
        <v>373</v>
      </c>
      <c r="O25" s="29"/>
      <c r="P25" s="5">
        <f t="shared" si="1"/>
        <v>451.54166666666663</v>
      </c>
      <c r="Q25" s="5">
        <f t="shared" ref="Q25:Q43" si="2">AVERAGE(P6:P25)</f>
        <v>306.02147451152501</v>
      </c>
      <c r="R25" s="5">
        <f t="shared" ref="R25:R43" si="3">AVERAGE(P16:P25)</f>
        <v>230.01196351311336</v>
      </c>
    </row>
    <row r="26" spans="1:26" x14ac:dyDescent="0.3">
      <c r="A26" s="9">
        <v>1997</v>
      </c>
      <c r="B26" s="10">
        <v>90.958333333333343</v>
      </c>
      <c r="C26" s="10">
        <v>16.625</v>
      </c>
      <c r="D26" s="10">
        <v>0</v>
      </c>
      <c r="E26" s="10"/>
      <c r="F26" s="10"/>
      <c r="G26" s="10">
        <v>0</v>
      </c>
      <c r="H26" s="10">
        <v>0</v>
      </c>
      <c r="I26" s="10">
        <v>0</v>
      </c>
      <c r="J26" s="10">
        <v>0</v>
      </c>
      <c r="K26" s="10"/>
      <c r="L26" s="10"/>
      <c r="M26" s="10">
        <v>101.25</v>
      </c>
      <c r="N26" s="10">
        <f t="shared" si="0"/>
        <v>208.83333333333334</v>
      </c>
      <c r="O26" s="29"/>
      <c r="P26" s="5">
        <f t="shared" si="1"/>
        <v>156.70833333333334</v>
      </c>
      <c r="Q26" s="5">
        <f t="shared" si="2"/>
        <v>290.21591965549641</v>
      </c>
      <c r="R26" s="5">
        <f t="shared" si="3"/>
        <v>225.38588370016936</v>
      </c>
      <c r="S26" s="5"/>
      <c r="T26" s="5"/>
    </row>
    <row r="27" spans="1:26" x14ac:dyDescent="0.3">
      <c r="A27" s="9">
        <v>1998</v>
      </c>
      <c r="B27" s="10">
        <v>52.124999999999993</v>
      </c>
      <c r="C27" s="10">
        <v>68.25</v>
      </c>
      <c r="D27" s="10">
        <v>74.291666666666671</v>
      </c>
      <c r="E27" s="10"/>
      <c r="F27" s="10"/>
      <c r="G27" s="10">
        <v>0</v>
      </c>
      <c r="H27" s="10">
        <v>0</v>
      </c>
      <c r="I27" s="10">
        <v>0</v>
      </c>
      <c r="J27" s="10">
        <v>0</v>
      </c>
      <c r="K27" s="10"/>
      <c r="L27" s="10"/>
      <c r="M27" s="10">
        <v>29.541666666666671</v>
      </c>
      <c r="N27" s="10">
        <f t="shared" si="0"/>
        <v>224.20833333333337</v>
      </c>
      <c r="O27" s="29"/>
      <c r="P27" s="5">
        <f t="shared" si="1"/>
        <v>295.91666666666669</v>
      </c>
      <c r="Q27" s="5">
        <f t="shared" si="2"/>
        <v>278.57504434688252</v>
      </c>
      <c r="R27" s="5">
        <f t="shared" si="3"/>
        <v>223.40223332827298</v>
      </c>
      <c r="S27" s="5"/>
      <c r="T27" s="5"/>
    </row>
    <row r="28" spans="1:26" ht="15" thickBot="1" x14ac:dyDescent="0.35">
      <c r="A28" s="9">
        <v>1999</v>
      </c>
      <c r="B28" s="10">
        <v>66.041666666666657</v>
      </c>
      <c r="C28" s="10">
        <v>57.625000000000007</v>
      </c>
      <c r="D28" s="10">
        <v>22.916666666666657</v>
      </c>
      <c r="E28" s="10"/>
      <c r="F28" s="10"/>
      <c r="G28" s="10">
        <v>0</v>
      </c>
      <c r="H28" s="10">
        <v>0</v>
      </c>
      <c r="I28" s="10">
        <v>0</v>
      </c>
      <c r="J28" s="10">
        <v>0</v>
      </c>
      <c r="K28" s="10"/>
      <c r="L28" s="10"/>
      <c r="M28" s="10">
        <v>68.083333333333343</v>
      </c>
      <c r="N28" s="10">
        <f t="shared" si="0"/>
        <v>214.66666666666666</v>
      </c>
      <c r="O28" s="29"/>
      <c r="P28" s="22">
        <f t="shared" si="1"/>
        <v>176.125</v>
      </c>
      <c r="Q28" s="22">
        <f t="shared" si="2"/>
        <v>272.67310529610836</v>
      </c>
      <c r="R28" s="22">
        <f t="shared" si="3"/>
        <v>222.24583333333334</v>
      </c>
      <c r="S28" s="22"/>
      <c r="T28" s="22"/>
      <c r="U28" s="23"/>
      <c r="V28" s="23"/>
      <c r="W28" s="23"/>
      <c r="X28" s="23"/>
      <c r="Z28" s="6"/>
    </row>
    <row r="29" spans="1:26" ht="15" thickTop="1" x14ac:dyDescent="0.3">
      <c r="A29" s="9">
        <v>2000</v>
      </c>
      <c r="B29" s="10">
        <v>86.833333333333343</v>
      </c>
      <c r="C29" s="10">
        <v>59.416666666666664</v>
      </c>
      <c r="D29" s="10">
        <v>0</v>
      </c>
      <c r="E29" s="10"/>
      <c r="F29" s="10"/>
      <c r="G29" s="10">
        <v>0</v>
      </c>
      <c r="H29" s="10">
        <v>0</v>
      </c>
      <c r="I29" s="10">
        <v>0</v>
      </c>
      <c r="J29" s="10">
        <v>0</v>
      </c>
      <c r="K29" s="10"/>
      <c r="L29" s="10"/>
      <c r="M29" s="10">
        <v>102.88025335628907</v>
      </c>
      <c r="N29" s="10">
        <f t="shared" si="0"/>
        <v>249.13025335628907</v>
      </c>
      <c r="O29" s="29"/>
      <c r="P29" s="5">
        <f t="shared" si="1"/>
        <v>214.33333333333334</v>
      </c>
      <c r="Q29" s="5">
        <f t="shared" si="2"/>
        <v>265.26976379416305</v>
      </c>
      <c r="R29" s="5">
        <f t="shared" si="3"/>
        <v>221.76666666666671</v>
      </c>
      <c r="S29" s="13">
        <f t="shared" ref="S29:S44" si="4">Q29-Q28</f>
        <v>-7.4033415019453059</v>
      </c>
      <c r="T29" s="13">
        <f t="shared" ref="T29:T44" si="5">R29-R28</f>
        <v>-0.47916666666662877</v>
      </c>
      <c r="U29" s="14">
        <f t="shared" ref="U29:V44" si="6">ABS(S29)</f>
        <v>7.4033415019453059</v>
      </c>
      <c r="V29" s="14">
        <f t="shared" si="6"/>
        <v>0.47916666666662877</v>
      </c>
      <c r="W29" t="b">
        <f>R29&gt;Q29</f>
        <v>0</v>
      </c>
      <c r="X29" t="b">
        <f>Sheet1!W29</f>
        <v>1</v>
      </c>
      <c r="Z29" s="6"/>
    </row>
    <row r="30" spans="1:26" x14ac:dyDescent="0.3">
      <c r="A30" s="9">
        <v>2001</v>
      </c>
      <c r="B30" s="10">
        <v>242.14221836094535</v>
      </c>
      <c r="C30" s="10">
        <v>8.258192507281386</v>
      </c>
      <c r="D30" s="10">
        <v>26.506346851784535</v>
      </c>
      <c r="E30" s="10"/>
      <c r="F30" s="10"/>
      <c r="G30" s="10">
        <v>0</v>
      </c>
      <c r="H30" s="10">
        <v>0</v>
      </c>
      <c r="I30" s="10">
        <v>0</v>
      </c>
      <c r="J30" s="10">
        <v>0</v>
      </c>
      <c r="K30" s="10"/>
      <c r="L30" s="10"/>
      <c r="M30" s="10">
        <v>30.212511891141624</v>
      </c>
      <c r="N30" s="10">
        <f t="shared" si="0"/>
        <v>307.1192696111529</v>
      </c>
      <c r="O30" s="29"/>
      <c r="P30" s="5">
        <f t="shared" si="1"/>
        <v>379.78701107630036</v>
      </c>
      <c r="Q30" s="5">
        <f t="shared" si="2"/>
        <v>260.81900880499353</v>
      </c>
      <c r="R30" s="5">
        <f t="shared" si="3"/>
        <v>247.14120110763005</v>
      </c>
      <c r="S30" s="13">
        <f t="shared" si="4"/>
        <v>-4.4507549891695248</v>
      </c>
      <c r="T30" s="13">
        <f t="shared" si="5"/>
        <v>25.374534440963345</v>
      </c>
      <c r="U30" s="14">
        <f t="shared" si="6"/>
        <v>4.4507549891695248</v>
      </c>
      <c r="V30" s="14">
        <f t="shared" si="6"/>
        <v>25.374534440963345</v>
      </c>
      <c r="W30" t="b">
        <f t="shared" ref="W30:W44" si="7">R30&gt;Q30</f>
        <v>0</v>
      </c>
      <c r="X30" t="b">
        <f>Sheet1!W30</f>
        <v>1</v>
      </c>
      <c r="Z30" s="6"/>
    </row>
    <row r="31" spans="1:26" x14ac:dyDescent="0.3">
      <c r="A31" s="9">
        <v>2002</v>
      </c>
      <c r="B31" s="10">
        <v>93.124666192777497</v>
      </c>
      <c r="C31" s="10">
        <v>44.596715044814538</v>
      </c>
      <c r="D31" s="10">
        <v>12.58730213086713</v>
      </c>
      <c r="E31" s="10"/>
      <c r="F31" s="10"/>
      <c r="G31" s="10">
        <v>0</v>
      </c>
      <c r="H31" s="10">
        <v>0</v>
      </c>
      <c r="I31" s="10">
        <v>0</v>
      </c>
      <c r="J31" s="10">
        <v>0</v>
      </c>
      <c r="K31" s="10"/>
      <c r="L31" s="10"/>
      <c r="M31" s="10">
        <v>74.822427389657321</v>
      </c>
      <c r="N31" s="10">
        <f t="shared" si="0"/>
        <v>225.13111075811648</v>
      </c>
      <c r="O31" s="29"/>
      <c r="P31" s="5">
        <f t="shared" si="1"/>
        <v>180.52119525960077</v>
      </c>
      <c r="Q31" s="5">
        <f t="shared" si="2"/>
        <v>256.71629419931344</v>
      </c>
      <c r="R31" s="5">
        <f t="shared" si="3"/>
        <v>244.62665396692347</v>
      </c>
      <c r="S31" s="13">
        <f t="shared" si="4"/>
        <v>-4.1027146056800916</v>
      </c>
      <c r="T31" s="13">
        <f t="shared" si="5"/>
        <v>-2.5145471407065827</v>
      </c>
      <c r="U31" s="14">
        <f t="shared" si="6"/>
        <v>4.1027146056800916</v>
      </c>
      <c r="V31" s="14">
        <f t="shared" si="6"/>
        <v>2.5145471407065827</v>
      </c>
      <c r="W31" t="b">
        <f t="shared" si="7"/>
        <v>0</v>
      </c>
      <c r="X31" t="b">
        <f>Sheet1!W31</f>
        <v>1</v>
      </c>
      <c r="Z31" s="6"/>
    </row>
    <row r="32" spans="1:26" x14ac:dyDescent="0.3">
      <c r="A32" s="9">
        <v>2003</v>
      </c>
      <c r="B32" s="10">
        <v>215.46430599969369</v>
      </c>
      <c r="C32" s="10">
        <v>26.918355868683008</v>
      </c>
      <c r="D32" s="10">
        <v>9.4603582875598775</v>
      </c>
      <c r="E32" s="10"/>
      <c r="F32" s="10"/>
      <c r="G32" s="10">
        <v>0</v>
      </c>
      <c r="H32" s="10">
        <v>0</v>
      </c>
      <c r="I32" s="10">
        <v>0</v>
      </c>
      <c r="J32" s="10">
        <v>0</v>
      </c>
      <c r="K32" s="10"/>
      <c r="L32" s="10"/>
      <c r="M32" s="10">
        <v>98.854624435138192</v>
      </c>
      <c r="N32" s="10">
        <f t="shared" si="0"/>
        <v>350.69764459107478</v>
      </c>
      <c r="O32" s="29"/>
      <c r="P32" s="5">
        <f t="shared" si="1"/>
        <v>326.66544754559391</v>
      </c>
      <c r="Q32" s="5">
        <f t="shared" si="2"/>
        <v>256.77064486141899</v>
      </c>
      <c r="R32" s="5">
        <f t="shared" si="3"/>
        <v>262.74736538814955</v>
      </c>
      <c r="S32" s="13">
        <f t="shared" si="4"/>
        <v>5.4350662105548508E-2</v>
      </c>
      <c r="T32" s="13">
        <f t="shared" si="5"/>
        <v>18.120711421226076</v>
      </c>
      <c r="U32" s="14">
        <f t="shared" si="6"/>
        <v>5.4350662105548508E-2</v>
      </c>
      <c r="V32" s="14">
        <f t="shared" si="6"/>
        <v>18.120711421226076</v>
      </c>
      <c r="W32" t="b">
        <f t="shared" si="7"/>
        <v>1</v>
      </c>
      <c r="X32" t="b">
        <f>Sheet1!W32</f>
        <v>1</v>
      </c>
      <c r="Z32" s="6"/>
    </row>
    <row r="33" spans="1:26" x14ac:dyDescent="0.3">
      <c r="A33" s="9">
        <v>2004</v>
      </c>
      <c r="B33" s="10">
        <v>113.45242668644025</v>
      </c>
      <c r="C33" s="10">
        <v>53.086348218869901</v>
      </c>
      <c r="D33" s="10">
        <v>10.51128829263223</v>
      </c>
      <c r="E33" s="10"/>
      <c r="F33" s="10"/>
      <c r="G33" s="10">
        <v>0</v>
      </c>
      <c r="H33" s="10">
        <v>0</v>
      </c>
      <c r="I33" s="10">
        <v>0</v>
      </c>
      <c r="J33" s="10">
        <v>0</v>
      </c>
      <c r="K33" s="10"/>
      <c r="L33" s="10"/>
      <c r="M33" s="10">
        <v>85.453948550483119</v>
      </c>
      <c r="N33" s="10">
        <f t="shared" si="0"/>
        <v>262.50401174842551</v>
      </c>
      <c r="O33" s="29"/>
      <c r="P33" s="5">
        <f t="shared" si="1"/>
        <v>275.90468763308058</v>
      </c>
      <c r="Q33" s="5">
        <f t="shared" si="2"/>
        <v>252.69812582175194</v>
      </c>
      <c r="R33" s="5">
        <f t="shared" si="3"/>
        <v>271.11283415145755</v>
      </c>
      <c r="S33" s="13">
        <f t="shared" si="4"/>
        <v>-4.0725190396670428</v>
      </c>
      <c r="T33" s="13">
        <f t="shared" si="5"/>
        <v>8.3654687633080016</v>
      </c>
      <c r="U33" s="14">
        <f t="shared" si="6"/>
        <v>4.0725190396670428</v>
      </c>
      <c r="V33" s="14">
        <f t="shared" si="6"/>
        <v>8.3654687633080016</v>
      </c>
      <c r="W33" t="b">
        <f t="shared" si="7"/>
        <v>1</v>
      </c>
      <c r="X33" t="b">
        <f>Sheet1!W33</f>
        <v>0</v>
      </c>
      <c r="Z33" s="6"/>
    </row>
    <row r="34" spans="1:26" x14ac:dyDescent="0.3">
      <c r="A34" s="9">
        <v>2005</v>
      </c>
      <c r="B34" s="10">
        <v>94.8945994272392</v>
      </c>
      <c r="C34" s="10">
        <v>51.901549672181638</v>
      </c>
      <c r="D34" s="10">
        <v>57.739090687930904</v>
      </c>
      <c r="E34" s="10"/>
      <c r="F34" s="10"/>
      <c r="G34" s="10">
        <v>0</v>
      </c>
      <c r="H34" s="10">
        <v>0</v>
      </c>
      <c r="I34" s="10">
        <v>0</v>
      </c>
      <c r="J34" s="10">
        <v>0</v>
      </c>
      <c r="K34" s="10"/>
      <c r="L34" s="10"/>
      <c r="M34" s="10">
        <v>75.065445070517569</v>
      </c>
      <c r="N34" s="10">
        <f t="shared" si="0"/>
        <v>279.60068485786928</v>
      </c>
      <c r="O34" s="29"/>
      <c r="P34" s="5">
        <f t="shared" si="1"/>
        <v>289.98918833783489</v>
      </c>
      <c r="Q34" s="5">
        <f t="shared" si="2"/>
        <v>249.18631129666431</v>
      </c>
      <c r="R34" s="5">
        <f t="shared" si="3"/>
        <v>274.74925298524101</v>
      </c>
      <c r="S34" s="13">
        <f t="shared" si="4"/>
        <v>-3.5118145250876296</v>
      </c>
      <c r="T34" s="13">
        <f t="shared" si="5"/>
        <v>3.6364188337834662</v>
      </c>
      <c r="U34" s="14">
        <f t="shared" si="6"/>
        <v>3.5118145250876296</v>
      </c>
      <c r="V34" s="14">
        <f t="shared" si="6"/>
        <v>3.6364188337834662</v>
      </c>
      <c r="W34" t="b">
        <f t="shared" si="7"/>
        <v>1</v>
      </c>
      <c r="X34" t="b">
        <f>Sheet1!W34</f>
        <v>0</v>
      </c>
      <c r="Z34" s="6"/>
    </row>
    <row r="35" spans="1:26" x14ac:dyDescent="0.3">
      <c r="A35" s="9">
        <v>2006</v>
      </c>
      <c r="B35" s="10">
        <v>72.254768900838357</v>
      </c>
      <c r="C35" s="10">
        <v>96.750838732198716</v>
      </c>
      <c r="D35" s="10">
        <v>20.098191978495244</v>
      </c>
      <c r="E35" s="10"/>
      <c r="F35" s="10"/>
      <c r="G35" s="10">
        <v>0</v>
      </c>
      <c r="H35" s="10">
        <v>0</v>
      </c>
      <c r="I35" s="10">
        <v>0</v>
      </c>
      <c r="J35" s="10">
        <v>0</v>
      </c>
      <c r="K35" s="10"/>
      <c r="L35" s="10"/>
      <c r="M35" s="10">
        <v>13.447344261456067</v>
      </c>
      <c r="N35" s="10">
        <f t="shared" si="0"/>
        <v>202.55114387298838</v>
      </c>
      <c r="O35" s="29"/>
      <c r="P35" s="5">
        <f t="shared" si="1"/>
        <v>264.16924468204991</v>
      </c>
      <c r="Q35" s="5">
        <f t="shared" si="2"/>
        <v>243.01198714994638</v>
      </c>
      <c r="R35" s="5">
        <f t="shared" si="3"/>
        <v>256.01201078677934</v>
      </c>
      <c r="S35" s="13">
        <f t="shared" si="4"/>
        <v>-6.1743241467179359</v>
      </c>
      <c r="T35" s="13">
        <f t="shared" si="5"/>
        <v>-18.737242198461672</v>
      </c>
      <c r="U35" s="14">
        <f t="shared" si="6"/>
        <v>6.1743241467179359</v>
      </c>
      <c r="V35" s="14">
        <f t="shared" si="6"/>
        <v>18.737242198461672</v>
      </c>
      <c r="W35" t="b">
        <f t="shared" si="7"/>
        <v>1</v>
      </c>
      <c r="X35" t="b">
        <f>Sheet1!W35</f>
        <v>0</v>
      </c>
      <c r="Z35" s="6"/>
    </row>
    <row r="36" spans="1:26" x14ac:dyDescent="0.3">
      <c r="A36" s="9">
        <v>2007</v>
      </c>
      <c r="B36" s="10">
        <v>47.227487272749634</v>
      </c>
      <c r="C36" s="10">
        <v>74.904926971428949</v>
      </c>
      <c r="D36" s="10">
        <v>11.518808974907422</v>
      </c>
      <c r="E36" s="10"/>
      <c r="F36" s="10"/>
      <c r="G36" s="10">
        <v>0</v>
      </c>
      <c r="H36" s="10">
        <v>0</v>
      </c>
      <c r="I36" s="10">
        <v>0</v>
      </c>
      <c r="J36" s="10">
        <v>0</v>
      </c>
      <c r="K36" s="10"/>
      <c r="L36" s="10"/>
      <c r="M36" s="10">
        <v>15.362368400100394</v>
      </c>
      <c r="N36" s="10">
        <f t="shared" si="0"/>
        <v>149.0135916191864</v>
      </c>
      <c r="O36" s="29"/>
      <c r="P36" s="5">
        <f t="shared" si="1"/>
        <v>147.09856748054207</v>
      </c>
      <c r="Q36" s="5">
        <f t="shared" si="2"/>
        <v>240.21845895083484</v>
      </c>
      <c r="R36" s="5">
        <f t="shared" si="3"/>
        <v>255.05103420150022</v>
      </c>
      <c r="S36" s="13">
        <f t="shared" si="4"/>
        <v>-2.7935281991115346</v>
      </c>
      <c r="T36" s="13">
        <f t="shared" si="5"/>
        <v>-0.96097658527912699</v>
      </c>
      <c r="U36" s="14">
        <f t="shared" si="6"/>
        <v>2.7935281991115346</v>
      </c>
      <c r="V36" s="14">
        <f t="shared" si="6"/>
        <v>0.96097658527912699</v>
      </c>
      <c r="W36" t="b">
        <f t="shared" si="7"/>
        <v>1</v>
      </c>
      <c r="X36" t="b">
        <f>Sheet1!W36</f>
        <v>0</v>
      </c>
      <c r="Z36" s="6"/>
    </row>
    <row r="37" spans="1:26" x14ac:dyDescent="0.3">
      <c r="A37" s="9">
        <v>2008</v>
      </c>
      <c r="B37" s="10">
        <v>64.955083488008739</v>
      </c>
      <c r="C37" s="10">
        <v>21.532230758586849</v>
      </c>
      <c r="D37" s="10">
        <v>9.3071686408492269</v>
      </c>
      <c r="E37" s="10"/>
      <c r="F37" s="10"/>
      <c r="G37" s="10">
        <v>0</v>
      </c>
      <c r="H37" s="10">
        <v>0</v>
      </c>
      <c r="I37" s="10">
        <v>0</v>
      </c>
      <c r="J37" s="10">
        <v>0</v>
      </c>
      <c r="K37" s="10"/>
      <c r="L37" s="10"/>
      <c r="M37" s="10">
        <v>24.936141800182597</v>
      </c>
      <c r="N37" s="10">
        <f t="shared" si="0"/>
        <v>120.73062468762741</v>
      </c>
      <c r="O37" s="29"/>
      <c r="P37" s="5">
        <f t="shared" si="1"/>
        <v>111.15685128754521</v>
      </c>
      <c r="Q37" s="5">
        <f t="shared" si="2"/>
        <v>229.9886429959306</v>
      </c>
      <c r="R37" s="5">
        <f t="shared" si="3"/>
        <v>236.57505266358808</v>
      </c>
      <c r="S37" s="13">
        <f t="shared" si="4"/>
        <v>-10.22981595490424</v>
      </c>
      <c r="T37" s="13">
        <f t="shared" si="5"/>
        <v>-18.475981537912133</v>
      </c>
      <c r="U37" s="14">
        <f t="shared" si="6"/>
        <v>10.22981595490424</v>
      </c>
      <c r="V37" s="14">
        <f t="shared" si="6"/>
        <v>18.475981537912133</v>
      </c>
      <c r="W37" t="b">
        <f t="shared" si="7"/>
        <v>1</v>
      </c>
      <c r="X37" t="b">
        <f>Sheet1!W37</f>
        <v>0</v>
      </c>
      <c r="Z37" s="6"/>
    </row>
    <row r="38" spans="1:26" x14ac:dyDescent="0.3">
      <c r="A38" s="24">
        <v>2009</v>
      </c>
      <c r="B38" s="25">
        <v>108.69056919036775</v>
      </c>
      <c r="C38" s="25">
        <v>80.101402840749898</v>
      </c>
      <c r="D38" s="25">
        <v>29.305862647731793</v>
      </c>
      <c r="E38" s="25"/>
      <c r="F38" s="25"/>
      <c r="G38" s="25">
        <v>0</v>
      </c>
      <c r="H38" s="25">
        <v>0</v>
      </c>
      <c r="I38" s="25">
        <v>0</v>
      </c>
      <c r="J38" s="25">
        <v>0</v>
      </c>
      <c r="K38" s="25"/>
      <c r="L38" s="25"/>
      <c r="M38" s="25">
        <v>48.454432581044657</v>
      </c>
      <c r="N38" s="25">
        <f t="shared" si="0"/>
        <v>266.55226725989411</v>
      </c>
      <c r="O38" s="29"/>
      <c r="P38" s="5">
        <f t="shared" si="1"/>
        <v>243.03397647903205</v>
      </c>
      <c r="Q38" s="5">
        <f t="shared" si="2"/>
        <v>232.75589182241242</v>
      </c>
      <c r="R38" s="5">
        <f t="shared" si="3"/>
        <v>243.26595031149128</v>
      </c>
      <c r="S38" s="13">
        <f t="shared" si="4"/>
        <v>2.7672488264818185</v>
      </c>
      <c r="T38" s="13">
        <f t="shared" si="5"/>
        <v>6.6908976479031992</v>
      </c>
      <c r="U38" s="14">
        <f t="shared" si="6"/>
        <v>2.7672488264818185</v>
      </c>
      <c r="V38" s="14">
        <f t="shared" si="6"/>
        <v>6.6908976479031992</v>
      </c>
      <c r="W38" t="b">
        <f t="shared" si="7"/>
        <v>1</v>
      </c>
      <c r="X38" t="b">
        <f>Sheet1!W38</f>
        <v>0</v>
      </c>
      <c r="Z38" s="6"/>
    </row>
    <row r="39" spans="1:26" s="34" customFormat="1" x14ac:dyDescent="0.3">
      <c r="A39" s="30">
        <v>2010</v>
      </c>
      <c r="B39" s="29">
        <v>244.20806310179955</v>
      </c>
      <c r="C39" s="29">
        <v>178.08323093129758</v>
      </c>
      <c r="D39" s="29">
        <v>93.977881783469002</v>
      </c>
      <c r="E39" s="29"/>
      <c r="F39" s="29"/>
      <c r="G39" s="29">
        <v>0</v>
      </c>
      <c r="H39" s="29">
        <v>0</v>
      </c>
      <c r="I39" s="29">
        <v>0</v>
      </c>
      <c r="J39" s="29">
        <v>0</v>
      </c>
      <c r="K39" s="29"/>
      <c r="L39" s="29"/>
      <c r="M39" s="29">
        <v>259.37015742394891</v>
      </c>
      <c r="N39" s="29">
        <f t="shared" si="0"/>
        <v>775.63933324051504</v>
      </c>
      <c r="O39" s="29"/>
      <c r="P39" s="31">
        <f t="shared" si="1"/>
        <v>564.72360839761075</v>
      </c>
      <c r="Q39" s="31">
        <f t="shared" si="2"/>
        <v>250.03582224229291</v>
      </c>
      <c r="R39" s="31">
        <f t="shared" si="3"/>
        <v>278.304977817919</v>
      </c>
      <c r="S39" s="32">
        <f t="shared" si="4"/>
        <v>17.279930419880486</v>
      </c>
      <c r="T39" s="32">
        <f t="shared" si="5"/>
        <v>35.039027506427715</v>
      </c>
      <c r="U39" s="33">
        <f t="shared" si="6"/>
        <v>17.279930419880486</v>
      </c>
      <c r="V39" s="33">
        <f t="shared" si="6"/>
        <v>35.039027506427715</v>
      </c>
      <c r="W39" s="34" t="b">
        <f t="shared" si="7"/>
        <v>1</v>
      </c>
      <c r="X39" s="34" t="b">
        <f>Sheet1!W39</f>
        <v>0</v>
      </c>
      <c r="Z39" s="35"/>
    </row>
    <row r="40" spans="1:26" x14ac:dyDescent="0.3">
      <c r="A40" s="26">
        <v>2011</v>
      </c>
      <c r="B40" s="27">
        <v>112.81894074934806</v>
      </c>
      <c r="C40" s="27">
        <v>34.557126023009936</v>
      </c>
      <c r="D40" s="27">
        <v>11.431204681480956</v>
      </c>
      <c r="E40" s="27"/>
      <c r="F40" s="27"/>
      <c r="G40" s="27">
        <v>0</v>
      </c>
      <c r="H40" s="27">
        <v>0</v>
      </c>
      <c r="I40" s="27">
        <v>0</v>
      </c>
      <c r="J40" s="27">
        <v>0</v>
      </c>
      <c r="K40" s="27"/>
      <c r="L40" s="27"/>
      <c r="M40" s="27">
        <v>17.248774217548025</v>
      </c>
      <c r="N40" s="27">
        <f t="shared" si="0"/>
        <v>176.05604567138698</v>
      </c>
      <c r="O40" s="29"/>
      <c r="P40" s="5">
        <f t="shared" si="1"/>
        <v>418.17742887778786</v>
      </c>
      <c r="Q40" s="5">
        <f t="shared" si="2"/>
        <v>264.64261035284892</v>
      </c>
      <c r="R40" s="5">
        <f t="shared" si="3"/>
        <v>282.14401959806776</v>
      </c>
      <c r="S40" s="13">
        <f t="shared" si="4"/>
        <v>14.60678811055601</v>
      </c>
      <c r="T40" s="13">
        <f t="shared" si="5"/>
        <v>3.8390417801487615</v>
      </c>
      <c r="U40" s="14">
        <f t="shared" si="6"/>
        <v>14.60678811055601</v>
      </c>
      <c r="V40" s="14">
        <f t="shared" si="6"/>
        <v>3.8390417801487615</v>
      </c>
      <c r="W40" t="b">
        <f t="shared" si="7"/>
        <v>1</v>
      </c>
      <c r="X40" t="b">
        <f>Sheet1!W40</f>
        <v>1</v>
      </c>
      <c r="Z40" s="6"/>
    </row>
    <row r="41" spans="1:26" x14ac:dyDescent="0.3">
      <c r="A41" s="9">
        <v>2012</v>
      </c>
      <c r="B41" s="10">
        <v>76.79532457691009</v>
      </c>
      <c r="C41" s="10">
        <v>25.574091849515369</v>
      </c>
      <c r="D41" s="10">
        <v>3.0671707478003256</v>
      </c>
      <c r="E41" s="10"/>
      <c r="F41" s="10"/>
      <c r="G41" s="10">
        <v>0</v>
      </c>
      <c r="H41" s="10">
        <v>0</v>
      </c>
      <c r="I41" s="10">
        <v>0</v>
      </c>
      <c r="J41" s="10">
        <v>0</v>
      </c>
      <c r="K41" s="10"/>
      <c r="L41" s="10"/>
      <c r="M41" s="10">
        <v>39.314659569597787</v>
      </c>
      <c r="N41" s="10">
        <f t="shared" si="0"/>
        <v>144.75124674382357</v>
      </c>
      <c r="O41" s="29"/>
      <c r="P41" s="5">
        <f t="shared" si="1"/>
        <v>122.68536139177382</v>
      </c>
      <c r="Q41" s="5">
        <f t="shared" si="2"/>
        <v>260.49354508910426</v>
      </c>
      <c r="R41" s="5">
        <f t="shared" si="3"/>
        <v>276.3604362112851</v>
      </c>
      <c r="S41" s="13">
        <f t="shared" si="4"/>
        <v>-4.1490652637446601</v>
      </c>
      <c r="T41" s="13">
        <f t="shared" si="5"/>
        <v>-5.7835833867826523</v>
      </c>
      <c r="U41" s="14">
        <f t="shared" si="6"/>
        <v>4.1490652637446601</v>
      </c>
      <c r="V41" s="14">
        <f t="shared" si="6"/>
        <v>5.7835833867826523</v>
      </c>
      <c r="W41" t="b">
        <f t="shared" si="7"/>
        <v>1</v>
      </c>
      <c r="X41" t="b">
        <f>Sheet1!W41</f>
        <v>1</v>
      </c>
      <c r="Z41" s="6"/>
    </row>
    <row r="42" spans="1:26" x14ac:dyDescent="0.3">
      <c r="A42" s="9">
        <v>2013</v>
      </c>
      <c r="B42" s="10">
        <v>10.055880424655719</v>
      </c>
      <c r="C42" s="10">
        <v>45.623667191658654</v>
      </c>
      <c r="D42" s="10">
        <v>93.609122048425689</v>
      </c>
      <c r="E42" s="10"/>
      <c r="F42" s="10"/>
      <c r="G42" s="10">
        <v>0</v>
      </c>
      <c r="H42" s="10">
        <v>0</v>
      </c>
      <c r="I42" s="10">
        <v>0</v>
      </c>
      <c r="J42" s="10">
        <v>0</v>
      </c>
      <c r="K42" s="10"/>
      <c r="L42" s="10"/>
      <c r="M42" s="10">
        <v>1.6498258966126826</v>
      </c>
      <c r="N42" s="10">
        <f t="shared" si="0"/>
        <v>150.93849556135274</v>
      </c>
      <c r="O42" s="29"/>
      <c r="P42" s="5">
        <f t="shared" si="1"/>
        <v>188.60332923433785</v>
      </c>
      <c r="Q42" s="5">
        <f t="shared" si="2"/>
        <v>262.65079488415455</v>
      </c>
      <c r="R42" s="5">
        <f t="shared" si="3"/>
        <v>262.5542243801595</v>
      </c>
      <c r="S42" s="13">
        <f t="shared" si="4"/>
        <v>2.1572497950502907</v>
      </c>
      <c r="T42" s="13">
        <f t="shared" si="5"/>
        <v>-13.806211831125609</v>
      </c>
      <c r="U42" s="14">
        <f t="shared" si="6"/>
        <v>2.1572497950502907</v>
      </c>
      <c r="V42" s="14">
        <f t="shared" si="6"/>
        <v>13.806211831125609</v>
      </c>
      <c r="W42" t="b">
        <f t="shared" si="7"/>
        <v>0</v>
      </c>
      <c r="X42" t="b">
        <f>Sheet1!W42</f>
        <v>1</v>
      </c>
      <c r="Z42" s="6"/>
    </row>
    <row r="43" spans="1:26" x14ac:dyDescent="0.3">
      <c r="A43" s="9">
        <v>2014</v>
      </c>
      <c r="B43" s="10">
        <v>118.468726084693</v>
      </c>
      <c r="C43" s="10">
        <v>17.610392818334155</v>
      </c>
      <c r="D43" s="10">
        <v>9.0842075246238281</v>
      </c>
      <c r="E43" s="10"/>
      <c r="F43" s="10"/>
      <c r="G43" s="10">
        <v>0</v>
      </c>
      <c r="H43" s="10">
        <v>0</v>
      </c>
      <c r="I43" s="10">
        <v>0</v>
      </c>
      <c r="J43" s="10">
        <v>0</v>
      </c>
      <c r="K43" s="10"/>
      <c r="L43" s="10"/>
      <c r="M43" s="10">
        <v>45.470206035312692</v>
      </c>
      <c r="N43" s="10">
        <f t="shared" si="0"/>
        <v>190.63353246296367</v>
      </c>
      <c r="O43" s="29"/>
      <c r="P43" s="5">
        <f t="shared" si="1"/>
        <v>146.81315232426368</v>
      </c>
      <c r="Q43" s="5">
        <f t="shared" si="2"/>
        <v>260.37895250036769</v>
      </c>
      <c r="R43" s="5">
        <f t="shared" si="3"/>
        <v>249.64507084927783</v>
      </c>
      <c r="S43" s="13">
        <f t="shared" si="4"/>
        <v>-2.2718423837868613</v>
      </c>
      <c r="T43" s="13">
        <f t="shared" si="5"/>
        <v>-12.909153530881667</v>
      </c>
      <c r="U43" s="14">
        <f t="shared" si="6"/>
        <v>2.2718423837868613</v>
      </c>
      <c r="V43" s="14">
        <f t="shared" si="6"/>
        <v>12.909153530881667</v>
      </c>
      <c r="W43" t="b">
        <f t="shared" si="7"/>
        <v>0</v>
      </c>
      <c r="X43" t="b">
        <f>Sheet1!W43</f>
        <v>1</v>
      </c>
      <c r="Z43" s="6"/>
    </row>
    <row r="44" spans="1:26" x14ac:dyDescent="0.3">
      <c r="A44" s="9">
        <v>2015</v>
      </c>
      <c r="B44" s="10">
        <v>49.402878476336618</v>
      </c>
      <c r="C44" s="10">
        <v>78.349561136397142</v>
      </c>
      <c r="D44" s="10">
        <v>2.9323463900963915</v>
      </c>
      <c r="E44" s="10"/>
      <c r="F44" s="10"/>
      <c r="G44" s="10">
        <v>0</v>
      </c>
      <c r="H44" s="10">
        <v>0</v>
      </c>
      <c r="I44" s="10">
        <v>0</v>
      </c>
      <c r="J44" s="10">
        <v>0</v>
      </c>
      <c r="K44" s="10"/>
      <c r="L44" s="10"/>
      <c r="M44" s="10">
        <v>0</v>
      </c>
      <c r="N44" s="10"/>
      <c r="O44" s="29"/>
      <c r="P44" s="5">
        <f t="shared" ref="P44" si="8">SUM(B44:H44,I43:M43)</f>
        <v>176.15499203814284</v>
      </c>
      <c r="Q44" s="5">
        <f>AVERAGE(P25:P44)</f>
        <v>256.50545210227483</v>
      </c>
      <c r="R44" s="5">
        <f>AVERAGE(P35:P44)</f>
        <v>238.26165121930862</v>
      </c>
      <c r="S44" s="13">
        <f t="shared" si="4"/>
        <v>-3.8735003980928582</v>
      </c>
      <c r="T44" s="13">
        <f t="shared" si="5"/>
        <v>-11.383419629969211</v>
      </c>
      <c r="U44" s="14">
        <f t="shared" si="6"/>
        <v>3.8735003980928582</v>
      </c>
      <c r="V44" s="14">
        <f t="shared" si="6"/>
        <v>11.383419629969211</v>
      </c>
      <c r="W44" t="b">
        <f t="shared" si="7"/>
        <v>0</v>
      </c>
      <c r="X44" t="b">
        <f>Sheet1!W44</f>
        <v>1</v>
      </c>
      <c r="Z44" s="6"/>
    </row>
    <row r="45" spans="1:26" x14ac:dyDescent="0.3">
      <c r="A45" s="11" t="s">
        <v>0</v>
      </c>
      <c r="B45" s="12">
        <v>4630.1344440318217</v>
      </c>
      <c r="C45" s="12">
        <v>2766.6704582402622</v>
      </c>
      <c r="D45" s="12">
        <v>1218.0215250171452</v>
      </c>
      <c r="E45" s="12"/>
      <c r="F45" s="12"/>
      <c r="G45" s="12">
        <v>0</v>
      </c>
      <c r="H45" s="12">
        <v>0</v>
      </c>
      <c r="I45" s="12">
        <v>0</v>
      </c>
      <c r="J45" s="12">
        <v>0</v>
      </c>
      <c r="K45" s="12"/>
      <c r="L45" s="12"/>
      <c r="M45" s="12">
        <v>2727.9083336955832</v>
      </c>
      <c r="N45" s="10">
        <f t="shared" si="0"/>
        <v>11342.734760984813</v>
      </c>
      <c r="O45" s="29"/>
      <c r="Q45" s="5"/>
      <c r="R45" s="5"/>
    </row>
    <row r="46" spans="1:26" x14ac:dyDescent="0.3">
      <c r="P46" s="15"/>
      <c r="Q46" s="13">
        <f>STDEV(Q29:Q44)</f>
        <v>11.000130304703619</v>
      </c>
      <c r="R46" s="13">
        <f>STDEV(R29:R44)</f>
        <v>17.393471023615668</v>
      </c>
      <c r="S46" s="5"/>
      <c r="T46" s="5"/>
      <c r="U46" s="14">
        <f>AVERAGE(U29:U44)</f>
        <v>5.6186743013738649</v>
      </c>
      <c r="V46" s="14">
        <f>AVERAGE(V29:V44)</f>
        <v>11.632273931346615</v>
      </c>
    </row>
    <row r="47" spans="1:26" x14ac:dyDescent="0.3">
      <c r="P47" s="15"/>
      <c r="Q47" s="7"/>
      <c r="R47" s="7"/>
      <c r="S47" s="5"/>
      <c r="T47" s="5"/>
    </row>
    <row r="48" spans="1:26" x14ac:dyDescent="0.3">
      <c r="P48" s="15"/>
      <c r="R48" s="14">
        <f>R46/Q46</f>
        <v>1.5812059077316818</v>
      </c>
      <c r="T48">
        <f>U46*2</f>
        <v>11.23734860274773</v>
      </c>
      <c r="V48">
        <f>U46/V46</f>
        <v>0.48302458612435861</v>
      </c>
    </row>
    <row r="49" spans="17:17" x14ac:dyDescent="0.3">
      <c r="Q49" s="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2" sqref="A1:A2"/>
    </sheetView>
  </sheetViews>
  <sheetFormatPr defaultRowHeight="14.4" x14ac:dyDescent="0.3"/>
  <cols>
    <col min="1" max="1" width="10.88671875" customWidth="1"/>
    <col min="6" max="6" width="10.44140625" customWidth="1"/>
    <col min="9" max="9" width="9.5546875" bestFit="1" customWidth="1"/>
  </cols>
  <sheetData>
    <row r="1" spans="1:9" x14ac:dyDescent="0.3">
      <c r="A1" s="37" t="s">
        <v>24</v>
      </c>
    </row>
    <row r="2" spans="1:9" x14ac:dyDescent="0.3">
      <c r="A2" s="37" t="s">
        <v>22</v>
      </c>
    </row>
    <row r="6" spans="1:9" x14ac:dyDescent="0.3">
      <c r="F6" t="s">
        <v>17</v>
      </c>
      <c r="I6" t="s">
        <v>18</v>
      </c>
    </row>
    <row r="7" spans="1:9" x14ac:dyDescent="0.3">
      <c r="D7" t="s">
        <v>20</v>
      </c>
      <c r="F7">
        <f>Sheet2!Q44</f>
        <v>256.50545210227483</v>
      </c>
      <c r="I7">
        <f>Sheet2!R44</f>
        <v>238.26165121930862</v>
      </c>
    </row>
    <row r="9" spans="1:9" x14ac:dyDescent="0.3">
      <c r="D9" s="16" t="s">
        <v>19</v>
      </c>
      <c r="F9" s="5">
        <f>(F7*20-Sheet2!N39)/19</f>
        <v>229.18261625289378</v>
      </c>
      <c r="G9" s="5"/>
      <c r="I9" s="20">
        <f>(I7*10-Sheet2!N39)/9</f>
        <v>178.55301988361902</v>
      </c>
    </row>
    <row r="10" spans="1:9" x14ac:dyDescent="0.3">
      <c r="F10" s="5"/>
      <c r="G10" s="5"/>
    </row>
    <row r="11" spans="1:9" x14ac:dyDescent="0.3">
      <c r="F11" s="7">
        <f>F9/F7-1</f>
        <v>-0.10651951303743357</v>
      </c>
      <c r="G11" s="7"/>
      <c r="H11" s="7"/>
      <c r="I11" s="7">
        <f t="shared" ref="I11" si="0">I9/I7-1</f>
        <v>-0.25060109770132766</v>
      </c>
    </row>
    <row r="12" spans="1:9" x14ac:dyDescent="0.3">
      <c r="F12" s="5"/>
      <c r="G12" s="5"/>
    </row>
    <row r="13" spans="1:9" x14ac:dyDescent="0.3">
      <c r="F13" s="5"/>
      <c r="G13" s="5"/>
    </row>
    <row r="14" spans="1:9" x14ac:dyDescent="0.3">
      <c r="F14" s="5"/>
      <c r="G14" s="5"/>
    </row>
    <row r="15" spans="1:9" x14ac:dyDescent="0.3">
      <c r="F15" s="5"/>
      <c r="G15" s="5"/>
    </row>
    <row r="16" spans="1:9" x14ac:dyDescent="0.3">
      <c r="F16" s="5"/>
      <c r="G16" s="5"/>
    </row>
    <row r="17" spans="6:12" x14ac:dyDescent="0.3">
      <c r="F17" s="5"/>
      <c r="G17" s="5"/>
    </row>
    <row r="18" spans="6:12" x14ac:dyDescent="0.3">
      <c r="F18" s="5"/>
      <c r="G18" s="5"/>
    </row>
    <row r="19" spans="6:12" x14ac:dyDescent="0.3">
      <c r="F19" s="5"/>
      <c r="G19" s="5"/>
      <c r="I19" s="5"/>
      <c r="J19" s="5"/>
      <c r="L19" s="5"/>
    </row>
    <row r="20" spans="6:12" x14ac:dyDescent="0.3">
      <c r="F20" s="5"/>
      <c r="G20" s="5"/>
      <c r="I20" s="5"/>
      <c r="J20" s="5"/>
      <c r="L20" s="5"/>
    </row>
    <row r="21" spans="6:12" x14ac:dyDescent="0.3">
      <c r="F21" s="5"/>
      <c r="G21" s="5"/>
      <c r="I21" s="5"/>
      <c r="J21" s="5"/>
      <c r="L21" s="5"/>
    </row>
    <row r="22" spans="6:12" x14ac:dyDescent="0.3">
      <c r="F22" s="5"/>
      <c r="G22" s="5"/>
      <c r="I22" s="5"/>
      <c r="J22" s="5"/>
      <c r="L22" s="5"/>
    </row>
    <row r="23" spans="6:12" x14ac:dyDescent="0.3">
      <c r="F23" s="5"/>
      <c r="G23" s="5"/>
      <c r="I23" s="28"/>
      <c r="J23" s="5"/>
      <c r="L23" s="5"/>
    </row>
    <row r="24" spans="6:12" x14ac:dyDescent="0.3">
      <c r="F24" s="5"/>
      <c r="G24" s="5"/>
      <c r="I24" s="5"/>
      <c r="J24" s="5"/>
      <c r="L24" s="5"/>
    </row>
    <row r="25" spans="6:12" x14ac:dyDescent="0.3">
      <c r="F25" s="5"/>
      <c r="G25" s="5"/>
      <c r="I25" s="5"/>
      <c r="J25" s="5"/>
      <c r="L25" s="5"/>
    </row>
    <row r="26" spans="6:12" x14ac:dyDescent="0.3">
      <c r="F26" s="5"/>
      <c r="G26" s="5"/>
      <c r="I26" s="5"/>
      <c r="J26" s="5"/>
      <c r="L26" s="5"/>
    </row>
    <row r="27" spans="6:12" x14ac:dyDescent="0.3">
      <c r="F27" s="5"/>
      <c r="G27" s="5"/>
      <c r="I27" s="5"/>
      <c r="J27" s="5"/>
      <c r="L27" s="5"/>
    </row>
    <row r="28" spans="6:12" x14ac:dyDescent="0.3">
      <c r="F28" s="5"/>
      <c r="G28" s="5"/>
      <c r="I28" s="5"/>
      <c r="J28" s="5"/>
      <c r="L28" s="5"/>
    </row>
    <row r="29" spans="6:12" x14ac:dyDescent="0.3">
      <c r="L29" s="5"/>
    </row>
    <row r="30" spans="6:12" x14ac:dyDescent="0.3">
      <c r="F30" s="17"/>
      <c r="G30" s="17"/>
      <c r="I30" s="5"/>
      <c r="J30" s="5"/>
      <c r="K30" s="5"/>
      <c r="L30" s="5"/>
    </row>
    <row r="31" spans="6:12" x14ac:dyDescent="0.3">
      <c r="G31" s="7"/>
      <c r="J31" s="7"/>
      <c r="L31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2016-04-20T03:02:14Z</dcterms:created>
  <dcterms:modified xsi:type="dcterms:W3CDTF">2016-04-20T07:16:18Z</dcterms:modified>
</cp:coreProperties>
</file>