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0700" windowHeight="7830" activeTab="0"/>
  </bookViews>
  <sheets>
    <sheet name="Complaints by UIF System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<sst xmlns="http://schemas.openxmlformats.org/spreadsheetml/2006/main" count="73" uniqueCount="41">
  <si>
    <t>System Name</t>
  </si>
  <si>
    <t>County</t>
  </si>
  <si>
    <t>Type (W, S, W/S)</t>
  </si>
  <si>
    <t>2015 Complaints</t>
  </si>
  <si>
    <t>2016 Complaints</t>
  </si>
  <si>
    <t>2017 Complaints</t>
  </si>
  <si>
    <t>2018 Complaints</t>
  </si>
  <si>
    <t>2019 Complaints</t>
  </si>
  <si>
    <t>Seminole</t>
  </si>
  <si>
    <t>Lake</t>
  </si>
  <si>
    <t>Orange</t>
  </si>
  <si>
    <t>Marion</t>
  </si>
  <si>
    <t>Highlands</t>
  </si>
  <si>
    <t>Pinellas</t>
  </si>
  <si>
    <t>Polk</t>
  </si>
  <si>
    <t>Pasco</t>
  </si>
  <si>
    <t>W/S</t>
  </si>
  <si>
    <t>W</t>
  </si>
  <si>
    <t>4th IROG Question 90 December 2, 2020</t>
  </si>
  <si>
    <t>Weathersfield</t>
  </si>
  <si>
    <t>Oakland Shores</t>
  </si>
  <si>
    <t>Little Wekiva</t>
  </si>
  <si>
    <t>Park Ridge</t>
  </si>
  <si>
    <t>Phillips</t>
  </si>
  <si>
    <t>Crystal Lake</t>
  </si>
  <si>
    <t>Ravenna Park</t>
  </si>
  <si>
    <t>Bear Lake</t>
  </si>
  <si>
    <t>Jansen</t>
  </si>
  <si>
    <t>Crescent Heights</t>
  </si>
  <si>
    <t>Davis Shores</t>
  </si>
  <si>
    <t>Lake Tarpon</t>
  </si>
  <si>
    <t>Orangewood</t>
  </si>
  <si>
    <t>Summertree</t>
  </si>
  <si>
    <t>Pennbrooke</t>
  </si>
  <si>
    <t>Lake Placid</t>
  </si>
  <si>
    <t>Labrador</t>
  </si>
  <si>
    <t>Cypress Lakes</t>
  </si>
  <si>
    <t>Sanlando</t>
  </si>
  <si>
    <t>LUSI</t>
  </si>
  <si>
    <t>Golden Hills/Crownwood</t>
  </si>
  <si>
    <t>2019 Complaints against total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</si>
</sst>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0%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/>
    </xf>
    <xf numFmtId="0" fontId="4" fillId="0" borderId="0" xfId="0" applyFont="1" applyAlignment="1">
      <alignment/>
    </xf>
    <xf numFmtId="0" fontId="3" fillId="0" borderId="0" xfId="0" applyFont="1" applyAlignment="1">
      <alignment/>
    </xf>
    <xf numFmtId="0" fontId="3" fillId="0" borderId="0" xfId="0" applyFont="1" applyBorder="1" applyAlignment="1">
      <alignment/>
    </xf>
    <xf numFmtId="0" fontId="4" fillId="0" borderId="0" xfId="0" applyFont="1" applyBorder="1" applyAlignment="1">
      <alignment/>
    </xf>
    <xf numFmtId="0" fontId="0" fillId="0" borderId="0" xfId="0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2">
    <dxf>
      <font>
        <b val="0"/>
        <i val="0"/>
        <u val="none"/>
        <strike val="0"/>
        <sz val="11"/>
        <name val="Arial"/>
        <color theme="1"/>
      </font>
      <numFmt numFmtId="177" formatCode="0.00%"/>
      <alignment horizontal="center" vertical="center" textRotation="0" wrapText="0" shrinkToFit="0" readingOrder="0"/>
    </dxf>
    <dxf>
      <alignment horizontal="center" vertical="center" textRotation="0" wrapText="1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6" Type="http://schemas.openxmlformats.org/officeDocument/2006/relationships/customXml" Target="../customXml/item2.xml" /><Relationship Id="rId3" Type="http://schemas.openxmlformats.org/officeDocument/2006/relationships/styles" Target="styles.xml" /><Relationship Id="rId7" Type="http://schemas.openxmlformats.org/officeDocument/2006/relationships/customXml" Target="../customXml/item3.xml" /></Relationships>
</file>

<file path=xl/tables/table1.xml><?xml version="1.0" encoding="utf-8"?>
<table xmlns="http://schemas.openxmlformats.org/spreadsheetml/2006/main" id="1" name="Table1" displayName="Table1" ref="A2:I23" totalsRowShown="0" headerRowDxfId="1">
  <autoFilter ref="A2:I23"/>
  <sortState ref="A3:H23">
    <sortCondition sortBy="value" ref="B3:B23"/>
    <sortCondition descending="1" sortBy="value" ref="C3:C23"/>
    <sortCondition sortBy="value" ref="A3:A23"/>
  </sortState>
  <tableColumns count="9">
    <tableColumn id="1" name="System Name"/>
    <tableColumn id="2" name="County"/>
    <tableColumn id="3" name="Type (W, S, W/S)"/>
    <tableColumn id="4" name="2015 Complaints"/>
    <tableColumn id="5" name="2016 Complaints"/>
    <tableColumn id="6" name="2017 Complaints"/>
    <tableColumn id="7" name="2018 Complaints"/>
    <tableColumn id="8" name="2019 Complaints"/>
    <tableColumn id="9" name="2019 Complaints against total Customer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="80" zoomScaleNormal="80" workbookViewId="0" topLeftCell="A1">
      <selection pane="topLeft" activeCell="I24" sqref="I24"/>
    </sheetView>
  </sheetViews>
  <sheetFormatPr defaultRowHeight="15"/>
  <cols>
    <col min="1" max="1" width="30.4285714285714" bestFit="1" customWidth="1"/>
    <col min="2" max="2" width="12.4285714285714" customWidth="1"/>
    <col min="3" max="3" width="17.8571428571429" customWidth="1"/>
    <col min="4" max="8" width="17.5714285714286" customWidth="1"/>
    <col min="9" max="9" width="13.2857142857143" bestFit="1" customWidth="1"/>
  </cols>
  <sheetData>
    <row r="1" spans="1:9" ht="15">
      <c r="A1" s="11" t="s">
        <v>18</v>
      </c>
      <c r="B1" s="11"/>
      <c r="C1" s="11"/>
      <c r="D1" s="11"/>
      <c r="E1" s="11"/>
      <c r="F1" s="11"/>
      <c r="G1" s="11"/>
      <c r="H1" s="11"/>
      <c r="I1" s="11"/>
    </row>
    <row r="2" spans="1:9" s="4" customFormat="1" ht="60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9" t="s">
        <v>40</v>
      </c>
    </row>
    <row r="3" spans="1:9" s="4" customFormat="1" ht="15">
      <c r="A3" s="8" t="s">
        <v>34</v>
      </c>
      <c r="B3" s="5" t="s">
        <v>12</v>
      </c>
      <c r="C3" s="5" t="s">
        <v>16</v>
      </c>
      <c r="D3" s="2">
        <v>1</v>
      </c>
      <c r="E3" s="2">
        <v>6</v>
      </c>
      <c r="F3" s="2">
        <v>12</v>
      </c>
      <c r="G3" s="2">
        <v>4</v>
      </c>
      <c r="H3" s="2">
        <v>7</v>
      </c>
      <c r="I3" s="10">
        <f>7/140</f>
        <v>0.05</v>
      </c>
    </row>
    <row r="4" spans="1:9" s="4" customFormat="1" ht="15">
      <c r="A4" s="8" t="s">
        <v>38</v>
      </c>
      <c r="B4" s="5" t="s">
        <v>9</v>
      </c>
      <c r="C4" s="5" t="s">
        <v>16</v>
      </c>
      <c r="D4" s="2">
        <f>SUM(7,25,1,1,2,1,1,24,5)</f>
        <v>67</v>
      </c>
      <c r="E4" s="2">
        <f>SUM(3,8,2,1,2,21,4)</f>
        <v>41</v>
      </c>
      <c r="F4" s="2">
        <f>SUM(8,12,1,1,2,25,2,6)</f>
        <v>57</v>
      </c>
      <c r="G4" s="2">
        <f>SUM(5,11,2,5,14,1)</f>
        <v>38</v>
      </c>
      <c r="H4" s="2">
        <v>78</v>
      </c>
      <c r="I4" s="10">
        <f>78/12362</f>
        <v>0.0063096586312894358</v>
      </c>
    </row>
    <row r="5" spans="1:9" s="4" customFormat="1" ht="15">
      <c r="A5" s="8" t="s">
        <v>33</v>
      </c>
      <c r="B5" s="5" t="s">
        <v>9</v>
      </c>
      <c r="C5" s="5" t="s">
        <v>16</v>
      </c>
      <c r="D5" s="2">
        <v>6</v>
      </c>
      <c r="E5" s="2">
        <v>7</v>
      </c>
      <c r="F5" s="2">
        <v>4</v>
      </c>
      <c r="G5" s="2">
        <v>13</v>
      </c>
      <c r="H5" s="2">
        <v>11</v>
      </c>
      <c r="I5" s="10">
        <f>11/1391</f>
        <v>0.0079079798705966927</v>
      </c>
    </row>
    <row r="6" spans="1:9" s="4" customFormat="1" ht="15">
      <c r="A6" s="7" t="s">
        <v>39</v>
      </c>
      <c r="B6" s="5" t="s">
        <v>11</v>
      </c>
      <c r="C6" s="5" t="s">
        <v>17</v>
      </c>
      <c r="D6" s="2">
        <v>9</v>
      </c>
      <c r="E6" s="2">
        <v>6</v>
      </c>
      <c r="F6" s="2">
        <v>1</v>
      </c>
      <c r="G6" s="2">
        <v>0</v>
      </c>
      <c r="H6" s="2">
        <v>8</v>
      </c>
      <c r="I6" s="10">
        <f>8/523</f>
        <v>0.015296367112810707</v>
      </c>
    </row>
    <row r="7" spans="1:9" s="4" customFormat="1" ht="15">
      <c r="A7" s="7" t="s">
        <v>28</v>
      </c>
      <c r="B7" s="5" t="s">
        <v>10</v>
      </c>
      <c r="C7" s="5" t="s">
        <v>17</v>
      </c>
      <c r="D7" s="2">
        <v>3</v>
      </c>
      <c r="E7" s="2">
        <v>1</v>
      </c>
      <c r="F7" s="2">
        <v>4</v>
      </c>
      <c r="G7" s="2">
        <v>18</v>
      </c>
      <c r="H7" s="2">
        <v>1</v>
      </c>
      <c r="I7" s="10">
        <f>1/284</f>
        <v>0.0035211267605633804</v>
      </c>
    </row>
    <row r="8" spans="1:9" s="4" customFormat="1" ht="15">
      <c r="A8" s="7" t="s">
        <v>29</v>
      </c>
      <c r="B8" s="5" t="s">
        <v>10</v>
      </c>
      <c r="C8" s="5" t="s">
        <v>17</v>
      </c>
      <c r="D8" s="2">
        <v>1</v>
      </c>
      <c r="E8" s="2">
        <v>1</v>
      </c>
      <c r="F8" s="2">
        <v>0</v>
      </c>
      <c r="G8" s="2">
        <v>0</v>
      </c>
      <c r="H8" s="2">
        <v>0</v>
      </c>
      <c r="I8" s="10">
        <v>0</v>
      </c>
    </row>
    <row r="9" spans="1:9" s="4" customFormat="1" ht="15">
      <c r="A9" s="8" t="s">
        <v>35</v>
      </c>
      <c r="B9" s="5" t="s">
        <v>15</v>
      </c>
      <c r="C9" s="5" t="s">
        <v>16</v>
      </c>
      <c r="D9" s="2">
        <v>12</v>
      </c>
      <c r="E9" s="2">
        <v>8</v>
      </c>
      <c r="F9" s="2">
        <v>1</v>
      </c>
      <c r="G9" s="2">
        <v>2</v>
      </c>
      <c r="H9" s="2">
        <v>4</v>
      </c>
      <c r="I9" s="10">
        <f>4/902</f>
        <v>0.004434589800443459</v>
      </c>
    </row>
    <row r="10" spans="1:9" s="4" customFormat="1" ht="15">
      <c r="A10" s="7" t="s">
        <v>31</v>
      </c>
      <c r="B10" s="5" t="s">
        <v>15</v>
      </c>
      <c r="C10" s="5" t="s">
        <v>17</v>
      </c>
      <c r="D10" s="2">
        <v>11</v>
      </c>
      <c r="E10" s="2">
        <v>5</v>
      </c>
      <c r="F10" s="2">
        <v>21</v>
      </c>
      <c r="G10" s="2">
        <v>13</v>
      </c>
      <c r="H10" s="2">
        <v>9</v>
      </c>
      <c r="I10" s="10">
        <f>9/1906</f>
        <v>0.0047219307450157401</v>
      </c>
    </row>
    <row r="11" spans="1:9" s="4" customFormat="1" ht="15">
      <c r="A11" s="7" t="s">
        <v>32</v>
      </c>
      <c r="B11" s="5" t="s">
        <v>15</v>
      </c>
      <c r="C11" s="5" t="s">
        <v>17</v>
      </c>
      <c r="D11" s="2">
        <v>22</v>
      </c>
      <c r="E11" s="2">
        <v>20</v>
      </c>
      <c r="F11" s="2">
        <v>27</v>
      </c>
      <c r="G11" s="2">
        <v>30</v>
      </c>
      <c r="H11" s="2">
        <v>7</v>
      </c>
      <c r="I11" s="10">
        <f>7/1210</f>
        <v>0.0057851239669421484</v>
      </c>
    </row>
    <row r="12" spans="1:9" s="4" customFormat="1" ht="15">
      <c r="A12" s="7" t="s">
        <v>30</v>
      </c>
      <c r="B12" s="5" t="s">
        <v>13</v>
      </c>
      <c r="C12" s="5" t="s">
        <v>17</v>
      </c>
      <c r="D12" s="2">
        <v>1</v>
      </c>
      <c r="E12" s="2">
        <v>0</v>
      </c>
      <c r="F12" s="2">
        <v>3</v>
      </c>
      <c r="G12" s="2">
        <v>1</v>
      </c>
      <c r="H12" s="2">
        <v>2</v>
      </c>
      <c r="I12" s="10">
        <f>2/513</f>
        <v>0.0038986354775828458</v>
      </c>
    </row>
    <row r="13" spans="1:9" s="4" customFormat="1" ht="15">
      <c r="A13" s="8" t="s">
        <v>36</v>
      </c>
      <c r="B13" s="5" t="s">
        <v>14</v>
      </c>
      <c r="C13" s="5" t="s">
        <v>16</v>
      </c>
      <c r="D13" s="2">
        <v>11</v>
      </c>
      <c r="E13" s="2">
        <v>19</v>
      </c>
      <c r="F13" s="2">
        <v>18</v>
      </c>
      <c r="G13" s="2">
        <v>16</v>
      </c>
      <c r="H13" s="2">
        <v>21</v>
      </c>
      <c r="I13" s="10">
        <f>21/1622</f>
        <v>0.012946979038224414</v>
      </c>
    </row>
    <row r="14" spans="1:9" s="4" customFormat="1" ht="15">
      <c r="A14" s="5" t="s">
        <v>37</v>
      </c>
      <c r="B14" s="5" t="s">
        <v>8</v>
      </c>
      <c r="C14" s="5" t="s">
        <v>16</v>
      </c>
      <c r="D14" s="2">
        <v>36</v>
      </c>
      <c r="E14" s="2">
        <v>44</v>
      </c>
      <c r="F14" s="2">
        <v>96</v>
      </c>
      <c r="G14" s="2">
        <v>45</v>
      </c>
      <c r="H14" s="2">
        <v>62</v>
      </c>
      <c r="I14" s="10">
        <f>62/10810</f>
        <v>0.0057354301572617944</v>
      </c>
    </row>
    <row r="15" spans="1:9" s="4" customFormat="1" ht="15">
      <c r="A15" s="6" t="s">
        <v>19</v>
      </c>
      <c r="B15" s="5" t="s">
        <v>8</v>
      </c>
      <c r="C15" s="5" t="s">
        <v>16</v>
      </c>
      <c r="D15" s="2">
        <v>12</v>
      </c>
      <c r="E15" s="2">
        <v>10</v>
      </c>
      <c r="F15" s="2">
        <v>7</v>
      </c>
      <c r="G15" s="2">
        <v>7</v>
      </c>
      <c r="H15" s="2">
        <v>3</v>
      </c>
      <c r="I15" s="10">
        <f>3/1201</f>
        <v>0.0024979184013322231</v>
      </c>
    </row>
    <row r="16" spans="1:9" s="4" customFormat="1" ht="15">
      <c r="A16" s="7" t="s">
        <v>26</v>
      </c>
      <c r="B16" s="5" t="s">
        <v>8</v>
      </c>
      <c r="C16" s="5" t="s">
        <v>17</v>
      </c>
      <c r="D16" s="2">
        <v>2</v>
      </c>
      <c r="E16" s="2">
        <v>1</v>
      </c>
      <c r="F16" s="2">
        <v>2</v>
      </c>
      <c r="G16" s="2">
        <v>2</v>
      </c>
      <c r="H16" s="2">
        <v>5</v>
      </c>
      <c r="I16" s="10">
        <f>5/224</f>
        <v>0.022321428571428572</v>
      </c>
    </row>
    <row r="17" spans="1:9" s="4" customFormat="1" ht="15">
      <c r="A17" s="7" t="s">
        <v>24</v>
      </c>
      <c r="B17" s="5" t="s">
        <v>8</v>
      </c>
      <c r="C17" s="5" t="s">
        <v>17</v>
      </c>
      <c r="D17" s="2">
        <v>11</v>
      </c>
      <c r="E17" s="2">
        <v>0</v>
      </c>
      <c r="F17" s="2">
        <v>2</v>
      </c>
      <c r="G17" s="2">
        <v>2</v>
      </c>
      <c r="H17" s="2">
        <v>1</v>
      </c>
      <c r="I17" s="10">
        <f>1/185</f>
        <v>0.0054054054054054057</v>
      </c>
    </row>
    <row r="18" spans="1:9" s="4" customFormat="1" ht="15">
      <c r="A18" s="7" t="s">
        <v>27</v>
      </c>
      <c r="B18" s="5" t="s">
        <v>8</v>
      </c>
      <c r="C18" s="5" t="s">
        <v>17</v>
      </c>
      <c r="D18" s="2">
        <v>28</v>
      </c>
      <c r="E18" s="2">
        <v>8</v>
      </c>
      <c r="F18" s="2">
        <v>9</v>
      </c>
      <c r="G18" s="2">
        <v>27</v>
      </c>
      <c r="H18" s="2">
        <v>38</v>
      </c>
      <c r="I18" s="10">
        <f>38/262</f>
        <v>0.14503816793893129</v>
      </c>
    </row>
    <row r="19" spans="1:9" s="4" customFormat="1" ht="15">
      <c r="A19" s="7" t="s">
        <v>21</v>
      </c>
      <c r="B19" s="5" t="s">
        <v>8</v>
      </c>
      <c r="C19" s="5" t="s">
        <v>17</v>
      </c>
      <c r="D19" s="2">
        <v>0</v>
      </c>
      <c r="E19" s="2">
        <v>8</v>
      </c>
      <c r="F19" s="2">
        <v>4</v>
      </c>
      <c r="G19" s="2">
        <v>1</v>
      </c>
      <c r="H19" s="2">
        <v>0</v>
      </c>
      <c r="I19" s="10">
        <f>0/61</f>
        <v>0</v>
      </c>
    </row>
    <row r="20" spans="1:9" s="4" customFormat="1" ht="15">
      <c r="A20" s="6" t="s">
        <v>20</v>
      </c>
      <c r="B20" s="5" t="s">
        <v>8</v>
      </c>
      <c r="C20" s="5" t="s">
        <v>17</v>
      </c>
      <c r="D20" s="2">
        <v>7</v>
      </c>
      <c r="E20" s="2">
        <v>2</v>
      </c>
      <c r="F20" s="2">
        <v>15</v>
      </c>
      <c r="G20" s="2">
        <v>4</v>
      </c>
      <c r="H20" s="2">
        <v>4</v>
      </c>
      <c r="I20" s="10">
        <f>4/226</f>
        <v>0.017699115044247787</v>
      </c>
    </row>
    <row r="21" spans="1:9" s="4" customFormat="1" ht="15">
      <c r="A21" s="7" t="s">
        <v>22</v>
      </c>
      <c r="B21" s="5" t="s">
        <v>8</v>
      </c>
      <c r="C21" s="5" t="s">
        <v>17</v>
      </c>
      <c r="D21" s="2">
        <v>0</v>
      </c>
      <c r="E21" s="2">
        <v>5</v>
      </c>
      <c r="F21" s="2">
        <v>3</v>
      </c>
      <c r="G21" s="2">
        <v>0</v>
      </c>
      <c r="H21" s="2">
        <v>3</v>
      </c>
      <c r="I21" s="10">
        <f>3/107</f>
        <v>0.028037383177570093</v>
      </c>
    </row>
    <row r="22" spans="1:9" s="4" customFormat="1" ht="15">
      <c r="A22" s="7" t="s">
        <v>23</v>
      </c>
      <c r="B22" s="5" t="s">
        <v>8</v>
      </c>
      <c r="C22" s="5" t="s">
        <v>17</v>
      </c>
      <c r="D22" s="2">
        <v>3</v>
      </c>
      <c r="E22" s="2">
        <v>13</v>
      </c>
      <c r="F22" s="2">
        <v>10</v>
      </c>
      <c r="G22" s="2">
        <v>0</v>
      </c>
      <c r="H22" s="2">
        <v>3</v>
      </c>
      <c r="I22" s="10">
        <f>3/88</f>
        <v>0.034090909090909088</v>
      </c>
    </row>
    <row r="23" spans="1:9" s="4" customFormat="1" ht="15">
      <c r="A23" s="7" t="s">
        <v>25</v>
      </c>
      <c r="B23" s="5" t="s">
        <v>8</v>
      </c>
      <c r="C23" s="5" t="s">
        <v>17</v>
      </c>
      <c r="D23" s="2">
        <v>5</v>
      </c>
      <c r="E23" s="2">
        <v>47</v>
      </c>
      <c r="F23" s="2">
        <v>4</v>
      </c>
      <c r="G23" s="2">
        <v>0</v>
      </c>
      <c r="H23" s="2">
        <v>6</v>
      </c>
      <c r="I23" s="10">
        <f>6/341</f>
        <v>0.017595307917888565</v>
      </c>
    </row>
  </sheetData>
  <mergeCells count="1">
    <mergeCell ref="A1:I1"/>
  </mergeCells>
  <pageMargins left="0.7" right="0.7" top="0.75" bottom="0.75" header="0.3" footer="0.3"/>
  <pageSetup orientation="landscape" scale="76" r:id="rId2"/>
  <headerFooter>
    <oddFooter>&amp;L&amp;"Times New Roman,Regular"&amp;9O3120632.v1</oddFooter>
  </headerFooter>
  <tableParts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229854-D1D9-4732-AC1C-18C13E2E2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7952D6-AB29-4072-B6B6-CE46247AF6AC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39ab288a-8589-4c39-bdd2-e9c983f1a4b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ABB9A5E-2551-4315-9F98-52704ECDBD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Snow</dc:creator>
  <cp:keywords/>
  <dc:description/>
  <cp:lastModifiedBy>Martin S. Friedman</cp:lastModifiedBy>
  <dcterms:created xsi:type="dcterms:W3CDTF">2020-12-22T20:22:29Z</dcterms:created>
  <dcterms:modified xsi:type="dcterms:W3CDTF">2020-12-22T20:22:29Z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  <property fmtid="{D5CDD505-2E9C-101B-9397-08002B2CF9AE}" pid="5" name="CUS_DocIDActiveBits">
    <vt:lpwstr>520192</vt:lpwstr>
  </property>
  <property fmtid="{D5CDD505-2E9C-101B-9397-08002B2CF9AE}" pid="6" name="CUS_DocIDLocation">
    <vt:lpwstr>EVERY_PAGE</vt:lpwstr>
  </property>
  <property fmtid="{D5CDD505-2E9C-101B-9397-08002B2CF9AE}" pid="7" name="CUS_DocIDPosition">
    <vt:lpwstr>Left</vt:lpwstr>
  </property>
  <property fmtid="{D5CDD505-2E9C-101B-9397-08002B2CF9AE}" pid="8" name="CUS_DocIDSheetRef">
    <vt:lpwstr>1</vt:lpwstr>
  </property>
  <property fmtid="{D5CDD505-2E9C-101B-9397-08002B2CF9AE}" pid="9" name="CUS_DocIDString">
    <vt:lpwstr>&amp;"Times New Roman,Regular"&amp;9O3120632.v1</vt:lpwstr>
  </property>
  <property fmtid="{D5CDD505-2E9C-101B-9397-08002B2CF9AE}" pid="10" name="CUS_DocIDChunk0">
    <vt:lpwstr>&amp;"Times New Roman,Regular"&amp;9</vt:lpwstr>
  </property>
  <property fmtid="{D5CDD505-2E9C-101B-9397-08002B2CF9AE}" pid="11" name="CUS_DocIDChunk1">
    <vt:lpwstr>O3120632.v1</vt:lpwstr>
  </property>
</Properties>
</file>