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8F777E78-3B45-4848-B8DA-6E33E626B1CD}" xr6:coauthVersionLast="44" xr6:coauthVersionMax="44" xr10:uidLastSave="{00000000-0000-0000-0000-000000000000}"/>
  <bookViews>
    <workbookView xWindow="-120" yWindow="-120" windowWidth="29040" windowHeight="15840" xr2:uid="{973FF68D-221B-48AD-980A-8E699958AF9B}"/>
  </bookViews>
  <sheets>
    <sheet name="Pennbrooke" sheetId="1" r:id="rId1"/>
    <sheet name="Pennbrooke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4" i="2" l="1"/>
  <c r="D104" i="2"/>
  <c r="C104" i="2"/>
  <c r="B104" i="2"/>
  <c r="O100" i="2"/>
  <c r="M100" i="2"/>
  <c r="K100" i="2"/>
  <c r="I100" i="2"/>
  <c r="O99" i="2"/>
  <c r="M99" i="2"/>
  <c r="K99" i="2"/>
  <c r="I99" i="2"/>
  <c r="O98" i="2"/>
  <c r="M98" i="2"/>
  <c r="K98" i="2"/>
  <c r="I98" i="2"/>
  <c r="O97" i="2"/>
  <c r="M97" i="2"/>
  <c r="K97" i="2"/>
  <c r="I97" i="2"/>
  <c r="O96" i="2"/>
  <c r="M96" i="2"/>
  <c r="K96" i="2"/>
  <c r="I96" i="2"/>
  <c r="O95" i="2"/>
  <c r="M95" i="2"/>
  <c r="K95" i="2"/>
  <c r="I95" i="2"/>
  <c r="O94" i="2"/>
  <c r="M94" i="2"/>
  <c r="K94" i="2"/>
  <c r="I94" i="2"/>
  <c r="O93" i="2"/>
  <c r="M93" i="2"/>
  <c r="K93" i="2"/>
  <c r="I93" i="2"/>
  <c r="O92" i="2"/>
  <c r="M92" i="2"/>
  <c r="K92" i="2"/>
  <c r="I92" i="2"/>
  <c r="O91" i="2"/>
  <c r="M91" i="2"/>
  <c r="K91" i="2"/>
  <c r="I91" i="2"/>
  <c r="O90" i="2"/>
  <c r="M90" i="2"/>
  <c r="K90" i="2"/>
  <c r="I90" i="2"/>
  <c r="O89" i="2"/>
  <c r="M89" i="2"/>
  <c r="K89" i="2"/>
  <c r="I89" i="2"/>
  <c r="O88" i="2"/>
  <c r="M88" i="2"/>
  <c r="K88" i="2"/>
  <c r="I88" i="2"/>
  <c r="O87" i="2"/>
  <c r="M87" i="2"/>
  <c r="K87" i="2"/>
  <c r="I87" i="2"/>
  <c r="O86" i="2"/>
  <c r="M86" i="2"/>
  <c r="K86" i="2"/>
  <c r="I86" i="2"/>
  <c r="O85" i="2"/>
  <c r="M85" i="2"/>
  <c r="K85" i="2"/>
  <c r="I85" i="2"/>
  <c r="O84" i="2"/>
  <c r="M84" i="2"/>
  <c r="K84" i="2"/>
  <c r="I84" i="2"/>
  <c r="O83" i="2"/>
  <c r="M83" i="2"/>
  <c r="K83" i="2"/>
  <c r="I83" i="2"/>
  <c r="O82" i="2"/>
  <c r="M82" i="2"/>
  <c r="K82" i="2"/>
  <c r="I82" i="2"/>
  <c r="O81" i="2"/>
  <c r="M81" i="2"/>
  <c r="K81" i="2"/>
  <c r="I81" i="2"/>
  <c r="O80" i="2"/>
  <c r="M80" i="2"/>
  <c r="K80" i="2"/>
  <c r="I80" i="2"/>
  <c r="O79" i="2"/>
  <c r="M79" i="2"/>
  <c r="K79" i="2"/>
  <c r="I79" i="2"/>
  <c r="O78" i="2"/>
  <c r="M78" i="2"/>
  <c r="K78" i="2"/>
  <c r="I78" i="2"/>
  <c r="O77" i="2"/>
  <c r="M77" i="2"/>
  <c r="K77" i="2"/>
  <c r="I77" i="2"/>
  <c r="O76" i="2"/>
  <c r="M76" i="2"/>
  <c r="K76" i="2"/>
  <c r="I76" i="2"/>
  <c r="O75" i="2"/>
  <c r="M75" i="2"/>
  <c r="K75" i="2"/>
  <c r="I75" i="2"/>
  <c r="G75" i="2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O74" i="2"/>
  <c r="M74" i="2"/>
  <c r="K74" i="2"/>
  <c r="I74" i="2"/>
  <c r="G74" i="2"/>
  <c r="O73" i="2"/>
  <c r="O104" i="2" s="1"/>
  <c r="M73" i="2"/>
  <c r="M104" i="2" s="1"/>
  <c r="K73" i="2"/>
  <c r="K104" i="2" s="1"/>
  <c r="I73" i="2"/>
  <c r="I104" i="2" s="1"/>
  <c r="AJ67" i="2"/>
  <c r="AI67" i="2"/>
  <c r="AH67" i="2"/>
  <c r="AJ66" i="2"/>
  <c r="AI66" i="2"/>
  <c r="AH66" i="2"/>
  <c r="AJ65" i="2"/>
  <c r="AI65" i="2"/>
  <c r="AH65" i="2"/>
  <c r="AJ64" i="2"/>
  <c r="AI64" i="2"/>
  <c r="AH64" i="2"/>
  <c r="AJ63" i="2"/>
  <c r="AI63" i="2"/>
  <c r="AH63" i="2"/>
  <c r="AJ62" i="2"/>
  <c r="AI62" i="2"/>
  <c r="AH62" i="2"/>
  <c r="AJ61" i="2"/>
  <c r="AI61" i="2"/>
  <c r="AH61" i="2"/>
  <c r="AJ60" i="2"/>
  <c r="AI60" i="2"/>
  <c r="AH60" i="2"/>
  <c r="AJ59" i="2"/>
  <c r="AI59" i="2"/>
  <c r="AH59" i="2"/>
  <c r="AJ58" i="2"/>
  <c r="AI58" i="2"/>
  <c r="AH58" i="2"/>
  <c r="AJ57" i="2"/>
  <c r="AI57" i="2"/>
  <c r="AH57" i="2"/>
  <c r="AJ56" i="2"/>
  <c r="AI56" i="2"/>
  <c r="AH56" i="2"/>
  <c r="AJ51" i="2"/>
  <c r="AI51" i="2"/>
  <c r="AH51" i="2"/>
  <c r="AJ50" i="2"/>
  <c r="AI50" i="2"/>
  <c r="AH50" i="2"/>
  <c r="AJ49" i="2"/>
  <c r="AI49" i="2"/>
  <c r="AH49" i="2"/>
  <c r="AJ48" i="2"/>
  <c r="AI48" i="2"/>
  <c r="AH48" i="2"/>
  <c r="AJ47" i="2"/>
  <c r="AI47" i="2"/>
  <c r="AH47" i="2"/>
  <c r="AJ46" i="2"/>
  <c r="AI46" i="2"/>
  <c r="AH46" i="2"/>
  <c r="AJ45" i="2"/>
  <c r="AI45" i="2"/>
  <c r="AH45" i="2"/>
  <c r="AJ44" i="2"/>
  <c r="AI44" i="2"/>
  <c r="AH44" i="2"/>
  <c r="AJ43" i="2"/>
  <c r="AI43" i="2"/>
  <c r="AH43" i="2"/>
  <c r="AJ42" i="2"/>
  <c r="AI42" i="2"/>
  <c r="AH42" i="2"/>
  <c r="AJ41" i="2"/>
  <c r="AI41" i="2"/>
  <c r="AH41" i="2"/>
  <c r="AJ40" i="2"/>
  <c r="AI40" i="2"/>
  <c r="AH40" i="2"/>
  <c r="AJ35" i="2"/>
  <c r="AI35" i="2"/>
  <c r="AH35" i="2"/>
  <c r="AJ34" i="2"/>
  <c r="AI34" i="2"/>
  <c r="AH34" i="2"/>
  <c r="AJ33" i="2"/>
  <c r="AI33" i="2"/>
  <c r="AH33" i="2"/>
  <c r="AJ32" i="2"/>
  <c r="AI32" i="2"/>
  <c r="AH32" i="2"/>
  <c r="AJ31" i="2"/>
  <c r="AI31" i="2"/>
  <c r="AH31" i="2"/>
  <c r="AJ30" i="2"/>
  <c r="AI30" i="2"/>
  <c r="AH30" i="2"/>
  <c r="AJ29" i="2"/>
  <c r="AI29" i="2"/>
  <c r="AH29" i="2"/>
  <c r="AJ28" i="2"/>
  <c r="AI28" i="2"/>
  <c r="AH28" i="2"/>
  <c r="AJ27" i="2"/>
  <c r="AI27" i="2"/>
  <c r="AH27" i="2"/>
  <c r="AJ26" i="2"/>
  <c r="AI26" i="2"/>
  <c r="AH26" i="2"/>
  <c r="AJ25" i="2"/>
  <c r="AI25" i="2"/>
  <c r="AH25" i="2"/>
  <c r="AJ24" i="2"/>
  <c r="AI24" i="2"/>
  <c r="AH24" i="2"/>
  <c r="AJ19" i="2"/>
  <c r="AI19" i="2"/>
  <c r="AH19" i="2"/>
  <c r="AJ18" i="2"/>
  <c r="AI18" i="2"/>
  <c r="AH18" i="2"/>
  <c r="AJ17" i="2"/>
  <c r="AI17" i="2"/>
  <c r="AH17" i="2"/>
  <c r="AJ16" i="2"/>
  <c r="AI16" i="2"/>
  <c r="AH16" i="2"/>
  <c r="AJ15" i="2"/>
  <c r="AI15" i="2"/>
  <c r="AH15" i="2"/>
  <c r="AJ14" i="2"/>
  <c r="AI14" i="2"/>
  <c r="AH14" i="2"/>
  <c r="AJ13" i="2"/>
  <c r="AI13" i="2"/>
  <c r="AH13" i="2"/>
  <c r="AJ12" i="2"/>
  <c r="AI12" i="2"/>
  <c r="AH12" i="2"/>
  <c r="AJ11" i="2"/>
  <c r="AI11" i="2"/>
  <c r="AH11" i="2"/>
  <c r="AJ10" i="2"/>
  <c r="AI10" i="2"/>
  <c r="AH10" i="2"/>
  <c r="AJ9" i="2"/>
  <c r="AI9" i="2"/>
  <c r="AH9" i="2"/>
  <c r="AJ8" i="2"/>
  <c r="AI8" i="2"/>
  <c r="AH8" i="2"/>
  <c r="K81" i="1"/>
  <c r="J81" i="1"/>
  <c r="I81" i="1"/>
  <c r="H81" i="1"/>
  <c r="K80" i="1"/>
  <c r="J80" i="1"/>
  <c r="I80" i="1"/>
  <c r="H80" i="1"/>
  <c r="K79" i="1"/>
  <c r="E81" i="1" s="1"/>
  <c r="J79" i="1"/>
  <c r="D81" i="1" s="1"/>
  <c r="I79" i="1"/>
  <c r="C81" i="1" s="1"/>
  <c r="H79" i="1"/>
  <c r="B81" i="1" s="1"/>
  <c r="K78" i="1"/>
  <c r="E80" i="1" s="1"/>
  <c r="J78" i="1"/>
  <c r="D80" i="1" s="1"/>
  <c r="I78" i="1"/>
  <c r="C80" i="1" s="1"/>
  <c r="H78" i="1"/>
  <c r="B80" i="1" s="1"/>
  <c r="K77" i="1"/>
  <c r="E79" i="1" s="1"/>
  <c r="J77" i="1"/>
  <c r="D79" i="1" s="1"/>
  <c r="I77" i="1"/>
  <c r="C79" i="1" s="1"/>
  <c r="H77" i="1"/>
  <c r="B79" i="1" s="1"/>
  <c r="K76" i="1"/>
  <c r="E78" i="1" s="1"/>
  <c r="J76" i="1"/>
  <c r="D78" i="1" s="1"/>
  <c r="I76" i="1"/>
  <c r="C78" i="1" s="1"/>
  <c r="H76" i="1"/>
  <c r="B78" i="1" s="1"/>
  <c r="K75" i="1"/>
  <c r="E77" i="1" s="1"/>
  <c r="J75" i="1"/>
  <c r="D77" i="1" s="1"/>
  <c r="I75" i="1"/>
  <c r="C77" i="1" s="1"/>
  <c r="H75" i="1"/>
  <c r="B77" i="1" s="1"/>
  <c r="K74" i="1"/>
  <c r="E76" i="1" s="1"/>
  <c r="J74" i="1"/>
  <c r="D76" i="1" s="1"/>
  <c r="I74" i="1"/>
  <c r="C76" i="1" s="1"/>
  <c r="H74" i="1"/>
  <c r="B76" i="1" s="1"/>
  <c r="K73" i="1"/>
  <c r="E75" i="1" s="1"/>
  <c r="J73" i="1"/>
  <c r="D75" i="1" s="1"/>
  <c r="I73" i="1"/>
  <c r="C75" i="1" s="1"/>
  <c r="H73" i="1"/>
  <c r="B75" i="1" s="1"/>
  <c r="K72" i="1"/>
  <c r="E74" i="1" s="1"/>
  <c r="J72" i="1"/>
  <c r="D74" i="1" s="1"/>
  <c r="I72" i="1"/>
  <c r="C74" i="1" s="1"/>
  <c r="H72" i="1"/>
  <c r="B74" i="1" s="1"/>
  <c r="K71" i="1"/>
  <c r="E73" i="1" s="1"/>
  <c r="J71" i="1"/>
  <c r="D73" i="1" s="1"/>
  <c r="I71" i="1"/>
  <c r="C73" i="1" s="1"/>
  <c r="H71" i="1"/>
  <c r="B73" i="1" s="1"/>
  <c r="K70" i="1"/>
  <c r="E72" i="1" s="1"/>
  <c r="J70" i="1"/>
  <c r="D72" i="1" s="1"/>
  <c r="I70" i="1"/>
  <c r="C72" i="1" s="1"/>
  <c r="H70" i="1"/>
  <c r="B72" i="1" s="1"/>
  <c r="E70" i="1"/>
  <c r="D70" i="1"/>
  <c r="C70" i="1"/>
  <c r="B7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D50" i="1" s="1"/>
  <c r="C37" i="1"/>
  <c r="C51" i="1" s="1"/>
  <c r="B37" i="1"/>
  <c r="B49" i="1" s="1"/>
  <c r="T29" i="1"/>
  <c r="Q29" i="1"/>
  <c r="O29" i="1"/>
  <c r="M29" i="1"/>
  <c r="L29" i="1"/>
  <c r="K29" i="1"/>
  <c r="J29" i="1"/>
  <c r="H29" i="1"/>
  <c r="F29" i="1"/>
  <c r="C29" i="1"/>
  <c r="T28" i="1"/>
  <c r="R28" i="1"/>
  <c r="N28" i="1"/>
  <c r="K28" i="1"/>
  <c r="J28" i="1"/>
  <c r="H28" i="1"/>
  <c r="C28" i="1"/>
  <c r="T27" i="1"/>
  <c r="S27" i="1"/>
  <c r="R27" i="1"/>
  <c r="Q27" i="1"/>
  <c r="O27" i="1"/>
  <c r="N27" i="1"/>
  <c r="M27" i="1"/>
  <c r="L27" i="1"/>
  <c r="K27" i="1"/>
  <c r="J27" i="1"/>
  <c r="H27" i="1"/>
  <c r="F27" i="1"/>
  <c r="C27" i="1"/>
  <c r="I25" i="1"/>
  <c r="G25" i="1"/>
  <c r="E25" i="1"/>
  <c r="D25" i="1"/>
  <c r="B25" i="1"/>
  <c r="I24" i="1"/>
  <c r="G24" i="1"/>
  <c r="E24" i="1"/>
  <c r="D24" i="1"/>
  <c r="B24" i="1"/>
  <c r="I23" i="1"/>
  <c r="G23" i="1"/>
  <c r="E23" i="1"/>
  <c r="D23" i="1"/>
  <c r="B23" i="1"/>
  <c r="I22" i="1"/>
  <c r="G22" i="1"/>
  <c r="E22" i="1"/>
  <c r="D22" i="1"/>
  <c r="B22" i="1"/>
  <c r="I21" i="1"/>
  <c r="G21" i="1"/>
  <c r="E21" i="1"/>
  <c r="D21" i="1"/>
  <c r="B21" i="1"/>
  <c r="I20" i="1"/>
  <c r="G20" i="1"/>
  <c r="E20" i="1"/>
  <c r="D20" i="1"/>
  <c r="B20" i="1"/>
  <c r="I19" i="1"/>
  <c r="G19" i="1"/>
  <c r="E19" i="1"/>
  <c r="D19" i="1"/>
  <c r="B19" i="1"/>
  <c r="I18" i="1"/>
  <c r="G18" i="1"/>
  <c r="E18" i="1"/>
  <c r="D18" i="1"/>
  <c r="B18" i="1"/>
  <c r="I17" i="1"/>
  <c r="G17" i="1"/>
  <c r="E17" i="1"/>
  <c r="D17" i="1"/>
  <c r="B17" i="1"/>
  <c r="I16" i="1"/>
  <c r="G16" i="1"/>
  <c r="E16" i="1"/>
  <c r="D16" i="1"/>
  <c r="B16" i="1"/>
  <c r="I15" i="1"/>
  <c r="G15" i="1"/>
  <c r="E15" i="1"/>
  <c r="D15" i="1"/>
  <c r="B15" i="1"/>
  <c r="I14" i="1"/>
  <c r="I27" i="1" s="1"/>
  <c r="G14" i="1"/>
  <c r="G29" i="1" s="1"/>
  <c r="E14" i="1"/>
  <c r="E27" i="1" s="1"/>
  <c r="D14" i="1"/>
  <c r="D29" i="1" s="1"/>
  <c r="B14" i="1"/>
  <c r="B26" i="1" s="1"/>
  <c r="G27" i="1" l="1"/>
  <c r="I28" i="1"/>
  <c r="E29" i="1"/>
  <c r="I29" i="1"/>
  <c r="C52" i="1"/>
  <c r="D71" i="1"/>
  <c r="D27" i="1"/>
  <c r="C50" i="1"/>
  <c r="D52" i="1"/>
  <c r="E71" i="1"/>
  <c r="D28" i="1"/>
  <c r="B71" i="1"/>
  <c r="C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  <author>ph</author>
    <author>jtappan</author>
    <author>Peggy J. Hanks</author>
  </authors>
  <commentList>
    <comment ref="J10" authorId="0" shapeId="0" xr:uid="{2A761074-0027-4C59-A5C5-0697C9E1B7A4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'BOD, Carbonaceous 5 day, 20C PARM Code 80082 EFA-1'</t>
        </r>
      </text>
    </comment>
    <comment ref="M10" authorId="0" shapeId="0" xr:uid="{A60C1EA3-7BAC-4CC5-9AFE-0A3B750258B6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'Solids, Total Suspended PARM Code 00530 B EFB-1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0" authorId="0" shapeId="0" xr:uid="{17FB8114-E1D0-4056-97CA-DA01C470497C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Ph PARM Code 00400 A EFA-1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" authorId="0" shapeId="0" xr:uid="{257E6BF5-D465-4E33-A75D-1DACF882B831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Total Residual Chlorine (For Disinfection) PARM Code 50060 EFA-1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0" authorId="0" shapeId="0" xr:uid="{952342F3-C485-470B-A7E3-BE17A30D6D02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BOD, Carbonaceous 5 day, 20C PARM Code 80082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0" authorId="0" shapeId="0" xr:uid="{44B66683-75FD-40F8-80A9-C0766B6F32BF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Solids, Total Suspended PARM Code 00530 INF-1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 xr:uid="{12D18ABF-1E66-4D81-9115-6B44C6F15CC2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Flow PARM Code 50050 FLW-1'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1" shapeId="0" xr:uid="{405C054B-8036-4D35-B111-5CBD2AB4E5BC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'Flow, Public access reuse PARM Code 50050 FLW-2'</t>
        </r>
      </text>
    </comment>
    <comment ref="H11" authorId="1" shapeId="0" xr:uid="{CB3DE224-F41E-4050-B91F-04BB118F22BA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'Flow, to RIBs 3 and 4 PARM Code 50050 FLW-3</t>
        </r>
      </text>
    </comment>
    <comment ref="P11" authorId="0" shapeId="0" xr:uid="{B8B44B31-268E-493D-B3A0-1C5BF8150772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Coliform, Fecal, %less than detection PARM Code 51005 EFA-1</t>
        </r>
      </text>
    </comment>
    <comment ref="Q11" authorId="0" shapeId="0" xr:uid="{C89B8BE4-DB65-48A7-84B4-EB4229A79209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Coliform, Fecal PARM Code 74055 EFA-1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2" shapeId="0" xr:uid="{000D0302-D744-4916-AE0E-12B75B009664}">
      <text>
        <r>
          <rPr>
            <sz val="8"/>
            <color indexed="81"/>
            <rFont val="Tahoma"/>
            <family val="2"/>
          </rPr>
          <t>Data can be found starting on page 3 of the DMR</t>
        </r>
      </text>
    </comment>
    <comment ref="B56" authorId="3" shapeId="0" xr:uid="{81B87FAB-B59D-4887-A5E1-319E14C7FA7C}">
      <text>
        <r>
          <rPr>
            <b/>
            <sz val="9"/>
            <color indexed="81"/>
            <rFont val="Tahoma"/>
            <family val="2"/>
          </rPr>
          <t>Peggy J. Hanks:</t>
        </r>
        <r>
          <rPr>
            <sz val="9"/>
            <color indexed="81"/>
            <rFont val="Tahoma"/>
            <family val="2"/>
          </rPr>
          <t xml:space="preserve">
Copy/paste/value this 2017 3mth Running Avg values from the 2017 DMR Summaries</t>
        </r>
      </text>
    </comment>
  </commentList>
</comments>
</file>

<file path=xl/sharedStrings.xml><?xml version="1.0" encoding="utf-8"?>
<sst xmlns="http://schemas.openxmlformats.org/spreadsheetml/2006/main" count="266" uniqueCount="77">
  <si>
    <t>260/451 (691) - Pennbrooke 2019</t>
  </si>
  <si>
    <t>Operating Permit No.:</t>
  </si>
  <si>
    <t>FLA010570</t>
  </si>
  <si>
    <t>Expires:</t>
  </si>
  <si>
    <t xml:space="preserve">Plant Permitted Capacity: </t>
  </si>
  <si>
    <t>0.180 mgd AADF</t>
  </si>
  <si>
    <t xml:space="preserve">Perc Ponds/Surf Discharge: </t>
  </si>
  <si>
    <t>0.030 mgd</t>
  </si>
  <si>
    <t>From Daily Flow Worksheet</t>
  </si>
  <si>
    <t xml:space="preserve">Reuse/Public Access: </t>
  </si>
  <si>
    <t>0.045 mgd</t>
  </si>
  <si>
    <t>Manual data entry from DMR</t>
  </si>
  <si>
    <t>Hyperlinks!A1</t>
  </si>
  <si>
    <t>Public Access Reuse - Including Influent</t>
  </si>
  <si>
    <t>Total Flow through Treatment Plant (FLW-1)</t>
  </si>
  <si>
    <t>Public Access Reuse GC RIB  (FLW-2)</t>
  </si>
  <si>
    <t>Flow, To RIBs 3 &amp; 4 (FLW-3)</t>
  </si>
  <si>
    <t>CBOD5</t>
  </si>
  <si>
    <t xml:space="preserve">TSS  </t>
  </si>
  <si>
    <t>pH</t>
  </si>
  <si>
    <t>Fecal Coliform</t>
  </si>
  <si>
    <t>TRC</t>
  </si>
  <si>
    <t>TSS</t>
  </si>
  <si>
    <t>Mo Flow</t>
  </si>
  <si>
    <t>An Avg</t>
  </si>
  <si>
    <t>Mo Avg</t>
  </si>
  <si>
    <t>Peak</t>
  </si>
  <si>
    <t>Max</t>
  </si>
  <si>
    <t>Min</t>
  </si>
  <si>
    <t xml:space="preserve">Mo. </t>
  </si>
  <si>
    <t>mgd</t>
  </si>
  <si>
    <t>Flow</t>
  </si>
  <si>
    <t>mg/L</t>
  </si>
  <si>
    <t>Total</t>
  </si>
  <si>
    <t>#/100ml</t>
  </si>
  <si>
    <t>Limit</t>
  </si>
  <si>
    <t>Report</t>
  </si>
  <si>
    <t xml:space="preserve">INF-1 </t>
  </si>
  <si>
    <t>&lt;1.0</t>
  </si>
  <si>
    <t>February</t>
  </si>
  <si>
    <t>March</t>
  </si>
  <si>
    <t>April</t>
  </si>
  <si>
    <t>May</t>
  </si>
  <si>
    <t>June</t>
  </si>
  <si>
    <t>July</t>
  </si>
  <si>
    <t>August</t>
  </si>
  <si>
    <t xml:space="preserve">  </t>
  </si>
  <si>
    <t>September</t>
  </si>
  <si>
    <t>October</t>
  </si>
  <si>
    <t>November</t>
  </si>
  <si>
    <t>December</t>
  </si>
  <si>
    <t>Average</t>
  </si>
  <si>
    <t>Minimum</t>
  </si>
  <si>
    <t>Maximum</t>
  </si>
  <si>
    <r>
      <t>FLW-4 Percolation Ponds 1 &amp; 2</t>
    </r>
    <r>
      <rPr>
        <b/>
        <sz val="10"/>
        <rFont val="Arial"/>
        <family val="2"/>
      </rPr>
      <t xml:space="preserve"> (Flow RIBS #1 and #2)</t>
    </r>
  </si>
  <si>
    <t>Flow FLW-4</t>
  </si>
  <si>
    <t>Max Day</t>
  </si>
  <si>
    <t>3 Month Running Average</t>
  </si>
  <si>
    <t>Monthly Total Flow</t>
  </si>
  <si>
    <t>FLW-1</t>
  </si>
  <si>
    <t>FLW-2</t>
  </si>
  <si>
    <t>FLW-3</t>
  </si>
  <si>
    <t>FLW-4</t>
  </si>
  <si>
    <t>January 2018</t>
  </si>
  <si>
    <t>Jacquee - Copy/paste/value the 2019 mthly flows from this table in 2019 DMR Summaries</t>
  </si>
  <si>
    <t>2019 Pennbrooke DMR Flow Summary</t>
  </si>
  <si>
    <t>Note:  Daily flows can be found in 'Central Fl Operations/Pennbrooke/DMRs/2019 DMRs folder.  Copy from Page 8 of the 'Word' doc to this worksheet (see row 71 below)</t>
  </si>
  <si>
    <t>If month needed is not in the above referenced folder, email Ray Parrish with a reminder to save to this folder.</t>
  </si>
  <si>
    <t>FLW-01 Plant</t>
  </si>
  <si>
    <t>Day</t>
  </si>
  <si>
    <t>Avg</t>
  </si>
  <si>
    <t>FLW-02 Public Access</t>
  </si>
  <si>
    <t>FLW-03 Perc Ponds RIBs 3 &amp; 4</t>
  </si>
  <si>
    <t>FLW-04 Perc Ponds RIBs 1 &amp; 2</t>
  </si>
  <si>
    <t>Waiting on corrrected Part B from Ray</t>
  </si>
  <si>
    <t>(1) Copy from DMR (Central Fl/Pennbrooke/DMRs). (2) Format copied cells to Arial 10. (3) copy from FLW Column and 'Paste Special/Transpose' to the applicable FLW-X row.</t>
  </si>
  <si>
    <t>(4).  Delete data from rows 73 - 31 once daily flows have been copied to above FLW rows.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</si>
</sst>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00"/>
    <numFmt numFmtId="166" formatCode="0.0"/>
    <numFmt numFmtId="167" formatCode="0.0000"/>
  </numFmts>
  <fonts count="30"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Geneva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9"/>
      <name val="Geneva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 applyProtection="0"/>
  </cellStyleXfs>
  <cellXfs count="18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0" xfId="0" applyFont="1"/>
    <xf numFmtId="164" fontId="5" fillId="0" borderId="0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4" borderId="0" xfId="0" applyFont="1" applyFill="1"/>
    <xf numFmtId="0" fontId="6" fillId="0" borderId="0" xfId="2" applyAlignment="1" applyProtection="1"/>
    <xf numFmtId="0" fontId="7" fillId="2" borderId="2" xfId="3" applyFont="1" applyFill="1" applyBorder="1" applyAlignment="1">
      <alignment horizontal="left"/>
    </xf>
    <xf numFmtId="0" fontId="4" fillId="2" borderId="3" xfId="3" applyFont="1" applyFill="1" applyBorder="1" applyAlignment="1">
      <alignment horizontal="lef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8" fillId="0" borderId="0" xfId="0" applyFont="1"/>
    <xf numFmtId="0" fontId="9" fillId="0" borderId="0" xfId="3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7" xfId="0" applyBorder="1"/>
    <xf numFmtId="0" fontId="4" fillId="4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5" fontId="4" fillId="4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5" fontId="4" fillId="4" borderId="12" xfId="0" applyNumberFormat="1" applyFont="1" applyFill="1" applyBorder="1" applyAlignment="1">
      <alignment horizontal="center"/>
    </xf>
    <xf numFmtId="166" fontId="4" fillId="4" borderId="12" xfId="0" applyNumberFormat="1" applyFont="1" applyFill="1" applyBorder="1" applyAlignment="1">
      <alignment horizontal="center"/>
    </xf>
    <xf numFmtId="166" fontId="4" fillId="4" borderId="13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6" fontId="4" fillId="4" borderId="5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wrapText="1"/>
    </xf>
    <xf numFmtId="17" fontId="7" fillId="0" borderId="14" xfId="0" applyNumberFormat="1" applyFont="1" applyBorder="1" applyAlignment="1">
      <alignment horizontal="left" wrapText="1"/>
    </xf>
    <xf numFmtId="165" fontId="4" fillId="0" borderId="14" xfId="0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9" fontId="4" fillId="0" borderId="14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9" xfId="0" applyFont="1" applyBorder="1" applyAlignment="1">
      <alignment horizontal="right"/>
    </xf>
    <xf numFmtId="165" fontId="14" fillId="0" borderId="9" xfId="0" applyNumberFormat="1" applyFont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7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right"/>
    </xf>
    <xf numFmtId="165" fontId="4" fillId="2" borderId="16" xfId="0" applyNumberFormat="1" applyFont="1" applyFill="1" applyBorder="1" applyAlignment="1">
      <alignment horizontal="center"/>
    </xf>
    <xf numFmtId="165" fontId="4" fillId="0" borderId="17" xfId="4" applyNumberFormat="1" applyFont="1" applyBorder="1" applyAlignment="1">
      <alignment horizontal="center"/>
    </xf>
    <xf numFmtId="2" fontId="4" fillId="0" borderId="17" xfId="4" applyNumberFormat="1" applyFont="1" applyBorder="1" applyAlignment="1">
      <alignment horizontal="center"/>
    </xf>
    <xf numFmtId="166" fontId="4" fillId="0" borderId="17" xfId="4" applyNumberFormat="1" applyFont="1" applyBorder="1" applyAlignment="1">
      <alignment horizontal="center"/>
    </xf>
    <xf numFmtId="165" fontId="4" fillId="2" borderId="18" xfId="0" applyNumberFormat="1" applyFont="1" applyFill="1" applyBorder="1" applyAlignment="1">
      <alignment horizontal="center"/>
    </xf>
    <xf numFmtId="1" fontId="4" fillId="0" borderId="17" xfId="4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4" fillId="0" borderId="19" xfId="0" applyFont="1" applyBorder="1" applyAlignment="1">
      <alignment horizontal="right"/>
    </xf>
    <xf numFmtId="165" fontId="4" fillId="2" borderId="20" xfId="0" applyNumberFormat="1" applyFont="1" applyFill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7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9" fontId="4" fillId="2" borderId="10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165" fontId="4" fillId="2" borderId="23" xfId="0" applyNumberFormat="1" applyFont="1" applyFill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7" fontId="4" fillId="0" borderId="24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/>
    </xf>
    <xf numFmtId="9" fontId="4" fillId="2" borderId="24" xfId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4" fillId="2" borderId="2" xfId="3" applyFont="1" applyFill="1" applyBorder="1" applyAlignment="1">
      <alignment horizontal="left"/>
    </xf>
    <xf numFmtId="0" fontId="17" fillId="2" borderId="6" xfId="3" applyFont="1" applyFill="1" applyBorder="1" applyAlignment="1">
      <alignment horizontal="left"/>
    </xf>
    <xf numFmtId="0" fontId="17" fillId="2" borderId="7" xfId="0" applyFont="1" applyFill="1" applyBorder="1"/>
    <xf numFmtId="0" fontId="17" fillId="0" borderId="0" xfId="0" applyFont="1"/>
    <xf numFmtId="0" fontId="17" fillId="3" borderId="26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165" fontId="17" fillId="3" borderId="12" xfId="0" applyNumberFormat="1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7" fontId="4" fillId="0" borderId="14" xfId="0" applyNumberFormat="1" applyFont="1" applyBorder="1" applyAlignment="1">
      <alignment wrapText="1"/>
    </xf>
    <xf numFmtId="167" fontId="18" fillId="0" borderId="14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7" fillId="0" borderId="14" xfId="0" applyFont="1" applyBorder="1"/>
    <xf numFmtId="0" fontId="14" fillId="0" borderId="9" xfId="0" applyFont="1" applyBorder="1" applyAlignment="1">
      <alignment horizontal="right"/>
    </xf>
    <xf numFmtId="167" fontId="19" fillId="0" borderId="14" xfId="0" applyNumberFormat="1" applyFont="1" applyBorder="1" applyAlignment="1">
      <alignment horizontal="center"/>
    </xf>
    <xf numFmtId="165" fontId="18" fillId="2" borderId="3" xfId="0" applyNumberFormat="1" applyFont="1" applyFill="1" applyBorder="1" applyAlignment="1">
      <alignment horizontal="center"/>
    </xf>
    <xf numFmtId="167" fontId="18" fillId="2" borderId="4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7" fillId="0" borderId="14" xfId="0" applyFont="1" applyBorder="1" applyAlignment="1">
      <alignment horizontal="right"/>
    </xf>
    <xf numFmtId="165" fontId="18" fillId="2" borderId="1" xfId="0" applyNumberFormat="1" applyFont="1" applyFill="1" applyBorder="1" applyAlignment="1">
      <alignment horizontal="center"/>
    </xf>
    <xf numFmtId="167" fontId="18" fillId="2" borderId="14" xfId="0" applyNumberFormat="1" applyFont="1" applyFill="1" applyBorder="1" applyAlignment="1">
      <alignment horizontal="center"/>
    </xf>
    <xf numFmtId="165" fontId="18" fillId="2" borderId="26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7" fontId="7" fillId="0" borderId="27" xfId="0" applyNumberFormat="1" applyFont="1" applyBorder="1" applyAlignment="1">
      <alignment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3" fillId="0" borderId="0" xfId="0" applyFont="1"/>
    <xf numFmtId="0" fontId="4" fillId="0" borderId="30" xfId="0" applyFont="1" applyBorder="1"/>
    <xf numFmtId="165" fontId="0" fillId="0" borderId="14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4" fillId="0" borderId="32" xfId="0" applyFont="1" applyBorder="1"/>
    <xf numFmtId="165" fontId="0" fillId="0" borderId="9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4" fillId="0" borderId="34" xfId="0" applyFont="1" applyBorder="1"/>
    <xf numFmtId="165" fontId="0" fillId="0" borderId="35" xfId="0" applyNumberFormat="1" applyBorder="1" applyAlignment="1">
      <alignment horizontal="center"/>
    </xf>
    <xf numFmtId="165" fontId="0" fillId="0" borderId="36" xfId="0" applyNumberForma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2" quotePrefix="1" applyAlignment="1" applyProtection="1"/>
    <xf numFmtId="0" fontId="24" fillId="0" borderId="0" xfId="0" applyFont="1"/>
    <xf numFmtId="0" fontId="25" fillId="0" borderId="0" xfId="0" applyFont="1"/>
    <xf numFmtId="0" fontId="7" fillId="2" borderId="14" xfId="0" applyFont="1" applyFill="1" applyBorder="1" applyAlignment="1">
      <alignment horizontal="center"/>
    </xf>
    <xf numFmtId="0" fontId="26" fillId="5" borderId="14" xfId="0" applyFont="1" applyFill="1" applyBorder="1"/>
    <xf numFmtId="0" fontId="26" fillId="2" borderId="14" xfId="0" applyFont="1" applyFill="1" applyBorder="1" applyAlignment="1">
      <alignment horizontal="center"/>
    </xf>
    <xf numFmtId="165" fontId="4" fillId="5" borderId="14" xfId="0" applyNumberFormat="1" applyFont="1" applyFill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7" fontId="3" fillId="0" borderId="14" xfId="4" applyNumberFormat="1" applyFont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0" fillId="0" borderId="14" xfId="0" applyBorder="1"/>
    <xf numFmtId="165" fontId="27" fillId="0" borderId="14" xfId="0" applyNumberFormat="1" applyFont="1" applyBorder="1" applyAlignment="1">
      <alignment horizontal="center" wrapText="1"/>
    </xf>
    <xf numFmtId="165" fontId="4" fillId="2" borderId="7" xfId="0" applyNumberFormat="1" applyFont="1" applyFill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11" fillId="0" borderId="0" xfId="0" applyFont="1"/>
    <xf numFmtId="0" fontId="28" fillId="0" borderId="37" xfId="0" applyFont="1" applyBorder="1" applyAlignment="1">
      <alignment vertical="center" wrapText="1"/>
    </xf>
    <xf numFmtId="0" fontId="28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9" fillId="0" borderId="37" xfId="0" applyFont="1" applyBorder="1" applyAlignment="1">
      <alignment vertical="center" wrapText="1"/>
    </xf>
    <xf numFmtId="0" fontId="29" fillId="0" borderId="37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/>
  </cellXfs>
  <cellStyles count="5">
    <cellStyle name="Hyperlink" xfId="2" builtinId="8"/>
    <cellStyle name="Normal" xfId="0" builtinId="0"/>
    <cellStyle name="Normal_Crnwd Daily Flow" xfId="4" xr:uid="{BB1BA769-154E-4A60-89AA-A2FBBEC5AFE2}"/>
    <cellStyle name="Normal_WW Plant Capacities" xfId="3" xr:uid="{B238A762-EF65-4E65-9559-4C3032A2221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A85E-240A-4509-B572-56831DC8399B}">
  <sheetPr>
    <tabColor rgb="FF92D050"/>
  </sheetPr>
  <dimension ref="A1:W85"/>
  <sheetViews>
    <sheetView tabSelected="1" zoomScale="90" zoomScaleNormal="90" workbookViewId="0">
      <selection activeCell="N61" sqref="N61"/>
    </sheetView>
  </sheetViews>
  <sheetFormatPr defaultRowHeight="14.25"/>
  <cols>
    <col min="1" max="1" width="14.5" customWidth="1"/>
    <col min="2" max="2" width="10.75" customWidth="1"/>
    <col min="3" max="3" width="10.625" customWidth="1"/>
    <col min="4" max="4" width="10" customWidth="1"/>
    <col min="5" max="6" width="9" customWidth="1"/>
    <col min="7" max="7" width="11.375" customWidth="1"/>
    <col min="8" max="8" width="8.875" customWidth="1"/>
    <col min="9" max="9" width="9.625" customWidth="1"/>
    <col min="10" max="10" width="8.125" customWidth="1"/>
    <col min="11" max="11" width="6.875" customWidth="1"/>
    <col min="12" max="12" width="7.5" customWidth="1"/>
    <col min="13" max="13" width="7.875" customWidth="1"/>
    <col min="14" max="15" width="7.625" customWidth="1"/>
    <col min="16" max="16" width="7.375" bestFit="1" customWidth="1"/>
    <col min="17" max="17" width="6.375" bestFit="1" customWidth="1"/>
    <col min="18" max="18" width="6.375" customWidth="1"/>
    <col min="19" max="19" width="7" customWidth="1"/>
    <col min="20" max="20" width="6.625" bestFit="1" customWidth="1"/>
    <col min="21" max="21" width="7.125" customWidth="1"/>
  </cols>
  <sheetData>
    <row r="1" spans="1:2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B2" s="3" t="s">
        <v>1</v>
      </c>
      <c r="C2" s="4" t="s">
        <v>2</v>
      </c>
      <c r="D2" s="5"/>
      <c r="E2" s="6"/>
      <c r="F2" s="6"/>
      <c r="G2" s="6"/>
      <c r="H2" s="7"/>
      <c r="I2" s="5" t="s">
        <v>3</v>
      </c>
      <c r="J2" s="8">
        <v>45931</v>
      </c>
      <c r="K2" s="7"/>
      <c r="L2" s="7"/>
      <c r="M2" s="7"/>
      <c r="N2" s="7"/>
      <c r="O2" s="7"/>
      <c r="P2" s="7"/>
      <c r="Q2" s="7"/>
      <c r="R2" s="7"/>
      <c r="S2" s="7"/>
      <c r="T2" s="9"/>
      <c r="U2" s="9"/>
    </row>
    <row r="3" spans="1:21">
      <c r="B3" s="3" t="s">
        <v>4</v>
      </c>
      <c r="C3" s="4" t="s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</row>
    <row r="4" spans="1:21">
      <c r="B4" s="3" t="s">
        <v>6</v>
      </c>
      <c r="C4" s="4" t="s">
        <v>7</v>
      </c>
      <c r="E4" s="10"/>
      <c r="F4" s="10"/>
      <c r="G4" s="10"/>
      <c r="H4" s="10"/>
      <c r="I4" s="10"/>
      <c r="J4" s="10"/>
      <c r="K4" s="12"/>
      <c r="L4" s="10" t="s">
        <v>8</v>
      </c>
      <c r="M4" s="10"/>
      <c r="N4" s="10"/>
      <c r="O4" s="10"/>
      <c r="P4" s="10"/>
      <c r="Q4" s="10"/>
      <c r="R4" s="10"/>
      <c r="S4" s="10"/>
      <c r="T4" s="11"/>
      <c r="U4" s="11"/>
    </row>
    <row r="5" spans="1:21">
      <c r="B5" s="3" t="s">
        <v>9</v>
      </c>
      <c r="C5" s="4" t="s">
        <v>10</v>
      </c>
      <c r="E5" s="10"/>
      <c r="F5" s="10"/>
      <c r="G5" s="10"/>
      <c r="H5" s="10"/>
      <c r="I5" s="10"/>
      <c r="J5" s="10"/>
      <c r="K5" s="13"/>
      <c r="L5" s="10" t="s">
        <v>11</v>
      </c>
      <c r="M5" s="10"/>
      <c r="N5" s="10"/>
      <c r="O5" s="10"/>
      <c r="P5" s="10"/>
      <c r="Q5" s="10"/>
      <c r="R5" s="10"/>
      <c r="S5" s="10"/>
      <c r="T5" s="11"/>
      <c r="U5" s="11"/>
    </row>
    <row r="6" spans="1:21">
      <c r="A6" s="4"/>
      <c r="B6" s="4"/>
      <c r="C6" s="4"/>
      <c r="D6" s="4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</row>
    <row r="7" spans="1:21">
      <c r="A7" s="14" t="s">
        <v>12</v>
      </c>
      <c r="B7" s="4"/>
      <c r="C7" s="4"/>
      <c r="D7" s="10"/>
      <c r="E7" s="10"/>
      <c r="F7" s="10"/>
      <c r="G7" s="10"/>
      <c r="H7" s="10"/>
      <c r="I7" s="10"/>
      <c r="J7" s="10"/>
      <c r="K7" s="10"/>
      <c r="L7" s="10"/>
      <c r="M7" s="4"/>
      <c r="N7" s="10"/>
      <c r="O7" s="10"/>
      <c r="P7" s="10"/>
      <c r="Q7" s="10"/>
      <c r="R7" s="10"/>
      <c r="S7" s="10"/>
      <c r="T7" s="11"/>
      <c r="U7" s="11"/>
    </row>
    <row r="8" spans="1:21">
      <c r="A8" s="14"/>
      <c r="B8" s="4"/>
      <c r="C8" s="4"/>
      <c r="D8" s="10"/>
      <c r="E8" s="10"/>
      <c r="F8" s="10"/>
      <c r="G8" s="10"/>
      <c r="H8" s="10"/>
      <c r="I8" s="10"/>
      <c r="J8" s="10"/>
      <c r="K8" s="10"/>
      <c r="L8" s="10"/>
      <c r="M8" s="4"/>
      <c r="N8" s="10"/>
      <c r="O8" s="10"/>
      <c r="P8" s="10"/>
      <c r="Q8" s="10"/>
      <c r="R8" s="10"/>
      <c r="S8" s="10"/>
      <c r="T8" s="11"/>
      <c r="U8" s="11"/>
    </row>
    <row r="9" spans="1:21">
      <c r="A9" s="15" t="s">
        <v>13</v>
      </c>
      <c r="B9" s="16"/>
      <c r="C9" s="16"/>
      <c r="D9" s="17"/>
      <c r="E9" s="18"/>
      <c r="F9" s="19"/>
      <c r="G9" s="19"/>
      <c r="H9" s="10"/>
      <c r="I9" s="10"/>
      <c r="J9" s="10"/>
      <c r="K9" s="20"/>
      <c r="L9" s="10"/>
      <c r="M9" s="21"/>
      <c r="N9" s="22"/>
      <c r="O9" s="22"/>
      <c r="P9" s="10"/>
      <c r="Q9" s="10"/>
      <c r="R9" s="10"/>
      <c r="S9" s="10"/>
      <c r="T9" s="23"/>
      <c r="U9" s="23"/>
    </row>
    <row r="10" spans="1:21" ht="29.45" customHeight="1">
      <c r="A10" s="10"/>
      <c r="B10" s="24" t="s">
        <v>14</v>
      </c>
      <c r="C10" s="25"/>
      <c r="D10" s="25"/>
      <c r="E10" s="26"/>
      <c r="F10" s="24" t="s">
        <v>15</v>
      </c>
      <c r="G10" s="27"/>
      <c r="H10" s="24" t="s">
        <v>16</v>
      </c>
      <c r="I10" s="26"/>
      <c r="J10" s="28" t="s">
        <v>17</v>
      </c>
      <c r="K10" s="29"/>
      <c r="L10" s="30"/>
      <c r="M10" s="31" t="s">
        <v>18</v>
      </c>
      <c r="N10" s="28" t="s">
        <v>19</v>
      </c>
      <c r="O10" s="30"/>
      <c r="P10" s="28" t="s">
        <v>20</v>
      </c>
      <c r="Q10" s="30"/>
      <c r="R10" s="32" t="s">
        <v>21</v>
      </c>
      <c r="S10" s="33" t="s">
        <v>17</v>
      </c>
      <c r="T10" s="33" t="s">
        <v>22</v>
      </c>
    </row>
    <row r="11" spans="1:21">
      <c r="A11" s="11"/>
      <c r="B11" s="34" t="s">
        <v>23</v>
      </c>
      <c r="C11" s="35" t="s">
        <v>24</v>
      </c>
      <c r="D11" s="36" t="s">
        <v>25</v>
      </c>
      <c r="E11" s="36" t="s">
        <v>26</v>
      </c>
      <c r="F11" s="33" t="s">
        <v>24</v>
      </c>
      <c r="G11" s="36" t="s">
        <v>25</v>
      </c>
      <c r="H11" s="33" t="s">
        <v>24</v>
      </c>
      <c r="I11" s="36" t="s">
        <v>25</v>
      </c>
      <c r="J11" s="33" t="s">
        <v>24</v>
      </c>
      <c r="K11" s="33" t="s">
        <v>25</v>
      </c>
      <c r="L11" s="35" t="s">
        <v>27</v>
      </c>
      <c r="M11" s="33" t="s">
        <v>27</v>
      </c>
      <c r="N11" s="33" t="s">
        <v>28</v>
      </c>
      <c r="O11" s="35" t="s">
        <v>27</v>
      </c>
      <c r="P11" s="33" t="s">
        <v>29</v>
      </c>
      <c r="Q11" s="33" t="s">
        <v>27</v>
      </c>
      <c r="R11" s="32" t="s">
        <v>28</v>
      </c>
      <c r="S11" s="33" t="s">
        <v>27</v>
      </c>
      <c r="T11" s="33" t="s">
        <v>27</v>
      </c>
    </row>
    <row r="12" spans="1:21">
      <c r="A12" s="11"/>
      <c r="B12" s="37" t="s">
        <v>30</v>
      </c>
      <c r="C12" s="38" t="s">
        <v>30</v>
      </c>
      <c r="D12" s="39" t="s">
        <v>31</v>
      </c>
      <c r="E12" s="39" t="s">
        <v>30</v>
      </c>
      <c r="F12" s="40" t="s">
        <v>31</v>
      </c>
      <c r="G12" s="39" t="s">
        <v>31</v>
      </c>
      <c r="H12" s="40" t="s">
        <v>31</v>
      </c>
      <c r="I12" s="39" t="s">
        <v>31</v>
      </c>
      <c r="J12" s="40" t="s">
        <v>32</v>
      </c>
      <c r="K12" s="40" t="s">
        <v>32</v>
      </c>
      <c r="L12" s="38" t="s">
        <v>32</v>
      </c>
      <c r="M12" s="40" t="s">
        <v>32</v>
      </c>
      <c r="N12" s="40" t="s">
        <v>32</v>
      </c>
      <c r="O12" s="38" t="s">
        <v>32</v>
      </c>
      <c r="P12" s="40" t="s">
        <v>33</v>
      </c>
      <c r="Q12" s="40" t="s">
        <v>34</v>
      </c>
      <c r="R12" s="41" t="s">
        <v>32</v>
      </c>
      <c r="S12" s="40" t="s">
        <v>32</v>
      </c>
      <c r="T12" s="40" t="s">
        <v>32</v>
      </c>
    </row>
    <row r="13" spans="1:21">
      <c r="A13" s="42" t="s">
        <v>35</v>
      </c>
      <c r="B13" s="43" t="s">
        <v>33</v>
      </c>
      <c r="C13" s="44">
        <v>0.18</v>
      </c>
      <c r="D13" s="45" t="s">
        <v>36</v>
      </c>
      <c r="E13" s="46" t="s">
        <v>36</v>
      </c>
      <c r="F13" s="47">
        <v>0.18</v>
      </c>
      <c r="G13" s="45" t="s">
        <v>36</v>
      </c>
      <c r="H13" s="47">
        <v>0.08</v>
      </c>
      <c r="I13" s="45" t="s">
        <v>36</v>
      </c>
      <c r="J13" s="48">
        <v>20</v>
      </c>
      <c r="K13" s="48">
        <v>30</v>
      </c>
      <c r="L13" s="49">
        <v>60</v>
      </c>
      <c r="M13" s="48">
        <v>5</v>
      </c>
      <c r="N13" s="48">
        <v>6</v>
      </c>
      <c r="O13" s="49">
        <v>8.5</v>
      </c>
      <c r="P13" s="50">
        <v>75</v>
      </c>
      <c r="Q13" s="51">
        <v>25</v>
      </c>
      <c r="R13" s="52">
        <v>1</v>
      </c>
      <c r="S13" s="53" t="s">
        <v>37</v>
      </c>
      <c r="T13" s="53" t="s">
        <v>37</v>
      </c>
    </row>
    <row r="14" spans="1:21" ht="24" customHeight="1">
      <c r="A14" s="54">
        <v>43466</v>
      </c>
      <c r="B14" s="55">
        <f>'Pennbrooke Flow Summary'!AH8</f>
        <v>1.9280000000000002</v>
      </c>
      <c r="C14" s="55">
        <v>5.6000000000000001E-2</v>
      </c>
      <c r="D14" s="55">
        <f>'Pennbrooke Flow Summary'!AI8</f>
        <v>6.219354838709678E-2</v>
      </c>
      <c r="E14" s="55">
        <f>'Pennbrooke Flow Summary'!AJ8</f>
        <v>9.7000000000000003E-2</v>
      </c>
      <c r="F14" s="55">
        <v>6.2E-2</v>
      </c>
      <c r="G14" s="55">
        <f>'Pennbrooke Flow Summary'!AI24</f>
        <v>3.8387096774193546E-3</v>
      </c>
      <c r="H14" s="55">
        <v>1.0999999999999999E-2</v>
      </c>
      <c r="I14" s="56">
        <f>'Pennbrooke Flow Summary'!AI40</f>
        <v>3.045161290322582E-2</v>
      </c>
      <c r="J14" s="57">
        <v>9</v>
      </c>
      <c r="K14" s="58">
        <v>8</v>
      </c>
      <c r="L14" s="58">
        <v>8</v>
      </c>
      <c r="M14" s="58" t="s">
        <v>38</v>
      </c>
      <c r="N14" s="58">
        <v>7.7</v>
      </c>
      <c r="O14" s="58">
        <v>8</v>
      </c>
      <c r="P14" s="59">
        <v>1</v>
      </c>
      <c r="Q14" s="58" t="s">
        <v>38</v>
      </c>
      <c r="R14" s="57">
        <v>1</v>
      </c>
      <c r="S14" s="60">
        <v>233</v>
      </c>
      <c r="T14" s="60">
        <v>210</v>
      </c>
    </row>
    <row r="15" spans="1:21" ht="24" customHeight="1">
      <c r="A15" s="61" t="s">
        <v>39</v>
      </c>
      <c r="B15" s="55">
        <f>'Pennbrooke Flow Summary'!AH9</f>
        <v>1.7739999999999996</v>
      </c>
      <c r="C15" s="55">
        <v>5.5E-2</v>
      </c>
      <c r="D15" s="55">
        <f>'Pennbrooke Flow Summary'!AI9</f>
        <v>6.3357142857142848E-2</v>
      </c>
      <c r="E15" s="55">
        <f>'Pennbrooke Flow Summary'!AJ9</f>
        <v>7.3999999999999996E-2</v>
      </c>
      <c r="F15" s="55">
        <v>6.3E-2</v>
      </c>
      <c r="G15" s="55">
        <f>'Pennbrooke Flow Summary'!AI25</f>
        <v>2.8571428571428574E-4</v>
      </c>
      <c r="H15" s="55">
        <v>0.01</v>
      </c>
      <c r="I15" s="56">
        <f>'Pennbrooke Flow Summary'!AI41</f>
        <v>1.6357142857142858E-2</v>
      </c>
      <c r="J15" s="57">
        <v>8.3000000000000007</v>
      </c>
      <c r="K15" s="58">
        <v>8</v>
      </c>
      <c r="L15" s="58">
        <v>8</v>
      </c>
      <c r="M15" s="58" t="s">
        <v>38</v>
      </c>
      <c r="N15" s="58">
        <v>7.7</v>
      </c>
      <c r="O15" s="58">
        <v>7.9</v>
      </c>
      <c r="P15" s="59">
        <v>1</v>
      </c>
      <c r="Q15" s="58" t="s">
        <v>38</v>
      </c>
      <c r="R15" s="57">
        <v>1</v>
      </c>
      <c r="S15" s="60">
        <v>219</v>
      </c>
      <c r="T15" s="60">
        <v>230</v>
      </c>
    </row>
    <row r="16" spans="1:21" ht="24" customHeight="1">
      <c r="A16" s="61" t="s">
        <v>40</v>
      </c>
      <c r="B16" s="55">
        <f>'Pennbrooke Flow Summary'!AH10</f>
        <v>2.1659999999999999</v>
      </c>
      <c r="C16" s="55">
        <v>5.5E-2</v>
      </c>
      <c r="D16" s="55">
        <f>'Pennbrooke Flow Summary'!AI10</f>
        <v>6.9870967741935477E-2</v>
      </c>
      <c r="E16" s="55">
        <f>'Pennbrooke Flow Summary'!AJ10</f>
        <v>8.4000000000000005E-2</v>
      </c>
      <c r="F16" s="55">
        <v>3.1E-2</v>
      </c>
      <c r="G16" s="55">
        <f>'Pennbrooke Flow Summary'!AI26</f>
        <v>5.9709677419354824E-2</v>
      </c>
      <c r="H16" s="55">
        <v>0.01</v>
      </c>
      <c r="I16" s="56">
        <f>'Pennbrooke Flow Summary'!AI42</f>
        <v>0</v>
      </c>
      <c r="J16" s="57">
        <v>8.4</v>
      </c>
      <c r="K16" s="58">
        <v>9</v>
      </c>
      <c r="L16" s="58">
        <v>9</v>
      </c>
      <c r="M16" s="58">
        <v>3.2</v>
      </c>
      <c r="N16" s="58">
        <v>7.8</v>
      </c>
      <c r="O16" s="58">
        <v>8</v>
      </c>
      <c r="P16" s="59">
        <v>1</v>
      </c>
      <c r="Q16" s="58" t="s">
        <v>38</v>
      </c>
      <c r="R16" s="57">
        <v>1</v>
      </c>
      <c r="S16" s="60">
        <v>230</v>
      </c>
      <c r="T16" s="60">
        <v>212</v>
      </c>
    </row>
    <row r="17" spans="1:23" ht="24" customHeight="1">
      <c r="A17" s="61" t="s">
        <v>41</v>
      </c>
      <c r="B17" s="55">
        <f>'Pennbrooke Flow Summary'!AH11</f>
        <v>1.9050000000000002</v>
      </c>
      <c r="C17" s="55">
        <v>6.4000000000000001E-2</v>
      </c>
      <c r="D17" s="55">
        <f>'Pennbrooke Flow Summary'!AI11</f>
        <v>6.3500000000000015E-2</v>
      </c>
      <c r="E17" s="55">
        <f>'Pennbrooke Flow Summary'!AJ11</f>
        <v>0.08</v>
      </c>
      <c r="F17" s="55">
        <v>3.2000000000000001E-2</v>
      </c>
      <c r="G17" s="55">
        <f>'Pennbrooke Flow Summary'!AI27</f>
        <v>4.9400000000000013E-2</v>
      </c>
      <c r="H17" s="55">
        <v>8.9999999999999993E-3</v>
      </c>
      <c r="I17" s="56">
        <f>'Pennbrooke Flow Summary'!AI43</f>
        <v>0</v>
      </c>
      <c r="J17" s="57">
        <v>8.5</v>
      </c>
      <c r="K17" s="58">
        <v>9</v>
      </c>
      <c r="L17" s="58">
        <v>10</v>
      </c>
      <c r="M17" s="58">
        <v>0.5</v>
      </c>
      <c r="N17" s="58">
        <v>7.7</v>
      </c>
      <c r="O17" s="58">
        <v>8</v>
      </c>
      <c r="P17" s="59">
        <v>1</v>
      </c>
      <c r="Q17" s="58">
        <v>0.5</v>
      </c>
      <c r="R17" s="57">
        <v>1.2</v>
      </c>
      <c r="S17" s="60">
        <v>218</v>
      </c>
      <c r="T17" s="60">
        <v>224</v>
      </c>
    </row>
    <row r="18" spans="1:23" ht="24" customHeight="1">
      <c r="A18" s="61" t="s">
        <v>42</v>
      </c>
      <c r="B18" s="55">
        <f>'Pennbrooke Flow Summary'!AH12</f>
        <v>1.6380000000000003</v>
      </c>
      <c r="C18" s="55">
        <v>5.5E-2</v>
      </c>
      <c r="D18" s="55">
        <f>'Pennbrooke Flow Summary'!AI12</f>
        <v>5.2838709677419368E-2</v>
      </c>
      <c r="E18" s="55">
        <f>'Pennbrooke Flow Summary'!AJ12</f>
        <v>6.2E-2</v>
      </c>
      <c r="F18" s="55">
        <v>4.1000000000000002E-2</v>
      </c>
      <c r="G18" s="55">
        <f>'Pennbrooke Flow Summary'!AI28</f>
        <v>4.180645161290323E-2</v>
      </c>
      <c r="H18" s="55">
        <v>8.0000000000000002E-3</v>
      </c>
      <c r="I18" s="56">
        <f>'Pennbrooke Flow Summary'!AI44</f>
        <v>8.9999999999999993E-3</v>
      </c>
      <c r="J18" s="57">
        <v>9</v>
      </c>
      <c r="K18" s="58">
        <v>9</v>
      </c>
      <c r="L18" s="58">
        <v>9</v>
      </c>
      <c r="M18" s="58">
        <v>0.5</v>
      </c>
      <c r="N18" s="58">
        <v>7.8</v>
      </c>
      <c r="O18" s="58">
        <v>8</v>
      </c>
      <c r="P18" s="59">
        <v>1</v>
      </c>
      <c r="Q18" s="58" t="s">
        <v>38</v>
      </c>
      <c r="R18" s="57">
        <v>1</v>
      </c>
      <c r="S18" s="60">
        <v>212</v>
      </c>
      <c r="T18" s="60">
        <v>256</v>
      </c>
      <c r="U18" s="62"/>
    </row>
    <row r="19" spans="1:23" ht="24" customHeight="1">
      <c r="A19" s="61" t="s">
        <v>43</v>
      </c>
      <c r="B19" s="55">
        <f>'Pennbrooke Flow Summary'!AH13</f>
        <v>1.5389999999999995</v>
      </c>
      <c r="C19" s="55">
        <v>5.6000000000000001E-2</v>
      </c>
      <c r="D19" s="55">
        <f>'Pennbrooke Flow Summary'!AI13</f>
        <v>5.1299999999999985E-2</v>
      </c>
      <c r="E19" s="55">
        <f>'Pennbrooke Flow Summary'!AJ13</f>
        <v>6.3E-2</v>
      </c>
      <c r="F19" s="55">
        <v>3.1E-2</v>
      </c>
      <c r="G19" s="55">
        <f>'Pennbrooke Flow Summary'!AI29</f>
        <v>2.6933333333333344E-2</v>
      </c>
      <c r="H19" s="55">
        <v>8.9999999999999993E-3</v>
      </c>
      <c r="I19" s="56">
        <f>'Pennbrooke Flow Summary'!AI45</f>
        <v>1.6599999999999997E-2</v>
      </c>
      <c r="J19" s="57">
        <v>8.4</v>
      </c>
      <c r="K19" s="58">
        <v>7.5</v>
      </c>
      <c r="L19" s="58">
        <v>8</v>
      </c>
      <c r="M19" s="58">
        <v>0.5</v>
      </c>
      <c r="N19" s="58">
        <v>7.7</v>
      </c>
      <c r="O19" s="58">
        <v>8</v>
      </c>
      <c r="P19" s="59">
        <v>1</v>
      </c>
      <c r="Q19" s="58" t="s">
        <v>38</v>
      </c>
      <c r="R19" s="57">
        <v>1</v>
      </c>
      <c r="S19" s="60">
        <v>217</v>
      </c>
      <c r="T19" s="60">
        <v>210</v>
      </c>
      <c r="U19" s="62"/>
    </row>
    <row r="20" spans="1:23" ht="24" customHeight="1">
      <c r="A20" s="61" t="s">
        <v>44</v>
      </c>
      <c r="B20" s="55">
        <f>'Pennbrooke Flow Summary'!AH14</f>
        <v>1.6660000000000004</v>
      </c>
      <c r="C20" s="55">
        <v>5.6000000000000001E-2</v>
      </c>
      <c r="D20" s="55">
        <f>'Pennbrooke Flow Summary'!AI14</f>
        <v>5.3741935483870983E-2</v>
      </c>
      <c r="E20" s="55">
        <f>'Pennbrooke Flow Summary'!AJ14</f>
        <v>6.7000000000000004E-2</v>
      </c>
      <c r="F20" s="55">
        <v>3.3000000000000002E-2</v>
      </c>
      <c r="G20" s="55">
        <f>'Pennbrooke Flow Summary'!AI30</f>
        <v>4.2709677419354844E-2</v>
      </c>
      <c r="H20" s="55">
        <v>8.0000000000000002E-3</v>
      </c>
      <c r="I20" s="56">
        <f>'Pennbrooke Flow Summary'!AI46</f>
        <v>9.3225806451612912E-3</v>
      </c>
      <c r="J20" s="57">
        <v>8.4</v>
      </c>
      <c r="K20" s="58">
        <v>8</v>
      </c>
      <c r="L20" s="58">
        <v>8</v>
      </c>
      <c r="M20" s="58">
        <v>0.5</v>
      </c>
      <c r="N20" s="58">
        <v>7.7</v>
      </c>
      <c r="O20" s="58">
        <v>8</v>
      </c>
      <c r="P20" s="59">
        <v>1</v>
      </c>
      <c r="Q20" s="58">
        <v>0.5</v>
      </c>
      <c r="R20" s="57">
        <v>1</v>
      </c>
      <c r="S20" s="60">
        <v>226</v>
      </c>
      <c r="T20" s="60">
        <v>188</v>
      </c>
      <c r="U20" s="62"/>
    </row>
    <row r="21" spans="1:23" ht="24" customHeight="1">
      <c r="A21" s="61" t="s">
        <v>45</v>
      </c>
      <c r="B21" s="55">
        <f>'Pennbrooke Flow Summary'!AH15</f>
        <v>2.2400000000000002</v>
      </c>
      <c r="C21" s="55">
        <v>5.8000000000000003E-2</v>
      </c>
      <c r="D21" s="55">
        <f>'Pennbrooke Flow Summary'!AI15</f>
        <v>7.2258064516129039E-2</v>
      </c>
      <c r="E21" s="55">
        <f>'Pennbrooke Flow Summary'!AJ15</f>
        <v>0.11700000000000001</v>
      </c>
      <c r="F21" s="55">
        <v>3.1E-2</v>
      </c>
      <c r="G21" s="55">
        <f>'Pennbrooke Flow Summary'!AI31</f>
        <v>1.6870967741935482E-2</v>
      </c>
      <c r="H21" s="55">
        <v>1.2E-2</v>
      </c>
      <c r="I21" s="56">
        <f>'Pennbrooke Flow Summary'!AI47</f>
        <v>4.8451612903225805E-2</v>
      </c>
      <c r="J21" s="57">
        <v>9</v>
      </c>
      <c r="K21" s="58">
        <v>9</v>
      </c>
      <c r="L21" s="58">
        <v>9</v>
      </c>
      <c r="M21" s="58" t="s">
        <v>38</v>
      </c>
      <c r="N21" s="58">
        <v>7.7</v>
      </c>
      <c r="O21" s="58">
        <v>7.9</v>
      </c>
      <c r="P21" s="59">
        <v>1</v>
      </c>
      <c r="Q21" s="58" t="s">
        <v>38</v>
      </c>
      <c r="R21" s="57">
        <v>1</v>
      </c>
      <c r="S21" s="60">
        <v>213</v>
      </c>
      <c r="T21" s="60">
        <v>230</v>
      </c>
      <c r="W21" t="s">
        <v>46</v>
      </c>
    </row>
    <row r="22" spans="1:23" ht="24" customHeight="1">
      <c r="A22" s="61" t="s">
        <v>47</v>
      </c>
      <c r="B22" s="55">
        <f>'Pennbrooke Flow Summary'!AH16</f>
        <v>1.7589999999999999</v>
      </c>
      <c r="C22" s="55">
        <v>5.8999999999999997E-2</v>
      </c>
      <c r="D22" s="55">
        <f>'Pennbrooke Flow Summary'!AI16</f>
        <v>5.8633333333333329E-2</v>
      </c>
      <c r="E22" s="55">
        <f>'Pennbrooke Flow Summary'!AJ16</f>
        <v>7.4999999999999997E-2</v>
      </c>
      <c r="F22" s="55">
        <v>3.2000000000000001E-2</v>
      </c>
      <c r="G22" s="55">
        <f>'Pennbrooke Flow Summary'!AI32</f>
        <v>4.6966666666666664E-2</v>
      </c>
      <c r="H22" s="55">
        <v>1.0999999999999999E-2</v>
      </c>
      <c r="I22" s="56">
        <f>'Pennbrooke Flow Summary'!AI48</f>
        <v>0</v>
      </c>
      <c r="J22" s="57">
        <v>8.4</v>
      </c>
      <c r="K22" s="58">
        <v>9</v>
      </c>
      <c r="L22" s="58">
        <v>9</v>
      </c>
      <c r="M22" s="58">
        <v>3.2</v>
      </c>
      <c r="N22" s="58">
        <v>7.8</v>
      </c>
      <c r="O22" s="58">
        <v>8</v>
      </c>
      <c r="P22" s="59">
        <v>1</v>
      </c>
      <c r="Q22" s="58">
        <v>0.5</v>
      </c>
      <c r="R22" s="57">
        <v>1</v>
      </c>
      <c r="S22" s="60">
        <v>219</v>
      </c>
      <c r="T22" s="60">
        <v>232</v>
      </c>
    </row>
    <row r="23" spans="1:23" ht="24" customHeight="1">
      <c r="A23" s="61" t="s">
        <v>48</v>
      </c>
      <c r="B23" s="55">
        <f>'Pennbrooke Flow Summary'!AH17</f>
        <v>1.7660000000000002</v>
      </c>
      <c r="C23" s="55">
        <v>0.06</v>
      </c>
      <c r="D23" s="55">
        <f>'Pennbrooke Flow Summary'!AI17</f>
        <v>5.696774193548388E-2</v>
      </c>
      <c r="E23" s="55">
        <f>'Pennbrooke Flow Summary'!AJ17</f>
        <v>7.1999999999999995E-2</v>
      </c>
      <c r="F23" s="55">
        <v>3.3000000000000002E-2</v>
      </c>
      <c r="G23" s="55">
        <f>'Pennbrooke Flow Summary'!AI33</f>
        <v>3.1290322580645166E-2</v>
      </c>
      <c r="H23" s="55">
        <v>1.0999999999999999E-2</v>
      </c>
      <c r="I23" s="56">
        <f>'Pennbrooke Flow Summary'!AI49</f>
        <v>1.9774193548387095E-2</v>
      </c>
      <c r="J23" s="57">
        <v>9</v>
      </c>
      <c r="K23" s="58">
        <v>9</v>
      </c>
      <c r="L23" s="58">
        <v>9</v>
      </c>
      <c r="M23" s="58">
        <v>5</v>
      </c>
      <c r="N23" s="58">
        <v>7.7</v>
      </c>
      <c r="O23" s="58">
        <v>7.9</v>
      </c>
      <c r="P23" s="59">
        <v>1</v>
      </c>
      <c r="Q23" s="58">
        <v>0.5</v>
      </c>
      <c r="R23" s="57">
        <v>1</v>
      </c>
      <c r="S23" s="60">
        <v>221</v>
      </c>
      <c r="T23" s="60">
        <v>222</v>
      </c>
    </row>
    <row r="24" spans="1:23" ht="24" customHeight="1">
      <c r="A24" s="61" t="s">
        <v>49</v>
      </c>
      <c r="B24" s="55">
        <f>'Pennbrooke Flow Summary'!AH18</f>
        <v>1.8329999999999997</v>
      </c>
      <c r="C24" s="55">
        <v>6.0999999999999999E-2</v>
      </c>
      <c r="D24" s="55">
        <f>'Pennbrooke Flow Summary'!AI18</f>
        <v>6.1099999999999995E-2</v>
      </c>
      <c r="E24" s="55">
        <f>'Pennbrooke Flow Summary'!AJ18</f>
        <v>7.0999999999999994E-2</v>
      </c>
      <c r="F24" s="55">
        <v>5.6000000000000001E-2</v>
      </c>
      <c r="G24" s="55">
        <f>'Pennbrooke Flow Summary'!AI34</f>
        <v>1.6833333333333332E-2</v>
      </c>
      <c r="H24" s="55">
        <v>1.0999999999999999E-2</v>
      </c>
      <c r="I24" s="56">
        <f>'Pennbrooke Flow Summary'!AI50</f>
        <v>4.0699999999999993E-2</v>
      </c>
      <c r="J24" s="57">
        <v>8.5</v>
      </c>
      <c r="K24" s="58">
        <v>8.5</v>
      </c>
      <c r="L24" s="58">
        <v>9</v>
      </c>
      <c r="M24" s="58">
        <v>2.8</v>
      </c>
      <c r="N24" s="58">
        <v>7.7</v>
      </c>
      <c r="O24" s="58">
        <v>7.9</v>
      </c>
      <c r="P24" s="59">
        <v>1</v>
      </c>
      <c r="Q24" s="58">
        <v>0.5</v>
      </c>
      <c r="R24" s="57">
        <v>1</v>
      </c>
      <c r="S24" s="60">
        <v>229</v>
      </c>
      <c r="T24" s="60">
        <v>205</v>
      </c>
      <c r="V24" s="63"/>
    </row>
    <row r="25" spans="1:23" ht="24" customHeight="1">
      <c r="A25" s="61" t="s">
        <v>50</v>
      </c>
      <c r="B25" s="55">
        <f>'Pennbrooke Flow Summary'!AH19</f>
        <v>1.9960000000000004</v>
      </c>
      <c r="C25" s="55">
        <v>6.0999999999999999E-2</v>
      </c>
      <c r="D25" s="55">
        <f>'Pennbrooke Flow Summary'!AI19</f>
        <v>6.4387096774193561E-2</v>
      </c>
      <c r="E25" s="55">
        <f>'Pennbrooke Flow Summary'!AJ19</f>
        <v>9.1999999999999998E-2</v>
      </c>
      <c r="F25" s="55">
        <v>3.3000000000000002E-2</v>
      </c>
      <c r="G25" s="55">
        <f>'Pennbrooke Flow Summary'!AI35</f>
        <v>3.1935483870967743E-2</v>
      </c>
      <c r="H25" s="55">
        <v>1.0999999999999999E-2</v>
      </c>
      <c r="I25" s="56">
        <f>'Pennbrooke Flow Summary'!AI51</f>
        <v>2.4161290322580641E-2</v>
      </c>
      <c r="J25" s="57">
        <v>8.6</v>
      </c>
      <c r="K25" s="58">
        <v>9</v>
      </c>
      <c r="L25" s="58">
        <v>9</v>
      </c>
      <c r="M25" s="58">
        <v>5</v>
      </c>
      <c r="N25" s="58">
        <v>7.1</v>
      </c>
      <c r="O25" s="58">
        <v>7.8</v>
      </c>
      <c r="P25" s="59">
        <v>1</v>
      </c>
      <c r="Q25" s="58" t="s">
        <v>38</v>
      </c>
      <c r="R25" s="57">
        <v>1.8</v>
      </c>
      <c r="S25" s="60">
        <v>217</v>
      </c>
      <c r="T25" s="60">
        <v>250</v>
      </c>
      <c r="U25" s="63"/>
      <c r="V25" s="64"/>
    </row>
    <row r="26" spans="1:23" ht="24.75" customHeight="1" thickBot="1">
      <c r="A26" s="65" t="s">
        <v>33</v>
      </c>
      <c r="B26" s="66">
        <f>SUM(B14:B25)</f>
        <v>22.21</v>
      </c>
      <c r="C26" s="67"/>
      <c r="D26" s="68"/>
      <c r="E26" s="68"/>
      <c r="F26" s="68"/>
      <c r="G26" s="68"/>
      <c r="H26" s="69"/>
      <c r="I26" s="70"/>
      <c r="J26" s="71"/>
      <c r="K26" s="72"/>
      <c r="L26" s="72"/>
      <c r="M26" s="72"/>
      <c r="N26" s="72"/>
      <c r="O26" s="72"/>
      <c r="P26" s="72"/>
      <c r="Q26" s="72"/>
      <c r="R26" s="71"/>
      <c r="S26" s="73"/>
      <c r="T26" s="74"/>
    </row>
    <row r="27" spans="1:23" ht="20.25" customHeight="1">
      <c r="A27" s="75" t="s">
        <v>51</v>
      </c>
      <c r="B27" s="76"/>
      <c r="C27" s="77">
        <f t="shared" ref="C27:O27" si="0">IF(ISERROR(AVERAGE(C14:C25))," ",AVERAGE(C14:C25))</f>
        <v>5.7999999999999996E-2</v>
      </c>
      <c r="D27" s="77">
        <f t="shared" si="0"/>
        <v>6.0845711725550443E-2</v>
      </c>
      <c r="E27" s="77">
        <f t="shared" si="0"/>
        <v>7.9499999999999987E-2</v>
      </c>
      <c r="F27" s="77">
        <f t="shared" si="0"/>
        <v>3.9833333333333339E-2</v>
      </c>
      <c r="G27" s="77">
        <f t="shared" si="0"/>
        <v>3.0715028161802355E-2</v>
      </c>
      <c r="H27" s="77">
        <f t="shared" si="0"/>
        <v>1.0083333333333331E-2</v>
      </c>
      <c r="I27" s="77">
        <f t="shared" si="0"/>
        <v>1.7901536098310293E-2</v>
      </c>
      <c r="J27" s="78">
        <f t="shared" si="0"/>
        <v>8.625</v>
      </c>
      <c r="K27" s="79">
        <f t="shared" si="0"/>
        <v>8.5833333333333339</v>
      </c>
      <c r="L27" s="79">
        <f t="shared" si="0"/>
        <v>8.75</v>
      </c>
      <c r="M27" s="79">
        <f t="shared" si="0"/>
        <v>2.3555555555555556</v>
      </c>
      <c r="N27" s="79">
        <f t="shared" si="0"/>
        <v>7.6750000000000007</v>
      </c>
      <c r="O27" s="79">
        <f t="shared" si="0"/>
        <v>7.95</v>
      </c>
      <c r="P27" s="80"/>
      <c r="Q27" s="78">
        <f>IF(ISERROR(AVERAGE(Q14:Q25))," ",AVERAGE(Q14:Q25))</f>
        <v>0.5</v>
      </c>
      <c r="R27" s="78">
        <f>IF(ISERROR(AVERAGE(R14:R25))," ",AVERAGE(R14:R25))</f>
        <v>1.0833333333333333</v>
      </c>
      <c r="S27" s="81">
        <f>IF(ISERROR(AVERAGE(S14:S25))," ",AVERAGE(S14:S25))</f>
        <v>221.16666666666666</v>
      </c>
      <c r="T27" s="81">
        <f>IF(ISERROR(AVERAGE(T14:T25))," ",AVERAGE(T14:T25))</f>
        <v>222.41666666666666</v>
      </c>
      <c r="U27" s="82"/>
    </row>
    <row r="28" spans="1:23" ht="20.25" customHeight="1">
      <c r="A28" s="83" t="s">
        <v>52</v>
      </c>
      <c r="B28" s="84"/>
      <c r="C28" s="85">
        <f>MIN(C14:C25)</f>
        <v>5.5E-2</v>
      </c>
      <c r="D28" s="85">
        <f>MIN(D14:D25)</f>
        <v>5.1299999999999985E-2</v>
      </c>
      <c r="E28" s="86"/>
      <c r="F28" s="86"/>
      <c r="G28" s="86"/>
      <c r="H28" s="85">
        <f t="shared" ref="H28:J28" si="1">MIN(H14:H25)</f>
        <v>8.0000000000000002E-3</v>
      </c>
      <c r="I28" s="87">
        <f t="shared" si="1"/>
        <v>0</v>
      </c>
      <c r="J28" s="88">
        <f t="shared" si="1"/>
        <v>8.3000000000000007</v>
      </c>
      <c r="K28" s="89">
        <f>MIN(K14:K25)</f>
        <v>7.5</v>
      </c>
      <c r="L28" s="90"/>
      <c r="M28" s="90"/>
      <c r="N28" s="88">
        <f>MIN(N14:N25)</f>
        <v>7.1</v>
      </c>
      <c r="O28" s="90"/>
      <c r="P28" s="91"/>
      <c r="Q28" s="92"/>
      <c r="R28" s="88">
        <f>MIN(R14:R25)</f>
        <v>1</v>
      </c>
      <c r="S28" s="93"/>
      <c r="T28" s="94">
        <f>MIN(S14:S25)</f>
        <v>212</v>
      </c>
      <c r="U28" s="82"/>
    </row>
    <row r="29" spans="1:23" ht="20.25" customHeight="1" thickBot="1">
      <c r="A29" s="95" t="s">
        <v>53</v>
      </c>
      <c r="B29" s="96"/>
      <c r="C29" s="97">
        <f>MAX(C14:C25)</f>
        <v>6.4000000000000001E-2</v>
      </c>
      <c r="D29" s="97">
        <f>MAX(D14:D25)</f>
        <v>7.2258064516129039E-2</v>
      </c>
      <c r="E29" s="97">
        <f t="shared" ref="E29:M29" si="2">MAX(E14:E25)</f>
        <v>0.11700000000000001</v>
      </c>
      <c r="F29" s="97">
        <f t="shared" si="2"/>
        <v>6.3E-2</v>
      </c>
      <c r="G29" s="97">
        <f t="shared" si="2"/>
        <v>5.9709677419354824E-2</v>
      </c>
      <c r="H29" s="97">
        <f t="shared" si="2"/>
        <v>1.2E-2</v>
      </c>
      <c r="I29" s="98">
        <f t="shared" si="2"/>
        <v>4.8451612903225805E-2</v>
      </c>
      <c r="J29" s="99">
        <f t="shared" si="2"/>
        <v>9</v>
      </c>
      <c r="K29" s="100">
        <f t="shared" si="2"/>
        <v>9</v>
      </c>
      <c r="L29" s="99">
        <f t="shared" si="2"/>
        <v>10</v>
      </c>
      <c r="M29" s="99">
        <f t="shared" si="2"/>
        <v>5</v>
      </c>
      <c r="N29" s="101"/>
      <c r="O29" s="99">
        <f>MAX(O14:O25)</f>
        <v>8</v>
      </c>
      <c r="P29" s="102"/>
      <c r="Q29" s="99">
        <f>MAX(Q14:Q25)</f>
        <v>0.5</v>
      </c>
      <c r="R29" s="103"/>
      <c r="S29" s="99"/>
      <c r="T29" s="104">
        <f>MAX(S14:S25)</f>
        <v>233</v>
      </c>
      <c r="U29" s="82"/>
    </row>
    <row r="32" spans="1:23" ht="15">
      <c r="A32" s="105" t="s">
        <v>54</v>
      </c>
      <c r="B32" s="106"/>
      <c r="C32" s="106"/>
      <c r="D32" s="107"/>
      <c r="E32" s="10"/>
      <c r="F32" s="10"/>
      <c r="G32" s="10"/>
    </row>
    <row r="33" spans="1:7" ht="16.5" customHeight="1">
      <c r="A33" s="108"/>
      <c r="B33" s="109" t="s">
        <v>55</v>
      </c>
      <c r="C33" s="110"/>
      <c r="D33" s="111"/>
      <c r="E33" s="11"/>
      <c r="F33" s="11"/>
      <c r="G33" s="11"/>
    </row>
    <row r="34" spans="1:7">
      <c r="A34" s="112"/>
      <c r="B34" s="113" t="s">
        <v>23</v>
      </c>
      <c r="C34" s="114" t="s">
        <v>25</v>
      </c>
      <c r="D34" s="115" t="s">
        <v>56</v>
      </c>
      <c r="E34" s="11"/>
      <c r="F34" s="11"/>
      <c r="G34" s="11"/>
    </row>
    <row r="35" spans="1:7">
      <c r="A35" s="112"/>
      <c r="B35" s="114" t="s">
        <v>30</v>
      </c>
      <c r="C35" s="114" t="s">
        <v>30</v>
      </c>
      <c r="D35" s="115" t="s">
        <v>30</v>
      </c>
      <c r="E35" s="11"/>
      <c r="F35" s="11"/>
      <c r="G35" s="11"/>
    </row>
    <row r="36" spans="1:7">
      <c r="A36" s="116" t="s">
        <v>35</v>
      </c>
      <c r="B36" s="117" t="s">
        <v>33</v>
      </c>
      <c r="C36" s="118">
        <v>0.03</v>
      </c>
      <c r="D36" s="119" t="s">
        <v>36</v>
      </c>
      <c r="E36" s="120"/>
      <c r="F36" s="120"/>
      <c r="G36" s="120"/>
    </row>
    <row r="37" spans="1:7" ht="18" customHeight="1">
      <c r="A37" s="121">
        <v>43466</v>
      </c>
      <c r="B37" s="122">
        <f>'Pennbrooke Flow Summary'!AH56</f>
        <v>0.98399999999999999</v>
      </c>
      <c r="C37" s="122">
        <f>'Pennbrooke Flow Summary'!AI56</f>
        <v>3.174193548387097E-2</v>
      </c>
      <c r="D37" s="122">
        <f>'Pennbrooke Flow Summary'!AJ56</f>
        <v>9.7000000000000003E-2</v>
      </c>
      <c r="E37" s="123"/>
      <c r="F37" s="123"/>
      <c r="G37" s="123"/>
    </row>
    <row r="38" spans="1:7" ht="18" customHeight="1">
      <c r="A38" s="124" t="s">
        <v>39</v>
      </c>
      <c r="B38" s="122">
        <f>'Pennbrooke Flow Summary'!AH57</f>
        <v>1.3140000000000001</v>
      </c>
      <c r="C38" s="122">
        <f>'Pennbrooke Flow Summary'!AI57</f>
        <v>4.6928571428571431E-2</v>
      </c>
      <c r="D38" s="122">
        <f>'Pennbrooke Flow Summary'!AJ57</f>
        <v>7.1999999999999995E-2</v>
      </c>
      <c r="E38" s="123"/>
      <c r="F38" s="123"/>
      <c r="G38" s="123"/>
    </row>
    <row r="39" spans="1:7" ht="18" customHeight="1">
      <c r="A39" s="124" t="s">
        <v>40</v>
      </c>
      <c r="B39" s="122">
        <f>'Pennbrooke Flow Summary'!AH58</f>
        <v>0.31500000000000011</v>
      </c>
      <c r="C39" s="122">
        <f>'Pennbrooke Flow Summary'!AI58</f>
        <v>1.016129032258065E-2</v>
      </c>
      <c r="D39" s="122">
        <f>'Pennbrooke Flow Summary'!AJ58</f>
        <v>3.2000000000000001E-2</v>
      </c>
      <c r="E39" s="123"/>
      <c r="F39" s="123"/>
      <c r="G39" s="123"/>
    </row>
    <row r="40" spans="1:7" ht="18" customHeight="1">
      <c r="A40" s="124" t="s">
        <v>41</v>
      </c>
      <c r="B40" s="122">
        <f>'Pennbrooke Flow Summary'!AH59</f>
        <v>0.42300000000000004</v>
      </c>
      <c r="C40" s="122">
        <f>'Pennbrooke Flow Summary'!AI59</f>
        <v>1.4100000000000001E-2</v>
      </c>
      <c r="D40" s="122">
        <f>'Pennbrooke Flow Summary'!AJ59</f>
        <v>7.1999999999999995E-2</v>
      </c>
      <c r="E40" s="123"/>
      <c r="F40" s="123"/>
      <c r="G40" s="123"/>
    </row>
    <row r="41" spans="1:7" ht="18" customHeight="1">
      <c r="A41" s="124" t="s">
        <v>42</v>
      </c>
      <c r="B41" s="122">
        <f>'Pennbrooke Flow Summary'!AH60</f>
        <v>6.3000000000000014E-2</v>
      </c>
      <c r="C41" s="122">
        <f>'Pennbrooke Flow Summary'!AI60</f>
        <v>2.0322580645161293E-3</v>
      </c>
      <c r="D41" s="122">
        <f>'Pennbrooke Flow Summary'!AJ60</f>
        <v>1.9E-2</v>
      </c>
      <c r="E41" s="123"/>
      <c r="F41" s="123"/>
      <c r="G41" s="123"/>
    </row>
    <row r="42" spans="1:7" ht="18" customHeight="1">
      <c r="A42" s="124" t="s">
        <v>43</v>
      </c>
      <c r="B42" s="122">
        <f>'Pennbrooke Flow Summary'!AH61</f>
        <v>0.23300000000000001</v>
      </c>
      <c r="C42" s="122">
        <f>'Pennbrooke Flow Summary'!AI61</f>
        <v>7.7666666666666674E-3</v>
      </c>
      <c r="D42" s="122">
        <f>'Pennbrooke Flow Summary'!AJ61</f>
        <v>4.7E-2</v>
      </c>
      <c r="E42" s="123"/>
      <c r="F42" s="123"/>
      <c r="G42" s="123"/>
    </row>
    <row r="43" spans="1:7" ht="18" customHeight="1">
      <c r="A43" s="124" t="s">
        <v>44</v>
      </c>
      <c r="B43" s="122">
        <f>'Pennbrooke Flow Summary'!AH62</f>
        <v>0.22</v>
      </c>
      <c r="C43" s="122">
        <f>'Pennbrooke Flow Summary'!AI62</f>
        <v>7.0967741935483875E-3</v>
      </c>
      <c r="D43" s="122">
        <f>'Pennbrooke Flow Summary'!AJ62</f>
        <v>5.6000000000000001E-2</v>
      </c>
      <c r="E43" s="123"/>
      <c r="F43" s="123"/>
      <c r="G43" s="123"/>
    </row>
    <row r="44" spans="1:7" ht="18" customHeight="1">
      <c r="A44" s="124" t="s">
        <v>45</v>
      </c>
      <c r="B44" s="122">
        <f>'Pennbrooke Flow Summary'!AH63</f>
        <v>0.216</v>
      </c>
      <c r="C44" s="122">
        <f>'Pennbrooke Flow Summary'!AI63</f>
        <v>6.9677419354838713E-3</v>
      </c>
      <c r="D44" s="122">
        <f>'Pennbrooke Flow Summary'!AJ63</f>
        <v>9.6000000000000002E-2</v>
      </c>
      <c r="E44" s="123"/>
      <c r="F44" s="123"/>
      <c r="G44" s="123"/>
    </row>
    <row r="45" spans="1:7" ht="18" customHeight="1">
      <c r="A45" s="124" t="s">
        <v>47</v>
      </c>
      <c r="B45" s="122">
        <f>'Pennbrooke Flow Summary'!AH64</f>
        <v>0.35000000000000003</v>
      </c>
      <c r="C45" s="122">
        <f>'Pennbrooke Flow Summary'!AI64</f>
        <v>1.1666666666666667E-2</v>
      </c>
      <c r="D45" s="122">
        <f>'Pennbrooke Flow Summary'!AJ64</f>
        <v>7.0999999999999994E-2</v>
      </c>
      <c r="E45" s="123"/>
      <c r="F45" s="123"/>
      <c r="G45" s="123"/>
    </row>
    <row r="46" spans="1:7" ht="18" customHeight="1">
      <c r="A46" s="124" t="s">
        <v>48</v>
      </c>
      <c r="B46" s="122">
        <f>'Pennbrooke Flow Summary'!AH65</f>
        <v>0.18300000000000002</v>
      </c>
      <c r="C46" s="122">
        <f>'Pennbrooke Flow Summary'!AI65</f>
        <v>5.9032258064516136E-3</v>
      </c>
      <c r="D46" s="122">
        <f>'Pennbrooke Flow Summary'!AJ65</f>
        <v>5.8999999999999997E-2</v>
      </c>
      <c r="E46" s="123"/>
      <c r="F46" s="123"/>
      <c r="G46" s="123"/>
    </row>
    <row r="47" spans="1:7" ht="18" customHeight="1">
      <c r="A47" s="124" t="s">
        <v>49</v>
      </c>
      <c r="B47" s="122">
        <f>'Pennbrooke Flow Summary'!AH66</f>
        <v>0.10600000000000001</v>
      </c>
      <c r="C47" s="122">
        <f>'Pennbrooke Flow Summary'!AI66</f>
        <v>3.5333333333333336E-3</v>
      </c>
      <c r="D47" s="122">
        <f>'Pennbrooke Flow Summary'!AJ66</f>
        <v>5.8000000000000003E-2</v>
      </c>
      <c r="E47" s="123"/>
      <c r="F47" s="123"/>
      <c r="G47" s="123"/>
    </row>
    <row r="48" spans="1:7" ht="18" customHeight="1">
      <c r="A48" s="124" t="s">
        <v>50</v>
      </c>
      <c r="B48" s="122">
        <f>'Pennbrooke Flow Summary'!AH67</f>
        <v>0.26100000000000001</v>
      </c>
      <c r="C48" s="122">
        <f>'Pennbrooke Flow Summary'!AI67</f>
        <v>8.4193548387096785E-3</v>
      </c>
      <c r="D48" s="122">
        <f>'Pennbrooke Flow Summary'!AJ67</f>
        <v>6.5000000000000002E-2</v>
      </c>
      <c r="E48" s="123"/>
      <c r="F48" s="123"/>
      <c r="G48" s="123"/>
    </row>
    <row r="49" spans="1:12" ht="18" customHeight="1">
      <c r="A49" s="125" t="s">
        <v>33</v>
      </c>
      <c r="B49" s="126">
        <f>SUM(B37:B48)</f>
        <v>4.6680000000000001</v>
      </c>
      <c r="C49" s="127"/>
      <c r="D49" s="128"/>
      <c r="E49" s="129"/>
      <c r="F49" s="129"/>
      <c r="G49" s="129"/>
    </row>
    <row r="50" spans="1:12" ht="18" customHeight="1">
      <c r="A50" s="130" t="s">
        <v>51</v>
      </c>
      <c r="B50" s="131"/>
      <c r="C50" s="122">
        <f>IF(ISERROR(AVERAGE(C37:C48))," ",AVERAGE(C37:C48))</f>
        <v>1.3026484895033281E-2</v>
      </c>
      <c r="D50" s="122">
        <f>AVERAGE(D37:D48)</f>
        <v>6.2E-2</v>
      </c>
      <c r="E50" s="129"/>
      <c r="F50" s="129"/>
      <c r="G50" s="129"/>
    </row>
    <row r="51" spans="1:12" ht="18" customHeight="1">
      <c r="A51" s="130" t="s">
        <v>52</v>
      </c>
      <c r="B51" s="131"/>
      <c r="C51" s="122">
        <f>MIN(C37:C48)</f>
        <v>2.0322580645161293E-3</v>
      </c>
      <c r="D51" s="132"/>
      <c r="E51" s="129"/>
      <c r="F51" s="129"/>
      <c r="G51" s="129"/>
    </row>
    <row r="52" spans="1:12" ht="18" customHeight="1">
      <c r="A52" s="130" t="s">
        <v>53</v>
      </c>
      <c r="B52" s="133"/>
      <c r="C52" s="122">
        <f>MAX(C37:C48)</f>
        <v>4.6928571428571431E-2</v>
      </c>
      <c r="D52" s="122">
        <f>MAX(D37:D48)</f>
        <v>9.7000000000000003E-2</v>
      </c>
      <c r="E52" s="129"/>
      <c r="F52" s="129"/>
      <c r="G52" s="129"/>
    </row>
    <row r="53" spans="1:12" ht="18" customHeight="1"/>
    <row r="56" spans="1:12">
      <c r="B56" s="134" t="s">
        <v>57</v>
      </c>
      <c r="C56" s="134"/>
      <c r="D56" s="134"/>
      <c r="E56" s="134"/>
      <c r="F56" s="135"/>
      <c r="G56" s="135"/>
      <c r="H56" s="136" t="s">
        <v>58</v>
      </c>
      <c r="I56" s="137"/>
      <c r="J56" s="137"/>
      <c r="K56" s="138"/>
    </row>
    <row r="57" spans="1:12" ht="15" thickBot="1">
      <c r="B57" s="89" t="s">
        <v>59</v>
      </c>
      <c r="C57" s="89" t="s">
        <v>60</v>
      </c>
      <c r="D57" s="89" t="s">
        <v>61</v>
      </c>
      <c r="E57" s="89" t="s">
        <v>62</v>
      </c>
      <c r="F57" s="120"/>
      <c r="G57" s="120"/>
      <c r="H57" s="58" t="s">
        <v>59</v>
      </c>
      <c r="I57" s="58" t="s">
        <v>60</v>
      </c>
      <c r="J57" s="58" t="s">
        <v>61</v>
      </c>
      <c r="K57" s="58" t="s">
        <v>62</v>
      </c>
    </row>
    <row r="58" spans="1:12" ht="23.25" customHeight="1">
      <c r="A58" s="139" t="s">
        <v>63</v>
      </c>
      <c r="B58" s="140">
        <v>1.6813333333333336</v>
      </c>
      <c r="C58" s="140">
        <v>1.0684333333333333</v>
      </c>
      <c r="D58" s="140">
        <v>4.0666666666666663E-2</v>
      </c>
      <c r="E58" s="141">
        <v>0.57233333333333325</v>
      </c>
      <c r="G58" s="139" t="s">
        <v>63</v>
      </c>
      <c r="H58" s="142">
        <v>2.8040000000000007</v>
      </c>
      <c r="I58" s="142">
        <v>1.4290000000000003</v>
      </c>
      <c r="J58" s="142">
        <v>0.122</v>
      </c>
      <c r="K58" s="143">
        <v>1.2529999999999994</v>
      </c>
      <c r="L58" s="144" t="s">
        <v>64</v>
      </c>
    </row>
    <row r="59" spans="1:12" ht="23.25" customHeight="1">
      <c r="A59" s="145" t="s">
        <v>39</v>
      </c>
      <c r="B59" s="146">
        <v>1.6343333333333334</v>
      </c>
      <c r="C59" s="146">
        <v>0.78533333333333333</v>
      </c>
      <c r="D59" s="146">
        <v>0.30833333333333335</v>
      </c>
      <c r="E59" s="147">
        <v>0.54066666666666652</v>
      </c>
      <c r="G59" s="145" t="s">
        <v>39</v>
      </c>
      <c r="H59" s="146">
        <v>2.0989999999999998</v>
      </c>
      <c r="I59" s="146">
        <v>0.92699999999999982</v>
      </c>
      <c r="J59" s="146">
        <v>0.80300000000000005</v>
      </c>
      <c r="K59" s="147">
        <v>0.36900000000000005</v>
      </c>
    </row>
    <row r="60" spans="1:12" ht="23.25" customHeight="1">
      <c r="A60" s="145" t="s">
        <v>40</v>
      </c>
      <c r="B60" s="146">
        <v>2.2966666666666669</v>
      </c>
      <c r="C60" s="146">
        <v>1.4440000000000002</v>
      </c>
      <c r="D60" s="146">
        <v>0.30833333333333335</v>
      </c>
      <c r="E60" s="147">
        <v>0.54433333333333311</v>
      </c>
      <c r="G60" s="145" t="s">
        <v>40</v>
      </c>
      <c r="H60" s="146">
        <v>1.9870000000000003</v>
      </c>
      <c r="I60" s="146">
        <v>1.9760000000000004</v>
      </c>
      <c r="J60" s="146">
        <v>0</v>
      </c>
      <c r="K60" s="147">
        <v>1.1000000000000003E-2</v>
      </c>
    </row>
    <row r="61" spans="1:12" ht="23.25" customHeight="1">
      <c r="A61" s="145" t="s">
        <v>41</v>
      </c>
      <c r="B61" s="146">
        <v>1.9509999999999998</v>
      </c>
      <c r="C61" s="146">
        <v>1.4013333333333335</v>
      </c>
      <c r="D61" s="146">
        <v>0.39366666666666666</v>
      </c>
      <c r="E61" s="147">
        <v>0.15600000000000003</v>
      </c>
      <c r="G61" s="145" t="s">
        <v>41</v>
      </c>
      <c r="H61" s="146">
        <v>1.7669999999999999</v>
      </c>
      <c r="I61" s="146">
        <v>1.3009999999999999</v>
      </c>
      <c r="J61" s="146">
        <v>0.378</v>
      </c>
      <c r="K61" s="147">
        <v>8.7999999999999995E-2</v>
      </c>
    </row>
    <row r="62" spans="1:12" ht="23.25" customHeight="1">
      <c r="A62" s="145" t="s">
        <v>42</v>
      </c>
      <c r="B62" s="146">
        <v>1.8163333333333336</v>
      </c>
      <c r="C62" s="146">
        <v>1.4240000000000002</v>
      </c>
      <c r="D62" s="146">
        <v>0.29833333333333328</v>
      </c>
      <c r="E62" s="147">
        <v>9.4000000000000028E-2</v>
      </c>
      <c r="G62" s="145" t="s">
        <v>42</v>
      </c>
      <c r="H62" s="146">
        <v>1.6950000000000003</v>
      </c>
      <c r="I62" s="146">
        <v>0.995</v>
      </c>
      <c r="J62" s="146">
        <v>0.5169999999999999</v>
      </c>
      <c r="K62" s="147">
        <v>0.18300000000000008</v>
      </c>
    </row>
    <row r="63" spans="1:12" ht="23.25" customHeight="1">
      <c r="A63" s="145" t="s">
        <v>43</v>
      </c>
      <c r="B63" s="146">
        <v>1.633</v>
      </c>
      <c r="C63" s="146">
        <v>1.1536666666666668</v>
      </c>
      <c r="D63" s="146">
        <v>0.34233333333333332</v>
      </c>
      <c r="E63" s="147">
        <v>0.13700000000000004</v>
      </c>
      <c r="G63" s="145" t="s">
        <v>43</v>
      </c>
      <c r="H63" s="146">
        <v>1.4370000000000001</v>
      </c>
      <c r="I63" s="146">
        <v>1.1650000000000003</v>
      </c>
      <c r="J63" s="146">
        <v>0.13200000000000001</v>
      </c>
      <c r="K63" s="147">
        <v>0.14000000000000001</v>
      </c>
    </row>
    <row r="64" spans="1:12" ht="23.25" customHeight="1">
      <c r="A64" s="145" t="s">
        <v>44</v>
      </c>
      <c r="B64" s="146">
        <v>1.5906666666666671</v>
      </c>
      <c r="C64" s="146">
        <v>0.99700000000000022</v>
      </c>
      <c r="D64" s="146">
        <v>0.4243333333333334</v>
      </c>
      <c r="E64" s="147">
        <v>0.16933333333333336</v>
      </c>
      <c r="G64" s="145" t="s">
        <v>44</v>
      </c>
      <c r="H64" s="146">
        <v>1.6400000000000006</v>
      </c>
      <c r="I64" s="146">
        <v>0.83100000000000018</v>
      </c>
      <c r="J64" s="146">
        <v>0.62400000000000011</v>
      </c>
      <c r="K64" s="147">
        <v>0.18500000000000008</v>
      </c>
    </row>
    <row r="65" spans="1:11" ht="23.25" customHeight="1">
      <c r="A65" s="145" t="s">
        <v>45</v>
      </c>
      <c r="B65" s="146">
        <v>1.5410000000000004</v>
      </c>
      <c r="C65" s="146">
        <v>1.0826666666666669</v>
      </c>
      <c r="D65" s="146">
        <v>0.26966666666666672</v>
      </c>
      <c r="E65" s="147">
        <v>0.18866666666666673</v>
      </c>
      <c r="G65" s="145" t="s">
        <v>45</v>
      </c>
      <c r="H65" s="146">
        <v>1.5460000000000003</v>
      </c>
      <c r="I65" s="146">
        <v>1.2520000000000002</v>
      </c>
      <c r="J65" s="146">
        <v>5.2999999999999999E-2</v>
      </c>
      <c r="K65" s="147">
        <v>0.2410000000000001</v>
      </c>
    </row>
    <row r="66" spans="1:11" ht="23.25" customHeight="1">
      <c r="A66" s="145" t="s">
        <v>47</v>
      </c>
      <c r="B66" s="146">
        <v>1.4953333333333336</v>
      </c>
      <c r="C66" s="146">
        <v>0.95766666666666678</v>
      </c>
      <c r="D66" s="146">
        <v>0.29266666666666669</v>
      </c>
      <c r="E66" s="147">
        <v>0.24500000000000011</v>
      </c>
      <c r="G66" s="145" t="s">
        <v>47</v>
      </c>
      <c r="H66" s="146">
        <v>1.2999999999999998</v>
      </c>
      <c r="I66" s="146">
        <v>0.79000000000000026</v>
      </c>
      <c r="J66" s="146">
        <v>0.20100000000000001</v>
      </c>
      <c r="K66" s="147">
        <v>0.30900000000000011</v>
      </c>
    </row>
    <row r="67" spans="1:11" ht="23.25" customHeight="1">
      <c r="A67" s="145" t="s">
        <v>48</v>
      </c>
      <c r="B67" s="146">
        <v>1.4333333333333333</v>
      </c>
      <c r="C67" s="146">
        <v>0.99033333333333362</v>
      </c>
      <c r="D67" s="146">
        <v>8.4666666666666668E-2</v>
      </c>
      <c r="E67" s="147">
        <v>0.35833333333333345</v>
      </c>
      <c r="G67" s="145" t="s">
        <v>48</v>
      </c>
      <c r="H67" s="146">
        <v>1.454</v>
      </c>
      <c r="I67" s="146">
        <v>0.92900000000000038</v>
      </c>
      <c r="J67" s="146">
        <v>0</v>
      </c>
      <c r="K67" s="147">
        <v>0.52500000000000013</v>
      </c>
    </row>
    <row r="68" spans="1:11" ht="23.25" customHeight="1">
      <c r="A68" s="145" t="s">
        <v>49</v>
      </c>
      <c r="B68" s="146">
        <v>1.4266666666666665</v>
      </c>
      <c r="C68" s="146">
        <v>1.0350000000000004</v>
      </c>
      <c r="D68" s="146">
        <v>6.7000000000000004E-2</v>
      </c>
      <c r="E68" s="147">
        <v>0.33800000000000008</v>
      </c>
      <c r="G68" s="145" t="s">
        <v>49</v>
      </c>
      <c r="H68" s="146">
        <v>1.526</v>
      </c>
      <c r="I68" s="146">
        <v>1.3860000000000003</v>
      </c>
      <c r="J68" s="146">
        <v>0</v>
      </c>
      <c r="K68" s="147">
        <v>0.18000000000000002</v>
      </c>
    </row>
    <row r="69" spans="1:11" ht="23.25" customHeight="1" thickBot="1">
      <c r="A69" s="148" t="s">
        <v>50</v>
      </c>
      <c r="B69" s="149">
        <v>1.6003333333333334</v>
      </c>
      <c r="C69" s="149">
        <v>1.0370000000000004</v>
      </c>
      <c r="D69" s="149">
        <v>0.10266666666666667</v>
      </c>
      <c r="E69" s="150">
        <v>0.47400000000000014</v>
      </c>
      <c r="G69" s="148" t="s">
        <v>50</v>
      </c>
      <c r="H69" s="149">
        <v>1.8210000000000004</v>
      </c>
      <c r="I69" s="149">
        <v>0.79600000000000026</v>
      </c>
      <c r="J69" s="149">
        <v>0.308</v>
      </c>
      <c r="K69" s="150">
        <v>0.71700000000000019</v>
      </c>
    </row>
    <row r="70" spans="1:11" ht="24.75" customHeight="1">
      <c r="A70" s="139">
        <v>43466</v>
      </c>
      <c r="B70" s="142">
        <f>AVERAGE(H68:H70)</f>
        <v>1.7583333333333335</v>
      </c>
      <c r="C70" s="142">
        <f>AVERAGE(I68:I70)</f>
        <v>0.76700000000000002</v>
      </c>
      <c r="D70" s="142">
        <f>AVERAGE(J68:J70)</f>
        <v>0.4173333333333335</v>
      </c>
      <c r="E70" s="143">
        <f>AVERAGE(K68:K70)</f>
        <v>0.62700000000000011</v>
      </c>
      <c r="G70" s="139">
        <v>43466</v>
      </c>
      <c r="H70" s="142">
        <f>'Pennbrooke Flow Summary'!$AH8</f>
        <v>1.9280000000000002</v>
      </c>
      <c r="I70" s="142">
        <f>'Pennbrooke Flow Summary'!$AH24</f>
        <v>0.11899999999999999</v>
      </c>
      <c r="J70" s="142">
        <f>'Pennbrooke Flow Summary'!$AH40</f>
        <v>0.94400000000000039</v>
      </c>
      <c r="K70" s="143">
        <f>'Pennbrooke Flow Summary'!$AH56</f>
        <v>0.98399999999999999</v>
      </c>
    </row>
    <row r="71" spans="1:11" ht="24.75" customHeight="1">
      <c r="A71" s="145" t="s">
        <v>39</v>
      </c>
      <c r="B71" s="146">
        <f t="shared" ref="B71:E81" si="3">AVERAGE(H69:H71)</f>
        <v>1.841</v>
      </c>
      <c r="C71" s="146">
        <f t="shared" si="3"/>
        <v>0.30766666666666675</v>
      </c>
      <c r="D71" s="146">
        <f t="shared" si="3"/>
        <v>0.57000000000000017</v>
      </c>
      <c r="E71" s="147">
        <f t="shared" si="3"/>
        <v>1.0050000000000001</v>
      </c>
      <c r="G71" s="145" t="s">
        <v>39</v>
      </c>
      <c r="H71" s="146">
        <f>'Pennbrooke Flow Summary'!$AH9</f>
        <v>1.7739999999999996</v>
      </c>
      <c r="I71" s="146">
        <f>'Pennbrooke Flow Summary'!$AH25</f>
        <v>8.0000000000000002E-3</v>
      </c>
      <c r="J71" s="146">
        <f>'Pennbrooke Flow Summary'!$AH41</f>
        <v>0.45800000000000002</v>
      </c>
      <c r="K71" s="147">
        <f>'Pennbrooke Flow Summary'!$AH57</f>
        <v>1.3140000000000001</v>
      </c>
    </row>
    <row r="72" spans="1:11" ht="24.75" customHeight="1">
      <c r="A72" s="145" t="s">
        <v>40</v>
      </c>
      <c r="B72" s="146">
        <f t="shared" si="3"/>
        <v>1.9560000000000002</v>
      </c>
      <c r="C72" s="146">
        <f t="shared" si="3"/>
        <v>0.65933333333333322</v>
      </c>
      <c r="D72" s="146">
        <f t="shared" si="3"/>
        <v>0.46733333333333343</v>
      </c>
      <c r="E72" s="147">
        <f t="shared" si="3"/>
        <v>0.871</v>
      </c>
      <c r="G72" s="145" t="s">
        <v>40</v>
      </c>
      <c r="H72" s="146">
        <f>'Pennbrooke Flow Summary'!$AH10</f>
        <v>2.1659999999999999</v>
      </c>
      <c r="I72" s="146">
        <f>'Pennbrooke Flow Summary'!$AH26</f>
        <v>1.8509999999999995</v>
      </c>
      <c r="J72" s="146">
        <f>'Pennbrooke Flow Summary'!$AH42</f>
        <v>0</v>
      </c>
      <c r="K72" s="147">
        <f>'Pennbrooke Flow Summary'!$AH58</f>
        <v>0.31500000000000011</v>
      </c>
    </row>
    <row r="73" spans="1:11" ht="24.75" customHeight="1">
      <c r="A73" s="145" t="s">
        <v>41</v>
      </c>
      <c r="B73" s="146">
        <f t="shared" si="3"/>
        <v>1.9483333333333333</v>
      </c>
      <c r="C73" s="146">
        <f t="shared" si="3"/>
        <v>1.1136666666666668</v>
      </c>
      <c r="D73" s="146">
        <f t="shared" si="3"/>
        <v>0.15266666666666667</v>
      </c>
      <c r="E73" s="147">
        <f t="shared" si="3"/>
        <v>0.68400000000000016</v>
      </c>
      <c r="G73" s="145" t="s">
        <v>41</v>
      </c>
      <c r="H73" s="146">
        <f>'Pennbrooke Flow Summary'!$AH11</f>
        <v>1.9050000000000002</v>
      </c>
      <c r="I73" s="146">
        <f>'Pennbrooke Flow Summary'!$AH27</f>
        <v>1.4820000000000004</v>
      </c>
      <c r="J73" s="146">
        <f>'Pennbrooke Flow Summary'!$AH43</f>
        <v>0</v>
      </c>
      <c r="K73" s="147">
        <f>'Pennbrooke Flow Summary'!$AH59</f>
        <v>0.42300000000000004</v>
      </c>
    </row>
    <row r="74" spans="1:11" ht="24.75" customHeight="1">
      <c r="A74" s="145" t="s">
        <v>42</v>
      </c>
      <c r="B74" s="146">
        <f t="shared" si="3"/>
        <v>1.9029999999999998</v>
      </c>
      <c r="C74" s="146">
        <f t="shared" si="3"/>
        <v>1.5430000000000001</v>
      </c>
      <c r="D74" s="146">
        <f t="shared" si="3"/>
        <v>9.2999999999999985E-2</v>
      </c>
      <c r="E74" s="147">
        <f t="shared" si="3"/>
        <v>0.26700000000000007</v>
      </c>
      <c r="G74" s="145" t="s">
        <v>42</v>
      </c>
      <c r="H74" s="146">
        <f>'Pennbrooke Flow Summary'!$AH12</f>
        <v>1.6380000000000003</v>
      </c>
      <c r="I74" s="146">
        <f>'Pennbrooke Flow Summary'!$AH28</f>
        <v>1.296</v>
      </c>
      <c r="J74" s="146">
        <f>'Pennbrooke Flow Summary'!$AH44</f>
        <v>0.27899999999999997</v>
      </c>
      <c r="K74" s="147">
        <f>'Pennbrooke Flow Summary'!$AH60</f>
        <v>6.3000000000000014E-2</v>
      </c>
    </row>
    <row r="75" spans="1:11" ht="24.75" customHeight="1">
      <c r="A75" s="145" t="s">
        <v>43</v>
      </c>
      <c r="B75" s="146">
        <f t="shared" si="3"/>
        <v>1.694</v>
      </c>
      <c r="C75" s="146">
        <f t="shared" si="3"/>
        <v>1.1953333333333336</v>
      </c>
      <c r="D75" s="146">
        <f t="shared" si="3"/>
        <v>0.25899999999999995</v>
      </c>
      <c r="E75" s="147">
        <f t="shared" si="3"/>
        <v>0.23966666666666669</v>
      </c>
      <c r="G75" s="145" t="s">
        <v>43</v>
      </c>
      <c r="H75" s="146">
        <f>'Pennbrooke Flow Summary'!$AH13</f>
        <v>1.5389999999999995</v>
      </c>
      <c r="I75" s="146">
        <f>'Pennbrooke Flow Summary'!$AH29</f>
        <v>0.80800000000000027</v>
      </c>
      <c r="J75" s="146">
        <f>'Pennbrooke Flow Summary'!$AH45</f>
        <v>0.49799999999999994</v>
      </c>
      <c r="K75" s="147">
        <f>'Pennbrooke Flow Summary'!$AH61</f>
        <v>0.23300000000000001</v>
      </c>
    </row>
    <row r="76" spans="1:11" ht="24.75" customHeight="1">
      <c r="A76" s="145" t="s">
        <v>44</v>
      </c>
      <c r="B76" s="146">
        <f t="shared" si="3"/>
        <v>1.6143333333333334</v>
      </c>
      <c r="C76" s="146">
        <f t="shared" si="3"/>
        <v>1.1426666666666667</v>
      </c>
      <c r="D76" s="146">
        <f t="shared" si="3"/>
        <v>0.35533333333333328</v>
      </c>
      <c r="E76" s="147">
        <f t="shared" si="3"/>
        <v>0.17200000000000001</v>
      </c>
      <c r="G76" s="145" t="s">
        <v>44</v>
      </c>
      <c r="H76" s="146">
        <f>'Pennbrooke Flow Summary'!$AH14</f>
        <v>1.6660000000000004</v>
      </c>
      <c r="I76" s="146">
        <f>'Pennbrooke Flow Summary'!$AH30</f>
        <v>1.3240000000000001</v>
      </c>
      <c r="J76" s="146">
        <f>'Pennbrooke Flow Summary'!$AH46</f>
        <v>0.28900000000000003</v>
      </c>
      <c r="K76" s="147">
        <f>'Pennbrooke Flow Summary'!$AH62</f>
        <v>0.22</v>
      </c>
    </row>
    <row r="77" spans="1:11" ht="24.75" customHeight="1">
      <c r="A77" s="145" t="s">
        <v>45</v>
      </c>
      <c r="B77" s="146">
        <f t="shared" si="3"/>
        <v>1.8150000000000002</v>
      </c>
      <c r="C77" s="146">
        <f t="shared" si="3"/>
        <v>0.88500000000000012</v>
      </c>
      <c r="D77" s="146">
        <f t="shared" si="3"/>
        <v>0.7629999999999999</v>
      </c>
      <c r="E77" s="147">
        <f t="shared" si="3"/>
        <v>0.223</v>
      </c>
      <c r="G77" s="145" t="s">
        <v>45</v>
      </c>
      <c r="H77" s="146">
        <f>'Pennbrooke Flow Summary'!$AH15</f>
        <v>2.2400000000000002</v>
      </c>
      <c r="I77" s="146">
        <f>'Pennbrooke Flow Summary'!$AH31</f>
        <v>0.52299999999999991</v>
      </c>
      <c r="J77" s="146">
        <f>'Pennbrooke Flow Summary'!$AH47</f>
        <v>1.502</v>
      </c>
      <c r="K77" s="147">
        <f>'Pennbrooke Flow Summary'!$AH63</f>
        <v>0.216</v>
      </c>
    </row>
    <row r="78" spans="1:11" ht="24.75" customHeight="1">
      <c r="A78" s="145" t="s">
        <v>47</v>
      </c>
      <c r="B78" s="146">
        <f t="shared" si="3"/>
        <v>1.8883333333333336</v>
      </c>
      <c r="C78" s="146">
        <f t="shared" si="3"/>
        <v>1.0853333333333333</v>
      </c>
      <c r="D78" s="146">
        <f t="shared" si="3"/>
        <v>0.59699999999999998</v>
      </c>
      <c r="E78" s="147">
        <f t="shared" si="3"/>
        <v>0.26200000000000001</v>
      </c>
      <c r="G78" s="145" t="s">
        <v>47</v>
      </c>
      <c r="H78" s="146">
        <f>'Pennbrooke Flow Summary'!$AH16</f>
        <v>1.7589999999999999</v>
      </c>
      <c r="I78" s="146">
        <f>'Pennbrooke Flow Summary'!$AH32</f>
        <v>1.4089999999999998</v>
      </c>
      <c r="J78" s="146">
        <f>'Pennbrooke Flow Summary'!$AH48</f>
        <v>0</v>
      </c>
      <c r="K78" s="147">
        <f>'Pennbrooke Flow Summary'!$AH64</f>
        <v>0.35000000000000003</v>
      </c>
    </row>
    <row r="79" spans="1:11" ht="24.75" customHeight="1">
      <c r="A79" s="145" t="s">
        <v>48</v>
      </c>
      <c r="B79" s="146">
        <f t="shared" si="3"/>
        <v>1.9216666666666669</v>
      </c>
      <c r="C79" s="146">
        <f t="shared" si="3"/>
        <v>0.96733333333333338</v>
      </c>
      <c r="D79" s="146">
        <f t="shared" si="3"/>
        <v>0.70500000000000007</v>
      </c>
      <c r="E79" s="147">
        <f t="shared" si="3"/>
        <v>0.2496666666666667</v>
      </c>
      <c r="G79" s="145" t="s">
        <v>48</v>
      </c>
      <c r="H79" s="146">
        <f>'Pennbrooke Flow Summary'!$AH17</f>
        <v>1.7660000000000002</v>
      </c>
      <c r="I79" s="146">
        <f>'Pennbrooke Flow Summary'!$AH33</f>
        <v>0.9700000000000002</v>
      </c>
      <c r="J79" s="146">
        <f>'Pennbrooke Flow Summary'!$AH49</f>
        <v>0.61299999999999999</v>
      </c>
      <c r="K79" s="147">
        <f>'Pennbrooke Flow Summary'!$AH65</f>
        <v>0.18300000000000002</v>
      </c>
    </row>
    <row r="80" spans="1:11" ht="24.75" customHeight="1">
      <c r="A80" s="145" t="s">
        <v>49</v>
      </c>
      <c r="B80" s="146">
        <f t="shared" si="3"/>
        <v>1.7860000000000003</v>
      </c>
      <c r="C80" s="146">
        <f t="shared" si="3"/>
        <v>0.96133333333333326</v>
      </c>
      <c r="D80" s="146">
        <f t="shared" si="3"/>
        <v>0.61133333333333328</v>
      </c>
      <c r="E80" s="147">
        <f t="shared" si="3"/>
        <v>0.21299999999999999</v>
      </c>
      <c r="G80" s="145" t="s">
        <v>49</v>
      </c>
      <c r="H80" s="146">
        <f>'Pennbrooke Flow Summary'!$AH18</f>
        <v>1.8329999999999997</v>
      </c>
      <c r="I80" s="146">
        <f>'Pennbrooke Flow Summary'!$AH34</f>
        <v>0.505</v>
      </c>
      <c r="J80" s="146">
        <f>'Pennbrooke Flow Summary'!$AH50</f>
        <v>1.2209999999999999</v>
      </c>
      <c r="K80" s="147">
        <f>'Pennbrooke Flow Summary'!$AH66</f>
        <v>0.10600000000000001</v>
      </c>
    </row>
    <row r="81" spans="1:11" ht="24.75" customHeight="1" thickBot="1">
      <c r="A81" s="151" t="s">
        <v>50</v>
      </c>
      <c r="B81" s="152">
        <f t="shared" si="3"/>
        <v>1.8650000000000002</v>
      </c>
      <c r="C81" s="152">
        <f t="shared" si="3"/>
        <v>0.82166666666666666</v>
      </c>
      <c r="D81" s="152">
        <f t="shared" si="3"/>
        <v>0.86099999999999988</v>
      </c>
      <c r="E81" s="153">
        <f t="shared" si="3"/>
        <v>0.18333333333333335</v>
      </c>
      <c r="G81" s="151" t="s">
        <v>50</v>
      </c>
      <c r="H81" s="152">
        <f>'Pennbrooke Flow Summary'!$AH19</f>
        <v>1.9960000000000004</v>
      </c>
      <c r="I81" s="152">
        <f>'Pennbrooke Flow Summary'!$AH35</f>
        <v>0.99</v>
      </c>
      <c r="J81" s="152">
        <f>'Pennbrooke Flow Summary'!$AH51</f>
        <v>0.74899999999999989</v>
      </c>
      <c r="K81" s="153">
        <f>'Pennbrooke Flow Summary'!$AH67</f>
        <v>0.26100000000000001</v>
      </c>
    </row>
    <row r="82" spans="1:11" ht="24.75" customHeight="1"/>
    <row r="83" spans="1:11" ht="24.75" customHeight="1"/>
    <row r="84" spans="1:11" ht="24.75" customHeight="1"/>
    <row r="85" spans="1:11" ht="24.75" customHeight="1"/>
  </sheetData>
  <mergeCells count="11">
    <mergeCell ref="B33:D33"/>
    <mergeCell ref="B56:E56"/>
    <mergeCell ref="H56:K56"/>
    <mergeCell ref="A1:U1"/>
    <mergeCell ref="N9:O9"/>
    <mergeCell ref="B10:E10"/>
    <mergeCell ref="F10:G10"/>
    <mergeCell ref="H10:I10"/>
    <mergeCell ref="J10:L10"/>
    <mergeCell ref="N10:O10"/>
    <mergeCell ref="P10:Q10"/>
  </mergeCells>
  <hyperlinks>
    <hyperlink ref="A7" location="Hyperlinks!A1" display="Hyperlinks!A1" xr:uid="{500BDE7F-2EC9-4D58-912A-2B1713553EF3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BB71-542A-4DF2-B871-E8F4ACCECC1A}">
  <sheetPr>
    <tabColor rgb="FF92D050"/>
  </sheetPr>
  <dimension ref="A1:AK104"/>
  <sheetViews>
    <sheetView zoomScale="90" zoomScaleNormal="90" workbookViewId="0">
      <selection activeCell="N61" sqref="N61"/>
    </sheetView>
  </sheetViews>
  <sheetFormatPr defaultRowHeight="14.25"/>
  <cols>
    <col min="1" max="1" width="11.625" customWidth="1"/>
    <col min="2" max="32" width="7.625" customWidth="1"/>
    <col min="33" max="33" width="1.125" customWidth="1"/>
    <col min="34" max="34" width="7" customWidth="1"/>
    <col min="35" max="36" width="8.25" customWidth="1"/>
  </cols>
  <sheetData>
    <row r="1" spans="1:37" ht="15">
      <c r="A1" s="154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0"/>
      <c r="AH1" s="10"/>
      <c r="AI1" s="10"/>
      <c r="AJ1" s="10"/>
    </row>
    <row r="2" spans="1:37" ht="15">
      <c r="A2" s="15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0"/>
      <c r="AH2" s="10"/>
      <c r="AI2" s="10"/>
      <c r="AJ2" s="10"/>
    </row>
    <row r="3" spans="1:37">
      <c r="A3" s="14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0"/>
      <c r="AH3" s="10"/>
      <c r="AI3" s="10"/>
      <c r="AJ3" s="10"/>
    </row>
    <row r="4" spans="1:37">
      <c r="A4" s="155"/>
      <c r="B4" s="11"/>
      <c r="C4" s="11"/>
      <c r="D4" s="63" t="s">
        <v>66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0"/>
      <c r="AH4" s="10"/>
      <c r="AI4" s="10"/>
      <c r="AJ4" s="10"/>
    </row>
    <row r="5" spans="1:37">
      <c r="A5" s="155"/>
      <c r="B5" s="11"/>
      <c r="C5" s="11"/>
      <c r="D5" s="63" t="s">
        <v>67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0"/>
      <c r="AH5" s="10"/>
      <c r="AI5" s="10"/>
      <c r="AJ5" s="10"/>
    </row>
    <row r="6" spans="1:37" ht="15.75">
      <c r="A6" s="156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0"/>
      <c r="AH6" s="157" t="s">
        <v>68</v>
      </c>
      <c r="AI6" s="10"/>
      <c r="AJ6" s="10"/>
    </row>
    <row r="7" spans="1:37">
      <c r="A7" s="158" t="s">
        <v>69</v>
      </c>
      <c r="B7" s="158">
        <v>1</v>
      </c>
      <c r="C7" s="158">
        <v>2</v>
      </c>
      <c r="D7" s="158">
        <v>3</v>
      </c>
      <c r="E7" s="158">
        <v>4</v>
      </c>
      <c r="F7" s="158">
        <v>5</v>
      </c>
      <c r="G7" s="158">
        <v>6</v>
      </c>
      <c r="H7" s="158">
        <v>7</v>
      </c>
      <c r="I7" s="158">
        <v>8</v>
      </c>
      <c r="J7" s="158">
        <v>9</v>
      </c>
      <c r="K7" s="158">
        <v>10</v>
      </c>
      <c r="L7" s="158">
        <v>11</v>
      </c>
      <c r="M7" s="158">
        <v>12</v>
      </c>
      <c r="N7" s="158">
        <v>13</v>
      </c>
      <c r="O7" s="158">
        <v>14</v>
      </c>
      <c r="P7" s="158">
        <v>15</v>
      </c>
      <c r="Q7" s="158">
        <v>16</v>
      </c>
      <c r="R7" s="158">
        <v>17</v>
      </c>
      <c r="S7" s="158">
        <v>18</v>
      </c>
      <c r="T7" s="158">
        <v>19</v>
      </c>
      <c r="U7" s="158">
        <v>20</v>
      </c>
      <c r="V7" s="158">
        <v>21</v>
      </c>
      <c r="W7" s="158">
        <v>22</v>
      </c>
      <c r="X7" s="158">
        <v>23</v>
      </c>
      <c r="Y7" s="158">
        <v>24</v>
      </c>
      <c r="Z7" s="158">
        <v>25</v>
      </c>
      <c r="AA7" s="158">
        <v>26</v>
      </c>
      <c r="AB7" s="158">
        <v>27</v>
      </c>
      <c r="AC7" s="158">
        <v>28</v>
      </c>
      <c r="AD7" s="158">
        <v>29</v>
      </c>
      <c r="AE7" s="158">
        <v>30</v>
      </c>
      <c r="AF7" s="158">
        <v>31</v>
      </c>
      <c r="AG7" s="159"/>
      <c r="AH7" s="160" t="s">
        <v>33</v>
      </c>
      <c r="AI7" s="160" t="s">
        <v>70</v>
      </c>
      <c r="AJ7" s="160" t="s">
        <v>27</v>
      </c>
    </row>
    <row r="8" spans="1:37" ht="23.25" customHeight="1">
      <c r="A8" s="54">
        <v>43466</v>
      </c>
      <c r="B8" s="55">
        <v>5.0999999999999997E-2</v>
      </c>
      <c r="C8" s="55">
        <v>5.0999999999999997E-2</v>
      </c>
      <c r="D8" s="55">
        <v>6.2E-2</v>
      </c>
      <c r="E8" s="55">
        <v>4.2999999999999997E-2</v>
      </c>
      <c r="F8" s="55">
        <v>7.9000000000000001E-2</v>
      </c>
      <c r="G8" s="55">
        <v>6.6000000000000003E-2</v>
      </c>
      <c r="H8" s="55">
        <v>0.06</v>
      </c>
      <c r="I8" s="55">
        <v>9.7000000000000003E-2</v>
      </c>
      <c r="J8" s="55">
        <v>6.5000000000000002E-2</v>
      </c>
      <c r="K8" s="55">
        <v>6.5000000000000002E-2</v>
      </c>
      <c r="L8" s="55">
        <v>5.2999999999999999E-2</v>
      </c>
      <c r="M8" s="55">
        <v>5.1999999999999998E-2</v>
      </c>
      <c r="N8" s="55">
        <v>5.5E-2</v>
      </c>
      <c r="O8" s="55">
        <v>5.2999999999999999E-2</v>
      </c>
      <c r="P8" s="55">
        <v>6.7000000000000004E-2</v>
      </c>
      <c r="Q8" s="55">
        <v>7.3999999999999996E-2</v>
      </c>
      <c r="R8" s="55">
        <v>6.2E-2</v>
      </c>
      <c r="S8" s="55">
        <v>6.7000000000000004E-2</v>
      </c>
      <c r="T8" s="55">
        <v>4.7E-2</v>
      </c>
      <c r="U8" s="55">
        <v>6.9000000000000006E-2</v>
      </c>
      <c r="V8" s="55">
        <v>6.9000000000000006E-2</v>
      </c>
      <c r="W8" s="55">
        <v>5.8000000000000003E-2</v>
      </c>
      <c r="X8" s="55">
        <v>5.1999999999999998E-2</v>
      </c>
      <c r="Y8" s="55">
        <v>5.8000000000000003E-2</v>
      </c>
      <c r="Z8" s="55">
        <v>4.2000000000000003E-2</v>
      </c>
      <c r="AA8" s="55">
        <v>5.1999999999999998E-2</v>
      </c>
      <c r="AB8" s="55">
        <v>7.0000000000000007E-2</v>
      </c>
      <c r="AC8" s="55">
        <v>7.8E-2</v>
      </c>
      <c r="AD8" s="55">
        <v>7.0999999999999994E-2</v>
      </c>
      <c r="AE8" s="55">
        <v>6.7000000000000004E-2</v>
      </c>
      <c r="AF8" s="55">
        <v>7.2999999999999995E-2</v>
      </c>
      <c r="AG8" s="161"/>
      <c r="AH8" s="162">
        <f>SUM(B8:AF8)</f>
        <v>1.9280000000000002</v>
      </c>
      <c r="AI8" s="163">
        <f t="shared" ref="AI8:AI19" si="0">IF(ISERROR(AVERAGE(B8:AF8))," ",AVERAGE(B8:AF8))</f>
        <v>6.219354838709678E-2</v>
      </c>
      <c r="AJ8" s="56">
        <f>MAX(B8:AF8)</f>
        <v>9.7000000000000003E-2</v>
      </c>
    </row>
    <row r="9" spans="1:37" ht="23.25" customHeight="1">
      <c r="A9" s="61" t="s">
        <v>39</v>
      </c>
      <c r="B9" s="55">
        <v>6.2E-2</v>
      </c>
      <c r="C9" s="55">
        <v>6.8000000000000005E-2</v>
      </c>
      <c r="D9" s="55">
        <v>5.6000000000000001E-2</v>
      </c>
      <c r="E9" s="55">
        <v>7.1999999999999995E-2</v>
      </c>
      <c r="F9" s="55">
        <v>6.6000000000000003E-2</v>
      </c>
      <c r="G9" s="55">
        <v>6.4000000000000001E-2</v>
      </c>
      <c r="H9" s="55">
        <v>5.3999999999999999E-2</v>
      </c>
      <c r="I9" s="55">
        <v>6.2E-2</v>
      </c>
      <c r="J9" s="55">
        <v>6.3E-2</v>
      </c>
      <c r="K9" s="55">
        <v>0.06</v>
      </c>
      <c r="L9" s="55">
        <v>7.0000000000000007E-2</v>
      </c>
      <c r="M9" s="55">
        <v>6.4000000000000001E-2</v>
      </c>
      <c r="N9" s="55">
        <v>6.0999999999999999E-2</v>
      </c>
      <c r="O9" s="55">
        <v>7.0999999999999994E-2</v>
      </c>
      <c r="P9" s="55">
        <v>7.3999999999999996E-2</v>
      </c>
      <c r="Q9" s="55">
        <v>6.4000000000000001E-2</v>
      </c>
      <c r="R9" s="55">
        <v>7.0999999999999994E-2</v>
      </c>
      <c r="S9" s="55">
        <v>6.7000000000000004E-2</v>
      </c>
      <c r="T9" s="55">
        <v>6.4000000000000001E-2</v>
      </c>
      <c r="U9" s="55">
        <v>7.1999999999999995E-2</v>
      </c>
      <c r="V9" s="55">
        <v>6.9000000000000006E-2</v>
      </c>
      <c r="W9" s="55">
        <v>5.6000000000000001E-2</v>
      </c>
      <c r="X9" s="55">
        <v>5.2999999999999999E-2</v>
      </c>
      <c r="Y9" s="55">
        <v>5.2999999999999999E-2</v>
      </c>
      <c r="Z9" s="55">
        <v>5.8999999999999997E-2</v>
      </c>
      <c r="AA9" s="55">
        <v>4.9000000000000002E-2</v>
      </c>
      <c r="AB9" s="55">
        <v>6.5000000000000002E-2</v>
      </c>
      <c r="AC9" s="55">
        <v>6.5000000000000002E-2</v>
      </c>
      <c r="AD9" s="164"/>
      <c r="AE9" s="164"/>
      <c r="AF9" s="164"/>
      <c r="AG9" s="161"/>
      <c r="AH9" s="162">
        <f t="shared" ref="AH9:AH19" si="1">SUM(B9:AF9)</f>
        <v>1.7739999999999996</v>
      </c>
      <c r="AI9" s="163">
        <f t="shared" si="0"/>
        <v>6.3357142857142848E-2</v>
      </c>
      <c r="AJ9" s="56">
        <f t="shared" ref="AJ9:AJ19" si="2">MAX(B9:AF9)</f>
        <v>7.3999999999999996E-2</v>
      </c>
    </row>
    <row r="10" spans="1:37" ht="23.25" customHeight="1">
      <c r="A10" s="61" t="s">
        <v>40</v>
      </c>
      <c r="B10" s="55">
        <v>6.8000000000000005E-2</v>
      </c>
      <c r="C10" s="55">
        <v>5.8999999999999997E-2</v>
      </c>
      <c r="D10" s="55">
        <v>6.4000000000000001E-2</v>
      </c>
      <c r="E10" s="55">
        <v>6.6000000000000003E-2</v>
      </c>
      <c r="F10" s="55">
        <v>6.3E-2</v>
      </c>
      <c r="G10" s="55">
        <v>7.2999999999999995E-2</v>
      </c>
      <c r="H10" s="55">
        <v>7.5999999999999998E-2</v>
      </c>
      <c r="I10" s="55">
        <v>6.8000000000000005E-2</v>
      </c>
      <c r="J10" s="55">
        <v>7.2999999999999995E-2</v>
      </c>
      <c r="K10" s="55">
        <v>7.5999999999999998E-2</v>
      </c>
      <c r="L10" s="55">
        <v>6.5000000000000002E-2</v>
      </c>
      <c r="M10" s="55">
        <v>7.1999999999999995E-2</v>
      </c>
      <c r="N10" s="55">
        <v>8.3000000000000004E-2</v>
      </c>
      <c r="O10" s="55">
        <v>7.3999999999999996E-2</v>
      </c>
      <c r="P10" s="55">
        <v>6.0999999999999999E-2</v>
      </c>
      <c r="Q10" s="55">
        <v>7.1999999999999995E-2</v>
      </c>
      <c r="R10" s="55">
        <v>7.1999999999999995E-2</v>
      </c>
      <c r="S10" s="55">
        <v>8.4000000000000005E-2</v>
      </c>
      <c r="T10" s="55">
        <v>7.3999999999999996E-2</v>
      </c>
      <c r="U10" s="55">
        <v>7.6999999999999999E-2</v>
      </c>
      <c r="V10" s="55">
        <v>6.6000000000000003E-2</v>
      </c>
      <c r="W10" s="55">
        <v>7.2999999999999995E-2</v>
      </c>
      <c r="X10" s="55">
        <v>6.9000000000000006E-2</v>
      </c>
      <c r="Y10" s="55">
        <v>7.8E-2</v>
      </c>
      <c r="Z10" s="55">
        <v>6.3E-2</v>
      </c>
      <c r="AA10" s="55">
        <v>6.3E-2</v>
      </c>
      <c r="AB10" s="55">
        <v>5.8999999999999997E-2</v>
      </c>
      <c r="AC10" s="55">
        <v>7.1999999999999995E-2</v>
      </c>
      <c r="AD10" s="55">
        <v>6.5000000000000002E-2</v>
      </c>
      <c r="AE10" s="55">
        <v>7.3999999999999996E-2</v>
      </c>
      <c r="AF10" s="55">
        <v>6.4000000000000001E-2</v>
      </c>
      <c r="AG10" s="161"/>
      <c r="AH10" s="162">
        <f t="shared" si="1"/>
        <v>2.1659999999999999</v>
      </c>
      <c r="AI10" s="163">
        <f t="shared" si="0"/>
        <v>6.9870967741935477E-2</v>
      </c>
      <c r="AJ10" s="56">
        <f t="shared" si="2"/>
        <v>8.4000000000000005E-2</v>
      </c>
    </row>
    <row r="11" spans="1:37" ht="23.25" customHeight="1">
      <c r="A11" s="61" t="s">
        <v>41</v>
      </c>
      <c r="B11" s="55">
        <v>6.5000000000000002E-2</v>
      </c>
      <c r="C11" s="55">
        <v>6.7000000000000004E-2</v>
      </c>
      <c r="D11" s="55">
        <v>6.5000000000000002E-2</v>
      </c>
      <c r="E11" s="55">
        <v>6.4000000000000001E-2</v>
      </c>
      <c r="F11" s="55">
        <v>7.3999999999999996E-2</v>
      </c>
      <c r="G11" s="55">
        <v>6.8000000000000005E-2</v>
      </c>
      <c r="H11" s="55">
        <v>6.2E-2</v>
      </c>
      <c r="I11" s="55">
        <v>6.2E-2</v>
      </c>
      <c r="J11" s="55">
        <v>5.7000000000000002E-2</v>
      </c>
      <c r="K11" s="55">
        <v>7.1999999999999995E-2</v>
      </c>
      <c r="L11" s="55">
        <v>0.06</v>
      </c>
      <c r="M11" s="55">
        <v>5.8999999999999997E-2</v>
      </c>
      <c r="N11" s="55">
        <v>0.08</v>
      </c>
      <c r="O11" s="55">
        <v>6.9000000000000006E-2</v>
      </c>
      <c r="P11" s="55">
        <v>7.8E-2</v>
      </c>
      <c r="Q11" s="55">
        <v>5.8999999999999997E-2</v>
      </c>
      <c r="R11" s="55">
        <v>7.0000000000000007E-2</v>
      </c>
      <c r="S11" s="55">
        <v>6.8000000000000005E-2</v>
      </c>
      <c r="T11" s="55">
        <v>6.0999999999999999E-2</v>
      </c>
      <c r="U11" s="55">
        <v>7.5999999999999998E-2</v>
      </c>
      <c r="V11" s="55">
        <v>6.0999999999999999E-2</v>
      </c>
      <c r="W11" s="55">
        <v>5.7000000000000002E-2</v>
      </c>
      <c r="X11" s="55">
        <v>5.8999999999999997E-2</v>
      </c>
      <c r="Y11" s="55">
        <v>5.3999999999999999E-2</v>
      </c>
      <c r="Z11" s="55">
        <v>0.06</v>
      </c>
      <c r="AA11" s="55">
        <v>5.3999999999999999E-2</v>
      </c>
      <c r="AB11" s="55">
        <v>0.06</v>
      </c>
      <c r="AC11" s="55">
        <v>5.6000000000000001E-2</v>
      </c>
      <c r="AD11" s="55">
        <v>5.3999999999999999E-2</v>
      </c>
      <c r="AE11" s="55">
        <v>5.3999999999999999E-2</v>
      </c>
      <c r="AF11" s="165"/>
      <c r="AG11" s="161"/>
      <c r="AH11" s="162">
        <f t="shared" si="1"/>
        <v>1.9050000000000002</v>
      </c>
      <c r="AI11" s="163">
        <f t="shared" si="0"/>
        <v>6.3500000000000015E-2</v>
      </c>
      <c r="AJ11" s="56">
        <f t="shared" si="2"/>
        <v>0.08</v>
      </c>
      <c r="AK11" s="64"/>
    </row>
    <row r="12" spans="1:37" ht="23.25" customHeight="1">
      <c r="A12" s="61" t="s">
        <v>42</v>
      </c>
      <c r="B12" s="166">
        <v>5.8999999999999997E-2</v>
      </c>
      <c r="C12" s="166">
        <v>5.6000000000000001E-2</v>
      </c>
      <c r="D12" s="166">
        <v>5.2999999999999999E-2</v>
      </c>
      <c r="E12" s="166">
        <v>0.05</v>
      </c>
      <c r="F12" s="166">
        <v>6.2E-2</v>
      </c>
      <c r="G12" s="166">
        <v>5.8000000000000003E-2</v>
      </c>
      <c r="H12" s="166">
        <v>5.6000000000000001E-2</v>
      </c>
      <c r="I12" s="166">
        <v>5.2999999999999999E-2</v>
      </c>
      <c r="J12" s="166">
        <v>5.0999999999999997E-2</v>
      </c>
      <c r="K12" s="166">
        <v>5.8999999999999997E-2</v>
      </c>
      <c r="L12" s="166">
        <v>5.3999999999999999E-2</v>
      </c>
      <c r="M12" s="166">
        <v>5.6000000000000001E-2</v>
      </c>
      <c r="N12" s="166">
        <v>5.3999999999999999E-2</v>
      </c>
      <c r="O12" s="166">
        <v>0.06</v>
      </c>
      <c r="P12" s="166">
        <v>0.06</v>
      </c>
      <c r="Q12" s="166">
        <v>4.8000000000000001E-2</v>
      </c>
      <c r="R12" s="166">
        <v>5.2999999999999999E-2</v>
      </c>
      <c r="S12" s="166">
        <v>5.6000000000000001E-2</v>
      </c>
      <c r="T12" s="166">
        <v>5.0999999999999997E-2</v>
      </c>
      <c r="U12" s="166">
        <v>4.9000000000000002E-2</v>
      </c>
      <c r="V12" s="166">
        <v>0.05</v>
      </c>
      <c r="W12" s="166">
        <v>0.05</v>
      </c>
      <c r="X12" s="166">
        <v>0.05</v>
      </c>
      <c r="Y12" s="166">
        <v>4.4999999999999998E-2</v>
      </c>
      <c r="Z12" s="166">
        <v>4.7E-2</v>
      </c>
      <c r="AA12" s="166">
        <v>0.05</v>
      </c>
      <c r="AB12" s="166">
        <v>5.2999999999999999E-2</v>
      </c>
      <c r="AC12" s="166">
        <v>5.1999999999999998E-2</v>
      </c>
      <c r="AD12" s="166">
        <v>0.05</v>
      </c>
      <c r="AE12" s="166">
        <v>4.7E-2</v>
      </c>
      <c r="AF12" s="55">
        <v>4.5999999999999999E-2</v>
      </c>
      <c r="AG12" s="161"/>
      <c r="AH12" s="162">
        <f t="shared" si="1"/>
        <v>1.6380000000000003</v>
      </c>
      <c r="AI12" s="163">
        <f t="shared" si="0"/>
        <v>5.2838709677419368E-2</v>
      </c>
      <c r="AJ12" s="56">
        <f t="shared" si="2"/>
        <v>6.2E-2</v>
      </c>
    </row>
    <row r="13" spans="1:37" ht="23.25" customHeight="1">
      <c r="A13" s="61" t="s">
        <v>43</v>
      </c>
      <c r="B13" s="55">
        <v>0.05</v>
      </c>
      <c r="C13" s="55">
        <v>4.8000000000000001E-2</v>
      </c>
      <c r="D13" s="55">
        <v>5.1999999999999998E-2</v>
      </c>
      <c r="E13" s="55">
        <v>4.4999999999999998E-2</v>
      </c>
      <c r="F13" s="55">
        <v>5.0999999999999997E-2</v>
      </c>
      <c r="G13" s="55">
        <v>5.1999999999999998E-2</v>
      </c>
      <c r="H13" s="55">
        <v>4.3999999999999997E-2</v>
      </c>
      <c r="I13" s="55">
        <v>4.5999999999999999E-2</v>
      </c>
      <c r="J13" s="55">
        <v>5.6000000000000001E-2</v>
      </c>
      <c r="K13" s="55">
        <v>5.8999999999999997E-2</v>
      </c>
      <c r="L13" s="55">
        <v>4.8000000000000001E-2</v>
      </c>
      <c r="M13" s="55">
        <v>6.3E-2</v>
      </c>
      <c r="N13" s="55">
        <v>5.8999999999999997E-2</v>
      </c>
      <c r="O13" s="55">
        <v>6.0999999999999999E-2</v>
      </c>
      <c r="P13" s="55">
        <v>5.8999999999999997E-2</v>
      </c>
      <c r="Q13" s="55">
        <v>5.2999999999999999E-2</v>
      </c>
      <c r="R13" s="55">
        <v>0.05</v>
      </c>
      <c r="S13" s="55">
        <v>5.8000000000000003E-2</v>
      </c>
      <c r="T13" s="55">
        <v>5.6000000000000001E-2</v>
      </c>
      <c r="U13" s="55">
        <v>0.06</v>
      </c>
      <c r="V13" s="55">
        <v>4.7E-2</v>
      </c>
      <c r="W13" s="55">
        <v>5.2999999999999999E-2</v>
      </c>
      <c r="X13" s="55">
        <v>4.2000000000000003E-2</v>
      </c>
      <c r="Y13" s="55">
        <v>4.2999999999999997E-2</v>
      </c>
      <c r="Z13" s="55">
        <v>5.0999999999999997E-2</v>
      </c>
      <c r="AA13" s="55">
        <v>5.0999999999999997E-2</v>
      </c>
      <c r="AB13" s="55">
        <v>3.7999999999999999E-2</v>
      </c>
      <c r="AC13" s="55">
        <v>4.3999999999999997E-2</v>
      </c>
      <c r="AD13" s="55">
        <v>4.4999999999999998E-2</v>
      </c>
      <c r="AE13" s="55">
        <v>5.5E-2</v>
      </c>
      <c r="AF13" s="164"/>
      <c r="AG13" s="161"/>
      <c r="AH13" s="162">
        <f>SUM(B13:AF13)</f>
        <v>1.5389999999999995</v>
      </c>
      <c r="AI13" s="163">
        <f>IF(ISERROR(AVERAGE(B13:AF13))," ",AVERAGE(B13:AF13))</f>
        <v>5.1299999999999985E-2</v>
      </c>
      <c r="AJ13" s="56">
        <f>MAX(B13:AF13)</f>
        <v>6.3E-2</v>
      </c>
    </row>
    <row r="14" spans="1:37" ht="23.25" customHeight="1">
      <c r="A14" s="61" t="s">
        <v>44</v>
      </c>
      <c r="B14" s="55">
        <v>4.7E-2</v>
      </c>
      <c r="C14" s="55">
        <v>4.3999999999999997E-2</v>
      </c>
      <c r="D14" s="55">
        <v>4.5999999999999999E-2</v>
      </c>
      <c r="E14" s="55">
        <v>0.05</v>
      </c>
      <c r="F14" s="55">
        <v>4.8000000000000001E-2</v>
      </c>
      <c r="G14" s="55">
        <v>5.2999999999999999E-2</v>
      </c>
      <c r="H14" s="55">
        <v>5.3999999999999999E-2</v>
      </c>
      <c r="I14" s="55">
        <v>5.1999999999999998E-2</v>
      </c>
      <c r="J14" s="55">
        <v>5.0999999999999997E-2</v>
      </c>
      <c r="K14" s="55">
        <v>4.8000000000000001E-2</v>
      </c>
      <c r="L14" s="55">
        <v>5.0999999999999997E-2</v>
      </c>
      <c r="M14" s="55">
        <v>5.7000000000000002E-2</v>
      </c>
      <c r="N14" s="55">
        <v>5.1999999999999998E-2</v>
      </c>
      <c r="O14" s="55">
        <v>5.0999999999999997E-2</v>
      </c>
      <c r="P14" s="55">
        <v>0.05</v>
      </c>
      <c r="Q14" s="55">
        <v>4.7E-2</v>
      </c>
      <c r="R14" s="55">
        <v>5.6000000000000001E-2</v>
      </c>
      <c r="S14" s="55">
        <v>0.06</v>
      </c>
      <c r="T14" s="55">
        <v>5.6000000000000001E-2</v>
      </c>
      <c r="U14" s="55">
        <v>5.5E-2</v>
      </c>
      <c r="V14" s="55">
        <v>5.0999999999999997E-2</v>
      </c>
      <c r="W14" s="55">
        <v>5.3999999999999999E-2</v>
      </c>
      <c r="X14" s="55">
        <v>0.05</v>
      </c>
      <c r="Y14" s="55">
        <v>5.8000000000000003E-2</v>
      </c>
      <c r="Z14" s="55">
        <v>6.7000000000000004E-2</v>
      </c>
      <c r="AA14" s="55">
        <v>6.0999999999999999E-2</v>
      </c>
      <c r="AB14" s="55">
        <v>5.8000000000000003E-2</v>
      </c>
      <c r="AC14" s="55">
        <v>5.6000000000000001E-2</v>
      </c>
      <c r="AD14" s="55">
        <v>5.8999999999999997E-2</v>
      </c>
      <c r="AE14" s="55">
        <v>5.8000000000000003E-2</v>
      </c>
      <c r="AF14" s="55">
        <v>6.6000000000000003E-2</v>
      </c>
      <c r="AG14" s="161"/>
      <c r="AH14" s="162">
        <f t="shared" si="1"/>
        <v>1.6660000000000004</v>
      </c>
      <c r="AI14" s="163">
        <f t="shared" si="0"/>
        <v>5.3741935483870983E-2</v>
      </c>
      <c r="AJ14" s="56">
        <f t="shared" si="2"/>
        <v>6.7000000000000004E-2</v>
      </c>
    </row>
    <row r="15" spans="1:37" ht="23.25" customHeight="1">
      <c r="A15" s="61" t="s">
        <v>45</v>
      </c>
      <c r="B15" s="55">
        <v>6.5000000000000002E-2</v>
      </c>
      <c r="C15" s="55">
        <v>6.6000000000000003E-2</v>
      </c>
      <c r="D15" s="55">
        <v>6.7000000000000004E-2</v>
      </c>
      <c r="E15" s="55">
        <v>6.7000000000000004E-2</v>
      </c>
      <c r="F15" s="55">
        <v>6.8000000000000005E-2</v>
      </c>
      <c r="G15" s="55">
        <v>6.8000000000000005E-2</v>
      </c>
      <c r="H15" s="55">
        <v>6.6000000000000003E-2</v>
      </c>
      <c r="I15" s="55">
        <v>7.2999999999999995E-2</v>
      </c>
      <c r="J15" s="55">
        <v>6.5000000000000002E-2</v>
      </c>
      <c r="K15" s="55">
        <v>6.6000000000000003E-2</v>
      </c>
      <c r="L15" s="55">
        <v>6.2E-2</v>
      </c>
      <c r="M15" s="55">
        <v>6.9000000000000006E-2</v>
      </c>
      <c r="N15" s="55">
        <v>6.9000000000000006E-2</v>
      </c>
      <c r="O15" s="55">
        <v>7.5999999999999998E-2</v>
      </c>
      <c r="P15" s="55">
        <v>6.9000000000000006E-2</v>
      </c>
      <c r="Q15" s="55">
        <v>0.09</v>
      </c>
      <c r="R15" s="55">
        <v>0.11700000000000001</v>
      </c>
      <c r="S15" s="55">
        <v>0.104</v>
      </c>
      <c r="T15" s="55">
        <v>0.108</v>
      </c>
      <c r="U15" s="55">
        <v>9.5000000000000001E-2</v>
      </c>
      <c r="V15" s="55">
        <v>7.8E-2</v>
      </c>
      <c r="W15" s="55">
        <v>5.2999999999999999E-2</v>
      </c>
      <c r="X15" s="55">
        <v>5.7000000000000002E-2</v>
      </c>
      <c r="Y15" s="55">
        <v>0.06</v>
      </c>
      <c r="Z15" s="55">
        <v>5.0999999999999997E-2</v>
      </c>
      <c r="AA15" s="55">
        <v>6.0999999999999999E-2</v>
      </c>
      <c r="AB15" s="55">
        <v>0.06</v>
      </c>
      <c r="AC15" s="55">
        <v>6.4000000000000001E-2</v>
      </c>
      <c r="AD15" s="55">
        <v>6.2E-2</v>
      </c>
      <c r="AE15" s="55">
        <v>9.7000000000000003E-2</v>
      </c>
      <c r="AF15" s="55">
        <v>6.7000000000000004E-2</v>
      </c>
      <c r="AG15" s="161"/>
      <c r="AH15" s="162">
        <f t="shared" si="1"/>
        <v>2.2400000000000002</v>
      </c>
      <c r="AI15" s="163">
        <f t="shared" si="0"/>
        <v>7.2258064516129039E-2</v>
      </c>
      <c r="AJ15" s="56">
        <f t="shared" si="2"/>
        <v>0.11700000000000001</v>
      </c>
    </row>
    <row r="16" spans="1:37" ht="23.25" customHeight="1">
      <c r="A16" s="61" t="s">
        <v>47</v>
      </c>
      <c r="B16" s="167">
        <v>0.06</v>
      </c>
      <c r="C16" s="167">
        <v>6.5000000000000002E-2</v>
      </c>
      <c r="D16" s="167">
        <v>6.3E-2</v>
      </c>
      <c r="E16" s="167">
        <v>7.3999999999999996E-2</v>
      </c>
      <c r="F16" s="167">
        <v>6.7000000000000004E-2</v>
      </c>
      <c r="G16" s="167">
        <v>6.5000000000000002E-2</v>
      </c>
      <c r="H16" s="167">
        <v>5.7000000000000002E-2</v>
      </c>
      <c r="I16" s="167">
        <v>5.2999999999999999E-2</v>
      </c>
      <c r="J16" s="167">
        <v>5.6000000000000001E-2</v>
      </c>
      <c r="K16" s="167">
        <v>6.0999999999999999E-2</v>
      </c>
      <c r="L16" s="167">
        <v>6.6000000000000003E-2</v>
      </c>
      <c r="M16" s="167">
        <v>4.9000000000000002E-2</v>
      </c>
      <c r="N16" s="167">
        <v>5.6000000000000001E-2</v>
      </c>
      <c r="O16" s="167">
        <v>2.5999999999999999E-2</v>
      </c>
      <c r="P16" s="167">
        <v>7.4999999999999997E-2</v>
      </c>
      <c r="Q16" s="167">
        <v>5.8999999999999997E-2</v>
      </c>
      <c r="R16" s="167">
        <v>6.7000000000000004E-2</v>
      </c>
      <c r="S16" s="167">
        <v>5.8000000000000003E-2</v>
      </c>
      <c r="T16" s="167">
        <v>7.0999999999999994E-2</v>
      </c>
      <c r="U16" s="167">
        <v>6.6000000000000003E-2</v>
      </c>
      <c r="V16" s="167">
        <v>5.8999999999999997E-2</v>
      </c>
      <c r="W16" s="167">
        <v>6.3E-2</v>
      </c>
      <c r="X16" s="167">
        <v>5.6000000000000001E-2</v>
      </c>
      <c r="Y16" s="167">
        <v>5.8999999999999997E-2</v>
      </c>
      <c r="Z16" s="167">
        <v>5.0999999999999997E-2</v>
      </c>
      <c r="AA16" s="167">
        <v>4.4999999999999998E-2</v>
      </c>
      <c r="AB16" s="167">
        <v>5.1999999999999998E-2</v>
      </c>
      <c r="AC16" s="167">
        <v>5.3999999999999999E-2</v>
      </c>
      <c r="AD16" s="167">
        <v>5.2999999999999999E-2</v>
      </c>
      <c r="AE16" s="167">
        <v>5.2999999999999999E-2</v>
      </c>
      <c r="AF16" s="168"/>
      <c r="AG16" s="161"/>
      <c r="AH16" s="162">
        <f t="shared" si="1"/>
        <v>1.7589999999999999</v>
      </c>
      <c r="AI16" s="163">
        <f t="shared" si="0"/>
        <v>5.8633333333333329E-2</v>
      </c>
      <c r="AJ16" s="56">
        <f t="shared" si="2"/>
        <v>7.4999999999999997E-2</v>
      </c>
    </row>
    <row r="17" spans="1:37" ht="23.25" customHeight="1">
      <c r="A17" s="61" t="s">
        <v>48</v>
      </c>
      <c r="B17" s="169">
        <v>5.8999999999999997E-2</v>
      </c>
      <c r="C17" s="169">
        <v>4.2000000000000003E-2</v>
      </c>
      <c r="D17" s="169">
        <v>5.1999999999999998E-2</v>
      </c>
      <c r="E17" s="169">
        <v>5.1999999999999998E-2</v>
      </c>
      <c r="F17" s="169">
        <v>4.5999999999999999E-2</v>
      </c>
      <c r="G17" s="169">
        <v>5.1999999999999998E-2</v>
      </c>
      <c r="H17" s="169">
        <v>5.7000000000000002E-2</v>
      </c>
      <c r="I17" s="169">
        <v>5.8999999999999997E-2</v>
      </c>
      <c r="J17" s="169">
        <v>0.05</v>
      </c>
      <c r="K17" s="169">
        <v>5.8999999999999997E-2</v>
      </c>
      <c r="L17" s="169">
        <v>5.8000000000000003E-2</v>
      </c>
      <c r="M17" s="169">
        <v>4.9000000000000002E-2</v>
      </c>
      <c r="N17" s="169">
        <v>4.9000000000000002E-2</v>
      </c>
      <c r="O17" s="169">
        <v>0</v>
      </c>
      <c r="P17" s="169">
        <v>5.3999999999999999E-2</v>
      </c>
      <c r="Q17" s="169">
        <v>6.2E-2</v>
      </c>
      <c r="R17" s="169">
        <v>6.6000000000000003E-2</v>
      </c>
      <c r="S17" s="169">
        <v>6.2E-2</v>
      </c>
      <c r="T17" s="169">
        <v>6.7000000000000004E-2</v>
      </c>
      <c r="U17" s="169">
        <v>6.9000000000000006E-2</v>
      </c>
      <c r="V17" s="169">
        <v>5.8999999999999997E-2</v>
      </c>
      <c r="W17" s="169">
        <v>7.1999999999999995E-2</v>
      </c>
      <c r="X17" s="169">
        <v>6.3E-2</v>
      </c>
      <c r="Y17" s="169">
        <v>5.7000000000000002E-2</v>
      </c>
      <c r="Z17" s="169">
        <v>6.4000000000000001E-2</v>
      </c>
      <c r="AA17" s="169">
        <v>6.3E-2</v>
      </c>
      <c r="AB17" s="169">
        <v>7.0999999999999994E-2</v>
      </c>
      <c r="AC17" s="169">
        <v>0.06</v>
      </c>
      <c r="AD17" s="169">
        <v>6.4000000000000001E-2</v>
      </c>
      <c r="AE17" s="169">
        <v>7.0000000000000007E-2</v>
      </c>
      <c r="AF17" s="55">
        <v>5.8999999999999997E-2</v>
      </c>
      <c r="AG17" s="161"/>
      <c r="AH17" s="162">
        <f t="shared" si="1"/>
        <v>1.7660000000000002</v>
      </c>
      <c r="AI17" s="163">
        <f t="shared" si="0"/>
        <v>5.696774193548388E-2</v>
      </c>
      <c r="AJ17" s="56">
        <f t="shared" si="2"/>
        <v>7.1999999999999995E-2</v>
      </c>
    </row>
    <row r="18" spans="1:37" ht="23.25" customHeight="1">
      <c r="A18" s="61" t="s">
        <v>49</v>
      </c>
      <c r="B18" s="55">
        <v>6.3E-2</v>
      </c>
      <c r="C18" s="55">
        <v>5.7000000000000002E-2</v>
      </c>
      <c r="D18" s="55">
        <v>6.0999999999999999E-2</v>
      </c>
      <c r="E18" s="55">
        <v>6.6000000000000003E-2</v>
      </c>
      <c r="F18" s="55">
        <v>6.4000000000000001E-2</v>
      </c>
      <c r="G18" s="55">
        <v>7.0999999999999994E-2</v>
      </c>
      <c r="H18" s="55">
        <v>6.3E-2</v>
      </c>
      <c r="I18" s="55">
        <v>5.3999999999999999E-2</v>
      </c>
      <c r="J18" s="55">
        <v>6.9000000000000006E-2</v>
      </c>
      <c r="K18" s="55">
        <v>6.0999999999999999E-2</v>
      </c>
      <c r="L18" s="55">
        <v>0.06</v>
      </c>
      <c r="M18" s="55">
        <v>5.8999999999999997E-2</v>
      </c>
      <c r="N18" s="55">
        <v>5.3999999999999999E-2</v>
      </c>
      <c r="O18" s="55">
        <v>6.3E-2</v>
      </c>
      <c r="P18" s="55">
        <v>6.5000000000000002E-2</v>
      </c>
      <c r="Q18" s="55">
        <v>6.6000000000000003E-2</v>
      </c>
      <c r="R18" s="55">
        <v>6.4000000000000001E-2</v>
      </c>
      <c r="S18" s="55">
        <v>6.9000000000000006E-2</v>
      </c>
      <c r="T18" s="55">
        <v>5.6000000000000001E-2</v>
      </c>
      <c r="U18" s="55">
        <v>6.3E-2</v>
      </c>
      <c r="V18" s="55">
        <v>0.06</v>
      </c>
      <c r="W18" s="55">
        <v>5.8999999999999997E-2</v>
      </c>
      <c r="X18" s="55">
        <v>5.7000000000000002E-2</v>
      </c>
      <c r="Y18" s="55">
        <v>5.8999999999999997E-2</v>
      </c>
      <c r="Z18" s="55">
        <v>0.06</v>
      </c>
      <c r="AA18" s="55">
        <v>5.8000000000000003E-2</v>
      </c>
      <c r="AB18" s="55">
        <v>6.3E-2</v>
      </c>
      <c r="AC18" s="55">
        <v>5.7000000000000002E-2</v>
      </c>
      <c r="AD18" s="55">
        <v>5.7000000000000002E-2</v>
      </c>
      <c r="AE18" s="55">
        <v>5.5E-2</v>
      </c>
      <c r="AF18" s="164"/>
      <c r="AG18" s="161"/>
      <c r="AH18" s="162">
        <f t="shared" si="1"/>
        <v>1.8329999999999997</v>
      </c>
      <c r="AI18" s="163">
        <f t="shared" si="0"/>
        <v>6.1099999999999995E-2</v>
      </c>
      <c r="AJ18" s="56">
        <f t="shared" si="2"/>
        <v>7.0999999999999994E-2</v>
      </c>
    </row>
    <row r="19" spans="1:37" ht="23.25" customHeight="1">
      <c r="A19" s="61" t="s">
        <v>50</v>
      </c>
      <c r="B19" s="55">
        <v>6.5000000000000002E-2</v>
      </c>
      <c r="C19" s="55">
        <v>6.5000000000000002E-2</v>
      </c>
      <c r="D19" s="55">
        <v>5.7000000000000002E-2</v>
      </c>
      <c r="E19" s="55">
        <v>6.9000000000000006E-2</v>
      </c>
      <c r="F19" s="55">
        <v>8.8999999999999996E-2</v>
      </c>
      <c r="G19" s="55">
        <v>7.4999999999999997E-2</v>
      </c>
      <c r="H19" s="55">
        <v>6.2E-2</v>
      </c>
      <c r="I19" s="55">
        <v>0.06</v>
      </c>
      <c r="J19" s="55">
        <v>6.0999999999999999E-2</v>
      </c>
      <c r="K19" s="55">
        <v>5.6000000000000001E-2</v>
      </c>
      <c r="L19" s="55">
        <v>6.2E-2</v>
      </c>
      <c r="M19" s="55">
        <v>5.6000000000000001E-2</v>
      </c>
      <c r="N19" s="55">
        <v>6.3E-2</v>
      </c>
      <c r="O19" s="55">
        <v>5.3999999999999999E-2</v>
      </c>
      <c r="P19" s="55">
        <v>6.5000000000000002E-2</v>
      </c>
      <c r="Q19" s="55">
        <v>5.7000000000000002E-2</v>
      </c>
      <c r="R19" s="55">
        <v>6.2E-2</v>
      </c>
      <c r="S19" s="55">
        <v>6.4000000000000001E-2</v>
      </c>
      <c r="T19" s="55">
        <v>9.1999999999999998E-2</v>
      </c>
      <c r="U19" s="55">
        <v>5.7000000000000002E-2</v>
      </c>
      <c r="V19" s="55">
        <v>6.2E-2</v>
      </c>
      <c r="W19" s="55">
        <v>5.8000000000000003E-2</v>
      </c>
      <c r="X19" s="55">
        <v>5.8000000000000003E-2</v>
      </c>
      <c r="Y19" s="55">
        <v>5.8999999999999997E-2</v>
      </c>
      <c r="Z19" s="55">
        <v>9.1999999999999998E-2</v>
      </c>
      <c r="AA19" s="55">
        <v>6.2E-2</v>
      </c>
      <c r="AB19" s="55">
        <v>5.7000000000000002E-2</v>
      </c>
      <c r="AC19" s="55">
        <v>0.08</v>
      </c>
      <c r="AD19" s="55">
        <v>6.4000000000000001E-2</v>
      </c>
      <c r="AE19" s="55">
        <v>4.7E-2</v>
      </c>
      <c r="AF19" s="55">
        <v>6.6000000000000003E-2</v>
      </c>
      <c r="AG19" s="161"/>
      <c r="AH19" s="162">
        <f t="shared" si="1"/>
        <v>1.9960000000000004</v>
      </c>
      <c r="AI19" s="163">
        <f t="shared" si="0"/>
        <v>6.4387096774193561E-2</v>
      </c>
      <c r="AJ19" s="56">
        <f t="shared" si="2"/>
        <v>9.1999999999999998E-2</v>
      </c>
    </row>
    <row r="22" spans="1:37" ht="15.75">
      <c r="A22" s="156" t="s">
        <v>71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0"/>
      <c r="AH22" s="157" t="s">
        <v>71</v>
      </c>
      <c r="AI22" s="10"/>
      <c r="AJ22" s="10"/>
    </row>
    <row r="23" spans="1:37">
      <c r="A23" s="158" t="s">
        <v>69</v>
      </c>
      <c r="B23" s="158">
        <v>1</v>
      </c>
      <c r="C23" s="158">
        <v>2</v>
      </c>
      <c r="D23" s="158">
        <v>3</v>
      </c>
      <c r="E23" s="158">
        <v>4</v>
      </c>
      <c r="F23" s="158">
        <v>5</v>
      </c>
      <c r="G23" s="158">
        <v>6</v>
      </c>
      <c r="H23" s="158">
        <v>7</v>
      </c>
      <c r="I23" s="158">
        <v>8</v>
      </c>
      <c r="J23" s="158">
        <v>9</v>
      </c>
      <c r="K23" s="158">
        <v>10</v>
      </c>
      <c r="L23" s="158">
        <v>11</v>
      </c>
      <c r="M23" s="158">
        <v>12</v>
      </c>
      <c r="N23" s="158">
        <v>13</v>
      </c>
      <c r="O23" s="158">
        <v>14</v>
      </c>
      <c r="P23" s="158">
        <v>15</v>
      </c>
      <c r="Q23" s="158">
        <v>16</v>
      </c>
      <c r="R23" s="158">
        <v>17</v>
      </c>
      <c r="S23" s="158">
        <v>18</v>
      </c>
      <c r="T23" s="158">
        <v>19</v>
      </c>
      <c r="U23" s="158">
        <v>20</v>
      </c>
      <c r="V23" s="158">
        <v>21</v>
      </c>
      <c r="W23" s="158">
        <v>22</v>
      </c>
      <c r="X23" s="158">
        <v>23</v>
      </c>
      <c r="Y23" s="158">
        <v>24</v>
      </c>
      <c r="Z23" s="158">
        <v>25</v>
      </c>
      <c r="AA23" s="158">
        <v>26</v>
      </c>
      <c r="AB23" s="158">
        <v>27</v>
      </c>
      <c r="AC23" s="158">
        <v>28</v>
      </c>
      <c r="AD23" s="158">
        <v>29</v>
      </c>
      <c r="AE23" s="158">
        <v>30</v>
      </c>
      <c r="AF23" s="158">
        <v>31</v>
      </c>
      <c r="AG23" s="159"/>
      <c r="AH23" s="160" t="s">
        <v>33</v>
      </c>
      <c r="AI23" s="160" t="s">
        <v>70</v>
      </c>
      <c r="AJ23" s="160" t="s">
        <v>27</v>
      </c>
    </row>
    <row r="24" spans="1:37" ht="23.25" customHeight="1">
      <c r="A24" s="54">
        <v>43466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5.0000000000000001E-3</v>
      </c>
      <c r="Q24" s="55">
        <v>0</v>
      </c>
      <c r="R24" s="55">
        <v>2.5000000000000001E-2</v>
      </c>
      <c r="S24" s="55">
        <v>0.03</v>
      </c>
      <c r="T24" s="55">
        <v>2.5000000000000001E-2</v>
      </c>
      <c r="U24" s="55">
        <v>3.4000000000000002E-2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161"/>
      <c r="AH24" s="162">
        <f>SUM(B24:AF24)</f>
        <v>0.11899999999999999</v>
      </c>
      <c r="AI24" s="163">
        <f t="shared" ref="AI24:AI35" si="3">IF(ISERROR(AVERAGE(B24:AF24))," ",AVERAGE(B24:AF24))</f>
        <v>3.8387096774193546E-3</v>
      </c>
      <c r="AJ24" s="56">
        <f>MAX(B24:AF24)</f>
        <v>3.4000000000000002E-2</v>
      </c>
    </row>
    <row r="25" spans="1:37" ht="23.25" customHeight="1">
      <c r="A25" s="61" t="s">
        <v>39</v>
      </c>
      <c r="B25" s="55">
        <v>0</v>
      </c>
      <c r="C25" s="55">
        <v>0</v>
      </c>
      <c r="D25" s="55">
        <v>0</v>
      </c>
      <c r="E25" s="55">
        <v>2E-3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6.0000000000000001E-3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164"/>
      <c r="AE25" s="164"/>
      <c r="AF25" s="164"/>
      <c r="AG25" s="161"/>
      <c r="AH25" s="162">
        <f t="shared" ref="AH25:AH35" si="4">SUM(B25:AF25)</f>
        <v>8.0000000000000002E-3</v>
      </c>
      <c r="AI25" s="163">
        <f t="shared" si="3"/>
        <v>2.8571428571428574E-4</v>
      </c>
      <c r="AJ25" s="56">
        <f t="shared" ref="AJ25:AJ35" si="5">MAX(B25:AF25)</f>
        <v>6.0000000000000001E-3</v>
      </c>
    </row>
    <row r="26" spans="1:37" ht="23.25" customHeight="1">
      <c r="A26" s="61" t="s">
        <v>40</v>
      </c>
      <c r="B26" s="55">
        <v>5.1999999999999998E-2</v>
      </c>
      <c r="C26" s="55">
        <v>3.9E-2</v>
      </c>
      <c r="D26" s="55">
        <v>3.4000000000000002E-2</v>
      </c>
      <c r="E26" s="55">
        <v>3.4000000000000002E-2</v>
      </c>
      <c r="F26" s="55">
        <v>4.1000000000000002E-2</v>
      </c>
      <c r="G26" s="55">
        <v>4.3999999999999997E-2</v>
      </c>
      <c r="H26" s="55">
        <v>4.7E-2</v>
      </c>
      <c r="I26" s="55">
        <v>6.5000000000000002E-2</v>
      </c>
      <c r="J26" s="55">
        <v>7.0000000000000007E-2</v>
      </c>
      <c r="K26" s="55">
        <v>7.1999999999999995E-2</v>
      </c>
      <c r="L26" s="55">
        <v>6.5000000000000002E-2</v>
      </c>
      <c r="M26" s="55">
        <v>7.0999999999999994E-2</v>
      </c>
      <c r="N26" s="55">
        <v>8.3000000000000004E-2</v>
      </c>
      <c r="O26" s="55">
        <v>7.1999999999999995E-2</v>
      </c>
      <c r="P26" s="55">
        <v>0.06</v>
      </c>
      <c r="Q26" s="55">
        <v>6.4000000000000001E-2</v>
      </c>
      <c r="R26" s="55">
        <v>7.0999999999999994E-2</v>
      </c>
      <c r="S26" s="55">
        <v>8.3000000000000004E-2</v>
      </c>
      <c r="T26" s="55">
        <v>7.3999999999999996E-2</v>
      </c>
      <c r="U26" s="55">
        <v>7.1999999999999995E-2</v>
      </c>
      <c r="V26" s="55">
        <v>5.7000000000000002E-2</v>
      </c>
      <c r="W26" s="55">
        <v>6.0999999999999999E-2</v>
      </c>
      <c r="X26" s="55">
        <v>5.8999999999999997E-2</v>
      </c>
      <c r="Y26" s="55">
        <v>6.7000000000000004E-2</v>
      </c>
      <c r="Z26" s="55">
        <v>5.5E-2</v>
      </c>
      <c r="AA26" s="55">
        <v>5.3999999999999999E-2</v>
      </c>
      <c r="AB26" s="55">
        <v>4.9000000000000002E-2</v>
      </c>
      <c r="AC26" s="55">
        <v>6.2E-2</v>
      </c>
      <c r="AD26" s="55">
        <v>5.5E-2</v>
      </c>
      <c r="AE26" s="55">
        <v>7.0000000000000007E-2</v>
      </c>
      <c r="AF26" s="55">
        <v>4.9000000000000002E-2</v>
      </c>
      <c r="AG26" s="161"/>
      <c r="AH26" s="162">
        <f t="shared" si="4"/>
        <v>1.8509999999999995</v>
      </c>
      <c r="AI26" s="163">
        <f t="shared" si="3"/>
        <v>5.9709677419354824E-2</v>
      </c>
      <c r="AJ26" s="56">
        <f t="shared" si="5"/>
        <v>8.3000000000000004E-2</v>
      </c>
    </row>
    <row r="27" spans="1:37" ht="23.25" customHeight="1">
      <c r="A27" s="61" t="s">
        <v>41</v>
      </c>
      <c r="B27" s="55">
        <v>6.0999999999999999E-2</v>
      </c>
      <c r="C27" s="55">
        <v>6.7000000000000004E-2</v>
      </c>
      <c r="D27" s="55">
        <v>6.4000000000000001E-2</v>
      </c>
      <c r="E27" s="55">
        <v>5.8000000000000003E-2</v>
      </c>
      <c r="F27" s="55">
        <v>7.0000000000000001E-3</v>
      </c>
      <c r="G27" s="55">
        <v>6.3E-2</v>
      </c>
      <c r="H27" s="55">
        <v>0</v>
      </c>
      <c r="I27" s="55">
        <v>0</v>
      </c>
      <c r="J27" s="55">
        <v>1.6E-2</v>
      </c>
      <c r="K27" s="55">
        <v>0</v>
      </c>
      <c r="L27" s="55">
        <v>0</v>
      </c>
      <c r="M27" s="55">
        <v>5.8999999999999997E-2</v>
      </c>
      <c r="N27" s="55">
        <v>7.8E-2</v>
      </c>
      <c r="O27" s="55">
        <v>4.3999999999999997E-2</v>
      </c>
      <c r="P27" s="55">
        <v>7.2999999999999995E-2</v>
      </c>
      <c r="Q27" s="55">
        <v>5.7000000000000002E-2</v>
      </c>
      <c r="R27" s="55">
        <v>7.0000000000000007E-2</v>
      </c>
      <c r="S27" s="55">
        <v>6.6000000000000003E-2</v>
      </c>
      <c r="T27" s="55">
        <v>6.0999999999999999E-2</v>
      </c>
      <c r="U27" s="55">
        <v>7.0000000000000007E-2</v>
      </c>
      <c r="V27" s="55">
        <v>6.0999999999999999E-2</v>
      </c>
      <c r="W27" s="55">
        <v>5.6000000000000001E-2</v>
      </c>
      <c r="X27" s="55">
        <v>5.8999999999999997E-2</v>
      </c>
      <c r="Y27" s="55">
        <v>5.3999999999999999E-2</v>
      </c>
      <c r="Z27" s="55">
        <v>0.06</v>
      </c>
      <c r="AA27" s="55">
        <v>5.3999999999999999E-2</v>
      </c>
      <c r="AB27" s="55">
        <v>0.06</v>
      </c>
      <c r="AC27" s="55">
        <v>5.6000000000000001E-2</v>
      </c>
      <c r="AD27" s="55">
        <v>5.3999999999999999E-2</v>
      </c>
      <c r="AE27" s="55">
        <v>5.3999999999999999E-2</v>
      </c>
      <c r="AF27" s="165"/>
      <c r="AG27" s="161"/>
      <c r="AH27" s="162">
        <f t="shared" si="4"/>
        <v>1.4820000000000004</v>
      </c>
      <c r="AI27" s="163">
        <f t="shared" si="3"/>
        <v>4.9400000000000013E-2</v>
      </c>
      <c r="AJ27" s="56">
        <f t="shared" si="5"/>
        <v>7.8E-2</v>
      </c>
      <c r="AK27" s="64"/>
    </row>
    <row r="28" spans="1:37" ht="23.25" customHeight="1">
      <c r="A28" s="61" t="s">
        <v>42</v>
      </c>
      <c r="B28" s="166">
        <v>5.8000000000000003E-2</v>
      </c>
      <c r="C28" s="166">
        <v>5.6000000000000001E-2</v>
      </c>
      <c r="D28" s="166">
        <v>5.1999999999999998E-2</v>
      </c>
      <c r="E28" s="166">
        <v>0.05</v>
      </c>
      <c r="F28" s="166">
        <v>5.8999999999999997E-2</v>
      </c>
      <c r="G28" s="166">
        <v>5.8000000000000003E-2</v>
      </c>
      <c r="H28" s="166">
        <v>5.5E-2</v>
      </c>
      <c r="I28" s="166">
        <v>5.1999999999999998E-2</v>
      </c>
      <c r="J28" s="166">
        <v>0.05</v>
      </c>
      <c r="K28" s="166">
        <v>5.6000000000000001E-2</v>
      </c>
      <c r="L28" s="166">
        <v>5.2999999999999999E-2</v>
      </c>
      <c r="M28" s="166">
        <v>5.6000000000000001E-2</v>
      </c>
      <c r="N28" s="166">
        <v>5.3999999999999999E-2</v>
      </c>
      <c r="O28" s="166">
        <v>0.06</v>
      </c>
      <c r="P28" s="166">
        <v>0.06</v>
      </c>
      <c r="Q28" s="166">
        <v>4.8000000000000001E-2</v>
      </c>
      <c r="R28" s="166">
        <v>5.0999999999999997E-2</v>
      </c>
      <c r="S28" s="166">
        <v>5.5E-2</v>
      </c>
      <c r="T28" s="166">
        <v>8.9999999999999993E-3</v>
      </c>
      <c r="U28" s="166">
        <v>0</v>
      </c>
      <c r="V28" s="166">
        <v>0.04</v>
      </c>
      <c r="W28" s="166">
        <v>4.7E-2</v>
      </c>
      <c r="X28" s="166">
        <v>3.1E-2</v>
      </c>
      <c r="Y28" s="166">
        <v>3.0000000000000001E-3</v>
      </c>
      <c r="Z28" s="166">
        <v>0</v>
      </c>
      <c r="AA28" s="166">
        <v>0</v>
      </c>
      <c r="AB28" s="166">
        <v>0</v>
      </c>
      <c r="AC28" s="166">
        <v>4.8000000000000001E-2</v>
      </c>
      <c r="AD28" s="166">
        <v>4.5999999999999999E-2</v>
      </c>
      <c r="AE28" s="166">
        <v>4.5999999999999999E-2</v>
      </c>
      <c r="AF28" s="55">
        <v>4.2999999999999997E-2</v>
      </c>
      <c r="AG28" s="161"/>
      <c r="AH28" s="162">
        <f t="shared" si="4"/>
        <v>1.296</v>
      </c>
      <c r="AI28" s="163">
        <f t="shared" si="3"/>
        <v>4.180645161290323E-2</v>
      </c>
      <c r="AJ28" s="56">
        <f t="shared" si="5"/>
        <v>0.06</v>
      </c>
    </row>
    <row r="29" spans="1:37" ht="23.25" customHeight="1">
      <c r="A29" s="61" t="s">
        <v>43</v>
      </c>
      <c r="B29" s="55">
        <v>4.7E-2</v>
      </c>
      <c r="C29" s="55">
        <v>4.8000000000000001E-2</v>
      </c>
      <c r="D29" s="55">
        <v>5.1999999999999998E-2</v>
      </c>
      <c r="E29" s="55">
        <v>4.2000000000000003E-2</v>
      </c>
      <c r="F29" s="55">
        <v>5.0999999999999997E-2</v>
      </c>
      <c r="G29" s="55">
        <v>4.5999999999999999E-2</v>
      </c>
      <c r="H29" s="55">
        <v>0.04</v>
      </c>
      <c r="I29" s="55">
        <v>3.2000000000000001E-2</v>
      </c>
      <c r="J29" s="55">
        <v>5.6000000000000001E-2</v>
      </c>
      <c r="K29" s="55">
        <v>5.8999999999999997E-2</v>
      </c>
      <c r="L29" s="55">
        <v>4.2999999999999997E-2</v>
      </c>
      <c r="M29" s="55">
        <v>5.2999999999999999E-2</v>
      </c>
      <c r="N29" s="55">
        <v>8.0000000000000002E-3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5.0999999999999997E-2</v>
      </c>
      <c r="AA29" s="55">
        <v>1.4E-2</v>
      </c>
      <c r="AB29" s="55">
        <v>3.5000000000000003E-2</v>
      </c>
      <c r="AC29" s="55">
        <v>3.7999999999999999E-2</v>
      </c>
      <c r="AD29" s="55">
        <v>3.7999999999999999E-2</v>
      </c>
      <c r="AE29" s="55">
        <v>5.5E-2</v>
      </c>
      <c r="AF29" s="164"/>
      <c r="AG29" s="161"/>
      <c r="AH29" s="162">
        <f>SUM(B29:AF29)</f>
        <v>0.80800000000000027</v>
      </c>
      <c r="AI29" s="163">
        <f>IF(ISERROR(AVERAGE(B29:AF29))," ",AVERAGE(B29:AF29))</f>
        <v>2.6933333333333344E-2</v>
      </c>
      <c r="AJ29" s="56">
        <f>MAX(B29:AF29)</f>
        <v>5.8999999999999997E-2</v>
      </c>
    </row>
    <row r="30" spans="1:37" ht="23.25" customHeight="1">
      <c r="A30" s="61" t="s">
        <v>44</v>
      </c>
      <c r="B30" s="55">
        <v>4.7E-2</v>
      </c>
      <c r="C30" s="55">
        <v>4.3999999999999997E-2</v>
      </c>
      <c r="D30" s="55">
        <v>4.5999999999999999E-2</v>
      </c>
      <c r="E30" s="55">
        <v>0.05</v>
      </c>
      <c r="F30" s="55">
        <v>4.8000000000000001E-2</v>
      </c>
      <c r="G30" s="55">
        <v>5.2999999999999999E-2</v>
      </c>
      <c r="H30" s="55">
        <v>5.3999999999999999E-2</v>
      </c>
      <c r="I30" s="55">
        <v>5.1999999999999998E-2</v>
      </c>
      <c r="J30" s="55">
        <v>4.2000000000000003E-2</v>
      </c>
      <c r="K30" s="55">
        <v>3.9E-2</v>
      </c>
      <c r="L30" s="55">
        <v>4.2000000000000003E-2</v>
      </c>
      <c r="M30" s="55">
        <v>4.3999999999999997E-2</v>
      </c>
      <c r="N30" s="55">
        <v>5.1999999999999998E-2</v>
      </c>
      <c r="O30" s="55">
        <v>5.0999999999999997E-2</v>
      </c>
      <c r="P30" s="55">
        <v>0.05</v>
      </c>
      <c r="Q30" s="55">
        <v>0.04</v>
      </c>
      <c r="R30" s="55">
        <v>4.4999999999999998E-2</v>
      </c>
      <c r="S30" s="55">
        <v>6.0000000000000001E-3</v>
      </c>
      <c r="T30" s="55">
        <v>4.7E-2</v>
      </c>
      <c r="U30" s="55">
        <v>4.3999999999999997E-2</v>
      </c>
      <c r="V30" s="55">
        <v>5.0999999999999997E-2</v>
      </c>
      <c r="W30" s="55">
        <v>4.2999999999999997E-2</v>
      </c>
      <c r="X30" s="55">
        <v>4.2000000000000003E-2</v>
      </c>
      <c r="Y30" s="55">
        <v>4.4999999999999998E-2</v>
      </c>
      <c r="Z30" s="55">
        <v>1.0999999999999999E-2</v>
      </c>
      <c r="AA30" s="55">
        <v>6.0999999999999999E-2</v>
      </c>
      <c r="AB30" s="55">
        <v>5.8000000000000003E-2</v>
      </c>
      <c r="AC30" s="55">
        <v>5.6000000000000001E-2</v>
      </c>
      <c r="AD30" s="55">
        <v>5.8999999999999997E-2</v>
      </c>
      <c r="AE30" s="55">
        <v>2E-3</v>
      </c>
      <c r="AF30" s="55">
        <v>0</v>
      </c>
      <c r="AG30" s="161"/>
      <c r="AH30" s="162">
        <f t="shared" si="4"/>
        <v>1.3240000000000001</v>
      </c>
      <c r="AI30" s="163">
        <f t="shared" si="3"/>
        <v>4.2709677419354844E-2</v>
      </c>
      <c r="AJ30" s="56">
        <f t="shared" si="5"/>
        <v>6.0999999999999999E-2</v>
      </c>
    </row>
    <row r="31" spans="1:37" ht="23.25" customHeight="1">
      <c r="A31" s="61" t="s">
        <v>45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1E-3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0.06</v>
      </c>
      <c r="Z31" s="55">
        <v>5.0999999999999997E-2</v>
      </c>
      <c r="AA31" s="55">
        <v>6.0999999999999999E-2</v>
      </c>
      <c r="AB31" s="55">
        <v>0.06</v>
      </c>
      <c r="AC31" s="55">
        <v>6.4000000000000001E-2</v>
      </c>
      <c r="AD31" s="55">
        <v>6.2E-2</v>
      </c>
      <c r="AE31" s="55">
        <v>9.7000000000000003E-2</v>
      </c>
      <c r="AF31" s="55">
        <v>6.7000000000000004E-2</v>
      </c>
      <c r="AG31" s="161"/>
      <c r="AH31" s="162">
        <f t="shared" si="4"/>
        <v>0.52299999999999991</v>
      </c>
      <c r="AI31" s="163">
        <f t="shared" si="3"/>
        <v>1.6870967741935482E-2</v>
      </c>
      <c r="AJ31" s="56">
        <f t="shared" si="5"/>
        <v>9.7000000000000003E-2</v>
      </c>
    </row>
    <row r="32" spans="1:37" ht="23.25" customHeight="1">
      <c r="A32" s="61" t="s">
        <v>47</v>
      </c>
      <c r="B32" s="167">
        <v>0.06</v>
      </c>
      <c r="C32" s="167">
        <v>6.5000000000000002E-2</v>
      </c>
      <c r="D32" s="167">
        <v>6.3E-2</v>
      </c>
      <c r="E32" s="167">
        <v>7.3999999999999996E-2</v>
      </c>
      <c r="F32" s="167">
        <v>6.7000000000000004E-2</v>
      </c>
      <c r="G32" s="167">
        <v>6.5000000000000002E-2</v>
      </c>
      <c r="H32" s="167">
        <v>5.7000000000000002E-2</v>
      </c>
      <c r="I32" s="167">
        <v>5.2999999999999999E-2</v>
      </c>
      <c r="J32" s="167">
        <v>5.6000000000000001E-2</v>
      </c>
      <c r="K32" s="167">
        <v>6.0999999999999999E-2</v>
      </c>
      <c r="L32" s="167">
        <v>3.3000000000000002E-2</v>
      </c>
      <c r="M32" s="167">
        <v>4.9000000000000002E-2</v>
      </c>
      <c r="N32" s="167">
        <v>5.6000000000000001E-2</v>
      </c>
      <c r="O32" s="167">
        <v>2.5999999999999999E-2</v>
      </c>
      <c r="P32" s="167">
        <v>1.2999999999999999E-2</v>
      </c>
      <c r="Q32" s="167">
        <v>0</v>
      </c>
      <c r="R32" s="167">
        <v>0</v>
      </c>
      <c r="S32" s="167">
        <v>0</v>
      </c>
      <c r="T32" s="167">
        <v>0</v>
      </c>
      <c r="U32" s="167">
        <v>6.6000000000000003E-2</v>
      </c>
      <c r="V32" s="167">
        <v>5.8999999999999997E-2</v>
      </c>
      <c r="W32" s="167">
        <v>6.3E-2</v>
      </c>
      <c r="X32" s="167">
        <v>5.6000000000000001E-2</v>
      </c>
      <c r="Y32" s="167">
        <v>5.8999999999999997E-2</v>
      </c>
      <c r="Z32" s="167">
        <v>5.0999999999999997E-2</v>
      </c>
      <c r="AA32" s="167">
        <v>4.4999999999999998E-2</v>
      </c>
      <c r="AB32" s="167">
        <v>5.1999999999999998E-2</v>
      </c>
      <c r="AC32" s="167">
        <v>5.3999999999999999E-2</v>
      </c>
      <c r="AD32" s="167">
        <v>5.2999999999999999E-2</v>
      </c>
      <c r="AE32" s="167">
        <v>5.2999999999999999E-2</v>
      </c>
      <c r="AF32" s="164"/>
      <c r="AG32" s="161"/>
      <c r="AH32" s="162">
        <f t="shared" si="4"/>
        <v>1.4089999999999998</v>
      </c>
      <c r="AI32" s="163">
        <f t="shared" si="3"/>
        <v>4.6966666666666664E-2</v>
      </c>
      <c r="AJ32" s="56">
        <f t="shared" si="5"/>
        <v>7.3999999999999996E-2</v>
      </c>
    </row>
    <row r="33" spans="1:37" ht="23.25" customHeight="1">
      <c r="A33" s="61" t="s">
        <v>48</v>
      </c>
      <c r="B33" s="169">
        <v>5.2999999999999999E-2</v>
      </c>
      <c r="C33" s="169">
        <v>4.2000000000000003E-2</v>
      </c>
      <c r="D33" s="169">
        <v>5.1999999999999998E-2</v>
      </c>
      <c r="E33" s="169">
        <v>5.1999999999999998E-2</v>
      </c>
      <c r="F33" s="169">
        <v>4.5999999999999999E-2</v>
      </c>
      <c r="G33" s="169">
        <v>5.1999999999999998E-2</v>
      </c>
      <c r="H33" s="169">
        <v>5.7000000000000002E-2</v>
      </c>
      <c r="I33" s="169">
        <v>5.3999999999999999E-2</v>
      </c>
      <c r="J33" s="169">
        <v>0.05</v>
      </c>
      <c r="K33" s="169">
        <v>5.1999999999999998E-2</v>
      </c>
      <c r="L33" s="169">
        <v>5.3999999999999999E-2</v>
      </c>
      <c r="M33" s="169">
        <v>4.5999999999999999E-2</v>
      </c>
      <c r="N33" s="169">
        <v>4.9000000000000002E-2</v>
      </c>
      <c r="O33" s="169">
        <v>0</v>
      </c>
      <c r="P33" s="169">
        <v>5.3999999999999999E-2</v>
      </c>
      <c r="Q33" s="169">
        <v>6.2E-2</v>
      </c>
      <c r="R33" s="169">
        <v>6.6000000000000003E-2</v>
      </c>
      <c r="S33" s="169">
        <v>6.2E-2</v>
      </c>
      <c r="T33" s="169">
        <v>6.7000000000000004E-2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55">
        <v>0</v>
      </c>
      <c r="AG33" s="161"/>
      <c r="AH33" s="162">
        <f t="shared" si="4"/>
        <v>0.9700000000000002</v>
      </c>
      <c r="AI33" s="163">
        <f t="shared" si="3"/>
        <v>3.1290322580645166E-2</v>
      </c>
      <c r="AJ33" s="56">
        <f t="shared" si="5"/>
        <v>6.7000000000000004E-2</v>
      </c>
    </row>
    <row r="34" spans="1:37" ht="23.25" customHeight="1">
      <c r="A34" s="61" t="s">
        <v>49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4.2000000000000003E-2</v>
      </c>
      <c r="X34" s="55">
        <v>5.7000000000000002E-2</v>
      </c>
      <c r="Y34" s="55">
        <v>5.8999999999999997E-2</v>
      </c>
      <c r="Z34" s="55">
        <v>0.06</v>
      </c>
      <c r="AA34" s="55">
        <v>5.8000000000000003E-2</v>
      </c>
      <c r="AB34" s="55">
        <v>0.06</v>
      </c>
      <c r="AC34" s="55">
        <v>5.7000000000000002E-2</v>
      </c>
      <c r="AD34" s="55">
        <v>5.7000000000000002E-2</v>
      </c>
      <c r="AE34" s="55">
        <v>5.5E-2</v>
      </c>
      <c r="AF34" s="164"/>
      <c r="AG34" s="161"/>
      <c r="AH34" s="162">
        <f t="shared" si="4"/>
        <v>0.505</v>
      </c>
      <c r="AI34" s="163">
        <f t="shared" si="3"/>
        <v>1.6833333333333332E-2</v>
      </c>
      <c r="AJ34" s="56">
        <f t="shared" si="5"/>
        <v>0.06</v>
      </c>
    </row>
    <row r="35" spans="1:37" ht="23.25" customHeight="1">
      <c r="A35" s="61" t="s">
        <v>50</v>
      </c>
      <c r="B35" s="55">
        <v>6.5000000000000002E-2</v>
      </c>
      <c r="C35" s="55">
        <v>0</v>
      </c>
      <c r="D35" s="55">
        <v>0</v>
      </c>
      <c r="E35" s="55">
        <v>6.9000000000000006E-2</v>
      </c>
      <c r="F35" s="55">
        <v>8.8999999999999996E-2</v>
      </c>
      <c r="G35" s="55">
        <v>7.4999999999999997E-2</v>
      </c>
      <c r="H35" s="55">
        <v>6.2E-2</v>
      </c>
      <c r="I35" s="55">
        <v>0.06</v>
      </c>
      <c r="J35" s="55">
        <v>0</v>
      </c>
      <c r="K35" s="55">
        <v>0</v>
      </c>
      <c r="L35" s="55">
        <v>0.06</v>
      </c>
      <c r="M35" s="55">
        <v>5.2999999999999999E-2</v>
      </c>
      <c r="N35" s="55">
        <v>0.06</v>
      </c>
      <c r="O35" s="55">
        <v>5.3999999999999999E-2</v>
      </c>
      <c r="P35" s="55">
        <v>6.5000000000000002E-2</v>
      </c>
      <c r="Q35" s="55">
        <v>5.7000000000000002E-2</v>
      </c>
      <c r="R35" s="55">
        <v>6.2E-2</v>
      </c>
      <c r="S35" s="55">
        <v>6.4000000000000001E-2</v>
      </c>
      <c r="T35" s="55">
        <v>9.1999999999999998E-2</v>
      </c>
      <c r="U35" s="55">
        <v>3.0000000000000001E-3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0</v>
      </c>
      <c r="AG35" s="161"/>
      <c r="AH35" s="162">
        <f t="shared" si="4"/>
        <v>0.99</v>
      </c>
      <c r="AI35" s="163">
        <f t="shared" si="3"/>
        <v>3.1935483870967743E-2</v>
      </c>
      <c r="AJ35" s="56">
        <f t="shared" si="5"/>
        <v>9.1999999999999998E-2</v>
      </c>
    </row>
    <row r="38" spans="1:37" ht="15.75">
      <c r="A38" s="156" t="s">
        <v>72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0"/>
      <c r="AH38" s="156" t="s">
        <v>72</v>
      </c>
      <c r="AI38" s="10"/>
      <c r="AJ38" s="10"/>
    </row>
    <row r="39" spans="1:37">
      <c r="A39" s="158" t="s">
        <v>69</v>
      </c>
      <c r="B39" s="158">
        <v>1</v>
      </c>
      <c r="C39" s="158">
        <v>2</v>
      </c>
      <c r="D39" s="158">
        <v>3</v>
      </c>
      <c r="E39" s="158">
        <v>4</v>
      </c>
      <c r="F39" s="158">
        <v>5</v>
      </c>
      <c r="G39" s="158">
        <v>6</v>
      </c>
      <c r="H39" s="158">
        <v>7</v>
      </c>
      <c r="I39" s="158">
        <v>8</v>
      </c>
      <c r="J39" s="158">
        <v>9</v>
      </c>
      <c r="K39" s="158">
        <v>10</v>
      </c>
      <c r="L39" s="158">
        <v>11</v>
      </c>
      <c r="M39" s="158">
        <v>12</v>
      </c>
      <c r="N39" s="158">
        <v>13</v>
      </c>
      <c r="O39" s="158">
        <v>14</v>
      </c>
      <c r="P39" s="158">
        <v>15</v>
      </c>
      <c r="Q39" s="158">
        <v>16</v>
      </c>
      <c r="R39" s="158">
        <v>17</v>
      </c>
      <c r="S39" s="158">
        <v>18</v>
      </c>
      <c r="T39" s="158">
        <v>19</v>
      </c>
      <c r="U39" s="158">
        <v>20</v>
      </c>
      <c r="V39" s="158">
        <v>21</v>
      </c>
      <c r="W39" s="158">
        <v>22</v>
      </c>
      <c r="X39" s="158">
        <v>23</v>
      </c>
      <c r="Y39" s="158">
        <v>24</v>
      </c>
      <c r="Z39" s="158">
        <v>25</v>
      </c>
      <c r="AA39" s="158">
        <v>26</v>
      </c>
      <c r="AB39" s="158">
        <v>27</v>
      </c>
      <c r="AC39" s="158">
        <v>28</v>
      </c>
      <c r="AD39" s="158">
        <v>29</v>
      </c>
      <c r="AE39" s="158">
        <v>30</v>
      </c>
      <c r="AF39" s="158">
        <v>31</v>
      </c>
      <c r="AG39" s="159"/>
      <c r="AH39" s="160" t="s">
        <v>33</v>
      </c>
      <c r="AI39" s="160" t="s">
        <v>70</v>
      </c>
      <c r="AJ39" s="160" t="s">
        <v>27</v>
      </c>
    </row>
    <row r="40" spans="1:37" ht="23.25" customHeight="1">
      <c r="A40" s="54">
        <v>43466</v>
      </c>
      <c r="B40" s="55">
        <v>5.0999999999999997E-2</v>
      </c>
      <c r="C40" s="55">
        <v>0.05</v>
      </c>
      <c r="D40" s="55">
        <v>6.2E-2</v>
      </c>
      <c r="E40" s="55">
        <v>4.2999999999999997E-2</v>
      </c>
      <c r="F40" s="55">
        <v>2.5000000000000001E-2</v>
      </c>
      <c r="G40" s="55">
        <v>0</v>
      </c>
      <c r="H40" s="55">
        <v>4.1000000000000002E-2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0.04</v>
      </c>
      <c r="O40" s="55">
        <v>0.05</v>
      </c>
      <c r="P40" s="55">
        <v>5.1999999999999998E-2</v>
      </c>
      <c r="Q40" s="55">
        <v>6.9000000000000006E-2</v>
      </c>
      <c r="R40" s="55">
        <v>2.7E-2</v>
      </c>
      <c r="S40" s="55">
        <v>0.03</v>
      </c>
      <c r="T40" s="55">
        <v>2.5000000000000001E-2</v>
      </c>
      <c r="U40" s="55">
        <v>3.4000000000000002E-2</v>
      </c>
      <c r="V40" s="55">
        <v>5.8000000000000003E-2</v>
      </c>
      <c r="W40" s="55">
        <v>0.05</v>
      </c>
      <c r="X40" s="55">
        <v>4.7E-2</v>
      </c>
      <c r="Y40" s="55">
        <v>5.6000000000000001E-2</v>
      </c>
      <c r="Z40" s="55">
        <v>0.04</v>
      </c>
      <c r="AA40" s="55">
        <v>0.05</v>
      </c>
      <c r="AB40" s="55">
        <v>0</v>
      </c>
      <c r="AC40" s="55">
        <v>0</v>
      </c>
      <c r="AD40" s="55">
        <v>0</v>
      </c>
      <c r="AE40" s="55">
        <v>4.2999999999999997E-2</v>
      </c>
      <c r="AF40" s="55">
        <v>1E-3</v>
      </c>
      <c r="AG40" s="161"/>
      <c r="AH40" s="162">
        <f>SUM(B40:AF40)</f>
        <v>0.94400000000000039</v>
      </c>
      <c r="AI40" s="163">
        <f t="shared" ref="AI40:AI51" si="6">IF(ISERROR(AVERAGE(B40:AF40))," ",AVERAGE(B40:AF40))</f>
        <v>3.045161290322582E-2</v>
      </c>
      <c r="AJ40" s="56">
        <f>MAX(B40:AF40)</f>
        <v>6.9000000000000006E-2</v>
      </c>
    </row>
    <row r="41" spans="1:37" ht="23.25" customHeight="1">
      <c r="A41" s="61" t="s">
        <v>39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5.6000000000000001E-2</v>
      </c>
      <c r="M41" s="55">
        <v>5.7000000000000002E-2</v>
      </c>
      <c r="N41" s="55">
        <v>5.2999999999999999E-2</v>
      </c>
      <c r="O41" s="55">
        <v>5.7000000000000002E-2</v>
      </c>
      <c r="P41" s="55">
        <v>6.4000000000000001E-2</v>
      </c>
      <c r="Q41" s="55">
        <v>5.7000000000000002E-2</v>
      </c>
      <c r="R41" s="55">
        <v>0.06</v>
      </c>
      <c r="S41" s="55">
        <v>5.3999999999999999E-2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164"/>
      <c r="AE41" s="164"/>
      <c r="AF41" s="164"/>
      <c r="AG41" s="161"/>
      <c r="AH41" s="162">
        <f t="shared" ref="AH41:AH51" si="7">SUM(B41:AF41)</f>
        <v>0.45800000000000002</v>
      </c>
      <c r="AI41" s="163">
        <f t="shared" si="6"/>
        <v>1.6357142857142858E-2</v>
      </c>
      <c r="AJ41" s="56">
        <f t="shared" ref="AJ41:AJ51" si="8">MAX(B41:AF41)</f>
        <v>6.4000000000000001E-2</v>
      </c>
    </row>
    <row r="42" spans="1:37" ht="23.25" customHeight="1">
      <c r="A42" s="61" t="s">
        <v>40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161"/>
      <c r="AH42" s="162">
        <f t="shared" si="7"/>
        <v>0</v>
      </c>
      <c r="AI42" s="163">
        <f t="shared" si="6"/>
        <v>0</v>
      </c>
      <c r="AJ42" s="56">
        <f t="shared" si="8"/>
        <v>0</v>
      </c>
    </row>
    <row r="43" spans="1:37" ht="23.25" customHeight="1">
      <c r="A43" s="61" t="s">
        <v>41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165"/>
      <c r="AG43" s="161"/>
      <c r="AH43" s="162">
        <f t="shared" si="7"/>
        <v>0</v>
      </c>
      <c r="AI43" s="163">
        <f t="shared" si="6"/>
        <v>0</v>
      </c>
      <c r="AJ43" s="56">
        <f t="shared" si="8"/>
        <v>0</v>
      </c>
      <c r="AK43" s="64"/>
    </row>
    <row r="44" spans="1:37" ht="23.25" customHeight="1">
      <c r="A44" s="61" t="s">
        <v>42</v>
      </c>
      <c r="B44" s="166">
        <v>0</v>
      </c>
      <c r="C44" s="166">
        <v>0</v>
      </c>
      <c r="D44" s="166">
        <v>0</v>
      </c>
      <c r="E44" s="166">
        <v>0</v>
      </c>
      <c r="F44" s="166">
        <v>0</v>
      </c>
      <c r="G44" s="166">
        <v>0</v>
      </c>
      <c r="H44" s="166">
        <v>0</v>
      </c>
      <c r="I44" s="166">
        <v>0</v>
      </c>
      <c r="J44" s="166">
        <v>0</v>
      </c>
      <c r="K44" s="166">
        <v>0</v>
      </c>
      <c r="L44" s="166">
        <v>0</v>
      </c>
      <c r="M44" s="166">
        <v>0</v>
      </c>
      <c r="N44" s="166">
        <v>0</v>
      </c>
      <c r="O44" s="166">
        <v>0</v>
      </c>
      <c r="P44" s="166">
        <v>0</v>
      </c>
      <c r="Q44" s="166">
        <v>0</v>
      </c>
      <c r="R44" s="166">
        <v>0</v>
      </c>
      <c r="S44" s="166">
        <v>0</v>
      </c>
      <c r="T44" s="166">
        <v>4.2000000000000003E-2</v>
      </c>
      <c r="U44" s="166">
        <v>4.1000000000000002E-2</v>
      </c>
      <c r="V44" s="166">
        <v>0</v>
      </c>
      <c r="W44" s="166">
        <v>0</v>
      </c>
      <c r="X44" s="166">
        <v>0</v>
      </c>
      <c r="Y44" s="166">
        <v>4.2000000000000003E-2</v>
      </c>
      <c r="Z44" s="166">
        <v>4.7E-2</v>
      </c>
      <c r="AA44" s="166">
        <v>0.05</v>
      </c>
      <c r="AB44" s="166">
        <v>5.2999999999999999E-2</v>
      </c>
      <c r="AC44" s="166">
        <v>4.0000000000000001E-3</v>
      </c>
      <c r="AD44" s="166">
        <v>0</v>
      </c>
      <c r="AE44" s="166">
        <v>0</v>
      </c>
      <c r="AF44" s="55">
        <v>0</v>
      </c>
      <c r="AG44" s="161"/>
      <c r="AH44" s="162">
        <f t="shared" si="7"/>
        <v>0.27899999999999997</v>
      </c>
      <c r="AI44" s="163">
        <f t="shared" si="6"/>
        <v>8.9999999999999993E-3</v>
      </c>
      <c r="AJ44" s="56">
        <f t="shared" si="8"/>
        <v>5.2999999999999999E-2</v>
      </c>
    </row>
    <row r="45" spans="1:37" ht="23.25" customHeight="1">
      <c r="A45" s="61" t="s">
        <v>43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5.0999999999999997E-2</v>
      </c>
      <c r="O45" s="55">
        <v>5.8000000000000003E-2</v>
      </c>
      <c r="P45" s="55">
        <v>5.8999999999999997E-2</v>
      </c>
      <c r="Q45" s="55">
        <v>5.2999999999999999E-2</v>
      </c>
      <c r="R45" s="55">
        <v>0.05</v>
      </c>
      <c r="S45" s="55">
        <v>5.8000000000000003E-2</v>
      </c>
      <c r="T45" s="55">
        <v>5.6000000000000001E-2</v>
      </c>
      <c r="U45" s="55">
        <v>0.06</v>
      </c>
      <c r="V45" s="55">
        <v>4.7E-2</v>
      </c>
      <c r="W45" s="55">
        <v>6.0000000000000001E-3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164"/>
      <c r="AG45" s="161"/>
      <c r="AH45" s="162">
        <f>SUM(B45:AF45)</f>
        <v>0.49799999999999994</v>
      </c>
      <c r="AI45" s="163">
        <f>IF(ISERROR(AVERAGE(B45:AF45))," ",AVERAGE(B45:AF45))</f>
        <v>1.6599999999999997E-2</v>
      </c>
      <c r="AJ45" s="56">
        <f>MAX(B45:AF45)</f>
        <v>0.06</v>
      </c>
    </row>
    <row r="46" spans="1:37" ht="23.25" customHeight="1">
      <c r="A46" s="61" t="s">
        <v>44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5.8000000000000003E-2</v>
      </c>
      <c r="T46" s="55">
        <v>5.6000000000000001E-2</v>
      </c>
      <c r="U46" s="55">
        <v>0</v>
      </c>
      <c r="V46" s="55">
        <v>4.7E-2</v>
      </c>
      <c r="W46" s="55">
        <v>6.0000000000000001E-3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5.6000000000000001E-2</v>
      </c>
      <c r="AF46" s="55">
        <v>6.6000000000000003E-2</v>
      </c>
      <c r="AG46" s="161"/>
      <c r="AH46" s="162">
        <f t="shared" si="7"/>
        <v>0.28900000000000003</v>
      </c>
      <c r="AI46" s="163">
        <f t="shared" si="6"/>
        <v>9.3225806451612912E-3</v>
      </c>
      <c r="AJ46" s="56">
        <f t="shared" si="8"/>
        <v>6.6000000000000003E-2</v>
      </c>
    </row>
    <row r="47" spans="1:37" ht="23.25" customHeight="1">
      <c r="A47" s="61" t="s">
        <v>45</v>
      </c>
      <c r="B47" s="55">
        <v>6.5000000000000002E-2</v>
      </c>
      <c r="C47" s="55">
        <v>6.6000000000000003E-2</v>
      </c>
      <c r="D47" s="55">
        <v>6.7000000000000004E-2</v>
      </c>
      <c r="E47" s="55">
        <v>6.7000000000000004E-2</v>
      </c>
      <c r="F47" s="55">
        <v>6.8000000000000005E-2</v>
      </c>
      <c r="G47" s="55">
        <v>6.8000000000000005E-2</v>
      </c>
      <c r="H47" s="55">
        <v>4.0000000000000001E-3</v>
      </c>
      <c r="I47" s="55">
        <v>7.1999999999999995E-2</v>
      </c>
      <c r="J47" s="55">
        <v>6.5000000000000002E-2</v>
      </c>
      <c r="K47" s="55">
        <v>6.6000000000000003E-2</v>
      </c>
      <c r="L47" s="55">
        <v>6.2E-2</v>
      </c>
      <c r="M47" s="55">
        <v>6.9000000000000006E-2</v>
      </c>
      <c r="N47" s="55">
        <v>6.9000000000000006E-2</v>
      </c>
      <c r="O47" s="55">
        <v>7.5999999999999998E-2</v>
      </c>
      <c r="P47" s="55">
        <v>6.9000000000000006E-2</v>
      </c>
      <c r="Q47" s="55">
        <v>0.09</v>
      </c>
      <c r="R47" s="55">
        <v>2.1000000000000001E-2</v>
      </c>
      <c r="S47" s="55">
        <v>4.7E-2</v>
      </c>
      <c r="T47" s="55">
        <v>0.108</v>
      </c>
      <c r="U47" s="55">
        <v>9.5000000000000001E-2</v>
      </c>
      <c r="V47" s="55">
        <v>7.8E-2</v>
      </c>
      <c r="W47" s="55">
        <v>5.2999999999999999E-2</v>
      </c>
      <c r="X47" s="55">
        <v>5.7000000000000002E-2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161"/>
      <c r="AH47" s="162">
        <f t="shared" si="7"/>
        <v>1.502</v>
      </c>
      <c r="AI47" s="163">
        <f t="shared" si="6"/>
        <v>4.8451612903225805E-2</v>
      </c>
      <c r="AJ47" s="56">
        <f t="shared" si="8"/>
        <v>0.108</v>
      </c>
    </row>
    <row r="48" spans="1:37" ht="23.25" customHeight="1">
      <c r="A48" s="61" t="s">
        <v>47</v>
      </c>
      <c r="B48" s="167">
        <v>0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67">
        <v>0</v>
      </c>
      <c r="X48" s="167">
        <v>0</v>
      </c>
      <c r="Y48" s="167">
        <v>0</v>
      </c>
      <c r="Z48" s="167">
        <v>0</v>
      </c>
      <c r="AA48" s="167">
        <v>0</v>
      </c>
      <c r="AB48" s="167">
        <v>0</v>
      </c>
      <c r="AC48" s="167">
        <v>0</v>
      </c>
      <c r="AD48" s="167">
        <v>0</v>
      </c>
      <c r="AE48" s="167">
        <v>0</v>
      </c>
      <c r="AF48" s="168"/>
      <c r="AG48" s="161"/>
      <c r="AH48" s="162">
        <f t="shared" si="7"/>
        <v>0</v>
      </c>
      <c r="AI48" s="163">
        <f t="shared" si="6"/>
        <v>0</v>
      </c>
      <c r="AJ48" s="56">
        <f t="shared" si="8"/>
        <v>0</v>
      </c>
    </row>
    <row r="49" spans="1:37" ht="23.25" customHeight="1">
      <c r="A49" s="61" t="s">
        <v>48</v>
      </c>
      <c r="B49" s="169">
        <v>0</v>
      </c>
      <c r="C49" s="169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0.01</v>
      </c>
      <c r="V49" s="169">
        <v>1.7999999999999999E-2</v>
      </c>
      <c r="W49" s="169">
        <v>7.0999999999999994E-2</v>
      </c>
      <c r="X49" s="169">
        <v>2.9000000000000001E-2</v>
      </c>
      <c r="Y49" s="169">
        <v>5.2999999999999999E-2</v>
      </c>
      <c r="Z49" s="169">
        <v>5.7000000000000002E-2</v>
      </c>
      <c r="AA49" s="169">
        <v>5.2999999999999999E-2</v>
      </c>
      <c r="AB49" s="169">
        <v>6.9000000000000006E-2</v>
      </c>
      <c r="AC49" s="169">
        <v>0.06</v>
      </c>
      <c r="AD49" s="169">
        <v>6.4000000000000001E-2</v>
      </c>
      <c r="AE49" s="169">
        <v>7.0000000000000007E-2</v>
      </c>
      <c r="AF49" s="55">
        <v>5.8999999999999997E-2</v>
      </c>
      <c r="AG49" s="161"/>
      <c r="AH49" s="162">
        <f t="shared" si="7"/>
        <v>0.61299999999999999</v>
      </c>
      <c r="AI49" s="163">
        <f t="shared" si="6"/>
        <v>1.9774193548387095E-2</v>
      </c>
      <c r="AJ49" s="56">
        <f t="shared" si="8"/>
        <v>7.0999999999999994E-2</v>
      </c>
    </row>
    <row r="50" spans="1:37" ht="23.25" customHeight="1">
      <c r="A50" s="61" t="s">
        <v>49</v>
      </c>
      <c r="B50" s="55">
        <v>6.3E-2</v>
      </c>
      <c r="C50" s="55">
        <v>5.7000000000000002E-2</v>
      </c>
      <c r="D50" s="55">
        <v>6.0999999999999999E-2</v>
      </c>
      <c r="E50" s="55">
        <v>6.6000000000000003E-2</v>
      </c>
      <c r="F50" s="55">
        <v>6.4000000000000001E-2</v>
      </c>
      <c r="G50" s="55">
        <v>7.0999999999999994E-2</v>
      </c>
      <c r="H50" s="55">
        <v>6.3E-2</v>
      </c>
      <c r="I50" s="55">
        <v>0.05</v>
      </c>
      <c r="J50" s="55">
        <v>3.6999999999999998E-2</v>
      </c>
      <c r="K50" s="55">
        <v>6.0999999999999999E-2</v>
      </c>
      <c r="L50" s="55">
        <v>0.06</v>
      </c>
      <c r="M50" s="55">
        <v>5.8999999999999997E-2</v>
      </c>
      <c r="N50" s="55">
        <v>0.05</v>
      </c>
      <c r="O50" s="55">
        <v>6.2E-2</v>
      </c>
      <c r="P50" s="55">
        <v>6.5000000000000002E-2</v>
      </c>
      <c r="Q50" s="55">
        <v>6.5000000000000002E-2</v>
      </c>
      <c r="R50" s="55">
        <v>6.4000000000000001E-2</v>
      </c>
      <c r="S50" s="55">
        <v>6.9000000000000006E-2</v>
      </c>
      <c r="T50" s="55">
        <v>5.6000000000000001E-2</v>
      </c>
      <c r="U50" s="55">
        <v>5.0000000000000001E-3</v>
      </c>
      <c r="V50" s="55">
        <v>5.6000000000000001E-2</v>
      </c>
      <c r="W50" s="55">
        <v>1.7000000000000001E-2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164"/>
      <c r="AG50" s="161"/>
      <c r="AH50" s="162">
        <f t="shared" si="7"/>
        <v>1.2209999999999999</v>
      </c>
      <c r="AI50" s="163">
        <f t="shared" si="6"/>
        <v>4.0699999999999993E-2</v>
      </c>
      <c r="AJ50" s="56">
        <f t="shared" si="8"/>
        <v>7.0999999999999994E-2</v>
      </c>
    </row>
    <row r="51" spans="1:37" ht="23.25" customHeight="1">
      <c r="A51" s="61" t="s">
        <v>50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1E-3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0.05</v>
      </c>
      <c r="V51" s="55">
        <v>5.7000000000000002E-2</v>
      </c>
      <c r="W51" s="55">
        <v>5.8000000000000003E-2</v>
      </c>
      <c r="X51" s="55">
        <v>5.8000000000000003E-2</v>
      </c>
      <c r="Y51" s="55">
        <v>5.8000000000000003E-2</v>
      </c>
      <c r="Z51" s="55">
        <v>9.0999999999999998E-2</v>
      </c>
      <c r="AA51" s="55">
        <v>6.2E-2</v>
      </c>
      <c r="AB51" s="55">
        <v>5.7000000000000002E-2</v>
      </c>
      <c r="AC51" s="55">
        <v>0.08</v>
      </c>
      <c r="AD51" s="55">
        <v>6.4000000000000001E-2</v>
      </c>
      <c r="AE51" s="55">
        <v>4.7E-2</v>
      </c>
      <c r="AF51" s="55">
        <v>6.6000000000000003E-2</v>
      </c>
      <c r="AG51" s="161"/>
      <c r="AH51" s="162">
        <f t="shared" si="7"/>
        <v>0.74899999999999989</v>
      </c>
      <c r="AI51" s="163">
        <f t="shared" si="6"/>
        <v>2.4161290322580641E-2</v>
      </c>
      <c r="AJ51" s="56">
        <f t="shared" si="8"/>
        <v>9.0999999999999998E-2</v>
      </c>
    </row>
    <row r="54" spans="1:37" ht="15.75">
      <c r="A54" s="156" t="s">
        <v>73</v>
      </c>
      <c r="AH54" s="157" t="s">
        <v>73</v>
      </c>
    </row>
    <row r="55" spans="1:37">
      <c r="A55" s="158" t="s">
        <v>69</v>
      </c>
      <c r="B55" s="158">
        <v>1</v>
      </c>
      <c r="C55" s="158">
        <v>2</v>
      </c>
      <c r="D55" s="158">
        <v>3</v>
      </c>
      <c r="E55" s="158">
        <v>4</v>
      </c>
      <c r="F55" s="158">
        <v>5</v>
      </c>
      <c r="G55" s="158">
        <v>6</v>
      </c>
      <c r="H55" s="158">
        <v>7</v>
      </c>
      <c r="I55" s="158">
        <v>8</v>
      </c>
      <c r="J55" s="158">
        <v>9</v>
      </c>
      <c r="K55" s="158">
        <v>10</v>
      </c>
      <c r="L55" s="158">
        <v>11</v>
      </c>
      <c r="M55" s="158">
        <v>12</v>
      </c>
      <c r="N55" s="158">
        <v>13</v>
      </c>
      <c r="O55" s="158">
        <v>14</v>
      </c>
      <c r="P55" s="158">
        <v>15</v>
      </c>
      <c r="Q55" s="158">
        <v>16</v>
      </c>
      <c r="R55" s="158">
        <v>17</v>
      </c>
      <c r="S55" s="158">
        <v>18</v>
      </c>
      <c r="T55" s="158">
        <v>19</v>
      </c>
      <c r="U55" s="158">
        <v>20</v>
      </c>
      <c r="V55" s="158">
        <v>21</v>
      </c>
      <c r="W55" s="158">
        <v>22</v>
      </c>
      <c r="X55" s="158">
        <v>23</v>
      </c>
      <c r="Y55" s="158">
        <v>24</v>
      </c>
      <c r="Z55" s="158">
        <v>25</v>
      </c>
      <c r="AA55" s="158">
        <v>26</v>
      </c>
      <c r="AB55" s="158">
        <v>27</v>
      </c>
      <c r="AC55" s="158">
        <v>28</v>
      </c>
      <c r="AD55" s="158">
        <v>29</v>
      </c>
      <c r="AE55" s="158">
        <v>30</v>
      </c>
      <c r="AF55" s="158">
        <v>31</v>
      </c>
      <c r="AG55" s="159"/>
      <c r="AH55" s="160" t="s">
        <v>33</v>
      </c>
      <c r="AI55" s="160" t="s">
        <v>70</v>
      </c>
      <c r="AJ55" s="160" t="s">
        <v>27</v>
      </c>
    </row>
    <row r="56" spans="1:37" ht="23.25" customHeight="1">
      <c r="A56" s="54">
        <v>43466</v>
      </c>
      <c r="B56" s="55">
        <v>0</v>
      </c>
      <c r="C56" s="55">
        <v>1E-3</v>
      </c>
      <c r="D56" s="55">
        <v>0</v>
      </c>
      <c r="E56" s="55">
        <v>0</v>
      </c>
      <c r="F56" s="55">
        <v>5.3999999999999999E-2</v>
      </c>
      <c r="G56" s="55">
        <v>6.6000000000000003E-2</v>
      </c>
      <c r="H56" s="55">
        <v>1.9E-2</v>
      </c>
      <c r="I56" s="55">
        <v>9.7000000000000003E-2</v>
      </c>
      <c r="J56" s="55">
        <v>6.5000000000000002E-2</v>
      </c>
      <c r="K56" s="55">
        <v>6.5000000000000002E-2</v>
      </c>
      <c r="L56" s="55">
        <v>5.2999999999999999E-2</v>
      </c>
      <c r="M56" s="55">
        <v>5.1999999999999998E-2</v>
      </c>
      <c r="N56" s="55">
        <v>1.4999999999999999E-2</v>
      </c>
      <c r="O56" s="55">
        <v>3.0000000000000001E-3</v>
      </c>
      <c r="P56" s="55">
        <v>1.4999999999999999E-2</v>
      </c>
      <c r="Q56" s="55">
        <v>5.0000000000000001E-3</v>
      </c>
      <c r="R56" s="55">
        <v>3.5000000000000003E-2</v>
      </c>
      <c r="S56" s="55">
        <v>3.6999999999999998E-2</v>
      </c>
      <c r="T56" s="55">
        <v>2.1999999999999999E-2</v>
      </c>
      <c r="U56" s="55">
        <v>3.5000000000000003E-2</v>
      </c>
      <c r="V56" s="55">
        <v>1.0999999999999999E-2</v>
      </c>
      <c r="W56" s="55">
        <v>8.0000000000000002E-3</v>
      </c>
      <c r="X56" s="55">
        <v>5.0000000000000001E-3</v>
      </c>
      <c r="Y56" s="55">
        <v>2E-3</v>
      </c>
      <c r="Z56" s="55">
        <v>2E-3</v>
      </c>
      <c r="AA56" s="55">
        <v>2E-3</v>
      </c>
      <c r="AB56" s="55">
        <v>7.0000000000000007E-2</v>
      </c>
      <c r="AC56" s="55">
        <v>7.8E-2</v>
      </c>
      <c r="AD56" s="55">
        <v>7.0999999999999994E-2</v>
      </c>
      <c r="AE56" s="55">
        <v>2.4E-2</v>
      </c>
      <c r="AF56" s="55">
        <v>7.1999999999999995E-2</v>
      </c>
      <c r="AG56" s="161"/>
      <c r="AH56" s="162">
        <f>SUM(B56:AF56)</f>
        <v>0.98399999999999999</v>
      </c>
      <c r="AI56" s="163">
        <f t="shared" ref="AI56:AI67" si="9">IF(ISERROR(AVERAGE(B56:AF56))," ",AVERAGE(B56:AF56))</f>
        <v>3.174193548387097E-2</v>
      </c>
      <c r="AJ56" s="56">
        <f>MAX(B56:AF56)</f>
        <v>9.7000000000000003E-2</v>
      </c>
    </row>
    <row r="57" spans="1:37" ht="23.25" customHeight="1">
      <c r="A57" s="61" t="s">
        <v>39</v>
      </c>
      <c r="B57" s="55">
        <v>6.2E-2</v>
      </c>
      <c r="C57" s="55">
        <v>6.8000000000000005E-2</v>
      </c>
      <c r="D57" s="55">
        <v>5.6000000000000001E-2</v>
      </c>
      <c r="E57" s="55">
        <v>7.0000000000000007E-2</v>
      </c>
      <c r="F57" s="55">
        <v>6.6000000000000003E-2</v>
      </c>
      <c r="G57" s="55">
        <v>6.4000000000000001E-2</v>
      </c>
      <c r="H57" s="55">
        <v>5.3999999999999999E-2</v>
      </c>
      <c r="I57" s="55">
        <v>6.2E-2</v>
      </c>
      <c r="J57" s="55">
        <v>6.3E-2</v>
      </c>
      <c r="K57" s="55">
        <v>0.06</v>
      </c>
      <c r="L57" s="55">
        <v>1.4E-2</v>
      </c>
      <c r="M57" s="55">
        <v>7.0000000000000001E-3</v>
      </c>
      <c r="N57" s="55">
        <v>8.0000000000000002E-3</v>
      </c>
      <c r="O57" s="55">
        <v>1.4E-2</v>
      </c>
      <c r="P57" s="55">
        <v>0.01</v>
      </c>
      <c r="Q57" s="55">
        <v>7.0000000000000001E-3</v>
      </c>
      <c r="R57" s="55">
        <v>1.0999999999999999E-2</v>
      </c>
      <c r="S57" s="55">
        <v>1.2999999999999999E-2</v>
      </c>
      <c r="T57" s="55">
        <v>6.4000000000000001E-2</v>
      </c>
      <c r="U57" s="55">
        <v>7.1999999999999995E-2</v>
      </c>
      <c r="V57" s="55">
        <v>6.9000000000000006E-2</v>
      </c>
      <c r="W57" s="55">
        <v>5.6000000000000001E-2</v>
      </c>
      <c r="X57" s="55">
        <v>5.2999999999999999E-2</v>
      </c>
      <c r="Y57" s="55">
        <v>5.2999999999999999E-2</v>
      </c>
      <c r="Z57" s="55">
        <v>5.8000000000000003E-2</v>
      </c>
      <c r="AA57" s="55">
        <v>4.9000000000000002E-2</v>
      </c>
      <c r="AB57" s="55">
        <v>6.5000000000000002E-2</v>
      </c>
      <c r="AC57" s="55">
        <v>6.6000000000000003E-2</v>
      </c>
      <c r="AD57" s="164"/>
      <c r="AE57" s="164"/>
      <c r="AF57" s="164"/>
      <c r="AG57" s="161"/>
      <c r="AH57" s="162">
        <f t="shared" ref="AH57:AH67" si="10">SUM(B57:AF57)</f>
        <v>1.3140000000000001</v>
      </c>
      <c r="AI57" s="163">
        <f t="shared" si="9"/>
        <v>4.6928571428571431E-2</v>
      </c>
      <c r="AJ57" s="56">
        <f t="shared" ref="AJ57:AJ67" si="11">MAX(B57:AF57)</f>
        <v>7.1999999999999995E-2</v>
      </c>
    </row>
    <row r="58" spans="1:37" ht="23.25" customHeight="1">
      <c r="A58" s="61" t="s">
        <v>40</v>
      </c>
      <c r="B58" s="55">
        <v>1.6E-2</v>
      </c>
      <c r="C58" s="55">
        <v>0.02</v>
      </c>
      <c r="D58" s="55">
        <v>0.03</v>
      </c>
      <c r="E58" s="55">
        <v>3.2000000000000001E-2</v>
      </c>
      <c r="F58" s="55">
        <v>2.1999999999999999E-2</v>
      </c>
      <c r="G58" s="55">
        <v>2.9000000000000001E-2</v>
      </c>
      <c r="H58" s="55">
        <v>2.9000000000000001E-2</v>
      </c>
      <c r="I58" s="55">
        <v>3.0000000000000001E-3</v>
      </c>
      <c r="J58" s="55">
        <v>3.0000000000000001E-3</v>
      </c>
      <c r="K58" s="55">
        <v>4.0000000000000001E-3</v>
      </c>
      <c r="L58" s="55">
        <v>0</v>
      </c>
      <c r="M58" s="55">
        <v>1E-3</v>
      </c>
      <c r="N58" s="55">
        <v>0</v>
      </c>
      <c r="O58" s="55">
        <v>2E-3</v>
      </c>
      <c r="P58" s="55">
        <v>1E-3</v>
      </c>
      <c r="Q58" s="55">
        <v>8.0000000000000002E-3</v>
      </c>
      <c r="R58" s="55">
        <v>1E-3</v>
      </c>
      <c r="S58" s="55">
        <v>1E-3</v>
      </c>
      <c r="T58" s="55">
        <v>0</v>
      </c>
      <c r="U58" s="55">
        <v>5.0000000000000001E-3</v>
      </c>
      <c r="V58" s="55">
        <v>8.9999999999999993E-3</v>
      </c>
      <c r="W58" s="55">
        <v>1.2E-2</v>
      </c>
      <c r="X58" s="55">
        <v>0.01</v>
      </c>
      <c r="Y58" s="55">
        <v>1.0999999999999999E-2</v>
      </c>
      <c r="Z58" s="55">
        <v>8.0000000000000002E-3</v>
      </c>
      <c r="AA58" s="55">
        <v>8.9999999999999993E-3</v>
      </c>
      <c r="AB58" s="55">
        <v>0.01</v>
      </c>
      <c r="AC58" s="55">
        <v>0.01</v>
      </c>
      <c r="AD58" s="55">
        <v>0.01</v>
      </c>
      <c r="AE58" s="55">
        <v>4.0000000000000001E-3</v>
      </c>
      <c r="AF58" s="55">
        <v>1.4999999999999999E-2</v>
      </c>
      <c r="AG58" s="161"/>
      <c r="AH58" s="162">
        <f t="shared" si="10"/>
        <v>0.31500000000000011</v>
      </c>
      <c r="AI58" s="163">
        <f t="shared" si="9"/>
        <v>1.016129032258065E-2</v>
      </c>
      <c r="AJ58" s="56">
        <f t="shared" si="11"/>
        <v>3.2000000000000001E-2</v>
      </c>
    </row>
    <row r="59" spans="1:37" ht="23.25" customHeight="1">
      <c r="A59" s="61" t="s">
        <v>41</v>
      </c>
      <c r="B59" s="55">
        <v>4.0000000000000001E-3</v>
      </c>
      <c r="C59" s="55">
        <v>0</v>
      </c>
      <c r="D59" s="55">
        <v>1E-3</v>
      </c>
      <c r="E59" s="55">
        <v>6.0000000000000001E-3</v>
      </c>
      <c r="F59" s="55">
        <v>6.7000000000000004E-2</v>
      </c>
      <c r="G59" s="55">
        <v>5.0000000000000001E-3</v>
      </c>
      <c r="H59" s="55">
        <v>6.2E-2</v>
      </c>
      <c r="I59" s="55">
        <v>6.2E-2</v>
      </c>
      <c r="J59" s="55">
        <v>4.1000000000000002E-2</v>
      </c>
      <c r="K59" s="55">
        <v>7.1999999999999995E-2</v>
      </c>
      <c r="L59" s="55">
        <v>0.06</v>
      </c>
      <c r="M59" s="55">
        <v>0</v>
      </c>
      <c r="N59" s="55">
        <v>2E-3</v>
      </c>
      <c r="O59" s="55">
        <v>2.5000000000000001E-2</v>
      </c>
      <c r="P59" s="55">
        <v>5.0000000000000001E-3</v>
      </c>
      <c r="Q59" s="55">
        <v>2E-3</v>
      </c>
      <c r="R59" s="55">
        <v>0</v>
      </c>
      <c r="S59" s="55">
        <v>2E-3</v>
      </c>
      <c r="T59" s="55">
        <v>0</v>
      </c>
      <c r="U59" s="55">
        <v>6.0000000000000001E-3</v>
      </c>
      <c r="V59" s="55">
        <v>0</v>
      </c>
      <c r="W59" s="55">
        <v>1E-3</v>
      </c>
      <c r="X59" s="55">
        <v>0</v>
      </c>
      <c r="Y59" s="55">
        <v>0</v>
      </c>
      <c r="Z59" s="55">
        <v>0</v>
      </c>
      <c r="AA59" s="55">
        <v>0</v>
      </c>
      <c r="AB59" s="55">
        <v>0</v>
      </c>
      <c r="AC59" s="55">
        <v>0</v>
      </c>
      <c r="AD59" s="55">
        <v>0</v>
      </c>
      <c r="AE59" s="55">
        <v>0</v>
      </c>
      <c r="AF59" s="165"/>
      <c r="AG59" s="161"/>
      <c r="AH59" s="162">
        <f t="shared" si="10"/>
        <v>0.42300000000000004</v>
      </c>
      <c r="AI59" s="163">
        <f t="shared" si="9"/>
        <v>1.4100000000000001E-2</v>
      </c>
      <c r="AJ59" s="56">
        <f t="shared" si="11"/>
        <v>7.1999999999999995E-2</v>
      </c>
      <c r="AK59" s="64"/>
    </row>
    <row r="60" spans="1:37" ht="23.25" customHeight="1">
      <c r="A60" s="61" t="s">
        <v>42</v>
      </c>
      <c r="B60" s="166">
        <v>1E-3</v>
      </c>
      <c r="C60" s="166">
        <v>0</v>
      </c>
      <c r="D60" s="166">
        <v>1E-3</v>
      </c>
      <c r="E60" s="166">
        <v>0</v>
      </c>
      <c r="F60" s="166">
        <v>3.0000000000000001E-3</v>
      </c>
      <c r="G60" s="166">
        <v>0</v>
      </c>
      <c r="H60" s="166">
        <v>1E-3</v>
      </c>
      <c r="I60" s="166">
        <v>1E-3</v>
      </c>
      <c r="J60" s="166">
        <v>1E-3</v>
      </c>
      <c r="K60" s="166">
        <v>3.0000000000000001E-3</v>
      </c>
      <c r="L60" s="166">
        <v>1E-3</v>
      </c>
      <c r="M60" s="166">
        <v>0</v>
      </c>
      <c r="N60" s="166">
        <v>0</v>
      </c>
      <c r="O60" s="166">
        <v>0</v>
      </c>
      <c r="P60" s="166">
        <v>0</v>
      </c>
      <c r="Q60" s="166">
        <v>0</v>
      </c>
      <c r="R60" s="166">
        <v>2E-3</v>
      </c>
      <c r="S60" s="166">
        <v>1E-3</v>
      </c>
      <c r="T60" s="166">
        <v>0</v>
      </c>
      <c r="U60" s="166">
        <v>8.0000000000000002E-3</v>
      </c>
      <c r="V60" s="166">
        <v>0.01</v>
      </c>
      <c r="W60" s="166">
        <v>3.0000000000000001E-3</v>
      </c>
      <c r="X60" s="166">
        <v>1.9E-2</v>
      </c>
      <c r="Y60" s="166">
        <v>0</v>
      </c>
      <c r="Z60" s="166">
        <v>0</v>
      </c>
      <c r="AA60" s="166">
        <v>0</v>
      </c>
      <c r="AB60" s="166">
        <v>0</v>
      </c>
      <c r="AC60" s="166">
        <v>0</v>
      </c>
      <c r="AD60" s="166">
        <v>4.0000000000000001E-3</v>
      </c>
      <c r="AE60" s="166">
        <v>1E-3</v>
      </c>
      <c r="AF60" s="55">
        <v>3.0000000000000001E-3</v>
      </c>
      <c r="AG60" s="161"/>
      <c r="AH60" s="162">
        <f t="shared" si="10"/>
        <v>6.3000000000000014E-2</v>
      </c>
      <c r="AI60" s="163">
        <f t="shared" si="9"/>
        <v>2.0322580645161293E-3</v>
      </c>
      <c r="AJ60" s="56">
        <f t="shared" si="11"/>
        <v>1.9E-2</v>
      </c>
    </row>
    <row r="61" spans="1:37" ht="23.25" customHeight="1">
      <c r="A61" s="61" t="s">
        <v>43</v>
      </c>
      <c r="B61" s="55">
        <v>3.0000000000000001E-3</v>
      </c>
      <c r="C61" s="55">
        <v>0</v>
      </c>
      <c r="D61" s="55">
        <v>0</v>
      </c>
      <c r="E61" s="55">
        <v>3.0000000000000001E-3</v>
      </c>
      <c r="F61" s="55">
        <v>0</v>
      </c>
      <c r="G61" s="55">
        <v>6.0000000000000001E-3</v>
      </c>
      <c r="H61" s="55">
        <v>4.0000000000000001E-3</v>
      </c>
      <c r="I61" s="55">
        <v>1.4E-2</v>
      </c>
      <c r="J61" s="55">
        <v>0</v>
      </c>
      <c r="K61" s="55">
        <v>0</v>
      </c>
      <c r="L61" s="55">
        <v>5.0000000000000001E-3</v>
      </c>
      <c r="M61" s="55">
        <v>0.01</v>
      </c>
      <c r="N61" s="55">
        <v>0</v>
      </c>
      <c r="O61" s="55">
        <v>3.0000000000000001E-3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4.7E-2</v>
      </c>
      <c r="X61" s="55">
        <v>4.2000000000000003E-2</v>
      </c>
      <c r="Y61" s="55">
        <v>4.2999999999999997E-2</v>
      </c>
      <c r="Z61" s="55">
        <v>0</v>
      </c>
      <c r="AA61" s="55">
        <v>3.6999999999999998E-2</v>
      </c>
      <c r="AB61" s="55">
        <v>3.0000000000000001E-3</v>
      </c>
      <c r="AC61" s="55">
        <v>6.0000000000000001E-3</v>
      </c>
      <c r="AD61" s="55">
        <v>7.0000000000000001E-3</v>
      </c>
      <c r="AE61" s="55">
        <v>0</v>
      </c>
      <c r="AF61" s="164"/>
      <c r="AG61" s="161"/>
      <c r="AH61" s="162">
        <f>SUM(B61:AF61)</f>
        <v>0.23300000000000001</v>
      </c>
      <c r="AI61" s="163">
        <f>IF(ISERROR(AVERAGE(B61:AF61))," ",AVERAGE(B61:AF61))</f>
        <v>7.7666666666666674E-3</v>
      </c>
      <c r="AJ61" s="56">
        <f>MAX(B61:AF61)</f>
        <v>4.7E-2</v>
      </c>
      <c r="AK61" s="62" t="s">
        <v>74</v>
      </c>
    </row>
    <row r="62" spans="1:37" ht="23.25" customHeight="1">
      <c r="A62" s="61" t="s">
        <v>44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8.9999999999999993E-3</v>
      </c>
      <c r="K62" s="55">
        <v>8.9999999999999993E-3</v>
      </c>
      <c r="L62" s="55">
        <v>8.9999999999999993E-3</v>
      </c>
      <c r="M62" s="55">
        <v>1.2999999999999999E-2</v>
      </c>
      <c r="N62" s="55">
        <v>0</v>
      </c>
      <c r="O62" s="55">
        <v>0</v>
      </c>
      <c r="P62" s="55">
        <v>0</v>
      </c>
      <c r="Q62" s="55">
        <v>7.0000000000000001E-3</v>
      </c>
      <c r="R62" s="55">
        <v>1.0999999999999999E-2</v>
      </c>
      <c r="S62" s="55">
        <v>5.3999999999999999E-2</v>
      </c>
      <c r="T62" s="55">
        <v>8.9999999999999993E-3</v>
      </c>
      <c r="U62" s="55">
        <v>1.0999999999999999E-2</v>
      </c>
      <c r="V62" s="55">
        <v>0</v>
      </c>
      <c r="W62" s="55">
        <v>1.0999999999999999E-2</v>
      </c>
      <c r="X62" s="55">
        <v>8.0000000000000002E-3</v>
      </c>
      <c r="Y62" s="55">
        <v>1.2999999999999999E-2</v>
      </c>
      <c r="Z62" s="55">
        <v>5.6000000000000001E-2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161"/>
      <c r="AH62" s="162">
        <f t="shared" si="10"/>
        <v>0.22</v>
      </c>
      <c r="AI62" s="163">
        <f t="shared" si="9"/>
        <v>7.0967741935483875E-3</v>
      </c>
      <c r="AJ62" s="56">
        <f t="shared" si="11"/>
        <v>5.6000000000000001E-2</v>
      </c>
    </row>
    <row r="63" spans="1:37" ht="23.25" customHeight="1">
      <c r="A63" s="61" t="s">
        <v>45</v>
      </c>
      <c r="B63" s="55">
        <v>0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6.2E-2</v>
      </c>
      <c r="I63" s="55">
        <v>1E-3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9.6000000000000002E-2</v>
      </c>
      <c r="S63" s="55">
        <v>5.7000000000000002E-2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161"/>
      <c r="AH63" s="162">
        <f t="shared" si="10"/>
        <v>0.216</v>
      </c>
      <c r="AI63" s="163">
        <f t="shared" si="9"/>
        <v>6.9677419354838713E-3</v>
      </c>
      <c r="AJ63" s="56">
        <f t="shared" si="11"/>
        <v>9.6000000000000002E-2</v>
      </c>
    </row>
    <row r="64" spans="1:37" ht="23.25" customHeight="1">
      <c r="A64" s="61" t="s">
        <v>47</v>
      </c>
      <c r="B64" s="167">
        <v>0</v>
      </c>
      <c r="C64" s="167">
        <v>0</v>
      </c>
      <c r="D64" s="167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67">
        <v>0</v>
      </c>
      <c r="L64" s="167">
        <v>3.3000000000000002E-2</v>
      </c>
      <c r="M64" s="167">
        <v>0</v>
      </c>
      <c r="N64" s="167">
        <v>0</v>
      </c>
      <c r="O64" s="167">
        <v>0</v>
      </c>
      <c r="P64" s="167">
        <v>6.2E-2</v>
      </c>
      <c r="Q64" s="167">
        <v>5.8999999999999997E-2</v>
      </c>
      <c r="R64" s="167">
        <v>6.7000000000000004E-2</v>
      </c>
      <c r="S64" s="167">
        <v>5.8000000000000003E-2</v>
      </c>
      <c r="T64" s="167">
        <v>7.0999999999999994E-2</v>
      </c>
      <c r="U64" s="167">
        <v>0</v>
      </c>
      <c r="V64" s="167">
        <v>0</v>
      </c>
      <c r="W64" s="167">
        <v>0</v>
      </c>
      <c r="X64" s="167">
        <v>0</v>
      </c>
      <c r="Y64" s="167">
        <v>0</v>
      </c>
      <c r="Z64" s="167">
        <v>0</v>
      </c>
      <c r="AA64" s="167">
        <v>0</v>
      </c>
      <c r="AB64" s="167">
        <v>0</v>
      </c>
      <c r="AC64" s="167">
        <v>0</v>
      </c>
      <c r="AD64" s="167">
        <v>0</v>
      </c>
      <c r="AE64" s="167">
        <v>0</v>
      </c>
      <c r="AF64" s="168"/>
      <c r="AG64" s="161"/>
      <c r="AH64" s="162">
        <f t="shared" si="10"/>
        <v>0.35000000000000003</v>
      </c>
      <c r="AI64" s="163">
        <f t="shared" si="9"/>
        <v>1.1666666666666667E-2</v>
      </c>
      <c r="AJ64" s="56">
        <f t="shared" si="11"/>
        <v>7.0999999999999994E-2</v>
      </c>
    </row>
    <row r="65" spans="1:36" ht="23.25" customHeight="1">
      <c r="A65" s="61" t="s">
        <v>48</v>
      </c>
      <c r="B65" s="169">
        <v>6.0000000000000001E-3</v>
      </c>
      <c r="C65" s="169">
        <v>0</v>
      </c>
      <c r="D65" s="169">
        <v>0</v>
      </c>
      <c r="E65" s="169">
        <v>0</v>
      </c>
      <c r="F65" s="169">
        <v>0</v>
      </c>
      <c r="G65" s="169">
        <v>0</v>
      </c>
      <c r="H65" s="169">
        <v>0</v>
      </c>
      <c r="I65" s="169">
        <v>5.0000000000000001E-3</v>
      </c>
      <c r="J65" s="169">
        <v>0</v>
      </c>
      <c r="K65" s="169">
        <v>7.0000000000000001E-3</v>
      </c>
      <c r="L65" s="169">
        <v>4.0000000000000001E-3</v>
      </c>
      <c r="M65" s="169">
        <v>3.0000000000000001E-3</v>
      </c>
      <c r="N65" s="169">
        <v>0</v>
      </c>
      <c r="O65" s="169">
        <v>0</v>
      </c>
      <c r="P65" s="169">
        <v>0</v>
      </c>
      <c r="Q65" s="169">
        <v>0</v>
      </c>
      <c r="R65" s="169">
        <v>0</v>
      </c>
      <c r="S65" s="169">
        <v>0</v>
      </c>
      <c r="T65" s="169">
        <v>0</v>
      </c>
      <c r="U65" s="169">
        <v>5.8999999999999997E-2</v>
      </c>
      <c r="V65" s="169">
        <v>4.1000000000000002E-2</v>
      </c>
      <c r="W65" s="169">
        <v>1E-3</v>
      </c>
      <c r="X65" s="169">
        <v>3.4000000000000002E-2</v>
      </c>
      <c r="Y65" s="169">
        <v>4.0000000000000001E-3</v>
      </c>
      <c r="Z65" s="169">
        <v>7.0000000000000001E-3</v>
      </c>
      <c r="AA65" s="169">
        <v>0.01</v>
      </c>
      <c r="AB65" s="169">
        <v>2E-3</v>
      </c>
      <c r="AC65" s="169">
        <v>0</v>
      </c>
      <c r="AD65" s="169">
        <v>0</v>
      </c>
      <c r="AE65" s="169">
        <v>0</v>
      </c>
      <c r="AF65" s="55">
        <v>0</v>
      </c>
      <c r="AG65" s="161"/>
      <c r="AH65" s="162">
        <f t="shared" si="10"/>
        <v>0.18300000000000002</v>
      </c>
      <c r="AI65" s="163">
        <f t="shared" si="9"/>
        <v>5.9032258064516136E-3</v>
      </c>
      <c r="AJ65" s="56">
        <f t="shared" si="11"/>
        <v>5.8999999999999997E-2</v>
      </c>
    </row>
    <row r="66" spans="1:36" ht="23.25" customHeight="1">
      <c r="A66" s="61" t="s">
        <v>49</v>
      </c>
      <c r="B66" s="55">
        <v>0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4.0000000000000001E-3</v>
      </c>
      <c r="J66" s="55">
        <v>3.2000000000000001E-2</v>
      </c>
      <c r="K66" s="55">
        <v>0</v>
      </c>
      <c r="L66" s="55">
        <v>0</v>
      </c>
      <c r="M66" s="55">
        <v>0</v>
      </c>
      <c r="N66" s="55">
        <v>4.0000000000000001E-3</v>
      </c>
      <c r="O66" s="55">
        <v>1E-3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5.8000000000000003E-2</v>
      </c>
      <c r="V66" s="55">
        <v>4.0000000000000001E-3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3.0000000000000001E-3</v>
      </c>
      <c r="AC66" s="55">
        <v>0</v>
      </c>
      <c r="AD66" s="55">
        <v>0</v>
      </c>
      <c r="AE66" s="55">
        <v>0</v>
      </c>
      <c r="AF66" s="164"/>
      <c r="AG66" s="161"/>
      <c r="AH66" s="162">
        <f t="shared" si="10"/>
        <v>0.10600000000000001</v>
      </c>
      <c r="AI66" s="163">
        <f t="shared" si="9"/>
        <v>3.5333333333333336E-3</v>
      </c>
      <c r="AJ66" s="56">
        <f t="shared" si="11"/>
        <v>5.8000000000000003E-2</v>
      </c>
    </row>
    <row r="67" spans="1:36" ht="23.25" customHeight="1">
      <c r="A67" s="61" t="s">
        <v>50</v>
      </c>
      <c r="B67" s="55">
        <v>0</v>
      </c>
      <c r="C67" s="55">
        <v>6.5000000000000002E-2</v>
      </c>
      <c r="D67" s="55">
        <v>5.7000000000000002E-2</v>
      </c>
      <c r="E67" s="55">
        <v>0</v>
      </c>
      <c r="F67" s="55">
        <v>0</v>
      </c>
      <c r="G67" s="55">
        <v>0</v>
      </c>
      <c r="H67" s="55">
        <v>0</v>
      </c>
      <c r="I67" s="55">
        <v>4.0000000000000001E-3</v>
      </c>
      <c r="J67" s="55">
        <v>6.0999999999999999E-2</v>
      </c>
      <c r="K67" s="55">
        <v>5.6000000000000001E-2</v>
      </c>
      <c r="L67" s="55">
        <v>1E-3</v>
      </c>
      <c r="M67" s="55">
        <v>3.0000000000000001E-3</v>
      </c>
      <c r="N67" s="55">
        <v>3.0000000000000001E-3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4.0000000000000001E-3</v>
      </c>
      <c r="V67" s="55">
        <v>5.0000000000000001E-3</v>
      </c>
      <c r="W67" s="55">
        <v>0</v>
      </c>
      <c r="X67" s="55">
        <v>0</v>
      </c>
      <c r="Y67" s="55">
        <v>1E-3</v>
      </c>
      <c r="Z67" s="55">
        <v>1E-3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161"/>
      <c r="AH67" s="162">
        <f t="shared" si="10"/>
        <v>0.26100000000000001</v>
      </c>
      <c r="AI67" s="163">
        <f t="shared" si="9"/>
        <v>8.4193548387096785E-3</v>
      </c>
      <c r="AJ67" s="56">
        <f t="shared" si="11"/>
        <v>6.5000000000000002E-2</v>
      </c>
    </row>
    <row r="70" spans="1:36">
      <c r="A70" s="170" t="s">
        <v>75</v>
      </c>
    </row>
    <row r="71" spans="1:36">
      <c r="A71" s="170" t="s">
        <v>76</v>
      </c>
    </row>
    <row r="72" spans="1:36" ht="24.75" customHeight="1" thickBot="1">
      <c r="B72" s="171" t="s">
        <v>59</v>
      </c>
      <c r="C72" s="172" t="s">
        <v>60</v>
      </c>
      <c r="D72" s="172" t="s">
        <v>61</v>
      </c>
      <c r="E72" s="172" t="s">
        <v>62</v>
      </c>
      <c r="I72" s="171" t="s">
        <v>59</v>
      </c>
      <c r="K72" s="172" t="s">
        <v>60</v>
      </c>
      <c r="M72" s="172" t="s">
        <v>61</v>
      </c>
      <c r="O72" s="172" t="s">
        <v>62</v>
      </c>
    </row>
    <row r="73" spans="1:36" ht="15.75" thickTop="1" thickBot="1">
      <c r="A73" s="158">
        <v>1</v>
      </c>
      <c r="B73" s="173">
        <v>6.5000000000000002E-2</v>
      </c>
      <c r="C73" s="173">
        <v>6.5000000000000002E-2</v>
      </c>
      <c r="D73" s="173">
        <v>0</v>
      </c>
      <c r="E73" s="173">
        <v>0</v>
      </c>
      <c r="G73">
        <v>1</v>
      </c>
      <c r="H73" s="57">
        <v>62</v>
      </c>
      <c r="I73" s="57">
        <f>H73/1000</f>
        <v>6.2E-2</v>
      </c>
      <c r="J73" s="57">
        <v>0</v>
      </c>
      <c r="K73" s="57">
        <f>J73/1000</f>
        <v>0</v>
      </c>
      <c r="L73" s="57">
        <v>0</v>
      </c>
      <c r="M73" s="57">
        <f>L73/1000</f>
        <v>0</v>
      </c>
      <c r="N73" s="57">
        <v>62</v>
      </c>
      <c r="O73" s="57">
        <f>N73/1000</f>
        <v>6.2E-2</v>
      </c>
    </row>
    <row r="74" spans="1:36" ht="15" thickBot="1">
      <c r="A74" s="158">
        <v>2</v>
      </c>
      <c r="B74" s="173">
        <v>6.5000000000000002E-2</v>
      </c>
      <c r="C74" s="173">
        <v>0</v>
      </c>
      <c r="D74" s="173">
        <v>0</v>
      </c>
      <c r="E74" s="173">
        <v>6.5000000000000002E-2</v>
      </c>
      <c r="G74">
        <f>G73+1</f>
        <v>2</v>
      </c>
      <c r="H74" s="57">
        <v>68</v>
      </c>
      <c r="I74" s="57">
        <f t="shared" ref="I74:I100" si="12">H74/1000</f>
        <v>6.8000000000000005E-2</v>
      </c>
      <c r="J74" s="57">
        <v>0</v>
      </c>
      <c r="K74" s="57">
        <f t="shared" ref="K74:K100" si="13">J74/1000</f>
        <v>0</v>
      </c>
      <c r="L74" s="57">
        <v>0</v>
      </c>
      <c r="M74" s="57">
        <f t="shared" ref="M74:M100" si="14">L74/1000</f>
        <v>0</v>
      </c>
      <c r="N74" s="57">
        <v>68</v>
      </c>
      <c r="O74" s="57">
        <f t="shared" ref="O74:O100" si="15">N74/1000</f>
        <v>6.8000000000000005E-2</v>
      </c>
    </row>
    <row r="75" spans="1:36" ht="15" thickBot="1">
      <c r="A75" s="158">
        <v>3</v>
      </c>
      <c r="B75" s="173">
        <v>5.7000000000000002E-2</v>
      </c>
      <c r="C75" s="173">
        <v>0</v>
      </c>
      <c r="D75" s="173">
        <v>0</v>
      </c>
      <c r="E75" s="173">
        <v>5.7000000000000002E-2</v>
      </c>
      <c r="G75">
        <f t="shared" ref="G75:G103" si="16">G74+1</f>
        <v>3</v>
      </c>
      <c r="H75" s="57">
        <v>56</v>
      </c>
      <c r="I75" s="57">
        <f t="shared" si="12"/>
        <v>5.6000000000000001E-2</v>
      </c>
      <c r="J75" s="57">
        <v>0</v>
      </c>
      <c r="K75" s="57">
        <f t="shared" si="13"/>
        <v>0</v>
      </c>
      <c r="L75" s="57">
        <v>0</v>
      </c>
      <c r="M75" s="57">
        <f t="shared" si="14"/>
        <v>0</v>
      </c>
      <c r="N75" s="57">
        <v>56</v>
      </c>
      <c r="O75" s="57">
        <f t="shared" si="15"/>
        <v>5.6000000000000001E-2</v>
      </c>
    </row>
    <row r="76" spans="1:36" ht="15" thickBot="1">
      <c r="A76" s="158">
        <v>4</v>
      </c>
      <c r="B76" s="173">
        <v>6.9000000000000006E-2</v>
      </c>
      <c r="C76" s="173">
        <v>6.9000000000000006E-2</v>
      </c>
      <c r="D76" s="173">
        <v>0</v>
      </c>
      <c r="E76" s="173">
        <v>0</v>
      </c>
      <c r="G76">
        <f t="shared" si="16"/>
        <v>4</v>
      </c>
      <c r="H76" s="57">
        <v>72</v>
      </c>
      <c r="I76" s="57">
        <f t="shared" si="12"/>
        <v>7.1999999999999995E-2</v>
      </c>
      <c r="J76" s="57">
        <v>2</v>
      </c>
      <c r="K76" s="57">
        <f t="shared" si="13"/>
        <v>2E-3</v>
      </c>
      <c r="L76" s="57">
        <v>0</v>
      </c>
      <c r="M76" s="57">
        <f t="shared" si="14"/>
        <v>0</v>
      </c>
      <c r="N76" s="57">
        <v>70</v>
      </c>
      <c r="O76" s="57">
        <f t="shared" si="15"/>
        <v>7.0000000000000007E-2</v>
      </c>
    </row>
    <row r="77" spans="1:36" ht="15" thickBot="1">
      <c r="A77" s="158">
        <v>5</v>
      </c>
      <c r="B77" s="173">
        <v>8.8999999999999996E-2</v>
      </c>
      <c r="C77" s="173">
        <v>8.8999999999999996E-2</v>
      </c>
      <c r="D77" s="173">
        <v>0</v>
      </c>
      <c r="E77" s="173">
        <v>0</v>
      </c>
      <c r="G77">
        <f t="shared" si="16"/>
        <v>5</v>
      </c>
      <c r="H77" s="57">
        <v>66</v>
      </c>
      <c r="I77" s="57">
        <f t="shared" si="12"/>
        <v>6.6000000000000003E-2</v>
      </c>
      <c r="J77" s="57">
        <v>0</v>
      </c>
      <c r="K77" s="57">
        <f t="shared" si="13"/>
        <v>0</v>
      </c>
      <c r="L77" s="57">
        <v>0</v>
      </c>
      <c r="M77" s="57">
        <f t="shared" si="14"/>
        <v>0</v>
      </c>
      <c r="N77" s="57">
        <v>66</v>
      </c>
      <c r="O77" s="57">
        <f t="shared" si="15"/>
        <v>6.6000000000000003E-2</v>
      </c>
    </row>
    <row r="78" spans="1:36" ht="15" thickBot="1">
      <c r="A78" s="158">
        <v>6</v>
      </c>
      <c r="B78" s="173">
        <v>7.4999999999999997E-2</v>
      </c>
      <c r="C78" s="173">
        <v>7.4999999999999997E-2</v>
      </c>
      <c r="D78" s="173">
        <v>0</v>
      </c>
      <c r="E78" s="173">
        <v>0</v>
      </c>
      <c r="G78">
        <f t="shared" si="16"/>
        <v>6</v>
      </c>
      <c r="H78" s="57">
        <v>64</v>
      </c>
      <c r="I78" s="57">
        <f t="shared" si="12"/>
        <v>6.4000000000000001E-2</v>
      </c>
      <c r="J78" s="57">
        <v>0</v>
      </c>
      <c r="K78" s="57">
        <f t="shared" si="13"/>
        <v>0</v>
      </c>
      <c r="L78" s="57">
        <v>0</v>
      </c>
      <c r="M78" s="57">
        <f t="shared" si="14"/>
        <v>0</v>
      </c>
      <c r="N78" s="57">
        <v>64</v>
      </c>
      <c r="O78" s="57">
        <f t="shared" si="15"/>
        <v>6.4000000000000001E-2</v>
      </c>
    </row>
    <row r="79" spans="1:36" ht="15" thickBot="1">
      <c r="A79" s="158">
        <v>7</v>
      </c>
      <c r="B79" s="173">
        <v>6.2E-2</v>
      </c>
      <c r="C79" s="173">
        <v>6.2E-2</v>
      </c>
      <c r="D79" s="173">
        <v>0</v>
      </c>
      <c r="E79" s="173">
        <v>0</v>
      </c>
      <c r="G79">
        <f t="shared" si="16"/>
        <v>7</v>
      </c>
      <c r="H79" s="57">
        <v>54</v>
      </c>
      <c r="I79" s="57">
        <f t="shared" si="12"/>
        <v>5.3999999999999999E-2</v>
      </c>
      <c r="J79" s="57">
        <v>0</v>
      </c>
      <c r="K79" s="57">
        <f t="shared" si="13"/>
        <v>0</v>
      </c>
      <c r="L79" s="57">
        <v>0</v>
      </c>
      <c r="M79" s="57">
        <f t="shared" si="14"/>
        <v>0</v>
      </c>
      <c r="N79" s="57">
        <v>54</v>
      </c>
      <c r="O79" s="57">
        <f t="shared" si="15"/>
        <v>5.3999999999999999E-2</v>
      </c>
    </row>
    <row r="80" spans="1:36" ht="15" thickBot="1">
      <c r="A80" s="158">
        <v>8</v>
      </c>
      <c r="B80" s="173">
        <v>0.06</v>
      </c>
      <c r="C80" s="173">
        <v>0.06</v>
      </c>
      <c r="D80" s="173">
        <v>0</v>
      </c>
      <c r="E80" s="173">
        <v>4.0000000000000001E-3</v>
      </c>
      <c r="G80">
        <f t="shared" si="16"/>
        <v>8</v>
      </c>
      <c r="H80" s="57">
        <v>62</v>
      </c>
      <c r="I80" s="57">
        <f t="shared" si="12"/>
        <v>6.2E-2</v>
      </c>
      <c r="J80" s="57">
        <v>0</v>
      </c>
      <c r="K80" s="57">
        <f t="shared" si="13"/>
        <v>0</v>
      </c>
      <c r="L80" s="57">
        <v>0</v>
      </c>
      <c r="M80" s="57">
        <f t="shared" si="14"/>
        <v>0</v>
      </c>
      <c r="N80" s="57">
        <v>62</v>
      </c>
      <c r="O80" s="57">
        <f t="shared" si="15"/>
        <v>6.2E-2</v>
      </c>
    </row>
    <row r="81" spans="1:15" ht="15" thickBot="1">
      <c r="A81" s="158">
        <v>9</v>
      </c>
      <c r="B81" s="173">
        <v>6.0999999999999999E-2</v>
      </c>
      <c r="C81" s="173">
        <v>0</v>
      </c>
      <c r="D81" s="173">
        <v>0</v>
      </c>
      <c r="E81" s="173">
        <v>6.0999999999999999E-2</v>
      </c>
      <c r="G81">
        <f t="shared" si="16"/>
        <v>9</v>
      </c>
      <c r="H81" s="57">
        <v>63</v>
      </c>
      <c r="I81" s="57">
        <f t="shared" si="12"/>
        <v>6.3E-2</v>
      </c>
      <c r="J81" s="57">
        <v>0</v>
      </c>
      <c r="K81" s="57">
        <f t="shared" si="13"/>
        <v>0</v>
      </c>
      <c r="L81" s="57">
        <v>0</v>
      </c>
      <c r="M81" s="57">
        <f t="shared" si="14"/>
        <v>0</v>
      </c>
      <c r="N81" s="57">
        <v>63</v>
      </c>
      <c r="O81" s="57">
        <f t="shared" si="15"/>
        <v>6.3E-2</v>
      </c>
    </row>
    <row r="82" spans="1:15" ht="15" thickBot="1">
      <c r="A82" s="158">
        <v>10</v>
      </c>
      <c r="B82" s="173">
        <v>5.6000000000000001E-2</v>
      </c>
      <c r="C82" s="173">
        <v>0</v>
      </c>
      <c r="D82" s="173">
        <v>0</v>
      </c>
      <c r="E82" s="173">
        <v>5.6000000000000001E-2</v>
      </c>
      <c r="G82">
        <f t="shared" si="16"/>
        <v>10</v>
      </c>
      <c r="H82" s="57">
        <v>60</v>
      </c>
      <c r="I82" s="57">
        <f t="shared" si="12"/>
        <v>0.06</v>
      </c>
      <c r="J82" s="57">
        <v>0</v>
      </c>
      <c r="K82" s="57">
        <f t="shared" si="13"/>
        <v>0</v>
      </c>
      <c r="L82" s="57">
        <v>0</v>
      </c>
      <c r="M82" s="57">
        <f t="shared" si="14"/>
        <v>0</v>
      </c>
      <c r="N82" s="57">
        <v>60</v>
      </c>
      <c r="O82" s="57">
        <f t="shared" si="15"/>
        <v>0.06</v>
      </c>
    </row>
    <row r="83" spans="1:15" ht="15" thickBot="1">
      <c r="A83" s="158">
        <v>11</v>
      </c>
      <c r="B83" s="173">
        <v>6.2E-2</v>
      </c>
      <c r="C83" s="173">
        <v>0.06</v>
      </c>
      <c r="D83" s="173">
        <v>1E-3</v>
      </c>
      <c r="E83" s="173">
        <v>1E-3</v>
      </c>
      <c r="G83">
        <f t="shared" si="16"/>
        <v>11</v>
      </c>
      <c r="H83" s="57">
        <v>70</v>
      </c>
      <c r="I83" s="57">
        <f t="shared" si="12"/>
        <v>7.0000000000000007E-2</v>
      </c>
      <c r="J83" s="57">
        <v>0</v>
      </c>
      <c r="K83" s="57">
        <f t="shared" si="13"/>
        <v>0</v>
      </c>
      <c r="L83" s="57">
        <v>56</v>
      </c>
      <c r="M83" s="57">
        <f t="shared" si="14"/>
        <v>5.6000000000000001E-2</v>
      </c>
      <c r="N83" s="57">
        <v>14</v>
      </c>
      <c r="O83" s="57">
        <f t="shared" si="15"/>
        <v>1.4E-2</v>
      </c>
    </row>
    <row r="84" spans="1:15" ht="15" thickBot="1">
      <c r="A84" s="158">
        <v>12</v>
      </c>
      <c r="B84" s="173">
        <v>5.6000000000000001E-2</v>
      </c>
      <c r="C84" s="173">
        <v>5.2999999999999999E-2</v>
      </c>
      <c r="D84" s="173">
        <v>0</v>
      </c>
      <c r="E84" s="173">
        <v>3.0000000000000001E-3</v>
      </c>
      <c r="G84">
        <f t="shared" si="16"/>
        <v>12</v>
      </c>
      <c r="H84" s="57">
        <v>64</v>
      </c>
      <c r="I84" s="57">
        <f t="shared" si="12"/>
        <v>6.4000000000000001E-2</v>
      </c>
      <c r="J84" s="57">
        <v>0</v>
      </c>
      <c r="K84" s="57">
        <f t="shared" si="13"/>
        <v>0</v>
      </c>
      <c r="L84" s="57">
        <v>57</v>
      </c>
      <c r="M84" s="57">
        <f t="shared" si="14"/>
        <v>5.7000000000000002E-2</v>
      </c>
      <c r="N84" s="57">
        <v>7</v>
      </c>
      <c r="O84" s="57">
        <f t="shared" si="15"/>
        <v>7.0000000000000001E-3</v>
      </c>
    </row>
    <row r="85" spans="1:15" ht="15" thickBot="1">
      <c r="A85" s="158">
        <v>13</v>
      </c>
      <c r="B85" s="173">
        <v>6.3E-2</v>
      </c>
      <c r="C85" s="173">
        <v>0.06</v>
      </c>
      <c r="D85" s="173">
        <v>0</v>
      </c>
      <c r="E85" s="173">
        <v>3.0000000000000001E-3</v>
      </c>
      <c r="G85">
        <f t="shared" si="16"/>
        <v>13</v>
      </c>
      <c r="H85" s="57">
        <v>61</v>
      </c>
      <c r="I85" s="57">
        <f t="shared" si="12"/>
        <v>6.0999999999999999E-2</v>
      </c>
      <c r="J85" s="57">
        <v>0</v>
      </c>
      <c r="K85" s="57">
        <f t="shared" si="13"/>
        <v>0</v>
      </c>
      <c r="L85" s="57">
        <v>53</v>
      </c>
      <c r="M85" s="57">
        <f t="shared" si="14"/>
        <v>5.2999999999999999E-2</v>
      </c>
      <c r="N85" s="57">
        <v>8</v>
      </c>
      <c r="O85" s="57">
        <f t="shared" si="15"/>
        <v>8.0000000000000002E-3</v>
      </c>
    </row>
    <row r="86" spans="1:15" ht="15" thickBot="1">
      <c r="A86" s="158">
        <v>14</v>
      </c>
      <c r="B86" s="173">
        <v>5.3999999999999999E-2</v>
      </c>
      <c r="C86" s="173">
        <v>5.3999999999999999E-2</v>
      </c>
      <c r="D86" s="173">
        <v>0</v>
      </c>
      <c r="E86" s="173">
        <v>0</v>
      </c>
      <c r="G86">
        <f t="shared" si="16"/>
        <v>14</v>
      </c>
      <c r="H86" s="57">
        <v>71</v>
      </c>
      <c r="I86" s="57">
        <f t="shared" si="12"/>
        <v>7.0999999999999994E-2</v>
      </c>
      <c r="J86" s="57">
        <v>0</v>
      </c>
      <c r="K86" s="57">
        <f t="shared" si="13"/>
        <v>0</v>
      </c>
      <c r="L86" s="57">
        <v>57</v>
      </c>
      <c r="M86" s="57">
        <f t="shared" si="14"/>
        <v>5.7000000000000002E-2</v>
      </c>
      <c r="N86" s="57">
        <v>14</v>
      </c>
      <c r="O86" s="57">
        <f t="shared" si="15"/>
        <v>1.4E-2</v>
      </c>
    </row>
    <row r="87" spans="1:15" ht="15" thickBot="1">
      <c r="A87" s="158">
        <v>15</v>
      </c>
      <c r="B87" s="173">
        <v>6.5000000000000002E-2</v>
      </c>
      <c r="C87" s="173">
        <v>6.5000000000000002E-2</v>
      </c>
      <c r="D87" s="173">
        <v>0</v>
      </c>
      <c r="E87" s="173">
        <v>0</v>
      </c>
      <c r="G87">
        <f t="shared" si="16"/>
        <v>15</v>
      </c>
      <c r="H87" s="57">
        <v>74</v>
      </c>
      <c r="I87" s="57">
        <f t="shared" si="12"/>
        <v>7.3999999999999996E-2</v>
      </c>
      <c r="J87" s="57">
        <v>0</v>
      </c>
      <c r="K87" s="57">
        <f t="shared" si="13"/>
        <v>0</v>
      </c>
      <c r="L87" s="57">
        <v>64</v>
      </c>
      <c r="M87" s="57">
        <f t="shared" si="14"/>
        <v>6.4000000000000001E-2</v>
      </c>
      <c r="N87" s="57">
        <v>10</v>
      </c>
      <c r="O87" s="57">
        <f t="shared" si="15"/>
        <v>0.01</v>
      </c>
    </row>
    <row r="88" spans="1:15" ht="15" thickBot="1">
      <c r="A88" s="158">
        <v>16</v>
      </c>
      <c r="B88" s="173">
        <v>5.7000000000000002E-2</v>
      </c>
      <c r="C88" s="173">
        <v>5.7000000000000002E-2</v>
      </c>
      <c r="D88" s="173">
        <v>0</v>
      </c>
      <c r="E88" s="173">
        <v>0</v>
      </c>
      <c r="G88">
        <f t="shared" si="16"/>
        <v>16</v>
      </c>
      <c r="H88" s="57">
        <v>64</v>
      </c>
      <c r="I88" s="57">
        <f t="shared" si="12"/>
        <v>6.4000000000000001E-2</v>
      </c>
      <c r="J88" s="57">
        <v>0</v>
      </c>
      <c r="K88" s="57">
        <f t="shared" si="13"/>
        <v>0</v>
      </c>
      <c r="L88" s="57">
        <v>57</v>
      </c>
      <c r="M88" s="57">
        <f t="shared" si="14"/>
        <v>5.7000000000000002E-2</v>
      </c>
      <c r="N88" s="57">
        <v>7</v>
      </c>
      <c r="O88" s="57">
        <f t="shared" si="15"/>
        <v>7.0000000000000001E-3</v>
      </c>
    </row>
    <row r="89" spans="1:15" ht="15" thickBot="1">
      <c r="A89" s="158">
        <v>17</v>
      </c>
      <c r="B89" s="173">
        <v>6.2E-2</v>
      </c>
      <c r="C89" s="173">
        <v>6.2E-2</v>
      </c>
      <c r="D89" s="173">
        <v>0</v>
      </c>
      <c r="E89" s="173">
        <v>0</v>
      </c>
      <c r="G89">
        <f t="shared" si="16"/>
        <v>17</v>
      </c>
      <c r="H89" s="57">
        <v>71</v>
      </c>
      <c r="I89" s="57">
        <f t="shared" si="12"/>
        <v>7.0999999999999994E-2</v>
      </c>
      <c r="J89" s="57">
        <v>0</v>
      </c>
      <c r="K89" s="57">
        <f t="shared" si="13"/>
        <v>0</v>
      </c>
      <c r="L89" s="57">
        <v>60</v>
      </c>
      <c r="M89" s="57">
        <f t="shared" si="14"/>
        <v>0.06</v>
      </c>
      <c r="N89" s="57">
        <v>11</v>
      </c>
      <c r="O89" s="57">
        <f t="shared" si="15"/>
        <v>1.0999999999999999E-2</v>
      </c>
    </row>
    <row r="90" spans="1:15" ht="15" thickBot="1">
      <c r="A90" s="158">
        <v>18</v>
      </c>
      <c r="B90" s="173">
        <v>6.4000000000000001E-2</v>
      </c>
      <c r="C90" s="173">
        <v>6.4000000000000001E-2</v>
      </c>
      <c r="D90" s="173">
        <v>0</v>
      </c>
      <c r="E90" s="173">
        <v>0</v>
      </c>
      <c r="G90">
        <f t="shared" si="16"/>
        <v>18</v>
      </c>
      <c r="H90" s="57">
        <v>67</v>
      </c>
      <c r="I90" s="57">
        <f t="shared" si="12"/>
        <v>6.7000000000000004E-2</v>
      </c>
      <c r="J90" s="57">
        <v>6</v>
      </c>
      <c r="K90" s="57">
        <f t="shared" si="13"/>
        <v>6.0000000000000001E-3</v>
      </c>
      <c r="L90" s="57">
        <v>54</v>
      </c>
      <c r="M90" s="57">
        <f t="shared" si="14"/>
        <v>5.3999999999999999E-2</v>
      </c>
      <c r="N90" s="57">
        <v>13</v>
      </c>
      <c r="O90" s="57">
        <f t="shared" si="15"/>
        <v>1.2999999999999999E-2</v>
      </c>
    </row>
    <row r="91" spans="1:15" ht="15" thickBot="1">
      <c r="A91" s="158">
        <v>19</v>
      </c>
      <c r="B91" s="173">
        <v>9.1999999999999998E-2</v>
      </c>
      <c r="C91" s="173">
        <v>9.1999999999999998E-2</v>
      </c>
      <c r="D91" s="173">
        <v>0</v>
      </c>
      <c r="E91" s="173">
        <v>0</v>
      </c>
      <c r="G91">
        <f t="shared" si="16"/>
        <v>19</v>
      </c>
      <c r="H91" s="57">
        <v>64</v>
      </c>
      <c r="I91" s="57">
        <f t="shared" si="12"/>
        <v>6.4000000000000001E-2</v>
      </c>
      <c r="J91" s="57">
        <v>0</v>
      </c>
      <c r="K91" s="57">
        <f t="shared" si="13"/>
        <v>0</v>
      </c>
      <c r="L91" s="57">
        <v>0</v>
      </c>
      <c r="M91" s="57">
        <f t="shared" si="14"/>
        <v>0</v>
      </c>
      <c r="N91" s="57">
        <v>64</v>
      </c>
      <c r="O91" s="57">
        <f t="shared" si="15"/>
        <v>6.4000000000000001E-2</v>
      </c>
    </row>
    <row r="92" spans="1:15" ht="15" thickBot="1">
      <c r="A92" s="158">
        <v>20</v>
      </c>
      <c r="B92" s="173">
        <v>5.7000000000000002E-2</v>
      </c>
      <c r="C92" s="173">
        <v>3.0000000000000001E-3</v>
      </c>
      <c r="D92" s="173">
        <v>0.05</v>
      </c>
      <c r="E92" s="173">
        <v>4.0000000000000001E-3</v>
      </c>
      <c r="G92">
        <f t="shared" si="16"/>
        <v>20</v>
      </c>
      <c r="H92" s="57">
        <v>72</v>
      </c>
      <c r="I92" s="57">
        <f t="shared" si="12"/>
        <v>7.1999999999999995E-2</v>
      </c>
      <c r="J92" s="57">
        <v>0</v>
      </c>
      <c r="K92" s="57">
        <f t="shared" si="13"/>
        <v>0</v>
      </c>
      <c r="L92" s="57">
        <v>0</v>
      </c>
      <c r="M92" s="57">
        <f t="shared" si="14"/>
        <v>0</v>
      </c>
      <c r="N92" s="57">
        <v>72</v>
      </c>
      <c r="O92" s="57">
        <f t="shared" si="15"/>
        <v>7.1999999999999995E-2</v>
      </c>
    </row>
    <row r="93" spans="1:15" ht="15" thickBot="1">
      <c r="A93" s="158">
        <v>21</v>
      </c>
      <c r="B93" s="173">
        <v>6.2E-2</v>
      </c>
      <c r="C93" s="173">
        <v>0</v>
      </c>
      <c r="D93" s="173">
        <v>5.7000000000000002E-2</v>
      </c>
      <c r="E93" s="173">
        <v>5.0000000000000001E-3</v>
      </c>
      <c r="G93">
        <f t="shared" si="16"/>
        <v>21</v>
      </c>
      <c r="H93" s="57">
        <v>69</v>
      </c>
      <c r="I93" s="57">
        <f t="shared" si="12"/>
        <v>6.9000000000000006E-2</v>
      </c>
      <c r="J93" s="57">
        <v>0</v>
      </c>
      <c r="K93" s="57">
        <f t="shared" si="13"/>
        <v>0</v>
      </c>
      <c r="L93" s="57">
        <v>0</v>
      </c>
      <c r="M93" s="57">
        <f t="shared" si="14"/>
        <v>0</v>
      </c>
      <c r="N93" s="57">
        <v>69</v>
      </c>
      <c r="O93" s="57">
        <f t="shared" si="15"/>
        <v>6.9000000000000006E-2</v>
      </c>
    </row>
    <row r="94" spans="1:15" ht="15" thickBot="1">
      <c r="A94" s="158">
        <v>22</v>
      </c>
      <c r="B94" s="173">
        <v>5.8000000000000003E-2</v>
      </c>
      <c r="C94" s="173">
        <v>0</v>
      </c>
      <c r="D94" s="173">
        <v>5.8000000000000003E-2</v>
      </c>
      <c r="E94" s="173">
        <v>0</v>
      </c>
      <c r="G94">
        <f t="shared" si="16"/>
        <v>22</v>
      </c>
      <c r="H94" s="57">
        <v>56</v>
      </c>
      <c r="I94" s="57">
        <f t="shared" si="12"/>
        <v>5.6000000000000001E-2</v>
      </c>
      <c r="J94" s="57">
        <v>0</v>
      </c>
      <c r="K94" s="57">
        <f t="shared" si="13"/>
        <v>0</v>
      </c>
      <c r="L94" s="57">
        <v>0</v>
      </c>
      <c r="M94" s="57">
        <f t="shared" si="14"/>
        <v>0</v>
      </c>
      <c r="N94" s="57">
        <v>56</v>
      </c>
      <c r="O94" s="57">
        <f t="shared" si="15"/>
        <v>5.6000000000000001E-2</v>
      </c>
    </row>
    <row r="95" spans="1:15" ht="15" thickBot="1">
      <c r="A95" s="158">
        <v>23</v>
      </c>
      <c r="B95" s="173">
        <v>5.8000000000000003E-2</v>
      </c>
      <c r="C95" s="173">
        <v>0</v>
      </c>
      <c r="D95" s="173">
        <v>5.8000000000000003E-2</v>
      </c>
      <c r="E95" s="173">
        <v>0</v>
      </c>
      <c r="G95">
        <f t="shared" si="16"/>
        <v>23</v>
      </c>
      <c r="H95" s="57">
        <v>53</v>
      </c>
      <c r="I95" s="57">
        <f t="shared" si="12"/>
        <v>5.2999999999999999E-2</v>
      </c>
      <c r="J95" s="57">
        <v>0</v>
      </c>
      <c r="K95" s="57">
        <f t="shared" si="13"/>
        <v>0</v>
      </c>
      <c r="L95" s="57">
        <v>0</v>
      </c>
      <c r="M95" s="57">
        <f t="shared" si="14"/>
        <v>0</v>
      </c>
      <c r="N95" s="57">
        <v>53</v>
      </c>
      <c r="O95" s="57">
        <f t="shared" si="15"/>
        <v>5.2999999999999999E-2</v>
      </c>
    </row>
    <row r="96" spans="1:15" ht="15" thickBot="1">
      <c r="A96" s="158">
        <v>24</v>
      </c>
      <c r="B96" s="173">
        <v>5.8999999999999997E-2</v>
      </c>
      <c r="C96" s="173">
        <v>0</v>
      </c>
      <c r="D96" s="173">
        <v>5.8000000000000003E-2</v>
      </c>
      <c r="E96" s="173">
        <v>1E-3</v>
      </c>
      <c r="G96">
        <f t="shared" si="16"/>
        <v>24</v>
      </c>
      <c r="H96" s="57">
        <v>53</v>
      </c>
      <c r="I96" s="57">
        <f t="shared" si="12"/>
        <v>5.2999999999999999E-2</v>
      </c>
      <c r="J96" s="57">
        <v>0</v>
      </c>
      <c r="K96" s="57">
        <f t="shared" si="13"/>
        <v>0</v>
      </c>
      <c r="L96" s="57">
        <v>0</v>
      </c>
      <c r="M96" s="57">
        <f t="shared" si="14"/>
        <v>0</v>
      </c>
      <c r="N96" s="57">
        <v>53</v>
      </c>
      <c r="O96" s="57">
        <f t="shared" si="15"/>
        <v>5.2999999999999999E-2</v>
      </c>
    </row>
    <row r="97" spans="1:15" ht="15" thickBot="1">
      <c r="A97" s="158">
        <v>25</v>
      </c>
      <c r="B97" s="173">
        <v>9.1999999999999998E-2</v>
      </c>
      <c r="C97" s="173">
        <v>0</v>
      </c>
      <c r="D97" s="173">
        <v>9.0999999999999998E-2</v>
      </c>
      <c r="E97" s="173">
        <v>1E-3</v>
      </c>
      <c r="G97">
        <f t="shared" si="16"/>
        <v>25</v>
      </c>
      <c r="H97" s="57">
        <v>59</v>
      </c>
      <c r="I97" s="57">
        <f t="shared" si="12"/>
        <v>5.8999999999999997E-2</v>
      </c>
      <c r="J97" s="57">
        <v>0</v>
      </c>
      <c r="K97" s="57">
        <f t="shared" si="13"/>
        <v>0</v>
      </c>
      <c r="L97" s="57">
        <v>0</v>
      </c>
      <c r="M97" s="57">
        <f t="shared" si="14"/>
        <v>0</v>
      </c>
      <c r="N97" s="57">
        <v>58</v>
      </c>
      <c r="O97" s="57">
        <f t="shared" si="15"/>
        <v>5.8000000000000003E-2</v>
      </c>
    </row>
    <row r="98" spans="1:15" ht="15" thickBot="1">
      <c r="A98" s="158">
        <v>26</v>
      </c>
      <c r="B98" s="173">
        <v>6.2E-2</v>
      </c>
      <c r="C98" s="173">
        <v>0</v>
      </c>
      <c r="D98" s="173">
        <v>6.2E-2</v>
      </c>
      <c r="E98" s="173">
        <v>0</v>
      </c>
      <c r="G98">
        <f t="shared" si="16"/>
        <v>26</v>
      </c>
      <c r="H98" s="57">
        <v>49</v>
      </c>
      <c r="I98" s="57">
        <f t="shared" si="12"/>
        <v>4.9000000000000002E-2</v>
      </c>
      <c r="J98" s="57">
        <v>0</v>
      </c>
      <c r="K98" s="57">
        <f t="shared" si="13"/>
        <v>0</v>
      </c>
      <c r="L98" s="57">
        <v>0</v>
      </c>
      <c r="M98" s="57">
        <f t="shared" si="14"/>
        <v>0</v>
      </c>
      <c r="N98" s="57">
        <v>49</v>
      </c>
      <c r="O98" s="57">
        <f t="shared" si="15"/>
        <v>4.9000000000000002E-2</v>
      </c>
    </row>
    <row r="99" spans="1:15" ht="15" thickBot="1">
      <c r="A99" s="158">
        <v>27</v>
      </c>
      <c r="B99" s="173">
        <v>5.7000000000000002E-2</v>
      </c>
      <c r="C99" s="173">
        <v>0</v>
      </c>
      <c r="D99" s="173">
        <v>5.7000000000000002E-2</v>
      </c>
      <c r="E99" s="173">
        <v>0</v>
      </c>
      <c r="G99">
        <f t="shared" si="16"/>
        <v>27</v>
      </c>
      <c r="H99" s="57">
        <v>65</v>
      </c>
      <c r="I99" s="57">
        <f t="shared" si="12"/>
        <v>6.5000000000000002E-2</v>
      </c>
      <c r="J99" s="57">
        <v>0</v>
      </c>
      <c r="K99" s="57">
        <f t="shared" si="13"/>
        <v>0</v>
      </c>
      <c r="L99" s="57">
        <v>0</v>
      </c>
      <c r="M99" s="57">
        <f t="shared" si="14"/>
        <v>0</v>
      </c>
      <c r="N99" s="57">
        <v>65</v>
      </c>
      <c r="O99" s="57">
        <f t="shared" si="15"/>
        <v>6.5000000000000002E-2</v>
      </c>
    </row>
    <row r="100" spans="1:15" ht="15" thickBot="1">
      <c r="A100" s="158">
        <v>28</v>
      </c>
      <c r="B100" s="173">
        <v>0.08</v>
      </c>
      <c r="C100" s="173">
        <v>0</v>
      </c>
      <c r="D100" s="173">
        <v>0.08</v>
      </c>
      <c r="E100" s="173">
        <v>0</v>
      </c>
      <c r="G100">
        <f t="shared" si="16"/>
        <v>28</v>
      </c>
      <c r="H100" s="57">
        <v>65</v>
      </c>
      <c r="I100" s="57">
        <f t="shared" si="12"/>
        <v>6.5000000000000002E-2</v>
      </c>
      <c r="J100" s="57">
        <v>0</v>
      </c>
      <c r="K100" s="57">
        <f t="shared" si="13"/>
        <v>0</v>
      </c>
      <c r="L100" s="57">
        <v>0</v>
      </c>
      <c r="M100" s="57">
        <f t="shared" si="14"/>
        <v>0</v>
      </c>
      <c r="N100" s="57">
        <v>66</v>
      </c>
      <c r="O100" s="57">
        <f t="shared" si="15"/>
        <v>6.6000000000000003E-2</v>
      </c>
    </row>
    <row r="101" spans="1:15" ht="15" thickBot="1">
      <c r="A101" s="174">
        <v>29</v>
      </c>
      <c r="B101" s="173">
        <v>6.4000000000000001E-2</v>
      </c>
      <c r="C101" s="173">
        <v>0</v>
      </c>
      <c r="D101" s="173">
        <v>6.4000000000000001E-2</v>
      </c>
      <c r="E101" s="173">
        <v>0</v>
      </c>
      <c r="G101">
        <f t="shared" si="16"/>
        <v>29</v>
      </c>
      <c r="H101" s="57"/>
      <c r="I101" s="57"/>
      <c r="J101" s="57"/>
      <c r="K101" s="57"/>
      <c r="L101" s="57"/>
      <c r="M101" s="57"/>
      <c r="N101" s="57"/>
      <c r="O101" s="57"/>
    </row>
    <row r="102" spans="1:15" ht="15" thickBot="1">
      <c r="A102" s="174">
        <v>30</v>
      </c>
      <c r="B102" s="173">
        <v>4.7E-2</v>
      </c>
      <c r="C102" s="173">
        <v>0</v>
      </c>
      <c r="D102" s="173">
        <v>4.7E-2</v>
      </c>
      <c r="E102" s="173">
        <v>0</v>
      </c>
      <c r="G102">
        <f t="shared" si="16"/>
        <v>30</v>
      </c>
      <c r="H102" s="57"/>
      <c r="I102" s="57"/>
      <c r="J102" s="57"/>
      <c r="K102" s="57"/>
      <c r="L102" s="57"/>
      <c r="M102" s="57"/>
      <c r="N102" s="57"/>
      <c r="O102" s="57"/>
    </row>
    <row r="103" spans="1:15" ht="15" thickBot="1">
      <c r="A103" s="158">
        <v>31</v>
      </c>
      <c r="B103" s="175">
        <v>6.6000000000000003E-2</v>
      </c>
      <c r="C103" s="175">
        <v>0</v>
      </c>
      <c r="D103" s="176">
        <v>6.6000000000000003E-2</v>
      </c>
      <c r="E103" s="175">
        <v>0</v>
      </c>
      <c r="G103">
        <f t="shared" si="16"/>
        <v>31</v>
      </c>
      <c r="H103" s="177"/>
      <c r="I103" s="57"/>
      <c r="J103" s="177"/>
      <c r="K103" s="57"/>
      <c r="L103" s="177"/>
      <c r="M103" s="57"/>
      <c r="N103" s="177"/>
      <c r="O103" s="57"/>
    </row>
    <row r="104" spans="1:15" ht="15" thickTop="1">
      <c r="B104" s="178">
        <f>SUM(B73:B103)</f>
        <v>1.9960000000000004</v>
      </c>
      <c r="C104" s="178">
        <f t="shared" ref="C104:E104" si="17">SUM(C73:C103)</f>
        <v>0.99</v>
      </c>
      <c r="D104" s="178">
        <f t="shared" si="17"/>
        <v>0.74899999999999989</v>
      </c>
      <c r="E104" s="178">
        <f t="shared" si="17"/>
        <v>0.26100000000000001</v>
      </c>
      <c r="H104" s="179" t="s">
        <v>33</v>
      </c>
      <c r="I104" s="179">
        <f>SUM(I73:I103)</f>
        <v>1.7739999999999996</v>
      </c>
      <c r="J104" s="179" t="s">
        <v>33</v>
      </c>
      <c r="K104" s="179">
        <f>SUM(K73:K103)</f>
        <v>8.0000000000000002E-3</v>
      </c>
      <c r="L104" s="179" t="s">
        <v>33</v>
      </c>
      <c r="M104" s="179">
        <f>SUM(M73:M103)</f>
        <v>0.45800000000000002</v>
      </c>
      <c r="N104" s="179" t="s">
        <v>33</v>
      </c>
      <c r="O104" s="179">
        <f>SUM(O73:O103)</f>
        <v>1.3140000000000001</v>
      </c>
    </row>
  </sheetData>
  <hyperlinks>
    <hyperlink ref="A3" location="Hyperlinks!A1" display="Hyperlinks!A1" xr:uid="{794DE408-8583-4E67-8E84-95424ACDD63E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8ED5E3-FDE4-4598-9512-E19715C4687A}"/>
</file>

<file path=customXml/itemProps2.xml><?xml version="1.0" encoding="utf-8"?>
<ds:datastoreItem xmlns:ds="http://schemas.openxmlformats.org/officeDocument/2006/customXml" ds:itemID="{58996F3E-B8D2-4DB9-9B7F-9D4CD17C6B13}"/>
</file>

<file path=customXml/itemProps3.xml><?xml version="1.0" encoding="utf-8"?>
<ds:datastoreItem xmlns:ds="http://schemas.openxmlformats.org/officeDocument/2006/customXml" ds:itemID="{4273CC3A-3F03-4DFA-B41E-A73E86EDF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Pennbrooke</vt:lpstr>
      <vt:lpstr>Pennbrooke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2020-02-06T18:18:29Z</dcterms:created>
  <dcterms:modified xsi:type="dcterms:W3CDTF">2020-02-06T18:18:34Z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