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66925"/>
  <xr:revisionPtr revIDLastSave="0" documentId="13_ncr:1_{903F4640-1A12-49E9-86D7-803F60D433E2}" xr6:coauthVersionLast="46" xr6:coauthVersionMax="46" xr10:uidLastSave="{00000000-0000-0000-0000-000000000000}"/>
  <bookViews>
    <workbookView xWindow="32985" yWindow="630" windowWidth="22755" windowHeight="13020" tabRatio="567" firstSheet="1" activeTab="7" xr2:uid="{00000000-000D-0000-FFFF-FFFF00000000}"/>
  </bookViews>
  <sheets>
    <sheet name="B-9" sheetId="1" r:id="rId1"/>
    <sheet name="Support --&gt;" sheetId="3" r:id="rId2"/>
    <sheet name="CDR Reserve Data" sheetId="2" r:id="rId3"/>
    <sheet name="B-10" sheetId="9" r:id="rId4"/>
    <sheet name="Reconciliations --&gt;" sheetId="4" r:id="rId5"/>
    <sheet name="General Ledger" sheetId="6" r:id="rId6"/>
    <sheet name="Rate Base" sheetId="10" r:id="rId7"/>
    <sheet name="ESR" sheetId="8" r:id="rId8"/>
  </sheets>
  <externalReferences>
    <externalReference r:id="rId9"/>
  </externalReferences>
  <definedNames>
    <definedName name="\A">#REF!</definedName>
    <definedName name="\B">#REF!</definedName>
    <definedName name="\C">#REF!</definedName>
    <definedName name="\D">#REF!</definedName>
    <definedName name="\M">'[1]B-17 3of4'!#REF!</definedName>
    <definedName name="\Z">#REF!</definedName>
    <definedName name="_B2">#REF!</definedName>
    <definedName name="_B3">#REF!</definedName>
    <definedName name="_Key1" hidden="1">'[1]G1-1'!#REF!</definedName>
    <definedName name="_Order1" hidden="1">255</definedName>
    <definedName name="A10CWIP" localSheetId="0">'B-9'!$IH$1853:$IH$2042</definedName>
    <definedName name="A10CWIP">#REF!</definedName>
    <definedName name="A11CUSTADV" localSheetId="0">'B-9'!$A$354:$Q$381</definedName>
    <definedName name="A11CUSTADV">#REF!</definedName>
    <definedName name="A12JOBSUP" localSheetId="0">'B-9'!$A$214:$Q$256</definedName>
    <definedName name="A12JOBSUP">#REF!</definedName>
    <definedName name="A12LPINV" localSheetId="0">'B-9'!$A$260:$Q$301</definedName>
    <definedName name="A12LPINV">#REF!</definedName>
    <definedName name="A13WORKCAP" localSheetId="0">'B-9'!$A$121:$Q$164</definedName>
    <definedName name="A13WORKCAP">#REF!</definedName>
    <definedName name="A14ADDRBASE" localSheetId="0">'B-9'!$A$479:$Q$489</definedName>
    <definedName name="A14ADDRBASE">#REF!</definedName>
    <definedName name="A16NOIADJ" localSheetId="0">'B-9'!$A$840:$Q$885</definedName>
    <definedName name="A16NOIADJ">#REF!</definedName>
    <definedName name="A17DISEXP" localSheetId="0">'B-9'!$A$670:$Q$716</definedName>
    <definedName name="A17DISEXP">#REF!</definedName>
    <definedName name="A17REVENUES" localSheetId="0">'B-9'!$A$521:$P$664</definedName>
    <definedName name="A17REVENUES">#REF!</definedName>
    <definedName name="A18ENCONS" localSheetId="0">'B-9'!$A$860:$Q$869</definedName>
    <definedName name="A18ENCONS">#REF!</definedName>
    <definedName name="A19EXPALL" localSheetId="0">'B-9'!$920:$1853</definedName>
    <definedName name="A19EXPALL">#REF!</definedName>
    <definedName name="A1FINSTAT" localSheetId="0">'B-9'!$A$429:$Q$444</definedName>
    <definedName name="A1FINSTAT">#REF!</definedName>
    <definedName name="A20NONADJ" localSheetId="0">'B-9'!$A$1370:$Q$1417</definedName>
    <definedName name="A20NONADJ">#REF!</definedName>
    <definedName name="A21EXPFAC" localSheetId="0">'B-9'!$A$890:$Q$918</definedName>
    <definedName name="A21EXPFAC">#REF!</definedName>
    <definedName name="A22RATERELIEF" localSheetId="0">'B-9'!$A$1450:$Q$1481</definedName>
    <definedName name="A22RATERELIEF">#REF!</definedName>
    <definedName name="A23COSTCAP" localSheetId="0">'B-9'!$A$970:$Q$993</definedName>
    <definedName name="A23COSTCAP">#REF!</definedName>
    <definedName name="A23DEBTCOST" localSheetId="0">'B-9'!$A$940:$P$967</definedName>
    <definedName name="A23DEBTCOST">#REF!</definedName>
    <definedName name="A24CEBTCOST" localSheetId="0">'B-9'!$A$1000:$Q$1027</definedName>
    <definedName name="A24CEBTCOST">#REF!</definedName>
    <definedName name="A25COSTFREECAP" localSheetId="0">'B-9'!$A$1060:$Q$1079</definedName>
    <definedName name="A25COSTFREECAP">#REF!</definedName>
    <definedName name="A26INTREL" localSheetId="0">'B-9'!$A$1085:$Q$1112</definedName>
    <definedName name="A26INTREL">#REF!</definedName>
    <definedName name="A27PROJDATA" localSheetId="0">'B-9'!$A$1120:$Q$1133</definedName>
    <definedName name="A27PROJDATA">#REF!</definedName>
    <definedName name="A28SAFTYCIT" localSheetId="0">'B-9'!$A$1135:$Q$1146</definedName>
    <definedName name="A28SAFTYCIT">#REF!</definedName>
    <definedName name="A29RAXINFO" localSheetId="0">'B-9'!$A$1150:$Q$1171</definedName>
    <definedName name="A29RAXINFO">#REF!</definedName>
    <definedName name="A2RATEBASE" localSheetId="0">'B-9'!$A$308:$Q$350</definedName>
    <definedName name="A2RATEBASE">#REF!</definedName>
    <definedName name="A30REACQBONDS" localSheetId="0">'B-9'!$A$1175:$Q$1188</definedName>
    <definedName name="A30REACQBONDS">#REF!</definedName>
    <definedName name="A31DEFINCTAX" localSheetId="0">'B-9'!$A$1190:$Q$1229</definedName>
    <definedName name="A31DEFINCTAX">#REF!</definedName>
    <definedName name="A33TAXCHECK" localSheetId="0">'B-9'!$A$1525:$Q$1572</definedName>
    <definedName name="A33TAXCHECK">#REF!</definedName>
    <definedName name="A3ADJRBASE" localSheetId="0">'B-9'!$A$770:$Q$791</definedName>
    <definedName name="A3ADJRBASE">#REF!</definedName>
    <definedName name="A4PLBAL" localSheetId="0">'B-9'!$A$1854:$Q$1901</definedName>
    <definedName name="A4PLBAL">#REF!</definedName>
    <definedName name="A5BKDEP" localSheetId="0">'B-9'!$A$384:$Q$422</definedName>
    <definedName name="A5BKDEP">#REF!</definedName>
    <definedName name="A5DEPEXP" localSheetId="0">'B-9'!$A$1957:$P$1991</definedName>
    <definedName name="A5DEPEXP">#REF!</definedName>
    <definedName name="A5PLDEP" localSheetId="0">'B-9'!$A$1924:$Q$1954</definedName>
    <definedName name="A5PLDEP">#REF!</definedName>
    <definedName name="A6DEPRES" localSheetId="0">'B-9'!$A$3:$Q$43</definedName>
    <definedName name="A6DEPRES">#REF!</definedName>
    <definedName name="A7COMPL" localSheetId="0">'B-9'!$A$46:$Q$74</definedName>
    <definedName name="A7COMPL">#REF!</definedName>
    <definedName name="A8COMRES" localSheetId="0">'B-9'!$A$81:$Q$115</definedName>
    <definedName name="A8COMRES">#REF!</definedName>
    <definedName name="A9FUTUSE" localSheetId="0">'B-9'!$A$460:$Q$474</definedName>
    <definedName name="A9FUTUSE">#REF!</definedName>
    <definedName name="COVER">#REF!</definedName>
    <definedName name="EXEC">#REF!</definedName>
    <definedName name="INDEX">#REF!</definedName>
    <definedName name="INTERIM">#REF!</definedName>
    <definedName name="NOI">#REF!</definedName>
    <definedName name="_xlnm.Print_Area" localSheetId="0">'B-9'!$A$3:$Q$49</definedName>
    <definedName name="_xlnm.Print_Area">#REF!</definedName>
    <definedName name="RATE">#REF!</definedName>
    <definedName name="RATEBASE">#REF!</definedName>
    <definedName name="ROR">#REF!</definedName>
    <definedName name="SCHA2">#REF!</definedName>
    <definedName name="SCHA4RC">#REF!</definedName>
    <definedName name="SCHA6RC">'B-9'!$A$3:$Q$43</definedName>
    <definedName name="SCHB5P1">#REF!</definedName>
    <definedName name="SCHB5P2">#REF!</definedName>
    <definedName name="SCHB5P3">#REF!</definedName>
    <definedName name="SCHB7P1">#REF!</definedName>
    <definedName name="SCHB7P2">#REF!</definedName>
    <definedName name="TAXES" localSheetId="0">'B-9'!$A$1485:$F$1522</definedName>
    <definedName name="TAXES">#REF!</definedName>
    <definedName name="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0" l="1"/>
  <c r="E34" i="8"/>
  <c r="A37" i="2"/>
  <c r="O17" i="6" l="1"/>
  <c r="O16" i="6"/>
  <c r="O15" i="6"/>
  <c r="O14" i="6"/>
  <c r="O18" i="6" s="1"/>
  <c r="O13" i="6"/>
  <c r="O12" i="6"/>
  <c r="A10" i="2" l="1"/>
  <c r="A11" i="2"/>
  <c r="A12" i="2"/>
  <c r="A13" i="2"/>
  <c r="A14" i="2"/>
  <c r="A15" i="2"/>
  <c r="A16" i="2"/>
  <c r="A17" i="2"/>
  <c r="A18" i="2"/>
  <c r="A19" i="2"/>
  <c r="A20" i="2"/>
  <c r="A21" i="2"/>
  <c r="A22" i="2"/>
  <c r="A23" i="2"/>
  <c r="A24" i="2"/>
  <c r="A25" i="2"/>
  <c r="A26" i="2"/>
  <c r="A27" i="2"/>
  <c r="A28" i="2"/>
  <c r="A29" i="2"/>
  <c r="A30" i="2"/>
  <c r="A31" i="2"/>
  <c r="A32" i="2"/>
  <c r="A33" i="2"/>
  <c r="A34" i="2"/>
  <c r="A35" i="2"/>
  <c r="A36" i="2"/>
  <c r="A38" i="2"/>
  <c r="A39" i="2"/>
  <c r="A40" i="2"/>
  <c r="A9" i="2"/>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M9" i="1" l="1"/>
  <c r="I9" i="1"/>
  <c r="M37" i="1"/>
  <c r="H9" i="1"/>
  <c r="D37" i="1"/>
  <c r="P9" i="1"/>
  <c r="O9" i="1"/>
  <c r="K9" i="1"/>
  <c r="G9" i="1"/>
  <c r="I37" i="1"/>
  <c r="J9" i="1"/>
  <c r="F9" i="1"/>
  <c r="N37" i="1"/>
  <c r="F37" i="1"/>
  <c r="E9" i="1"/>
  <c r="E37" i="1"/>
  <c r="L9" i="1"/>
  <c r="D9" i="1"/>
  <c r="J37" i="1"/>
  <c r="N9" i="1"/>
  <c r="P37" i="1"/>
  <c r="O37" i="1"/>
  <c r="G37" i="1"/>
  <c r="L37" i="1"/>
  <c r="K37" i="1"/>
  <c r="H37" i="1"/>
  <c r="J30" i="1"/>
  <c r="D24" i="1"/>
  <c r="D10" i="1"/>
  <c r="D39" i="1"/>
  <c r="D31" i="1"/>
  <c r="D18" i="1"/>
  <c r="D29" i="1"/>
  <c r="Q9" i="1" l="1"/>
  <c r="Q37" i="1"/>
  <c r="D32" i="1"/>
  <c r="D17" i="1"/>
  <c r="D34" i="1"/>
  <c r="D30" i="1"/>
  <c r="D16" i="1"/>
  <c r="D40" i="1"/>
  <c r="D27" i="1"/>
  <c r="D14" i="1"/>
  <c r="M22" i="1"/>
  <c r="L13" i="1"/>
  <c r="J38" i="1"/>
  <c r="P10" i="1"/>
  <c r="N30" i="1"/>
  <c r="M17" i="1"/>
  <c r="J34" i="1"/>
  <c r="N29" i="1"/>
  <c r="J33" i="1"/>
  <c r="F12" i="1"/>
  <c r="G21" i="1"/>
  <c r="H34" i="1"/>
  <c r="L19" i="1"/>
  <c r="N40" i="1"/>
  <c r="M28" i="1"/>
  <c r="L15" i="1"/>
  <c r="N39" i="1"/>
  <c r="M27" i="1"/>
  <c r="K10" i="1"/>
  <c r="E39" i="1"/>
  <c r="H24" i="1"/>
  <c r="I36" i="1"/>
  <c r="L29" i="1"/>
  <c r="P22" i="1"/>
  <c r="O13" i="1"/>
  <c r="M38" i="1"/>
  <c r="L26" i="1"/>
  <c r="P21" i="1"/>
  <c r="O12" i="1"/>
  <c r="L25" i="1"/>
  <c r="E29" i="1"/>
  <c r="L20" i="1"/>
  <c r="M33" i="1"/>
  <c r="F28" i="1"/>
  <c r="G23" i="1"/>
  <c r="D20" i="1"/>
  <c r="N35" i="1"/>
  <c r="M12" i="1"/>
  <c r="O29" i="1"/>
  <c r="K33" i="1"/>
  <c r="N16" i="1"/>
  <c r="K32" i="1"/>
  <c r="E13" i="1"/>
  <c r="F22" i="1"/>
  <c r="G35" i="1"/>
  <c r="I11" i="1"/>
  <c r="J18" i="1"/>
  <c r="M18" i="1"/>
  <c r="L11" i="1"/>
  <c r="J35" i="1"/>
  <c r="O39" i="1"/>
  <c r="N27" i="1"/>
  <c r="L10" i="1"/>
  <c r="J29" i="1"/>
  <c r="G25" i="1"/>
  <c r="J12" i="1"/>
  <c r="M32" i="1"/>
  <c r="L16" i="1"/>
  <c r="P12" i="1"/>
  <c r="M25" i="1"/>
  <c r="J40" i="1"/>
  <c r="N36" i="1"/>
  <c r="M24" i="1"/>
  <c r="J39" i="1"/>
  <c r="F10" i="1"/>
  <c r="H27" i="1"/>
  <c r="I39" i="1"/>
  <c r="K21" i="1"/>
  <c r="L34" i="1"/>
  <c r="O17" i="1"/>
  <c r="P30" i="1"/>
  <c r="I26" i="1"/>
  <c r="G40" i="1"/>
  <c r="I35" i="1"/>
  <c r="F14" i="1"/>
  <c r="N17" i="1"/>
  <c r="L36" i="1"/>
  <c r="K24" i="1"/>
  <c r="O16" i="1"/>
  <c r="L32" i="1"/>
  <c r="K19" i="1"/>
  <c r="P28" i="1"/>
  <c r="O15" i="1"/>
  <c r="L31" i="1"/>
  <c r="K18" i="1"/>
  <c r="E23" i="1"/>
  <c r="I19" i="1"/>
  <c r="N31" i="1"/>
  <c r="K34" i="1"/>
  <c r="K29" i="1"/>
  <c r="P38" i="1"/>
  <c r="O26" i="1"/>
  <c r="F26" i="1"/>
  <c r="G38" i="1"/>
  <c r="I13" i="1"/>
  <c r="J22" i="1"/>
  <c r="M15" i="1"/>
  <c r="O36" i="1"/>
  <c r="N24" i="1"/>
  <c r="K39" i="1"/>
  <c r="N23" i="1"/>
  <c r="M14" i="1"/>
  <c r="F15" i="1"/>
  <c r="G28" i="1"/>
  <c r="H40" i="1"/>
  <c r="O27" i="1"/>
  <c r="P39" i="1"/>
  <c r="K35" i="1"/>
  <c r="M11" i="1"/>
  <c r="N18" i="1"/>
  <c r="O31" i="1"/>
  <c r="G27" i="1"/>
  <c r="N21" i="1"/>
  <c r="I29" i="1"/>
  <c r="E33" i="1"/>
  <c r="K12" i="1"/>
  <c r="L21" i="1"/>
  <c r="M34" i="1"/>
  <c r="P17" i="1"/>
  <c r="K13" i="1"/>
  <c r="L22" i="1"/>
  <c r="M35" i="1"/>
  <c r="O11" i="1"/>
  <c r="P18" i="1"/>
  <c r="G12" i="1"/>
  <c r="H21" i="1"/>
  <c r="I34" i="1"/>
  <c r="F27" i="1"/>
  <c r="G39" i="1"/>
  <c r="J24" i="1"/>
  <c r="H29" i="1"/>
  <c r="P27" i="1"/>
  <c r="N10" i="1"/>
  <c r="L30" i="1"/>
  <c r="K17" i="1"/>
  <c r="P23" i="1"/>
  <c r="O14" i="1"/>
  <c r="E27" i="1"/>
  <c r="F39" i="1"/>
  <c r="I24" i="1"/>
  <c r="G29" i="1"/>
  <c r="H19" i="1"/>
  <c r="I32" i="1"/>
  <c r="O25" i="1"/>
  <c r="L40" i="1"/>
  <c r="K28" i="1"/>
  <c r="P33" i="1"/>
  <c r="O20" i="1"/>
  <c r="E30" i="1"/>
  <c r="G10" i="1"/>
  <c r="I27" i="1"/>
  <c r="F20" i="1"/>
  <c r="G33" i="1"/>
  <c r="G14" i="1"/>
  <c r="H23" i="1"/>
  <c r="P34" i="1"/>
  <c r="O21" i="1"/>
  <c r="N12" i="1"/>
  <c r="K25" i="1"/>
  <c r="P29" i="1"/>
  <c r="E34" i="1"/>
  <c r="H17" i="1"/>
  <c r="I30" i="1"/>
  <c r="F24" i="1"/>
  <c r="G36" i="1"/>
  <c r="J20" i="1"/>
  <c r="I16" i="1"/>
  <c r="F32" i="1"/>
  <c r="E19" i="1"/>
  <c r="K22" i="1"/>
  <c r="L35" i="1"/>
  <c r="N11" i="1"/>
  <c r="O18" i="1"/>
  <c r="P31" i="1"/>
  <c r="K23" i="1"/>
  <c r="O19" i="1"/>
  <c r="P32" i="1"/>
  <c r="K27" i="1"/>
  <c r="L39" i="1"/>
  <c r="J32" i="1"/>
  <c r="F13" i="1"/>
  <c r="G22" i="1"/>
  <c r="H35" i="1"/>
  <c r="J11" i="1"/>
  <c r="E28" i="1"/>
  <c r="F40" i="1"/>
  <c r="I25" i="1"/>
  <c r="F17" i="1"/>
  <c r="G30" i="1"/>
  <c r="I10" i="1"/>
  <c r="M29" i="1"/>
  <c r="P13" i="1"/>
  <c r="N38" i="1"/>
  <c r="M26" i="1"/>
  <c r="E40" i="1"/>
  <c r="H25" i="1"/>
  <c r="E17" i="1"/>
  <c r="F30" i="1"/>
  <c r="H10" i="1"/>
  <c r="J27" i="1"/>
  <c r="G20" i="1"/>
  <c r="H33" i="1"/>
  <c r="P24" i="1"/>
  <c r="M39" i="1"/>
  <c r="L27" i="1"/>
  <c r="P19" i="1"/>
  <c r="G15" i="1"/>
  <c r="H28" i="1"/>
  <c r="I40" i="1"/>
  <c r="E21" i="1"/>
  <c r="F34" i="1"/>
  <c r="I17" i="1"/>
  <c r="J31" i="1"/>
  <c r="G24" i="1"/>
  <c r="H36" i="1"/>
  <c r="P20" i="1"/>
  <c r="M36" i="1"/>
  <c r="L24" i="1"/>
  <c r="P16" i="1"/>
  <c r="F11" i="1"/>
  <c r="G18" i="1"/>
  <c r="H31" i="1"/>
  <c r="E25" i="1"/>
  <c r="H12" i="1"/>
  <c r="I21" i="1"/>
  <c r="E10" i="1"/>
  <c r="J15" i="1"/>
  <c r="G31" i="1"/>
  <c r="F18" i="1"/>
  <c r="E11" i="1"/>
  <c r="N19" i="1"/>
  <c r="O32" i="1"/>
  <c r="K36" i="1"/>
  <c r="N20" i="1"/>
  <c r="O33" i="1"/>
  <c r="K40" i="1"/>
  <c r="E14" i="1"/>
  <c r="F23" i="1"/>
  <c r="J19" i="1"/>
  <c r="H26" i="1"/>
  <c r="I38" i="1"/>
  <c r="E18" i="1"/>
  <c r="F31" i="1"/>
  <c r="I15" i="1"/>
  <c r="J28" i="1"/>
  <c r="M16" i="1"/>
  <c r="N25" i="1"/>
  <c r="G26" i="1"/>
  <c r="H38" i="1"/>
  <c r="J13" i="1"/>
  <c r="E31" i="1"/>
  <c r="H15" i="1"/>
  <c r="I28" i="1"/>
  <c r="E12" i="1"/>
  <c r="F21" i="1"/>
  <c r="G34" i="1"/>
  <c r="J17" i="1"/>
  <c r="P14" i="1"/>
  <c r="P11" i="1"/>
  <c r="F16" i="1"/>
  <c r="E35" i="1"/>
  <c r="G11" i="1"/>
  <c r="H18" i="1"/>
  <c r="I31" i="1"/>
  <c r="F25" i="1"/>
  <c r="I12" i="1"/>
  <c r="J21" i="1"/>
  <c r="M23" i="1"/>
  <c r="L14" i="1"/>
  <c r="F19" i="1"/>
  <c r="G32" i="1"/>
  <c r="J16" i="1"/>
  <c r="E38" i="1"/>
  <c r="G13" i="1"/>
  <c r="J10" i="1"/>
  <c r="H30" i="1"/>
  <c r="G17" i="1"/>
  <c r="J36" i="1"/>
  <c r="M20" i="1"/>
  <c r="N33" i="1"/>
  <c r="L12" i="1"/>
  <c r="M21" i="1"/>
  <c r="N34" i="1"/>
  <c r="E24" i="1"/>
  <c r="F36" i="1"/>
  <c r="I20" i="1"/>
  <c r="J14" i="1"/>
  <c r="E32" i="1"/>
  <c r="H16" i="1"/>
  <c r="P40" i="1"/>
  <c r="O28" i="1"/>
  <c r="N15" i="1"/>
  <c r="K31" i="1"/>
  <c r="P36" i="1"/>
  <c r="O24" i="1"/>
  <c r="I14" i="1"/>
  <c r="J23" i="1"/>
  <c r="G16" i="1"/>
  <c r="E22" i="1"/>
  <c r="F35" i="1"/>
  <c r="H11" i="1"/>
  <c r="I18" i="1"/>
  <c r="O38" i="1"/>
  <c r="N26" i="1"/>
  <c r="O34" i="1"/>
  <c r="F29" i="1"/>
  <c r="G19" i="1"/>
  <c r="H32" i="1"/>
  <c r="E26" i="1"/>
  <c r="F38" i="1"/>
  <c r="H13" i="1"/>
  <c r="I22" i="1"/>
  <c r="O35" i="1"/>
  <c r="N22" i="1"/>
  <c r="M13" i="1"/>
  <c r="K38" i="1"/>
  <c r="O30" i="1"/>
  <c r="E20" i="1"/>
  <c r="F33" i="1"/>
  <c r="L23" i="1"/>
  <c r="K14" i="1"/>
  <c r="P15" i="1"/>
  <c r="M31" i="1"/>
  <c r="L18" i="1"/>
  <c r="K11" i="1"/>
  <c r="O10" i="1"/>
  <c r="M30" i="1"/>
  <c r="L17" i="1"/>
  <c r="E36" i="1"/>
  <c r="H20" i="1"/>
  <c r="I33" i="1"/>
  <c r="L33" i="1"/>
  <c r="K20" i="1"/>
  <c r="P26" i="1"/>
  <c r="K16" i="1"/>
  <c r="P25" i="1"/>
  <c r="M40" i="1"/>
  <c r="L28" i="1"/>
  <c r="K15" i="1"/>
  <c r="H14" i="1"/>
  <c r="I23" i="1"/>
  <c r="N28" i="1"/>
  <c r="M10" i="1"/>
  <c r="K30" i="1"/>
  <c r="O23" i="1"/>
  <c r="N14" i="1"/>
  <c r="P35" i="1"/>
  <c r="O22" i="1"/>
  <c r="N13" i="1"/>
  <c r="L38" i="1"/>
  <c r="K26" i="1"/>
  <c r="E16" i="1"/>
  <c r="J26" i="1"/>
  <c r="O40" i="1"/>
  <c r="M19" i="1"/>
  <c r="N32" i="1"/>
  <c r="J25" i="1"/>
  <c r="H39" i="1"/>
  <c r="E15" i="1"/>
  <c r="H22" i="1"/>
  <c r="D38" i="1"/>
  <c r="D19" i="1"/>
  <c r="D35" i="1"/>
  <c r="D15" i="1"/>
  <c r="D28" i="1"/>
  <c r="D33" i="1"/>
  <c r="D22" i="1"/>
  <c r="D21" i="1"/>
  <c r="D36" i="1"/>
  <c r="D23" i="1"/>
  <c r="D13" i="1"/>
  <c r="D26" i="1"/>
  <c r="D25" i="1"/>
  <c r="D11" i="1"/>
  <c r="D12" i="1"/>
  <c r="Q11" i="1" l="1"/>
  <c r="Q13" i="1"/>
  <c r="Q38" i="1"/>
  <c r="G42" i="1"/>
  <c r="G46" i="1" s="1"/>
  <c r="Q24" i="1"/>
  <c r="Q25" i="1"/>
  <c r="Q18" i="1"/>
  <c r="Q23" i="1"/>
  <c r="Q33" i="1"/>
  <c r="Q35" i="1"/>
  <c r="Q16" i="1"/>
  <c r="Q14" i="1"/>
  <c r="Q39" i="1"/>
  <c r="Q36" i="1"/>
  <c r="Q29" i="1"/>
  <c r="Q12" i="1"/>
  <c r="Q26" i="1"/>
  <c r="Q21" i="1"/>
  <c r="Q28" i="1"/>
  <c r="Q19" i="1"/>
  <c r="Q32" i="1"/>
  <c r="Q31" i="1"/>
  <c r="Q10" i="1"/>
  <c r="Q17" i="1"/>
  <c r="Q40" i="1"/>
  <c r="Q34" i="1"/>
  <c r="Q30" i="1"/>
  <c r="Q27" i="1"/>
  <c r="H42" i="1"/>
  <c r="H46" i="1" s="1"/>
  <c r="J42" i="1"/>
  <c r="J46" i="1" s="1"/>
  <c r="K42" i="1"/>
  <c r="K46" i="1" s="1"/>
  <c r="P42" i="1"/>
  <c r="P46" i="1" s="1"/>
  <c r="M42" i="1"/>
  <c r="M46" i="1" s="1"/>
  <c r="Q22" i="1"/>
  <c r="Q15" i="1"/>
  <c r="E42" i="1"/>
  <c r="E46" i="1" s="1"/>
  <c r="F42" i="1"/>
  <c r="F46" i="1" s="1"/>
  <c r="Q20" i="1"/>
  <c r="I42" i="1"/>
  <c r="I46" i="1" s="1"/>
  <c r="O42" i="1"/>
  <c r="O46" i="1" s="1"/>
  <c r="N42" i="1"/>
  <c r="N46" i="1" s="1"/>
  <c r="L42" i="1"/>
  <c r="L46" i="1" s="1"/>
  <c r="D42" i="1"/>
  <c r="D46" i="1" s="1"/>
  <c r="B20" i="6" s="1"/>
  <c r="B21" i="6" s="1"/>
  <c r="F46" i="2" l="1"/>
  <c r="F47" i="2" s="1"/>
  <c r="J20" i="6"/>
  <c r="J21" i="6" s="1"/>
  <c r="D20" i="6"/>
  <c r="D21" i="6" s="1"/>
  <c r="L20" i="6"/>
  <c r="L21" i="6" s="1"/>
  <c r="E20" i="6"/>
  <c r="E21" i="6" s="1"/>
  <c r="K20" i="6"/>
  <c r="K21" i="6" s="1"/>
  <c r="N20" i="6"/>
  <c r="N21" i="6" s="1"/>
  <c r="M20" i="6"/>
  <c r="M21" i="6" s="1"/>
  <c r="I20" i="6"/>
  <c r="I21" i="6" s="1"/>
  <c r="F20" i="6"/>
  <c r="F21" i="6" s="1"/>
  <c r="G20" i="6"/>
  <c r="G21" i="6" s="1"/>
  <c r="C20" i="6"/>
  <c r="C21" i="6" s="1"/>
  <c r="H20" i="6"/>
  <c r="H21" i="6" s="1"/>
  <c r="H46" i="2"/>
  <c r="H47" i="2" s="1"/>
  <c r="O46" i="2"/>
  <c r="O47" i="2" s="1"/>
  <c r="J46" i="2"/>
  <c r="J47" i="2" s="1"/>
  <c r="D46" i="2"/>
  <c r="D47" i="2" s="1"/>
  <c r="K46" i="2"/>
  <c r="K47" i="2" s="1"/>
  <c r="Q42" i="1"/>
  <c r="Q46" i="1" s="1"/>
  <c r="B42" i="10" s="1"/>
  <c r="B43" i="10" s="1"/>
  <c r="M46" i="2"/>
  <c r="M47" i="2" s="1"/>
  <c r="I46" i="2"/>
  <c r="I47" i="2" s="1"/>
  <c r="C46" i="2"/>
  <c r="C47" i="2" s="1"/>
  <c r="N46" i="2"/>
  <c r="N47" i="2" s="1"/>
  <c r="E46" i="2"/>
  <c r="E47" i="2" s="1"/>
  <c r="L46" i="2"/>
  <c r="L47" i="2" s="1"/>
  <c r="G46" i="2"/>
  <c r="G47" i="2" s="1"/>
  <c r="E33" i="8" l="1"/>
  <c r="E35" i="8" s="1"/>
  <c r="E37" i="8" s="1"/>
  <c r="P46" i="2"/>
  <c r="P47" i="2" s="1"/>
  <c r="O20" i="6" l="1"/>
  <c r="O21" i="6" s="1"/>
</calcChain>
</file>

<file path=xl/sharedStrings.xml><?xml version="1.0" encoding="utf-8"?>
<sst xmlns="http://schemas.openxmlformats.org/spreadsheetml/2006/main" count="269" uniqueCount="212">
  <si>
    <t xml:space="preserve"> </t>
  </si>
  <si>
    <t>13 Month</t>
  </si>
  <si>
    <t>Line No.</t>
  </si>
  <si>
    <t>A/C No.</t>
  </si>
  <si>
    <t>Description</t>
  </si>
  <si>
    <t>Average</t>
  </si>
  <si>
    <t>$</t>
  </si>
  <si>
    <t xml:space="preserve"> DEPRECIATION RESERVE</t>
  </si>
  <si>
    <t xml:space="preserve">  108.02</t>
  </si>
  <si>
    <t xml:space="preserve"> R.W.I.P</t>
  </si>
  <si>
    <t>108</t>
  </si>
  <si>
    <t xml:space="preserve"> TOTAL DEPRECIATION RESERVE</t>
  </si>
  <si>
    <t>Florida City Gas</t>
  </si>
  <si>
    <t>CDR: 2022 FCG Rate Case</t>
  </si>
  <si>
    <t>FCG Reserve Summary by Utility Account</t>
  </si>
  <si>
    <t>a-Dec - 2020</t>
  </si>
  <si>
    <t>a-Jan - 2021</t>
  </si>
  <si>
    <t>a-Feb - 2021</t>
  </si>
  <si>
    <t>a-Mar - 2021</t>
  </si>
  <si>
    <t>a-Apr - 2021</t>
  </si>
  <si>
    <t>a-May - 2021</t>
  </si>
  <si>
    <t>a-Jun - 2021</t>
  </si>
  <si>
    <t>a-Jul - 2021</t>
  </si>
  <si>
    <t>a-Aug - 2021</t>
  </si>
  <si>
    <t>a-Sep - 2021</t>
  </si>
  <si>
    <t>a-Oct - 2021</t>
  </si>
  <si>
    <t>a-Nov - 2021</t>
  </si>
  <si>
    <t>a-Dec - 2021</t>
  </si>
  <si>
    <t>13 Month Average</t>
  </si>
  <si>
    <t>1570: Florida City Gas</t>
  </si>
  <si>
    <t>30200: 30200 - Franchises &amp; Consents</t>
  </si>
  <si>
    <t>30300: 30300 - Misc Intangible Plant</t>
  </si>
  <si>
    <t>37500: 37500 - Structures &amp; Improvements</t>
  </si>
  <si>
    <t>37610: 37610 - Mains - Steel</t>
  </si>
  <si>
    <t>37620: 37620 - Mains - Plastic</t>
  </si>
  <si>
    <t>37900: 37900 - M&amp;R Station Equipt-CityGate</t>
  </si>
  <si>
    <t>38010: 38010 - Services - Steel</t>
  </si>
  <si>
    <t>38020: 38020 - Services - Plastic</t>
  </si>
  <si>
    <t>38110: 38110 - Meters - ERTs</t>
  </si>
  <si>
    <t>38210: 38210 - Meter Install - ERTs</t>
  </si>
  <si>
    <t>38500: 38500 - Industrial M&amp;R Station Equi</t>
  </si>
  <si>
    <t>38700: 38700 - Other Equipment</t>
  </si>
  <si>
    <t>39000: 39000 - Structures &amp; Improvements</t>
  </si>
  <si>
    <t>39100: 39100 - Office Furniture &amp; Equipt</t>
  </si>
  <si>
    <t>39111: 39111 - OFE - Enterprise Software</t>
  </si>
  <si>
    <t>39112: 39112 - Computer Equipment</t>
  </si>
  <si>
    <t>39150: 39150 - Personal Computer Equipment</t>
  </si>
  <si>
    <t>39200: 39200 - Transportation Equipt - Gas</t>
  </si>
  <si>
    <t>39210: 39210 - Automobile</t>
  </si>
  <si>
    <t>39220: 39220 - Light Trucks</t>
  </si>
  <si>
    <t>39230: 39230 - Heavy Trucks</t>
  </si>
  <si>
    <t>39400: 39400 - Tools, Shop &amp; Garage Equipt</t>
  </si>
  <si>
    <t>39410: 39410 - Tools/Shop Equipt-Fixed</t>
  </si>
  <si>
    <t>39600: 39600 - Power Operated Equipt</t>
  </si>
  <si>
    <t>39700: 39700 - Communications Equipt</t>
  </si>
  <si>
    <t>39800: 39800 - Miscellaneous Equipt</t>
  </si>
  <si>
    <t>FRANCHISES AND CONSENTS</t>
  </si>
  <si>
    <t>MISC INTANGIBLE PLANT</t>
  </si>
  <si>
    <t>MAINS - STEEL</t>
  </si>
  <si>
    <t>MAINS - PLASTIC</t>
  </si>
  <si>
    <t>LAND AND LAND RIGHTS</t>
  </si>
  <si>
    <t>STRUCTURES AND IMPROVEMENTS</t>
  </si>
  <si>
    <t>MEASURE AND REG. STATION EQUIPMENT</t>
  </si>
  <si>
    <t>M&amp;R STATION EQUIPMENT - GATE STATIONS</t>
  </si>
  <si>
    <t>SERVICES - STEEL</t>
  </si>
  <si>
    <t>SERVICES - PLASTIC</t>
  </si>
  <si>
    <t>METERS</t>
  </si>
  <si>
    <t>METERS - ERTS</t>
  </si>
  <si>
    <t>METER INSTALLATIONS</t>
  </si>
  <si>
    <t>METER INSTALLATIONS - ERTS</t>
  </si>
  <si>
    <t>HOUSE REGULATORS</t>
  </si>
  <si>
    <t>HOUSE REGULATOR INSTALLATIONS</t>
  </si>
  <si>
    <t>INDUSTRIAL M&amp;R STATION EQUIPMENT</t>
  </si>
  <si>
    <t>OTHER EQUIPMENT</t>
  </si>
  <si>
    <t>OFFICE FURNITURE AND EQUIPMENT</t>
  </si>
  <si>
    <t>OFFICE FURNITURE AND EQUIP - ENTERPRISE SOFTWARE</t>
  </si>
  <si>
    <t>OFFICE FURNITURE AND EQUIP - HARDWARE</t>
  </si>
  <si>
    <t>OFE - INDIVIDUAL EQUIPM</t>
  </si>
  <si>
    <t>TRANSPORTATION EQUIPMENT</t>
  </si>
  <si>
    <t>TRANSPORTATION EQUIP - AUTO &amp; LIGHT TRUCKS</t>
  </si>
  <si>
    <t>TRANSPORTATION EQUIPMENT - SERVICE TRUCKS</t>
  </si>
  <si>
    <t>TRANSPORTATION EQUIPMENT - HEAVY TRUCKS</t>
  </si>
  <si>
    <t>TOOLS, SHOP AND GARAGE EQUIPMENT</t>
  </si>
  <si>
    <t>POWER-OPERATED EQUIPMENT</t>
  </si>
  <si>
    <t>COMMUNICATION EQUIPMENT</t>
  </si>
  <si>
    <t>MISCELLANEOUS EQUIPMENT</t>
  </si>
  <si>
    <t>MFR Balance</t>
  </si>
  <si>
    <t>Check</t>
  </si>
  <si>
    <t>FPLM: 2022 FCG Rate Case</t>
  </si>
  <si>
    <t>RAF: 02 Detailed GL Balance Sheet</t>
  </si>
  <si>
    <t>Dec - 2020</t>
  </si>
  <si>
    <t>Jan - 2021</t>
  </si>
  <si>
    <t>Feb - 2021</t>
  </si>
  <si>
    <t>Mar - 2021</t>
  </si>
  <si>
    <t>Apr - 2021</t>
  </si>
  <si>
    <t>May - 2021</t>
  </si>
  <si>
    <t>Jun - 2021</t>
  </si>
  <si>
    <t>Jul - 2021</t>
  </si>
  <si>
    <t>Aug - 2021</t>
  </si>
  <si>
    <t>Sep - 2021</t>
  </si>
  <si>
    <t>Oct - 2021</t>
  </si>
  <si>
    <t>Nov - 2021</t>
  </si>
  <si>
    <t>Dec - 2021</t>
  </si>
  <si>
    <t>Monthly</t>
  </si>
  <si>
    <t>TOTAL ASSETS</t>
  </si>
  <si>
    <t>NET UTILITY PLANT</t>
  </si>
  <si>
    <t>PLANT IN SERVICE</t>
  </si>
  <si>
    <t>ACCUM PROVISION FOR DEPRECIATION</t>
  </si>
  <si>
    <t>9108600: Accum Prov Deprec Plant - Gas</t>
  </si>
  <si>
    <t>9108601: Accum Prov Deprec SAFE Clause-Gas</t>
  </si>
  <si>
    <t>9111600: Accm Prov Amortiz-Util Plant-Gas</t>
  </si>
  <si>
    <t>9111601: Accm Prov Amortization-Fin Leases-Gas</t>
  </si>
  <si>
    <t>9111603: Accm Provision Amort-Cloud-Gas</t>
  </si>
  <si>
    <t>9115600: Accm Prov Amort-Plt Acqu Adjmt-Gas</t>
  </si>
  <si>
    <t>Tie to General Ledger</t>
  </si>
  <si>
    <t>PE_FCG - RAF: 38 Detailed Juris COS ID Rate Base</t>
  </si>
  <si>
    <t>Company per Book</t>
  </si>
  <si>
    <t>Utility per Book</t>
  </si>
  <si>
    <t>Commission Adj per Book</t>
  </si>
  <si>
    <t>Adj Utility per Book</t>
  </si>
  <si>
    <t>Juris Utility</t>
  </si>
  <si>
    <t>Juris Commission Adj</t>
  </si>
  <si>
    <t>Juris Adj Utility</t>
  </si>
  <si>
    <t>RATE BASE</t>
  </si>
  <si>
    <t>TOTAL ACCUM DEPRECIATION</t>
  </si>
  <si>
    <t>ACCUM DEPR INTANGIBLE</t>
  </si>
  <si>
    <t>G-BAL008000: ACC PROV DEPR &amp; AMORT - INTANGIBLE</t>
  </si>
  <si>
    <t>ACCUM DEPR DISTRIB EXCL ECCR</t>
  </si>
  <si>
    <t>G-BAL008509: ACC PROV DEPR &amp; AMORT - DISTRIBUTION ACCT 374</t>
  </si>
  <si>
    <t>G-BAL008510: ACC PROV DEPR &amp; AMORT - DISTRIBUTION ACCT 375</t>
  </si>
  <si>
    <t>G-BAL008511: ACC PROV DEPR &amp; AMORT - DISTRIBUTION ACCT 376</t>
  </si>
  <si>
    <t>G-BAL008512: ACC PROV DEPR &amp; AMORT - DISTRIBUTION ACCT 378</t>
  </si>
  <si>
    <t>G-BAL008513: ACC PROV DEPR &amp; AMORT - DISTRIBUTION ACCT 379</t>
  </si>
  <si>
    <t>G-BAL008514: ACC PROV DEPR &amp; AMORT - DISTRIBUTION ACCT 380</t>
  </si>
  <si>
    <t>G-BAL008515: ACC PROV DEPR &amp; AMORT - DISTRIBUTION ACCT 381</t>
  </si>
  <si>
    <t>G-BAL008516: ACC PROV DEPR &amp; AMORT - DISTRIBUTION ACCT 382</t>
  </si>
  <si>
    <t>G-BAL008517: ACC PROV DEPR &amp; AMORT - DISTRIBUTION ACCT 383</t>
  </si>
  <si>
    <t>G-BAL008518: ACC PROV DEPR &amp; AMORT - DISTRIBUTION ACCT 384</t>
  </si>
  <si>
    <t>G-BAL008519: ACC PROV DEPR &amp; AMORT - DISTRIBUTION ACCT 385</t>
  </si>
  <si>
    <t>G-BAL008520: ACC PROV DEPR &amp; AMORT - DISTRIBUTION ACCT 387</t>
  </si>
  <si>
    <t>G-BAL008562: ACC PROV DEPR &amp; AMORT - DISTRIBUTION ACCT 376 - SAFE</t>
  </si>
  <si>
    <t>G-BAL008563: ACC PROV DEPR &amp; AMORT - DISTRIBUTION ACCT 380 - SAFE</t>
  </si>
  <si>
    <t>G-BAL008564: ACC PROV DEPR &amp; AMORT - DISTRIBUTION ACCT 381 - SAFE</t>
  </si>
  <si>
    <t>G-BAL008565: ACC PROV DEPR &amp; AMORT - DISTRIBUTION ACCT 382 - SAFE</t>
  </si>
  <si>
    <t>ACCUM DEPR GENERAL PLANT</t>
  </si>
  <si>
    <t>G-BAL008600: ACC PROV DEPR &amp; AMORT - GENERAL PLANT TRANSPORTATION EQUIP</t>
  </si>
  <si>
    <t>G-BAL008710: ACC PROV DEPR &amp; AMORT - GENERAL PLANT STRUCTURES</t>
  </si>
  <si>
    <t>G-BAL008720: ACC PROV DEPR &amp; AMORT - GENERAL PLANT OTHER</t>
  </si>
  <si>
    <t>TEMPORARY CASH INVESTMENTS</t>
  </si>
  <si>
    <t>Calculated 13-Month Average on MFR</t>
  </si>
  <si>
    <t>Check:</t>
  </si>
  <si>
    <t>SCHEDULE 2</t>
  </si>
  <si>
    <t>FLORIDA CITY GAS</t>
  </si>
  <si>
    <t>AVERAGE RATE BASE</t>
  </si>
  <si>
    <t>DECEMBER, 2021</t>
  </si>
  <si>
    <t>(1)</t>
  </si>
  <si>
    <t>(2)</t>
  </si>
  <si>
    <t>(3)</t>
  </si>
  <si>
    <t>(4)</t>
  </si>
  <si>
    <t>(5)</t>
  </si>
  <si>
    <t>(6)</t>
  </si>
  <si>
    <t>(7)</t>
  </si>
  <si>
    <t>(8)</t>
  </si>
  <si>
    <t>Line 
No.</t>
  </si>
  <si>
    <t>ACCUM. DEPR. &amp; AMORT.</t>
  </si>
  <si>
    <t>NET PLANT IN SERVICE</t>
  </si>
  <si>
    <t>PROPERTY HELD FOR FUTURE USE</t>
  </si>
  <si>
    <t>CWIP</t>
  </si>
  <si>
    <t>WORKING CAPITAL</t>
  </si>
  <si>
    <t>TOTAL RATE BASE</t>
  </si>
  <si>
    <r>
      <t xml:space="preserve">PER BOOKS </t>
    </r>
    <r>
      <rPr>
        <vertAlign val="superscript"/>
        <sz val="10"/>
        <rFont val="Arial"/>
        <family val="2"/>
      </rPr>
      <t>(1)</t>
    </r>
  </si>
  <si>
    <t>FPSC ADJUSTMENTS:</t>
  </si>
  <si>
    <t>REMOVE SAFE CLAUSE PLANT</t>
  </si>
  <si>
    <t>REMOVE AEP</t>
  </si>
  <si>
    <t>INTERCOMPANY AR</t>
  </si>
  <si>
    <t>CLAUSE UNDERRECOVERIES</t>
  </si>
  <si>
    <t>REMOVE LEASES</t>
  </si>
  <si>
    <t>ACCUM DEFERRED RETIREMENT BENEFITS</t>
  </si>
  <si>
    <r>
      <t xml:space="preserve">TOTAL FPSC ADJUSTMENTS </t>
    </r>
    <r>
      <rPr>
        <vertAlign val="superscript"/>
        <sz val="10"/>
        <rFont val="Arial"/>
        <family val="2"/>
      </rPr>
      <t>(2)</t>
    </r>
  </si>
  <si>
    <t>FPSC ADJUSTED</t>
  </si>
  <si>
    <t>TOTAL PRO FORMA ADJUSTMENTS</t>
  </si>
  <si>
    <t>PRO FORMA ADJUSTED</t>
  </si>
  <si>
    <r>
      <rPr>
        <vertAlign val="superscript"/>
        <sz val="10"/>
        <rFont val="Arial"/>
        <family val="2"/>
      </rPr>
      <t>(1)</t>
    </r>
    <r>
      <rPr>
        <sz val="10"/>
        <rFont val="Arial"/>
        <family val="2"/>
      </rPr>
      <t xml:space="preserve"> Recoverable AGL Acquisition Adjustment and related Accumulated Amortization are included in "Per Books" amounts.</t>
    </r>
  </si>
  <si>
    <r>
      <rPr>
        <vertAlign val="superscript"/>
        <sz val="10"/>
        <rFont val="Arial"/>
        <family val="2"/>
      </rPr>
      <t>(2)</t>
    </r>
    <r>
      <rPr>
        <sz val="10"/>
        <rFont val="Arial"/>
        <family val="2"/>
      </rPr>
      <t xml:space="preserve"> In order to be consistent with the "Per Book" capital structure reflected on Schedule 4, certain capital structure balances are no longer presented as part of 
"Per Book" Rate Base on this schedule. </t>
    </r>
  </si>
  <si>
    <t>Therefore, no further capital structure adjustment is needed.</t>
  </si>
  <si>
    <t>MFR Plant in Service Balance</t>
  </si>
  <si>
    <t>37400: 37400 - Land &amp; Land Rights</t>
  </si>
  <si>
    <t>37800: 37800 - Temp Construction Facility</t>
  </si>
  <si>
    <t>38100: 38100 - Field Office Cost</t>
  </si>
  <si>
    <t>38200: 38200 - Computer Hardware</t>
  </si>
  <si>
    <t>38300: 38300 - Computer Software</t>
  </si>
  <si>
    <t>38400: 38400 - House Regulator Installatio</t>
  </si>
  <si>
    <t>Total Depreciation</t>
  </si>
  <si>
    <t>Calculated 13-Month Average for Amortization on MFR B-10</t>
  </si>
  <si>
    <t>Calculated 13-Month Average for Depreciation on MFR B-9</t>
  </si>
  <si>
    <t>PROPERTY UNDER CAPITAL LEASES</t>
  </si>
  <si>
    <t>ACQUISITION ADJUSTMENT</t>
  </si>
  <si>
    <t xml:space="preserve">       TOTAL</t>
  </si>
  <si>
    <t>TOOLS, SHOP, GARAGE EQUIP - FIXED</t>
  </si>
  <si>
    <t>CUSTOMIZED SOFTWARE - 12 YR</t>
  </si>
  <si>
    <t>CUSTOMIZED SOFTWARE - 20 YR</t>
  </si>
  <si>
    <t>Ending Reserve Balance</t>
  </si>
  <si>
    <t>Subtotal Ending Reserve Balance</t>
  </si>
  <si>
    <t>20220069-GU</t>
  </si>
  <si>
    <t>FCG 000687</t>
  </si>
  <si>
    <t>FCG 000688</t>
  </si>
  <si>
    <t>FCG 000689</t>
  </si>
  <si>
    <t>FCG 000690</t>
  </si>
  <si>
    <t>FCG 000691</t>
  </si>
  <si>
    <t>FCG 000692</t>
  </si>
  <si>
    <t>FCG 000693</t>
  </si>
  <si>
    <t>FCG 000694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</si>
</sst>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Red]\(#,##0\);&quot; &quot;"/>
    <numFmt numFmtId="165" formatCode="_-&quot;$&quot;* #,##0.00_-;\-&quot;$&quot;* #,##0.00_-;_-&quot;$&quot;* &quot;-&quot;??_-;_-@_-"/>
    <numFmt numFmtId="166" formatCode="_-* #,##0.00_-;\-* #,##0.00_-;_-* &quot;-&quot;??_-;_-@_-"/>
    <numFmt numFmtId="167" formatCode="General_)"/>
    <numFmt numFmtId="168" formatCode="0_)"/>
    <numFmt numFmtId="169" formatCode="0.00_)"/>
    <numFmt numFmtId="170" formatCode="_(* #,##0_);_(* \(#,##0\);_(* &quot;-&quot;??_);_(@_)"/>
    <numFmt numFmtId="171" formatCode="_(* #,##0.000000000_);_(* \(#,##0.000000000\);_(* &quot;-&quot;??_);_(@_)"/>
    <numFmt numFmtId="172" formatCode="#,##0_)"/>
    <numFmt numFmtId="173" formatCode="#,##0_);\(#,##0\);\-\ "/>
    <numFmt numFmtId="174" formatCode="_-* #,##0.00\ _D_M_-;\-* #,##0.00\ _D_M_-;_-* &quot;-&quot;??\ _D_M_-;_-@_-"/>
    <numFmt numFmtId="175" formatCode="_-* #,##0.00\ &quot;DM&quot;_-;\-* #,##0.00\ &quot;DM&quot;_-;_-* &quot;-&quot;??\ &quot;DM&quot;_-;_-@_-"/>
    <numFmt numFmtId="176" formatCode="_(&quot;$&quot;* #,##0_);_(&quot;$&quot;* \(#,##0\);_(&quot;$&quot;* &quot;-&quot;??_);_(@_)"/>
  </numFmts>
  <fonts count="57">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2"/>
      <name val="Arial"/>
      <family val="2"/>
    </font>
    <font>
      <sz val="12"/>
      <name val="Arial"/>
      <family val="2"/>
    </font>
    <font>
      <sz val="12"/>
      <color theme="1"/>
      <name val="Arial"/>
      <family val="2"/>
    </font>
    <font>
      <sz val="11"/>
      <color indexed="8"/>
      <name val="Calibri"/>
      <family val="2"/>
      <scheme val="minor"/>
    </font>
    <font>
      <sz val="10"/>
      <name val="Arial"/>
      <family val="2"/>
    </font>
    <font>
      <b/>
      <sz val="10"/>
      <name val="Arial"/>
      <family val="2"/>
    </font>
    <font>
      <sz val="10"/>
      <name val="Courier"/>
    </font>
    <font>
      <sz val="10"/>
      <name val="Courier"/>
      <family val="3"/>
    </font>
    <font>
      <sz val="12"/>
      <name val="Helv"/>
    </font>
    <font>
      <sz val="10"/>
      <name val="MS Sans Serif"/>
      <family val="2"/>
    </font>
    <font>
      <sz val="10"/>
      <color indexed="8"/>
      <name val="Arial"/>
      <family val="2"/>
    </font>
    <font>
      <sz val="10"/>
      <name val="Arial"/>
      <family val="2"/>
    </font>
    <font>
      <b/>
      <u/>
      <sz val="10"/>
      <name val="Arial"/>
      <family val="2"/>
    </font>
    <font>
      <u/>
      <sz val="10"/>
      <name val="Arial"/>
      <family val="2"/>
    </font>
    <font>
      <b/>
      <sz val="10"/>
      <name val="Arial"/>
      <family val="2"/>
    </font>
    <font>
      <sz val="14"/>
      <name val="Tms Rmn"/>
    </font>
    <font>
      <u/>
      <sz val="10"/>
      <name val="Arial"/>
      <family val="2"/>
    </font>
    <font>
      <u val="singleAccounting"/>
      <sz val="10"/>
      <name val="Arial"/>
      <family val="2"/>
    </font>
    <font>
      <sz val="12"/>
      <name val="Univers (W1)"/>
    </font>
    <font>
      <vertAlign val="superscript"/>
      <sz val="10"/>
      <name val="Arial"/>
      <family val="2"/>
    </font>
    <font>
      <sz val="10"/>
      <color rgb="FFFF0000"/>
      <name val="Arial"/>
      <family val="2"/>
    </font>
    <font>
      <u val="doubleAccounting"/>
      <sz val="10"/>
      <name val="Arial"/>
      <family val="2"/>
    </font>
    <font>
      <sz val="10"/>
      <color theme="1"/>
      <name val="Arial"/>
      <family val="2"/>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1"/>
      <color rgb="FF000000"/>
      <name val="Calibri"/>
      <family val="2"/>
      <scheme val="minor"/>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sz val="8"/>
      <name val="Arial"/>
      <family val="2"/>
    </font>
    <font>
      <b/>
      <sz val="11"/>
      <color indexed="63"/>
      <name val="Calibri"/>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sz val="12"/>
      <name val="Arial"/>
      <family val="2"/>
    </font>
    <font>
      <sz val="12"/>
      <name val="Arial"/>
      <family val="2"/>
    </font>
    <font>
      <sz val="10"/>
      <name val="Arial"/>
      <family val="2"/>
    </font>
    <font>
      <b/>
      <sz val="10"/>
      <name val="Arial"/>
      <family val="2"/>
    </font>
    <font>
      <b/>
      <u/>
      <sz val="10"/>
      <name val="Arial"/>
      <family val="2"/>
    </font>
    <font>
      <sz val="10"/>
      <name val="Times New Roman"/>
      <family val="1"/>
    </font>
  </fonts>
  <fills count="64">
    <fill>
      <patternFill patternType="none"/>
    </fill>
    <fill>
      <patternFill patternType="gray125"/>
    </fill>
    <fill>
      <patternFill patternType="solid">
        <fgColor theme="9" tint="0.59999389629810485"/>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tint="0.79998168889431442"/>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s>
  <borders count="24">
    <border>
      <left/>
      <right/>
      <top/>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bottom style="medium">
        <color indexed="8"/>
      </bottom>
      <diagonal/>
    </border>
    <border>
      <left/>
      <right/>
      <top style="medium">
        <color indexed="8"/>
      </top>
      <bottom/>
      <diagonal/>
    </border>
    <border>
      <left style="medium">
        <color indexed="8"/>
      </left>
      <right style="medium">
        <color indexed="8"/>
      </right>
      <top style="medium">
        <color indexed="8"/>
      </top>
      <bottom style="medium">
        <color indexed="8"/>
      </bottom>
      <diagonal/>
    </border>
    <border>
      <left style="thin">
        <color rgb="FFB2B2B2"/>
      </left>
      <right style="thin">
        <color rgb="FFB2B2B2"/>
      </right>
      <top style="thin">
        <color rgb="FFB2B2B2"/>
      </top>
      <bottom style="thin">
        <color rgb="FFB2B2B2"/>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top style="thin">
        <color indexed="64"/>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s>
  <cellStyleXfs count="737">
    <xf numFmtId="0" fontId="0" fillId="0" borderId="0"/>
    <xf numFmtId="43" fontId="7" fillId="0" borderId="0" applyFont="0" applyFill="0" applyBorder="0" applyAlignment="0" applyProtection="0"/>
    <xf numFmtId="0" fontId="9" fillId="0" borderId="0"/>
    <xf numFmtId="167" fontId="12" fillId="0" borderId="0"/>
    <xf numFmtId="43" fontId="10"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0" fontId="1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5"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4" fillId="0" borderId="0"/>
    <xf numFmtId="37" fontId="14" fillId="0" borderId="0"/>
    <xf numFmtId="0" fontId="10" fillId="0" borderId="0"/>
    <xf numFmtId="168" fontId="14" fillId="0" borderId="0"/>
    <xf numFmtId="0" fontId="10" fillId="0" borderId="0"/>
    <xf numFmtId="169" fontId="14" fillId="0" borderId="0"/>
    <xf numFmtId="168" fontId="13" fillId="0" borderId="0"/>
    <xf numFmtId="167" fontId="14" fillId="0" borderId="0"/>
    <xf numFmtId="0" fontId="10" fillId="0" borderId="0"/>
    <xf numFmtId="0" fontId="15" fillId="0" borderId="0"/>
    <xf numFmtId="0" fontId="10" fillId="0" borderId="0"/>
    <xf numFmtId="168" fontId="13" fillId="0" borderId="0"/>
    <xf numFmtId="9" fontId="10" fillId="0" borderId="0" applyFont="0" applyFill="0" applyBorder="0" applyAlignment="0" applyProtection="0"/>
    <xf numFmtId="0" fontId="9" fillId="0" borderId="0"/>
    <xf numFmtId="0" fontId="3" fillId="0" borderId="0"/>
    <xf numFmtId="167" fontId="21" fillId="0" borderId="0"/>
    <xf numFmtId="43" fontId="24" fillId="0" borderId="0" applyFont="0" applyFill="0" applyBorder="0" applyAlignment="0" applyProtection="0"/>
    <xf numFmtId="167" fontId="21" fillId="0" borderId="0"/>
    <xf numFmtId="0" fontId="3" fillId="0" borderId="0"/>
    <xf numFmtId="0" fontId="3" fillId="0" borderId="0"/>
    <xf numFmtId="9" fontId="24" fillId="0" borderId="0" applyFont="0" applyFill="0" applyBorder="0" applyAlignment="0" applyProtection="0"/>
    <xf numFmtId="0" fontId="3" fillId="0" borderId="0"/>
    <xf numFmtId="0" fontId="3" fillId="0" borderId="0"/>
    <xf numFmtId="167" fontId="21" fillId="0" borderId="0"/>
    <xf numFmtId="0" fontId="3" fillId="0" borderId="0"/>
    <xf numFmtId="0" fontId="3" fillId="0" borderId="0"/>
    <xf numFmtId="9" fontId="17" fillId="0" borderId="0" applyFont="0" applyFill="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29" fillId="21" borderId="0" applyNumberFormat="0" applyBorder="0" applyAlignment="0" applyProtection="0"/>
    <xf numFmtId="0" fontId="29" fillId="29" borderId="0" applyNumberFormat="0" applyBorder="0" applyAlignment="0" applyProtection="0"/>
    <xf numFmtId="0" fontId="30" fillId="22"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1" fillId="33" borderId="0" applyNumberFormat="0" applyBorder="0" applyAlignment="0" applyProtection="0"/>
    <xf numFmtId="0" fontId="32" fillId="37" borderId="11" applyNumberFormat="0" applyAlignment="0" applyProtection="0"/>
    <xf numFmtId="0" fontId="32" fillId="37" borderId="11" applyNumberFormat="0" applyAlignment="0" applyProtection="0"/>
    <xf numFmtId="0" fontId="32" fillId="37" borderId="11" applyNumberFormat="0" applyAlignment="0" applyProtection="0"/>
    <xf numFmtId="0" fontId="32" fillId="37" borderId="11" applyNumberFormat="0" applyAlignment="0" applyProtection="0"/>
    <xf numFmtId="0" fontId="33" fillId="30" borderId="12" applyNumberFormat="0" applyAlignment="0" applyProtection="0"/>
    <xf numFmtId="43" fontId="10" fillId="0" borderId="0" applyFont="0" applyFill="0" applyBorder="0" applyAlignment="0" applyProtection="0"/>
    <xf numFmtId="174" fontId="10"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10" fillId="0" borderId="0" applyFont="0" applyFill="0" applyBorder="0" applyAlignment="0" applyProtection="0"/>
    <xf numFmtId="0" fontId="29" fillId="26" borderId="0" applyNumberFormat="0" applyBorder="0" applyAlignment="0" applyProtection="0"/>
    <xf numFmtId="0" fontId="36" fillId="0" borderId="13" applyNumberFormat="0" applyFill="0" applyAlignment="0" applyProtection="0"/>
    <xf numFmtId="0" fontId="37" fillId="0" borderId="14" applyNumberFormat="0" applyFill="0" applyAlignment="0" applyProtection="0"/>
    <xf numFmtId="0" fontId="38" fillId="0" borderId="15" applyNumberFormat="0" applyFill="0" applyAlignment="0" applyProtection="0"/>
    <xf numFmtId="0" fontId="38" fillId="0" borderId="0" applyNumberFormat="0" applyFill="0" applyBorder="0" applyAlignment="0" applyProtection="0"/>
    <xf numFmtId="0" fontId="39" fillId="34" borderId="11" applyNumberFormat="0" applyAlignment="0" applyProtection="0"/>
    <xf numFmtId="0" fontId="39" fillId="34" borderId="11" applyNumberFormat="0" applyAlignment="0" applyProtection="0"/>
    <xf numFmtId="0" fontId="39" fillId="34" borderId="11" applyNumberFormat="0" applyAlignment="0" applyProtection="0"/>
    <xf numFmtId="0" fontId="39" fillId="34" borderId="11" applyNumberFormat="0" applyAlignment="0" applyProtection="0"/>
    <xf numFmtId="0" fontId="40" fillId="0" borderId="16" applyNumberFormat="0" applyFill="0" applyAlignment="0" applyProtection="0"/>
    <xf numFmtId="0" fontId="40" fillId="34" borderId="0" applyNumberFormat="0" applyBorder="0" applyAlignment="0" applyProtection="0"/>
    <xf numFmtId="0" fontId="41" fillId="38" borderId="0"/>
    <xf numFmtId="0" fontId="41" fillId="38" borderId="0"/>
    <xf numFmtId="0" fontId="34" fillId="0" borderId="0"/>
    <xf numFmtId="0" fontId="34" fillId="0" borderId="0"/>
    <xf numFmtId="0" fontId="34" fillId="0" borderId="0"/>
    <xf numFmtId="0" fontId="3" fillId="0" borderId="0"/>
    <xf numFmtId="0" fontId="3" fillId="0" borderId="0"/>
    <xf numFmtId="0" fontId="41" fillId="38" borderId="0"/>
    <xf numFmtId="0" fontId="41" fillId="38" borderId="0"/>
    <xf numFmtId="0" fontId="41" fillId="38" borderId="0"/>
    <xf numFmtId="0" fontId="41" fillId="38" borderId="0"/>
    <xf numFmtId="0" fontId="41" fillId="38" borderId="0"/>
    <xf numFmtId="0" fontId="10" fillId="0" borderId="0"/>
    <xf numFmtId="0" fontId="28" fillId="0" borderId="0"/>
    <xf numFmtId="167" fontId="14" fillId="0" borderId="0"/>
    <xf numFmtId="0" fontId="41" fillId="38" borderId="0"/>
    <xf numFmtId="0" fontId="3" fillId="0" borderId="0"/>
    <xf numFmtId="0" fontId="3" fillId="0" borderId="0"/>
    <xf numFmtId="0" fontId="3" fillId="0" borderId="0"/>
    <xf numFmtId="0" fontId="3" fillId="0" borderId="0"/>
    <xf numFmtId="0" fontId="9" fillId="0" borderId="0"/>
    <xf numFmtId="0" fontId="9" fillId="0" borderId="0"/>
    <xf numFmtId="0" fontId="17" fillId="0" borderId="0"/>
    <xf numFmtId="0" fontId="9" fillId="0" borderId="0"/>
    <xf numFmtId="0" fontId="3" fillId="0" borderId="0"/>
    <xf numFmtId="0" fontId="3" fillId="0" borderId="0"/>
    <xf numFmtId="0" fontId="28" fillId="0" borderId="0"/>
    <xf numFmtId="0" fontId="10" fillId="0" borderId="0"/>
    <xf numFmtId="0" fontId="10" fillId="0" borderId="0"/>
    <xf numFmtId="0" fontId="3" fillId="0" borderId="0"/>
    <xf numFmtId="0" fontId="3" fillId="0" borderId="0"/>
    <xf numFmtId="0" fontId="41" fillId="38" borderId="0"/>
    <xf numFmtId="0" fontId="3" fillId="0" borderId="0"/>
    <xf numFmtId="0" fontId="10" fillId="0" borderId="0"/>
    <xf numFmtId="0" fontId="3" fillId="0" borderId="0"/>
    <xf numFmtId="0" fontId="3" fillId="0" borderId="0"/>
    <xf numFmtId="0" fontId="28" fillId="0" borderId="0"/>
    <xf numFmtId="0" fontId="10" fillId="0" borderId="0"/>
    <xf numFmtId="0" fontId="34" fillId="0" borderId="0"/>
    <xf numFmtId="0" fontId="3" fillId="0" borderId="0"/>
    <xf numFmtId="0" fontId="3" fillId="0" borderId="0"/>
    <xf numFmtId="0" fontId="28" fillId="0" borderId="0"/>
    <xf numFmtId="0" fontId="34" fillId="0" borderId="0"/>
    <xf numFmtId="0" fontId="34" fillId="0" borderId="0"/>
    <xf numFmtId="0" fontId="41" fillId="38" borderId="0"/>
    <xf numFmtId="0" fontId="3" fillId="3" borderId="7" applyNumberFormat="0" applyFont="0" applyAlignment="0" applyProtection="0"/>
    <xf numFmtId="0" fontId="41" fillId="33" borderId="11" applyNumberFormat="0" applyFont="0" applyAlignment="0" applyProtection="0"/>
    <xf numFmtId="0" fontId="41" fillId="33" borderId="11" applyNumberFormat="0" applyFont="0" applyAlignment="0" applyProtection="0"/>
    <xf numFmtId="0" fontId="41" fillId="33" borderId="11" applyNumberFormat="0" applyFont="0" applyAlignment="0" applyProtection="0"/>
    <xf numFmtId="0" fontId="41" fillId="33" borderId="11" applyNumberFormat="0" applyFont="0" applyAlignment="0" applyProtection="0"/>
    <xf numFmtId="0" fontId="3" fillId="3" borderId="7" applyNumberFormat="0" applyFont="0" applyAlignment="0" applyProtection="0"/>
    <xf numFmtId="0" fontId="41" fillId="33" borderId="11" applyNumberFormat="0" applyFont="0" applyAlignment="0" applyProtection="0"/>
    <xf numFmtId="0" fontId="41" fillId="33" borderId="11" applyNumberFormat="0" applyFont="0" applyAlignment="0" applyProtection="0"/>
    <xf numFmtId="0" fontId="41" fillId="33" borderId="11" applyNumberFormat="0" applyFont="0" applyAlignment="0" applyProtection="0"/>
    <xf numFmtId="0" fontId="41" fillId="33" borderId="11" applyNumberFormat="0" applyFont="0" applyAlignment="0" applyProtection="0"/>
    <xf numFmtId="0" fontId="41" fillId="33" borderId="11" applyNumberFormat="0" applyFont="0" applyAlignment="0" applyProtection="0"/>
    <xf numFmtId="0" fontId="41" fillId="33" borderId="11" applyNumberFormat="0" applyFont="0" applyAlignment="0" applyProtection="0"/>
    <xf numFmtId="0" fontId="41" fillId="33" borderId="11" applyNumberFormat="0" applyFont="0" applyAlignment="0" applyProtection="0"/>
    <xf numFmtId="0" fontId="41" fillId="33" borderId="11" applyNumberFormat="0" applyFont="0" applyAlignment="0" applyProtection="0"/>
    <xf numFmtId="0" fontId="42" fillId="37" borderId="17" applyNumberFormat="0" applyAlignment="0" applyProtection="0"/>
    <xf numFmtId="0" fontId="42" fillId="37" borderId="17" applyNumberFormat="0" applyAlignment="0" applyProtection="0"/>
    <xf numFmtId="9"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 fontId="41" fillId="39" borderId="11" applyNumberFormat="0" applyProtection="0">
      <alignment vertical="center"/>
    </xf>
    <xf numFmtId="4" fontId="41" fillId="39" borderId="11" applyNumberFormat="0" applyProtection="0">
      <alignment vertical="center"/>
    </xf>
    <xf numFmtId="4" fontId="41" fillId="39" borderId="11" applyNumberFormat="0" applyProtection="0">
      <alignment vertical="center"/>
    </xf>
    <xf numFmtId="4" fontId="41" fillId="39" borderId="11" applyNumberFormat="0" applyProtection="0">
      <alignment vertical="center"/>
    </xf>
    <xf numFmtId="4" fontId="41" fillId="39" borderId="11" applyNumberFormat="0" applyProtection="0">
      <alignment vertical="center"/>
    </xf>
    <xf numFmtId="4" fontId="41" fillId="39" borderId="11" applyNumberFormat="0" applyProtection="0">
      <alignment vertical="center"/>
    </xf>
    <xf numFmtId="4" fontId="43" fillId="40" borderId="11" applyNumberFormat="0" applyProtection="0">
      <alignment vertical="center"/>
    </xf>
    <xf numFmtId="4" fontId="43" fillId="40" borderId="11" applyNumberFormat="0" applyProtection="0">
      <alignment vertical="center"/>
    </xf>
    <xf numFmtId="4" fontId="43" fillId="40" borderId="11" applyNumberFormat="0" applyProtection="0">
      <alignment vertical="center"/>
    </xf>
    <xf numFmtId="4" fontId="43" fillId="40" borderId="11" applyNumberFormat="0" applyProtection="0">
      <alignment vertical="center"/>
    </xf>
    <xf numFmtId="4" fontId="41" fillId="40" borderId="11" applyNumberFormat="0" applyProtection="0">
      <alignment horizontal="left" vertical="center" indent="1"/>
    </xf>
    <xf numFmtId="4" fontId="41" fillId="40" borderId="11" applyNumberFormat="0" applyProtection="0">
      <alignment horizontal="left" vertical="center" indent="1"/>
    </xf>
    <xf numFmtId="4" fontId="41" fillId="40" borderId="11" applyNumberFormat="0" applyProtection="0">
      <alignment horizontal="left" vertical="center" indent="1"/>
    </xf>
    <xf numFmtId="4" fontId="41" fillId="40" borderId="11" applyNumberFormat="0" applyProtection="0">
      <alignment horizontal="left" vertical="center" indent="1"/>
    </xf>
    <xf numFmtId="4" fontId="41" fillId="40" borderId="11" applyNumberFormat="0" applyProtection="0">
      <alignment horizontal="left" vertical="center" indent="1"/>
    </xf>
    <xf numFmtId="4" fontId="41" fillId="40" borderId="11" applyNumberFormat="0" applyProtection="0">
      <alignment horizontal="left" vertical="center" indent="1"/>
    </xf>
    <xf numFmtId="0" fontId="44" fillId="39" borderId="18" applyNumberFormat="0" applyProtection="0">
      <alignment horizontal="left" vertical="top" indent="1"/>
    </xf>
    <xf numFmtId="0" fontId="44" fillId="39" borderId="18" applyNumberFormat="0" applyProtection="0">
      <alignment horizontal="left" vertical="top" indent="1"/>
    </xf>
    <xf numFmtId="0" fontId="44" fillId="39" borderId="18" applyNumberFormat="0" applyProtection="0">
      <alignment horizontal="left" vertical="top" indent="1"/>
    </xf>
    <xf numFmtId="0" fontId="44" fillId="39" borderId="18" applyNumberFormat="0" applyProtection="0">
      <alignment horizontal="left" vertical="top"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2" borderId="11" applyNumberFormat="0" applyProtection="0">
      <alignment horizontal="right" vertical="center"/>
    </xf>
    <xf numFmtId="4" fontId="41" fillId="42" borderId="11" applyNumberFormat="0" applyProtection="0">
      <alignment horizontal="right" vertical="center"/>
    </xf>
    <xf numFmtId="4" fontId="41" fillId="42" borderId="11" applyNumberFormat="0" applyProtection="0">
      <alignment horizontal="right" vertical="center"/>
    </xf>
    <xf numFmtId="4" fontId="41" fillId="42" borderId="11" applyNumberFormat="0" applyProtection="0">
      <alignment horizontal="right" vertical="center"/>
    </xf>
    <xf numFmtId="4" fontId="41" fillId="43" borderId="11" applyNumberFormat="0" applyProtection="0">
      <alignment horizontal="right" vertical="center"/>
    </xf>
    <xf numFmtId="4" fontId="41" fillId="43" borderId="11" applyNumberFormat="0" applyProtection="0">
      <alignment horizontal="right" vertical="center"/>
    </xf>
    <xf numFmtId="4" fontId="41" fillId="43" borderId="11" applyNumberFormat="0" applyProtection="0">
      <alignment horizontal="right" vertical="center"/>
    </xf>
    <xf numFmtId="4" fontId="41" fillId="43" borderId="11" applyNumberFormat="0" applyProtection="0">
      <alignment horizontal="right" vertical="center"/>
    </xf>
    <xf numFmtId="4" fontId="41" fillId="44" borderId="19" applyNumberFormat="0" applyProtection="0">
      <alignment horizontal="right" vertical="center"/>
    </xf>
    <xf numFmtId="4" fontId="41" fillId="45" borderId="11" applyNumberFormat="0" applyProtection="0">
      <alignment horizontal="right" vertical="center"/>
    </xf>
    <xf numFmtId="4" fontId="41" fillId="45" borderId="11" applyNumberFormat="0" applyProtection="0">
      <alignment horizontal="right" vertical="center"/>
    </xf>
    <xf numFmtId="4" fontId="41" fillId="45" borderId="11" applyNumberFormat="0" applyProtection="0">
      <alignment horizontal="right" vertical="center"/>
    </xf>
    <xf numFmtId="4" fontId="41" fillId="45" borderId="11" applyNumberFormat="0" applyProtection="0">
      <alignment horizontal="right" vertical="center"/>
    </xf>
    <xf numFmtId="4" fontId="41" fillId="46" borderId="11" applyNumberFormat="0" applyProtection="0">
      <alignment horizontal="right" vertical="center"/>
    </xf>
    <xf numFmtId="4" fontId="41" fillId="46" borderId="11" applyNumberFormat="0" applyProtection="0">
      <alignment horizontal="right" vertical="center"/>
    </xf>
    <xf numFmtId="4" fontId="41" fillId="46" borderId="11" applyNumberFormat="0" applyProtection="0">
      <alignment horizontal="right" vertical="center"/>
    </xf>
    <xf numFmtId="4" fontId="41" fillId="46" borderId="11" applyNumberFormat="0" applyProtection="0">
      <alignment horizontal="right" vertical="center"/>
    </xf>
    <xf numFmtId="4" fontId="41" fillId="47" borderId="11" applyNumberFormat="0" applyProtection="0">
      <alignment horizontal="right" vertical="center"/>
    </xf>
    <xf numFmtId="4" fontId="41" fillId="47" borderId="11" applyNumberFormat="0" applyProtection="0">
      <alignment horizontal="right" vertical="center"/>
    </xf>
    <xf numFmtId="4" fontId="41" fillId="47" borderId="11" applyNumberFormat="0" applyProtection="0">
      <alignment horizontal="right" vertical="center"/>
    </xf>
    <xf numFmtId="4" fontId="41" fillId="47" borderId="11" applyNumberFormat="0" applyProtection="0">
      <alignment horizontal="right" vertical="center"/>
    </xf>
    <xf numFmtId="4" fontId="41" fillId="48" borderId="11" applyNumberFormat="0" applyProtection="0">
      <alignment horizontal="right" vertical="center"/>
    </xf>
    <xf numFmtId="4" fontId="41" fillId="48" borderId="11" applyNumberFormat="0" applyProtection="0">
      <alignment horizontal="right" vertical="center"/>
    </xf>
    <xf numFmtId="4" fontId="41" fillId="48" borderId="11" applyNumberFormat="0" applyProtection="0">
      <alignment horizontal="right" vertical="center"/>
    </xf>
    <xf numFmtId="4" fontId="41" fillId="48" borderId="11" applyNumberFormat="0" applyProtection="0">
      <alignment horizontal="right" vertical="center"/>
    </xf>
    <xf numFmtId="4" fontId="41" fillId="49" borderId="11" applyNumberFormat="0" applyProtection="0">
      <alignment horizontal="right" vertical="center"/>
    </xf>
    <xf numFmtId="4" fontId="41" fillId="49" borderId="11" applyNumberFormat="0" applyProtection="0">
      <alignment horizontal="right" vertical="center"/>
    </xf>
    <xf numFmtId="4" fontId="41" fillId="49" borderId="11" applyNumberFormat="0" applyProtection="0">
      <alignment horizontal="right" vertical="center"/>
    </xf>
    <xf numFmtId="4" fontId="41" fillId="49" borderId="11" applyNumberFormat="0" applyProtection="0">
      <alignment horizontal="right" vertical="center"/>
    </xf>
    <xf numFmtId="4" fontId="41" fillId="50" borderId="11" applyNumberFormat="0" applyProtection="0">
      <alignment horizontal="right" vertical="center"/>
    </xf>
    <xf numFmtId="4" fontId="41" fillId="50" borderId="11" applyNumberFormat="0" applyProtection="0">
      <alignment horizontal="right" vertical="center"/>
    </xf>
    <xf numFmtId="4" fontId="41" fillId="50" borderId="11" applyNumberFormat="0" applyProtection="0">
      <alignment horizontal="right" vertical="center"/>
    </xf>
    <xf numFmtId="4" fontId="41" fillId="50" borderId="11" applyNumberFormat="0" applyProtection="0">
      <alignment horizontal="right" vertical="center"/>
    </xf>
    <xf numFmtId="4" fontId="41" fillId="51" borderId="19" applyNumberFormat="0" applyProtection="0">
      <alignment horizontal="left" vertical="center" indent="1"/>
    </xf>
    <xf numFmtId="4" fontId="10" fillId="52" borderId="19" applyNumberFormat="0" applyProtection="0">
      <alignment horizontal="left" vertical="center" indent="1"/>
    </xf>
    <xf numFmtId="4" fontId="10" fillId="52" borderId="19" applyNumberFormat="0" applyProtection="0">
      <alignment horizontal="left" vertical="center" indent="1"/>
    </xf>
    <xf numFmtId="4" fontId="41" fillId="53" borderId="11" applyNumberFormat="0" applyProtection="0">
      <alignment horizontal="right" vertical="center"/>
    </xf>
    <xf numFmtId="4" fontId="41" fillId="53" borderId="11" applyNumberFormat="0" applyProtection="0">
      <alignment horizontal="right" vertical="center"/>
    </xf>
    <xf numFmtId="4" fontId="41" fillId="53" borderId="11" applyNumberFormat="0" applyProtection="0">
      <alignment horizontal="right" vertical="center"/>
    </xf>
    <xf numFmtId="4" fontId="41" fillId="53" borderId="11" applyNumberFormat="0" applyProtection="0">
      <alignment horizontal="right" vertical="center"/>
    </xf>
    <xf numFmtId="4" fontId="41" fillId="54" borderId="19" applyNumberFormat="0" applyProtection="0">
      <alignment horizontal="left" vertical="center" indent="1"/>
    </xf>
    <xf numFmtId="4" fontId="41" fillId="53" borderId="19" applyNumberFormat="0" applyProtection="0">
      <alignment horizontal="left" vertical="center" indent="1"/>
    </xf>
    <xf numFmtId="0" fontId="41" fillId="55" borderId="11" applyNumberFormat="0" applyProtection="0">
      <alignment horizontal="left" vertical="center" indent="1"/>
    </xf>
    <xf numFmtId="0" fontId="41" fillId="55" borderId="11" applyNumberFormat="0" applyProtection="0">
      <alignment horizontal="left" vertical="center" indent="1"/>
    </xf>
    <xf numFmtId="0" fontId="41" fillId="55" borderId="11" applyNumberFormat="0" applyProtection="0">
      <alignment horizontal="left" vertical="center" indent="1"/>
    </xf>
    <xf numFmtId="0" fontId="41" fillId="55" borderId="11" applyNumberFormat="0" applyProtection="0">
      <alignment horizontal="left" vertical="center"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6" borderId="11" applyNumberFormat="0" applyProtection="0">
      <alignment horizontal="left" vertical="center" indent="1"/>
    </xf>
    <xf numFmtId="0" fontId="41" fillId="56" borderId="11" applyNumberFormat="0" applyProtection="0">
      <alignment horizontal="left" vertical="center" indent="1"/>
    </xf>
    <xf numFmtId="0" fontId="41" fillId="56" borderId="11" applyNumberFormat="0" applyProtection="0">
      <alignment horizontal="left" vertical="center" indent="1"/>
    </xf>
    <xf numFmtId="0" fontId="41" fillId="56" borderId="11" applyNumberFormat="0" applyProtection="0">
      <alignment horizontal="left" vertical="center"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7" borderId="11" applyNumberFormat="0" applyProtection="0">
      <alignment horizontal="left" vertical="center" indent="1"/>
    </xf>
    <xf numFmtId="0" fontId="41" fillId="57" borderId="11" applyNumberFormat="0" applyProtection="0">
      <alignment horizontal="left" vertical="center" indent="1"/>
    </xf>
    <xf numFmtId="0" fontId="41" fillId="57" borderId="11" applyNumberFormat="0" applyProtection="0">
      <alignment horizontal="left" vertical="center" indent="1"/>
    </xf>
    <xf numFmtId="0" fontId="41" fillId="57" borderId="11" applyNumberFormat="0" applyProtection="0">
      <alignment horizontal="left" vertical="center"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4" borderId="11" applyNumberFormat="0" applyProtection="0">
      <alignment horizontal="left" vertical="center" indent="1"/>
    </xf>
    <xf numFmtId="0" fontId="41" fillId="54" borderId="11" applyNumberFormat="0" applyProtection="0">
      <alignment horizontal="left" vertical="center" indent="1"/>
    </xf>
    <xf numFmtId="0" fontId="41" fillId="54" borderId="11" applyNumberFormat="0" applyProtection="0">
      <alignment horizontal="left" vertical="center" indent="1"/>
    </xf>
    <xf numFmtId="0" fontId="41" fillId="54" borderId="11" applyNumberFormat="0" applyProtection="0">
      <alignment horizontal="left" vertical="center"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8" borderId="20" applyNumberFormat="0">
      <protection locked="0"/>
    </xf>
    <xf numFmtId="0" fontId="41" fillId="58" borderId="20" applyNumberFormat="0">
      <protection locked="0"/>
    </xf>
    <xf numFmtId="0" fontId="41" fillId="58" borderId="20" applyNumberFormat="0">
      <protection locked="0"/>
    </xf>
    <xf numFmtId="0" fontId="45" fillId="52" borderId="21" applyBorder="0"/>
    <xf numFmtId="0" fontId="45" fillId="52" borderId="21" applyBorder="0"/>
    <xf numFmtId="0" fontId="45" fillId="52" borderId="21" applyBorder="0"/>
    <xf numFmtId="0" fontId="45" fillId="52" borderId="21" applyBorder="0"/>
    <xf numFmtId="0" fontId="45" fillId="52" borderId="21" applyBorder="0"/>
    <xf numFmtId="0" fontId="45" fillId="52" borderId="21" applyBorder="0"/>
    <xf numFmtId="4" fontId="46" fillId="59" borderId="18" applyNumberFormat="0" applyProtection="0">
      <alignment vertical="center"/>
    </xf>
    <xf numFmtId="4" fontId="46" fillId="59" borderId="18" applyNumberFormat="0" applyProtection="0">
      <alignment vertical="center"/>
    </xf>
    <xf numFmtId="4" fontId="46" fillId="59" borderId="18" applyNumberFormat="0" applyProtection="0">
      <alignment vertical="center"/>
    </xf>
    <xf numFmtId="4" fontId="46" fillId="59" borderId="18" applyNumberFormat="0" applyProtection="0">
      <alignment vertical="center"/>
    </xf>
    <xf numFmtId="4" fontId="43" fillId="60" borderId="22" applyNumberFormat="0" applyProtection="0">
      <alignment vertical="center"/>
    </xf>
    <xf numFmtId="4" fontId="46" fillId="55" borderId="18" applyNumberFormat="0" applyProtection="0">
      <alignment horizontal="left" vertical="center" indent="1"/>
    </xf>
    <xf numFmtId="4" fontId="46" fillId="55" borderId="18" applyNumberFormat="0" applyProtection="0">
      <alignment horizontal="left" vertical="center" indent="1"/>
    </xf>
    <xf numFmtId="4" fontId="46" fillId="55" borderId="18" applyNumberFormat="0" applyProtection="0">
      <alignment horizontal="left" vertical="center" indent="1"/>
    </xf>
    <xf numFmtId="4" fontId="46" fillId="55" borderId="18" applyNumberFormat="0" applyProtection="0">
      <alignment horizontal="left" vertical="center" indent="1"/>
    </xf>
    <xf numFmtId="0" fontId="46" fillId="59" borderId="18" applyNumberFormat="0" applyProtection="0">
      <alignment horizontal="left" vertical="top" indent="1"/>
    </xf>
    <xf numFmtId="0" fontId="46" fillId="59" borderId="18" applyNumberFormat="0" applyProtection="0">
      <alignment horizontal="left" vertical="top" indent="1"/>
    </xf>
    <xf numFmtId="0" fontId="46" fillId="59" borderId="18" applyNumberFormat="0" applyProtection="0">
      <alignment horizontal="left" vertical="top" indent="1"/>
    </xf>
    <xf numFmtId="0" fontId="46" fillId="59" borderId="18" applyNumberFormat="0" applyProtection="0">
      <alignment horizontal="left" vertical="top" indent="1"/>
    </xf>
    <xf numFmtId="4" fontId="41" fillId="0" borderId="11" applyNumberFormat="0" applyProtection="0">
      <alignment horizontal="right" vertical="center"/>
    </xf>
    <xf numFmtId="4" fontId="41" fillId="0" borderId="11" applyNumberFormat="0" applyProtection="0">
      <alignment horizontal="right" vertical="center"/>
    </xf>
    <xf numFmtId="4" fontId="41" fillId="0" borderId="11" applyNumberFormat="0" applyProtection="0">
      <alignment horizontal="right" vertical="center"/>
    </xf>
    <xf numFmtId="4" fontId="41" fillId="0" borderId="11" applyNumberFormat="0" applyProtection="0">
      <alignment horizontal="right" vertical="center"/>
    </xf>
    <xf numFmtId="4" fontId="41" fillId="0" borderId="11" applyNumberFormat="0" applyProtection="0">
      <alignment horizontal="right" vertical="center"/>
    </xf>
    <xf numFmtId="4" fontId="41" fillId="0" borderId="11" applyNumberFormat="0" applyProtection="0">
      <alignment horizontal="right" vertical="center"/>
    </xf>
    <xf numFmtId="4" fontId="43" fillId="61" borderId="11" applyNumberFormat="0" applyProtection="0">
      <alignment horizontal="right" vertical="center"/>
    </xf>
    <xf numFmtId="4" fontId="43" fillId="61" borderId="11" applyNumberFormat="0" applyProtection="0">
      <alignment horizontal="right" vertical="center"/>
    </xf>
    <xf numFmtId="4" fontId="43" fillId="61" borderId="11" applyNumberFormat="0" applyProtection="0">
      <alignment horizontal="right" vertical="center"/>
    </xf>
    <xf numFmtId="4" fontId="43" fillId="61" borderId="11" applyNumberFormat="0" applyProtection="0">
      <alignment horizontal="right" vertical="center"/>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0" fontId="46" fillId="53" borderId="18" applyNumberFormat="0" applyProtection="0">
      <alignment horizontal="left" vertical="top" indent="1"/>
    </xf>
    <xf numFmtId="0" fontId="46" fillId="53" borderId="18" applyNumberFormat="0" applyProtection="0">
      <alignment horizontal="left" vertical="top" indent="1"/>
    </xf>
    <xf numFmtId="0" fontId="46" fillId="53" borderId="18" applyNumberFormat="0" applyProtection="0">
      <alignment horizontal="left" vertical="top" indent="1"/>
    </xf>
    <xf numFmtId="0" fontId="46" fillId="53" borderId="18" applyNumberFormat="0" applyProtection="0">
      <alignment horizontal="left" vertical="top" indent="1"/>
    </xf>
    <xf numFmtId="4" fontId="47" fillId="62" borderId="19" applyNumberFormat="0" applyProtection="0">
      <alignment horizontal="left" vertical="center" indent="1"/>
    </xf>
    <xf numFmtId="0" fontId="41" fillId="63" borderId="22"/>
    <xf numFmtId="4" fontId="48" fillId="58" borderId="11" applyNumberFormat="0" applyProtection="0">
      <alignment horizontal="right" vertical="center"/>
    </xf>
    <xf numFmtId="4" fontId="48" fillId="58" borderId="11" applyNumberFormat="0" applyProtection="0">
      <alignment horizontal="right" vertical="center"/>
    </xf>
    <xf numFmtId="4" fontId="48" fillId="58" borderId="11" applyNumberFormat="0" applyProtection="0">
      <alignment horizontal="right" vertical="center"/>
    </xf>
    <xf numFmtId="4" fontId="48" fillId="58" borderId="11" applyNumberFormat="0" applyProtection="0">
      <alignment horizontal="right" vertical="center"/>
    </xf>
    <xf numFmtId="0" fontId="49" fillId="0" borderId="0" applyNumberFormat="0" applyFill="0" applyBorder="0" applyAlignment="0" applyProtection="0"/>
    <xf numFmtId="0" fontId="35" fillId="0" borderId="23" applyNumberFormat="0" applyFill="0" applyAlignment="0" applyProtection="0"/>
    <xf numFmtId="0" fontId="35" fillId="0" borderId="23" applyNumberFormat="0" applyFill="0" applyAlignment="0" applyProtection="0"/>
    <xf numFmtId="0" fontId="50" fillId="0" borderId="0" applyNumberFormat="0" applyFill="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2" fillId="37" borderId="11" applyNumberFormat="0" applyAlignment="0" applyProtection="0"/>
    <xf numFmtId="0" fontId="39" fillId="34" borderId="11" applyNumberFormat="0" applyAlignment="0" applyProtection="0"/>
    <xf numFmtId="0" fontId="3" fillId="0" borderId="0"/>
    <xf numFmtId="0" fontId="3" fillId="0" borderId="0"/>
    <xf numFmtId="0" fontId="3" fillId="0" borderId="0"/>
    <xf numFmtId="0" fontId="10" fillId="0" borderId="0"/>
    <xf numFmtId="0" fontId="10" fillId="0" borderId="0"/>
    <xf numFmtId="0" fontId="41" fillId="38" borderId="0"/>
    <xf numFmtId="0" fontId="41" fillId="33" borderId="11" applyNumberFormat="0" applyFont="0" applyAlignment="0" applyProtection="0"/>
    <xf numFmtId="0" fontId="41" fillId="33" borderId="11" applyNumberFormat="0" applyFont="0" applyAlignment="0" applyProtection="0"/>
    <xf numFmtId="0" fontId="41" fillId="33" borderId="11" applyNumberFormat="0" applyFont="0" applyAlignment="0" applyProtection="0"/>
    <xf numFmtId="0" fontId="42" fillId="37" borderId="17" applyNumberFormat="0" applyAlignment="0" applyProtection="0"/>
    <xf numFmtId="0" fontId="42" fillId="37" borderId="17" applyNumberFormat="0" applyAlignment="0" applyProtection="0"/>
    <xf numFmtId="0" fontId="42" fillId="37" borderId="17" applyNumberFormat="0" applyAlignment="0" applyProtection="0"/>
    <xf numFmtId="4" fontId="41" fillId="39" borderId="11" applyNumberFormat="0" applyProtection="0">
      <alignment vertical="center"/>
    </xf>
    <xf numFmtId="4" fontId="41" fillId="39" borderId="11" applyNumberFormat="0" applyProtection="0">
      <alignment vertical="center"/>
    </xf>
    <xf numFmtId="4" fontId="41" fillId="39" borderId="11" applyNumberFormat="0" applyProtection="0">
      <alignment vertical="center"/>
    </xf>
    <xf numFmtId="4" fontId="41" fillId="39" borderId="11" applyNumberFormat="0" applyProtection="0">
      <alignment vertical="center"/>
    </xf>
    <xf numFmtId="4" fontId="43" fillId="40" borderId="11" applyNumberFormat="0" applyProtection="0">
      <alignment vertical="center"/>
    </xf>
    <xf numFmtId="4" fontId="41" fillId="40" borderId="11" applyNumberFormat="0" applyProtection="0">
      <alignment horizontal="left" vertical="center" indent="1"/>
    </xf>
    <xf numFmtId="4" fontId="41" fillId="40" borderId="11" applyNumberFormat="0" applyProtection="0">
      <alignment horizontal="left" vertical="center" indent="1"/>
    </xf>
    <xf numFmtId="4" fontId="41" fillId="40" borderId="11" applyNumberFormat="0" applyProtection="0">
      <alignment horizontal="left" vertical="center" indent="1"/>
    </xf>
    <xf numFmtId="4" fontId="41" fillId="40" borderId="11" applyNumberFormat="0" applyProtection="0">
      <alignment horizontal="left" vertical="center" indent="1"/>
    </xf>
    <xf numFmtId="0" fontId="44" fillId="39" borderId="18" applyNumberFormat="0" applyProtection="0">
      <alignment horizontal="left" vertical="top"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2" borderId="11" applyNumberFormat="0" applyProtection="0">
      <alignment horizontal="right" vertical="center"/>
    </xf>
    <xf numFmtId="4" fontId="41" fillId="43" borderId="11" applyNumberFormat="0" applyProtection="0">
      <alignment horizontal="right" vertical="center"/>
    </xf>
    <xf numFmtId="4" fontId="41" fillId="44" borderId="19" applyNumberFormat="0" applyProtection="0">
      <alignment horizontal="right" vertical="center"/>
    </xf>
    <xf numFmtId="4" fontId="41" fillId="44" borderId="19" applyNumberFormat="0" applyProtection="0">
      <alignment horizontal="right" vertical="center"/>
    </xf>
    <xf numFmtId="4" fontId="41" fillId="44" borderId="19" applyNumberFormat="0" applyProtection="0">
      <alignment horizontal="right" vertical="center"/>
    </xf>
    <xf numFmtId="4" fontId="41" fillId="45" borderId="11" applyNumberFormat="0" applyProtection="0">
      <alignment horizontal="right" vertical="center"/>
    </xf>
    <xf numFmtId="4" fontId="41" fillId="46" borderId="11" applyNumberFormat="0" applyProtection="0">
      <alignment horizontal="right" vertical="center"/>
    </xf>
    <xf numFmtId="4" fontId="41" fillId="47" borderId="11" applyNumberFormat="0" applyProtection="0">
      <alignment horizontal="right" vertical="center"/>
    </xf>
    <xf numFmtId="4" fontId="41" fillId="48" borderId="11" applyNumberFormat="0" applyProtection="0">
      <alignment horizontal="right" vertical="center"/>
    </xf>
    <xf numFmtId="4" fontId="41" fillId="49" borderId="11" applyNumberFormat="0" applyProtection="0">
      <alignment horizontal="right" vertical="center"/>
    </xf>
    <xf numFmtId="4" fontId="41" fillId="50" borderId="11" applyNumberFormat="0" applyProtection="0">
      <alignment horizontal="right" vertical="center"/>
    </xf>
    <xf numFmtId="4" fontId="41" fillId="51" borderId="19" applyNumberFormat="0" applyProtection="0">
      <alignment horizontal="left" vertical="center" indent="1"/>
    </xf>
    <xf numFmtId="4" fontId="41" fillId="51" borderId="19" applyNumberFormat="0" applyProtection="0">
      <alignment horizontal="left" vertical="center" indent="1"/>
    </xf>
    <xf numFmtId="4" fontId="41" fillId="51" borderId="19" applyNumberFormat="0" applyProtection="0">
      <alignment horizontal="left" vertical="center" indent="1"/>
    </xf>
    <xf numFmtId="4" fontId="10" fillId="52" borderId="19" applyNumberFormat="0" applyProtection="0">
      <alignment horizontal="left" vertical="center" indent="1"/>
    </xf>
    <xf numFmtId="4" fontId="10" fillId="52" borderId="19" applyNumberFormat="0" applyProtection="0">
      <alignment horizontal="left" vertical="center" indent="1"/>
    </xf>
    <xf numFmtId="4" fontId="10" fillId="52" borderId="19" applyNumberFormat="0" applyProtection="0">
      <alignment horizontal="left" vertical="center" indent="1"/>
    </xf>
    <xf numFmtId="4" fontId="10" fillId="52" borderId="19" applyNumberFormat="0" applyProtection="0">
      <alignment horizontal="left" vertical="center" indent="1"/>
    </xf>
    <xf numFmtId="4" fontId="10" fillId="52" borderId="19" applyNumberFormat="0" applyProtection="0">
      <alignment horizontal="left" vertical="center" indent="1"/>
    </xf>
    <xf numFmtId="4" fontId="10" fillId="52" borderId="19" applyNumberFormat="0" applyProtection="0">
      <alignment horizontal="left" vertical="center" indent="1"/>
    </xf>
    <xf numFmtId="4" fontId="41" fillId="53" borderId="11" applyNumberFormat="0" applyProtection="0">
      <alignment horizontal="right" vertical="center"/>
    </xf>
    <xf numFmtId="4" fontId="41" fillId="54" borderId="19" applyNumberFormat="0" applyProtection="0">
      <alignment horizontal="left" vertical="center" indent="1"/>
    </xf>
    <xf numFmtId="4" fontId="41" fillId="54" borderId="19" applyNumberFormat="0" applyProtection="0">
      <alignment horizontal="left" vertical="center" indent="1"/>
    </xf>
    <xf numFmtId="4" fontId="41" fillId="54" borderId="19" applyNumberFormat="0" applyProtection="0">
      <alignment horizontal="left" vertical="center" indent="1"/>
    </xf>
    <xf numFmtId="4" fontId="41" fillId="53" borderId="19" applyNumberFormat="0" applyProtection="0">
      <alignment horizontal="left" vertical="center" indent="1"/>
    </xf>
    <xf numFmtId="4" fontId="41" fillId="53" borderId="19" applyNumberFormat="0" applyProtection="0">
      <alignment horizontal="left" vertical="center" indent="1"/>
    </xf>
    <xf numFmtId="4" fontId="41" fillId="53" borderId="19" applyNumberFormat="0" applyProtection="0">
      <alignment horizontal="left" vertical="center" indent="1"/>
    </xf>
    <xf numFmtId="0" fontId="41" fillId="55" borderId="11" applyNumberFormat="0" applyProtection="0">
      <alignment horizontal="left" vertical="center"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2" borderId="18" applyNumberFormat="0" applyProtection="0">
      <alignment horizontal="left" vertical="top" indent="1"/>
    </xf>
    <xf numFmtId="0" fontId="41" fillId="56" borderId="11" applyNumberFormat="0" applyProtection="0">
      <alignment horizontal="left" vertical="center"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3" borderId="18" applyNumberFormat="0" applyProtection="0">
      <alignment horizontal="left" vertical="top" indent="1"/>
    </xf>
    <xf numFmtId="0" fontId="41" fillId="57" borderId="11" applyNumberFormat="0" applyProtection="0">
      <alignment horizontal="left" vertical="center"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7" borderId="18" applyNumberFormat="0" applyProtection="0">
      <alignment horizontal="left" vertical="top" indent="1"/>
    </xf>
    <xf numFmtId="0" fontId="41" fillId="54" borderId="11" applyNumberFormat="0" applyProtection="0">
      <alignment horizontal="left" vertical="center"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1" fillId="54" borderId="18" applyNumberFormat="0" applyProtection="0">
      <alignment horizontal="left" vertical="top" indent="1"/>
    </xf>
    <xf numFmtId="0" fontId="45" fillId="52" borderId="21" applyBorder="0"/>
    <xf numFmtId="0" fontId="45" fillId="52" borderId="21" applyBorder="0"/>
    <xf numFmtId="0" fontId="45" fillId="52" borderId="21" applyBorder="0"/>
    <xf numFmtId="0" fontId="45" fillId="52" borderId="21" applyBorder="0"/>
    <xf numFmtId="0" fontId="45" fillId="52" borderId="21" applyBorder="0"/>
    <xf numFmtId="4" fontId="46" fillId="59" borderId="18" applyNumberFormat="0" applyProtection="0">
      <alignment vertical="center"/>
    </xf>
    <xf numFmtId="4" fontId="46" fillId="55" borderId="18" applyNumberFormat="0" applyProtection="0">
      <alignment horizontal="left" vertical="center" indent="1"/>
    </xf>
    <xf numFmtId="0" fontId="46" fillId="59" borderId="18" applyNumberFormat="0" applyProtection="0">
      <alignment horizontal="left" vertical="top" indent="1"/>
    </xf>
    <xf numFmtId="4" fontId="41" fillId="0" borderId="11" applyNumberFormat="0" applyProtection="0">
      <alignment horizontal="right" vertical="center"/>
    </xf>
    <xf numFmtId="4" fontId="41" fillId="0" borderId="11" applyNumberFormat="0" applyProtection="0">
      <alignment horizontal="right" vertical="center"/>
    </xf>
    <xf numFmtId="4" fontId="41" fillId="0" borderId="11" applyNumberFormat="0" applyProtection="0">
      <alignment horizontal="right" vertical="center"/>
    </xf>
    <xf numFmtId="4" fontId="41" fillId="0" borderId="11" applyNumberFormat="0" applyProtection="0">
      <alignment horizontal="right" vertical="center"/>
    </xf>
    <xf numFmtId="4" fontId="43" fillId="61" borderId="11" applyNumberFormat="0" applyProtection="0">
      <alignment horizontal="right" vertical="center"/>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4" fontId="41" fillId="41" borderId="11" applyNumberFormat="0" applyProtection="0">
      <alignment horizontal="left" vertical="center" indent="1"/>
    </xf>
    <xf numFmtId="0" fontId="46" fillId="53" borderId="18" applyNumberFormat="0" applyProtection="0">
      <alignment horizontal="left" vertical="top" indent="1"/>
    </xf>
    <xf numFmtId="4" fontId="47" fillId="62" borderId="19" applyNumberFormat="0" applyProtection="0">
      <alignment horizontal="left" vertical="center" indent="1"/>
    </xf>
    <xf numFmtId="4" fontId="47" fillId="62" borderId="19" applyNumberFormat="0" applyProtection="0">
      <alignment horizontal="left" vertical="center" indent="1"/>
    </xf>
    <xf numFmtId="4" fontId="47" fillId="62" borderId="19" applyNumberFormat="0" applyProtection="0">
      <alignment horizontal="left" vertical="center" indent="1"/>
    </xf>
    <xf numFmtId="4" fontId="48" fillId="58" borderId="11" applyNumberFormat="0" applyProtection="0">
      <alignment horizontal="right" vertical="center"/>
    </xf>
    <xf numFmtId="0" fontId="35" fillId="0" borderId="23" applyNumberFormat="0" applyFill="0" applyAlignment="0" applyProtection="0"/>
    <xf numFmtId="0" fontId="35" fillId="0" borderId="23" applyNumberFormat="0" applyFill="0" applyAlignment="0" applyProtection="0"/>
    <xf numFmtId="44" fontId="3"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0" fontId="3" fillId="0" borderId="0"/>
    <xf numFmtId="0" fontId="9" fillId="0" borderId="0"/>
    <xf numFmtId="0" fontId="3" fillId="0" borderId="0"/>
    <xf numFmtId="0" fontId="10" fillId="0" borderId="0"/>
    <xf numFmtId="0" fontId="9" fillId="0" borderId="0"/>
    <xf numFmtId="0" fontId="9" fillId="0" borderId="0"/>
    <xf numFmtId="43" fontId="9" fillId="0" borderId="0" applyFont="0" applyFill="0" applyBorder="0" applyAlignment="0" applyProtection="0"/>
    <xf numFmtId="0" fontId="9" fillId="0" borderId="0"/>
    <xf numFmtId="0" fontId="2" fillId="0" borderId="0"/>
    <xf numFmtId="43" fontId="2" fillId="0" borderId="0" applyFont="0" applyFill="0" applyBorder="0" applyAlignment="0" applyProtection="0"/>
    <xf numFmtId="43" fontId="9" fillId="0" borderId="0" applyFont="0" applyFill="0" applyBorder="0" applyAlignment="0" applyProtection="0"/>
    <xf numFmtId="0" fontId="51" fillId="0" borderId="0"/>
    <xf numFmtId="43" fontId="5" fillId="0" borderId="0" applyFont="0" applyFill="0" applyBorder="0" applyAlignment="0" applyProtection="0"/>
    <xf numFmtId="166" fontId="10" fillId="0" borderId="0" applyFont="0" applyFill="0" applyBorder="0" applyAlignment="0" applyProtection="0"/>
    <xf numFmtId="43" fontId="2" fillId="0" borderId="0" applyFont="0" applyFill="0" applyBorder="0" applyAlignment="0" applyProtection="0"/>
    <xf numFmtId="0" fontId="2" fillId="0" borderId="0"/>
    <xf numFmtId="0" fontId="5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7" applyNumberFormat="0" applyFont="0" applyAlignment="0" applyProtection="0"/>
    <xf numFmtId="0" fontId="2" fillId="3" borderId="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0" fillId="0" borderId="0"/>
    <xf numFmtId="0" fontId="2" fillId="0" borderId="0"/>
    <xf numFmtId="9" fontId="10" fillId="0" borderId="0" applyFont="0" applyFill="0" applyBorder="0" applyAlignment="0" applyProtection="0"/>
    <xf numFmtId="0" fontId="5" fillId="0" borderId="0"/>
    <xf numFmtId="0" fontId="5" fillId="0" borderId="0"/>
    <xf numFmtId="0" fontId="2" fillId="0" borderId="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0" fontId="10" fillId="0" borderId="0"/>
    <xf numFmtId="0" fontId="5" fillId="0" borderId="0"/>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5" fillId="0" borderId="0"/>
    <xf numFmtId="0" fontId="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5" fillId="0" borderId="0"/>
    <xf numFmtId="37" fontId="12" fillId="0" borderId="0"/>
    <xf numFmtId="0" fontId="5" fillId="0" borderId="0"/>
    <xf numFmtId="0" fontId="5" fillId="0" borderId="0"/>
    <xf numFmtId="0" fontId="12" fillId="0" borderId="0"/>
    <xf numFmtId="168" fontId="12" fillId="0" borderId="0"/>
    <xf numFmtId="0" fontId="5" fillId="0" borderId="0"/>
    <xf numFmtId="0" fontId="5" fillId="0" borderId="0"/>
    <xf numFmtId="0" fontId="5" fillId="0" borderId="0"/>
    <xf numFmtId="0" fontId="5" fillId="0" borderId="0"/>
    <xf numFmtId="5" fontId="12" fillId="0" borderId="0"/>
    <xf numFmtId="0" fontId="5" fillId="0" borderId="0"/>
    <xf numFmtId="0" fontId="5" fillId="0" borderId="0"/>
    <xf numFmtId="0" fontId="9" fillId="0" borderId="0"/>
    <xf numFmtId="0" fontId="5" fillId="0" borderId="0"/>
    <xf numFmtId="0" fontId="5" fillId="0" borderId="0"/>
    <xf numFmtId="0" fontId="9" fillId="0" borderId="0"/>
    <xf numFmtId="0" fontId="1" fillId="0" borderId="0"/>
    <xf numFmtId="44" fontId="52" fillId="0" borderId="0" applyFont="0" applyFill="0" applyBorder="0" applyAlignment="0" applyProtection="0"/>
  </cellStyleXfs>
  <cellXfs count="135">
    <xf numFmtId="0" fontId="0" fillId="0" borderId="0" xfId="0"/>
    <xf numFmtId="0" fontId="6" fillId="0" borderId="0" xfId="0" applyFont="1"/>
    <xf numFmtId="0" fontId="5" fillId="0" borderId="0" xfId="0" applyFont="1"/>
    <xf numFmtId="0" fontId="5" fillId="0" borderId="1" xfId="0" applyFont="1" applyBorder="1" applyAlignment="1">
      <alignment horizontal="fill"/>
    </xf>
    <xf numFmtId="0" fontId="5" fillId="0" borderId="0" xfId="0" applyFont="1" applyAlignment="1">
      <alignment horizontal="fill"/>
    </xf>
    <xf numFmtId="0" fontId="5" fillId="0" borderId="1" xfId="0" applyFont="1" applyBorder="1"/>
    <xf numFmtId="0" fontId="6" fillId="0" borderId="0" xfId="0" applyFont="1" applyAlignment="1">
      <alignment horizontal="center"/>
    </xf>
    <xf numFmtId="0" fontId="5" fillId="0" borderId="0" xfId="0" applyFont="1" applyAlignment="1">
      <alignment horizontal="center"/>
    </xf>
    <xf numFmtId="0" fontId="5" fillId="0" borderId="2" xfId="0" applyFont="1" applyBorder="1" applyAlignment="1">
      <alignment horizontal="fill"/>
    </xf>
    <xf numFmtId="0" fontId="5" fillId="0" borderId="3" xfId="0" applyFont="1" applyBorder="1" applyAlignment="1">
      <alignment horizontal="fill"/>
    </xf>
    <xf numFmtId="17" fontId="5" fillId="0" borderId="0" xfId="0" quotePrefix="1" applyNumberFormat="1" applyFont="1" applyAlignment="1">
      <alignment horizontal="center"/>
    </xf>
    <xf numFmtId="169" fontId="8" fillId="0" borderId="0" xfId="28" applyNumberFormat="1" applyFont="1" applyFill="1" applyAlignment="1" applyProtection="1">
      <alignment horizontal="center"/>
    </xf>
    <xf numFmtId="169" fontId="8" fillId="0" borderId="0" xfId="28" applyNumberFormat="1" applyFont="1" applyFill="1" applyAlignment="1" applyProtection="1">
      <alignment horizontal="left"/>
    </xf>
    <xf numFmtId="170" fontId="5" fillId="0" borderId="0" xfId="1" applyNumberFormat="1" applyFont="1"/>
    <xf numFmtId="0" fontId="10" fillId="0" borderId="0" xfId="0" applyFont="1"/>
    <xf numFmtId="0" fontId="16" fillId="0" borderId="4" xfId="2" applyFont="1" applyBorder="1"/>
    <xf numFmtId="0" fontId="16" fillId="0" borderId="0" xfId="2" applyFont="1"/>
    <xf numFmtId="43" fontId="10" fillId="0" borderId="0" xfId="1" applyFont="1"/>
    <xf numFmtId="170" fontId="10" fillId="0" borderId="2" xfId="1" applyNumberFormat="1" applyFont="1" applyBorder="1"/>
    <xf numFmtId="43" fontId="10" fillId="0" borderId="0" xfId="0" applyNumberFormat="1" applyFont="1"/>
    <xf numFmtId="171" fontId="10" fillId="0" borderId="0" xfId="1" applyNumberFormat="1" applyFont="1"/>
    <xf numFmtId="0" fontId="10" fillId="2" borderId="0" xfId="0" applyFont="1" applyFill="1"/>
    <xf numFmtId="43" fontId="10" fillId="2" borderId="0" xfId="0" applyNumberFormat="1" applyFont="1" applyFill="1"/>
    <xf numFmtId="0" fontId="9" fillId="0" borderId="0" xfId="31"/>
    <xf numFmtId="0" fontId="9" fillId="0" borderId="4" xfId="31" applyBorder="1"/>
    <xf numFmtId="0" fontId="17" fillId="0" borderId="6" xfId="31" applyFont="1" applyBorder="1" applyAlignment="1">
      <alignment horizontal="center" vertical="center" wrapText="1"/>
    </xf>
    <xf numFmtId="0" fontId="18" fillId="0" borderId="0" xfId="31" applyFont="1" applyAlignment="1">
      <alignment horizontal="left" vertical="center"/>
    </xf>
    <xf numFmtId="39" fontId="17" fillId="0" borderId="0" xfId="31" applyNumberFormat="1" applyFont="1" applyAlignment="1">
      <alignment horizontal="right" vertical="center"/>
    </xf>
    <xf numFmtId="0" fontId="19" fillId="0" borderId="0" xfId="31" applyFont="1" applyAlignment="1">
      <alignment horizontal="left" vertical="center" indent="1"/>
    </xf>
    <xf numFmtId="0" fontId="19" fillId="0" borderId="0" xfId="31" applyFont="1" applyAlignment="1">
      <alignment horizontal="left" vertical="center" indent="2"/>
    </xf>
    <xf numFmtId="0" fontId="19" fillId="0" borderId="0" xfId="31" applyFont="1" applyAlignment="1">
      <alignment horizontal="left" vertical="center" indent="3"/>
    </xf>
    <xf numFmtId="0" fontId="17" fillId="0" borderId="0" xfId="31" applyFont="1" applyAlignment="1">
      <alignment horizontal="left" vertical="center" indent="6"/>
    </xf>
    <xf numFmtId="0" fontId="20" fillId="0" borderId="0" xfId="31" applyFont="1" applyAlignment="1">
      <alignment horizontal="left" vertical="center" indent="5"/>
    </xf>
    <xf numFmtId="39" fontId="20" fillId="0" borderId="5" xfId="31" applyNumberFormat="1" applyFont="1" applyBorder="1" applyAlignment="1">
      <alignment horizontal="right" vertical="center"/>
    </xf>
    <xf numFmtId="0" fontId="5" fillId="0" borderId="0" xfId="0" applyFont="1" applyFill="1" applyAlignment="1">
      <alignment horizontal="center"/>
    </xf>
    <xf numFmtId="43" fontId="10" fillId="0" borderId="0" xfId="5" applyFont="1"/>
    <xf numFmtId="167" fontId="10" fillId="2" borderId="0" xfId="25" applyFont="1" applyFill="1" applyAlignment="1">
      <alignment horizontal="left" indent="2"/>
    </xf>
    <xf numFmtId="43" fontId="10" fillId="2" borderId="10" xfId="5" applyFont="1" applyFill="1" applyBorder="1"/>
    <xf numFmtId="0" fontId="17" fillId="0" borderId="0" xfId="20" applyFont="1" applyAlignment="1">
      <alignment horizontal="right" vertical="center"/>
    </xf>
    <xf numFmtId="43" fontId="10" fillId="0" borderId="2" xfId="5" applyFont="1" applyBorder="1"/>
    <xf numFmtId="41" fontId="10" fillId="0" borderId="0" xfId="33" quotePrefix="1" applyNumberFormat="1" applyFont="1" applyFill="1" applyAlignment="1">
      <alignment horizontal="right"/>
    </xf>
    <xf numFmtId="0" fontId="0" fillId="0" borderId="0" xfId="0" applyFill="1"/>
    <xf numFmtId="0" fontId="3" fillId="0" borderId="0" xfId="32" applyFill="1"/>
    <xf numFmtId="167" fontId="10" fillId="0" borderId="0" xfId="33" applyFont="1" applyFill="1" applyAlignment="1">
      <alignment horizontal="centerContinuous"/>
    </xf>
    <xf numFmtId="41" fontId="10" fillId="0" borderId="0" xfId="33" applyNumberFormat="1" applyFont="1" applyFill="1" applyAlignment="1">
      <alignment horizontal="centerContinuous"/>
    </xf>
    <xf numFmtId="41" fontId="10" fillId="0" borderId="0" xfId="33" applyNumberFormat="1" applyFont="1" applyFill="1" applyAlignment="1">
      <alignment horizontal="center"/>
    </xf>
    <xf numFmtId="167" fontId="10" fillId="0" borderId="0" xfId="33" quotePrefix="1" applyFont="1" applyFill="1" applyAlignment="1">
      <alignment horizontal="left" indent="4"/>
    </xf>
    <xf numFmtId="173" fontId="10" fillId="0" borderId="0" xfId="34" quotePrefix="1" applyNumberFormat="1" applyFont="1" applyFill="1" applyBorder="1" applyProtection="1"/>
    <xf numFmtId="173" fontId="10" fillId="0" borderId="0" xfId="34" applyNumberFormat="1" applyFont="1" applyFill="1" applyProtection="1"/>
    <xf numFmtId="41" fontId="10" fillId="0" borderId="0" xfId="33" quotePrefix="1" applyNumberFormat="1" applyFont="1" applyFill="1" applyAlignment="1">
      <alignment horizontal="center"/>
    </xf>
    <xf numFmtId="167" fontId="23" fillId="0" borderId="0" xfId="35" applyFont="1" applyFill="1" applyAlignment="1">
      <alignment horizontal="center" wrapText="1"/>
    </xf>
    <xf numFmtId="167" fontId="23" fillId="0" borderId="0" xfId="33" applyFont="1" applyFill="1" applyAlignment="1">
      <alignment horizontal="center" wrapText="1"/>
    </xf>
    <xf numFmtId="41" fontId="23" fillId="0" borderId="0" xfId="33" quotePrefix="1" applyNumberFormat="1" applyFont="1" applyFill="1" applyAlignment="1">
      <alignment horizontal="center" wrapText="1"/>
    </xf>
    <xf numFmtId="41" fontId="23" fillId="0" borderId="0" xfId="33" applyNumberFormat="1" applyFont="1" applyFill="1" applyAlignment="1">
      <alignment horizontal="center" wrapText="1"/>
    </xf>
    <xf numFmtId="167" fontId="10" fillId="0" borderId="0" xfId="33" applyFont="1" applyFill="1" applyAlignment="1">
      <alignment horizontal="center"/>
    </xf>
    <xf numFmtId="167" fontId="10" fillId="0" borderId="0" xfId="33" applyFont="1" applyFill="1" applyAlignment="1">
      <alignment horizontal="left"/>
    </xf>
    <xf numFmtId="42" fontId="10" fillId="0" borderId="0" xfId="33" applyNumberFormat="1" applyFont="1" applyFill="1" applyProtection="1">
      <protection locked="0"/>
    </xf>
    <xf numFmtId="170" fontId="10" fillId="0" borderId="0" xfId="33" applyNumberFormat="1" applyFont="1" applyFill="1" applyProtection="1">
      <protection locked="0"/>
    </xf>
    <xf numFmtId="170" fontId="10" fillId="0" borderId="0" xfId="33" applyNumberFormat="1" applyFont="1" applyFill="1"/>
    <xf numFmtId="42" fontId="10" fillId="0" borderId="0" xfId="33" applyNumberFormat="1" applyFont="1" applyFill="1"/>
    <xf numFmtId="167" fontId="10" fillId="0" borderId="0" xfId="33" applyFont="1" applyFill="1"/>
    <xf numFmtId="167" fontId="22" fillId="0" borderId="0" xfId="33" applyFont="1" applyFill="1" applyAlignment="1">
      <alignment horizontal="left"/>
    </xf>
    <xf numFmtId="167" fontId="23" fillId="0" borderId="0" xfId="33" applyFont="1" applyFill="1" applyAlignment="1">
      <alignment horizontal="left"/>
    </xf>
    <xf numFmtId="167" fontId="10" fillId="0" borderId="0" xfId="33" applyFont="1" applyFill="1" applyAlignment="1" applyProtection="1">
      <alignment horizontal="left"/>
      <protection locked="0"/>
    </xf>
    <xf numFmtId="41" fontId="26" fillId="0" borderId="0" xfId="33" applyNumberFormat="1" applyFont="1" applyFill="1"/>
    <xf numFmtId="167" fontId="10" fillId="0" borderId="0" xfId="33" quotePrefix="1" applyFont="1" applyFill="1" applyAlignment="1" applyProtection="1">
      <alignment horizontal="left"/>
      <protection locked="0"/>
    </xf>
    <xf numFmtId="170" fontId="23" fillId="0" borderId="0" xfId="33" applyNumberFormat="1" applyFont="1" applyFill="1" applyProtection="1">
      <protection locked="0"/>
    </xf>
    <xf numFmtId="170" fontId="23" fillId="0" borderId="0" xfId="33" applyNumberFormat="1" applyFont="1" applyFill="1"/>
    <xf numFmtId="170" fontId="10" fillId="0" borderId="0" xfId="4" applyNumberFormat="1" applyFont="1" applyFill="1" applyBorder="1" applyAlignment="1">
      <alignment horizontal="left"/>
    </xf>
    <xf numFmtId="170" fontId="10" fillId="0" borderId="0" xfId="33" applyNumberFormat="1" applyFont="1" applyFill="1" applyAlignment="1">
      <alignment horizontal="left"/>
    </xf>
    <xf numFmtId="42" fontId="27" fillId="0" borderId="0" xfId="33" applyNumberFormat="1" applyFont="1" applyFill="1"/>
    <xf numFmtId="170" fontId="27" fillId="0" borderId="0" xfId="33" applyNumberFormat="1" applyFont="1" applyFill="1"/>
    <xf numFmtId="42" fontId="23" fillId="0" borderId="0" xfId="33" applyNumberFormat="1" applyFont="1" applyFill="1"/>
    <xf numFmtId="167" fontId="10" fillId="0" borderId="0" xfId="33" applyFont="1" applyFill="1" applyAlignment="1">
      <alignment vertical="top"/>
    </xf>
    <xf numFmtId="167" fontId="10" fillId="0" borderId="0" xfId="33" applyFont="1" applyFill="1" applyAlignment="1">
      <alignment vertical="top" wrapText="1"/>
    </xf>
    <xf numFmtId="167" fontId="10" fillId="0" borderId="0" xfId="33" applyFont="1" applyFill="1" applyAlignment="1">
      <alignment horizontal="left" vertical="top" indent="1"/>
    </xf>
    <xf numFmtId="0" fontId="17" fillId="0" borderId="0" xfId="31" applyFont="1" applyFill="1"/>
    <xf numFmtId="0" fontId="10" fillId="0" borderId="0" xfId="2" applyFont="1" applyFill="1"/>
    <xf numFmtId="0" fontId="17" fillId="16" borderId="0" xfId="31" applyFont="1" applyFill="1" applyAlignment="1">
      <alignment horizontal="left" vertical="center" indent="6"/>
    </xf>
    <xf numFmtId="39" fontId="17" fillId="16" borderId="0" xfId="31" applyNumberFormat="1" applyFont="1" applyFill="1" applyAlignment="1">
      <alignment horizontal="right" vertical="center"/>
    </xf>
    <xf numFmtId="0" fontId="5" fillId="0" borderId="0" xfId="0" applyFont="1" applyFill="1" applyAlignment="1">
      <alignment horizontal="left"/>
    </xf>
    <xf numFmtId="170" fontId="5" fillId="0" borderId="0" xfId="1" applyNumberFormat="1" applyFont="1" applyFill="1"/>
    <xf numFmtId="0" fontId="5" fillId="0" borderId="0" xfId="0" applyFont="1" applyFill="1"/>
    <xf numFmtId="0" fontId="9" fillId="0" borderId="0" xfId="528"/>
    <xf numFmtId="0" fontId="9" fillId="0" borderId="4" xfId="528" applyBorder="1"/>
    <xf numFmtId="0" fontId="17" fillId="0" borderId="0" xfId="528" applyFont="1"/>
    <xf numFmtId="0" fontId="17" fillId="0" borderId="6" xfId="528" applyFont="1" applyBorder="1" applyAlignment="1">
      <alignment horizontal="center" vertical="center" wrapText="1"/>
    </xf>
    <xf numFmtId="0" fontId="18" fillId="0" borderId="0" xfId="528" applyFont="1" applyAlignment="1">
      <alignment horizontal="left" vertical="center"/>
    </xf>
    <xf numFmtId="172" fontId="17" fillId="0" borderId="0" xfId="528" applyNumberFormat="1" applyFont="1" applyAlignment="1">
      <alignment horizontal="right" vertical="center"/>
    </xf>
    <xf numFmtId="0" fontId="18" fillId="0" borderId="0" xfId="528" applyFont="1" applyAlignment="1">
      <alignment horizontal="left" vertical="center" indent="1"/>
    </xf>
    <xf numFmtId="0" fontId="18" fillId="0" borderId="0" xfId="528" applyFont="1" applyAlignment="1">
      <alignment horizontal="left" vertical="center" indent="2"/>
    </xf>
    <xf numFmtId="0" fontId="18" fillId="0" borderId="0" xfId="528" applyFont="1" applyAlignment="1">
      <alignment horizontal="left" vertical="center" indent="3"/>
    </xf>
    <xf numFmtId="0" fontId="17" fillId="0" borderId="0" xfId="528" applyFont="1" applyAlignment="1">
      <alignment horizontal="left" vertical="center" indent="4"/>
    </xf>
    <xf numFmtId="0" fontId="20" fillId="0" borderId="0" xfId="528" applyFont="1" applyAlignment="1">
      <alignment horizontal="left" vertical="center" indent="3"/>
    </xf>
    <xf numFmtId="164" fontId="17" fillId="0" borderId="5" xfId="528" applyNumberFormat="1" applyFont="1" applyBorder="1" applyAlignment="1">
      <alignment horizontal="right" vertical="center"/>
    </xf>
    <xf numFmtId="43" fontId="10" fillId="0" borderId="0" xfId="0" applyNumberFormat="1" applyFont="1" applyFill="1"/>
    <xf numFmtId="0" fontId="10" fillId="0" borderId="0" xfId="0" applyFont="1" applyFill="1"/>
    <xf numFmtId="43" fontId="10" fillId="0" borderId="0" xfId="1" applyFont="1" applyFill="1"/>
    <xf numFmtId="0" fontId="11" fillId="0" borderId="0" xfId="528" applyFont="1" applyFill="1" applyAlignment="1">
      <alignment horizontal="right" vertical="center"/>
    </xf>
    <xf numFmtId="43" fontId="11" fillId="0" borderId="0" xfId="1" applyFont="1" applyBorder="1" applyAlignment="1">
      <alignment horizontal="right" vertical="center"/>
    </xf>
    <xf numFmtId="164" fontId="0" fillId="0" borderId="0" xfId="0" applyNumberFormat="1"/>
    <xf numFmtId="0" fontId="17" fillId="0" borderId="0" xfId="20" applyFont="1" applyAlignment="1">
      <alignment horizontal="right" vertical="center"/>
    </xf>
    <xf numFmtId="43" fontId="10" fillId="0" borderId="2" xfId="5" applyFont="1" applyBorder="1"/>
    <xf numFmtId="43" fontId="51" fillId="2" borderId="0" xfId="532" applyNumberFormat="1" applyFill="1"/>
    <xf numFmtId="0" fontId="10" fillId="0" borderId="0" xfId="2" applyFont="1" applyFill="1" applyAlignment="1">
      <alignment horizontal="right"/>
    </xf>
    <xf numFmtId="169" fontId="8" fillId="0" borderId="0" xfId="28" applyNumberFormat="1" applyFont="1" applyFill="1" applyAlignment="1" applyProtection="1">
      <alignment horizontal="center"/>
    </xf>
    <xf numFmtId="169" fontId="8" fillId="0" borderId="0" xfId="28" applyNumberFormat="1" applyFont="1" applyFill="1" applyAlignment="1" applyProtection="1">
      <alignment horizontal="left"/>
    </xf>
    <xf numFmtId="0" fontId="5" fillId="0" borderId="1" xfId="0" applyFont="1" applyBorder="1" applyAlignment="1">
      <alignment horizontal="center"/>
    </xf>
    <xf numFmtId="170" fontId="5" fillId="0" borderId="0" xfId="1" applyNumberFormat="1" applyFont="1" applyAlignment="1">
      <alignment horizontal="fill"/>
    </xf>
    <xf numFmtId="0" fontId="5" fillId="0" borderId="0" xfId="0" applyFont="1" applyAlignment="1">
      <alignment horizontal="left"/>
    </xf>
    <xf numFmtId="169" fontId="5" fillId="0" borderId="0" xfId="24" quotePrefix="1" applyNumberFormat="1" applyFont="1" applyAlignment="1">
      <alignment horizontal="center"/>
    </xf>
    <xf numFmtId="168" fontId="5" fillId="0" borderId="0" xfId="24" quotePrefix="1" applyFont="1" applyAlignment="1">
      <alignment horizontal="left"/>
    </xf>
    <xf numFmtId="0" fontId="5" fillId="0" borderId="0" xfId="24" applyNumberFormat="1" applyFont="1" applyAlignment="1">
      <alignment horizontal="center"/>
    </xf>
    <xf numFmtId="168" fontId="5" fillId="0" borderId="0" xfId="24" applyFont="1" applyAlignment="1">
      <alignment horizontal="left"/>
    </xf>
    <xf numFmtId="2" fontId="5" fillId="0" borderId="0" xfId="0" applyNumberFormat="1" applyFont="1" applyAlignment="1">
      <alignment horizontal="center"/>
    </xf>
    <xf numFmtId="1" fontId="5" fillId="0" borderId="0" xfId="0" applyNumberFormat="1" applyFont="1"/>
    <xf numFmtId="170" fontId="5" fillId="0" borderId="0" xfId="1" applyNumberFormat="1" applyFont="1" applyAlignment="1">
      <alignment horizontal="center"/>
    </xf>
    <xf numFmtId="170" fontId="5" fillId="0" borderId="3" xfId="1" applyNumberFormat="1" applyFont="1" applyBorder="1" applyAlignment="1">
      <alignment horizontal="fill"/>
    </xf>
    <xf numFmtId="170" fontId="5" fillId="0" borderId="0" xfId="0" applyNumberFormat="1" applyFont="1"/>
    <xf numFmtId="0" fontId="5" fillId="0" borderId="0" xfId="0" applyFont="1" applyBorder="1" applyAlignment="1">
      <alignment horizontal="fill"/>
    </xf>
    <xf numFmtId="1" fontId="5" fillId="0" borderId="0" xfId="1" applyNumberFormat="1" applyFont="1" applyBorder="1"/>
    <xf numFmtId="176" fontId="5" fillId="0" borderId="0" xfId="736" applyNumberFormat="1" applyFont="1" applyFill="1"/>
    <xf numFmtId="0" fontId="53" fillId="0" borderId="6" xfId="0" applyFont="1" applyBorder="1" applyAlignment="1">
      <alignment horizontal="center" vertical="center" wrapText="1"/>
    </xf>
    <xf numFmtId="0" fontId="54" fillId="0" borderId="0" xfId="0" applyFont="1" applyAlignment="1">
      <alignment horizontal="left"/>
    </xf>
    <xf numFmtId="164" fontId="53" fillId="0" borderId="0" xfId="0" applyNumberFormat="1" applyFont="1" applyAlignment="1">
      <alignment horizontal="right"/>
    </xf>
    <xf numFmtId="0" fontId="55" fillId="0" borderId="0" xfId="0" applyFont="1" applyAlignment="1">
      <alignment horizontal="left" indent="1"/>
    </xf>
    <xf numFmtId="0" fontId="53" fillId="0" borderId="0" xfId="0" applyFont="1" applyAlignment="1">
      <alignment horizontal="left" indent="2"/>
    </xf>
    <xf numFmtId="0" fontId="54" fillId="0" borderId="0" xfId="0" applyFont="1" applyAlignment="1">
      <alignment horizontal="left" indent="2"/>
    </xf>
    <xf numFmtId="164" fontId="54" fillId="0" borderId="5" xfId="0" applyNumberFormat="1" applyFont="1" applyBorder="1" applyAlignment="1">
      <alignment horizontal="right"/>
    </xf>
    <xf numFmtId="0" fontId="17" fillId="0" borderId="6" xfId="31" applyFont="1" applyBorder="1" applyAlignment="1">
      <alignment horizontal="center" vertical="center" wrapText="1"/>
    </xf>
    <xf numFmtId="0" fontId="17" fillId="0" borderId="8" xfId="31" applyFont="1" applyBorder="1" applyAlignment="1">
      <alignment horizontal="center" vertical="center" wrapText="1"/>
    </xf>
    <xf numFmtId="0" fontId="17" fillId="0" borderId="9" xfId="31" applyFont="1" applyBorder="1" applyAlignment="1">
      <alignment horizontal="center" vertical="center" wrapText="1"/>
    </xf>
    <xf numFmtId="0" fontId="17" fillId="0" borderId="6" xfId="528" applyFont="1" applyBorder="1" applyAlignment="1">
      <alignment horizontal="center" vertical="center" wrapText="1"/>
    </xf>
    <xf numFmtId="167" fontId="10" fillId="0" borderId="0" xfId="33" applyFont="1" applyFill="1" applyAlignment="1">
      <alignment horizontal="center"/>
    </xf>
    <xf numFmtId="0" fontId="56" fillId="0" borderId="0" xfId="28" applyFont="1"/>
  </cellXfs>
  <cellStyles count="737">
    <cellStyle name="20% - Accent1 2" xfId="45" xr:uid="{D7EDED13-7C10-463F-BA23-2F3A0C6A1546}"/>
    <cellStyle name="20% - Accent1 2 2" xfId="545" xr:uid="{9822FC70-10D1-4502-AC25-920B4DD64D6E}"/>
    <cellStyle name="20% - Accent1 2 2 2" xfId="672" xr:uid="{75541FB5-0C60-40A8-9E13-401650751F85}"/>
    <cellStyle name="20% - Accent1 2 3" xfId="618" xr:uid="{9A381B57-581E-4096-B814-7849BBEBB04F}"/>
    <cellStyle name="20% - Accent2 2" xfId="46" xr:uid="{2BD6C205-6E43-408E-B8FA-738DD67D01C4}"/>
    <cellStyle name="20% - Accent2 2 2" xfId="546" xr:uid="{B6AB8EA8-2A63-4656-9F97-F68E4C58E248}"/>
    <cellStyle name="20% - Accent2 2 2 2" xfId="673" xr:uid="{71CA77EA-D1B3-4AFD-875A-54C8F558AC7D}"/>
    <cellStyle name="20% - Accent2 2 3" xfId="619" xr:uid="{006FDAD3-6C2E-43BB-8DDA-D384D3427CF7}"/>
    <cellStyle name="20% - Accent3 2" xfId="47" xr:uid="{E0EE117B-E382-4499-80BE-1E7B6F2591F2}"/>
    <cellStyle name="20% - Accent3 2 2" xfId="547" xr:uid="{85FC8CB2-5F89-4CE2-8B02-6D8C861C3B5C}"/>
    <cellStyle name="20% - Accent3 2 2 2" xfId="674" xr:uid="{54F637C6-8D5E-44F2-90C9-6AC19177A606}"/>
    <cellStyle name="20% - Accent3 2 3" xfId="620" xr:uid="{D42E74AA-DC01-4419-9678-54B67DB1218A}"/>
    <cellStyle name="20% - Accent4 2" xfId="48" xr:uid="{8C4DAD83-DC4F-4C51-A1D6-5D5928EE80EF}"/>
    <cellStyle name="20% - Accent4 2 2" xfId="548" xr:uid="{BA004F11-287C-4F07-978C-25FC283DAFDB}"/>
    <cellStyle name="20% - Accent4 2 2 2" xfId="675" xr:uid="{1510D5AA-352B-4DDB-9B2A-23194073C237}"/>
    <cellStyle name="20% - Accent4 2 3" xfId="621" xr:uid="{465C3CA0-7579-465D-AEBE-2C48E4289CEA}"/>
    <cellStyle name="20% - Accent5 2" xfId="49" xr:uid="{9600C045-399D-42FD-8462-E2682F66091A}"/>
    <cellStyle name="20% - Accent5 2 2" xfId="549" xr:uid="{4AB020F6-DD05-4401-B933-BDDCEDEA8C12}"/>
    <cellStyle name="20% - Accent5 2 2 2" xfId="676" xr:uid="{6B247D4C-12FA-4846-B0AF-DF42D990F427}"/>
    <cellStyle name="20% - Accent5 2 3" xfId="622" xr:uid="{B4B53049-98B5-455E-9078-5FD2B22804E7}"/>
    <cellStyle name="20% - Accent6 2" xfId="50" xr:uid="{4E0B5765-2126-4128-957B-D635134E70D2}"/>
    <cellStyle name="20% - Accent6 2 2" xfId="550" xr:uid="{C5393B02-0E4A-4050-B1C9-56DD8D2FBC53}"/>
    <cellStyle name="20% - Accent6 2 2 2" xfId="677" xr:uid="{037DEBDE-6130-463A-AB02-8B323385511E}"/>
    <cellStyle name="20% - Accent6 2 3" xfId="623" xr:uid="{2473CD8B-29BF-46F5-AFDA-C09E8EDDA29F}"/>
    <cellStyle name="40% - Accent1 2" xfId="51" xr:uid="{7ABCE111-445E-4F24-8471-C654388F8809}"/>
    <cellStyle name="40% - Accent1 2 2" xfId="551" xr:uid="{9BFF0006-7CCA-4F86-9B35-4A2D11714DFF}"/>
    <cellStyle name="40% - Accent1 2 2 2" xfId="678" xr:uid="{4F02F8B5-9D34-4A1A-BC19-B07CC8433BCF}"/>
    <cellStyle name="40% - Accent1 2 3" xfId="624" xr:uid="{1EA02B00-6974-49E3-95D3-2AC900DF46C1}"/>
    <cellStyle name="40% - Accent2 2" xfId="52" xr:uid="{FDB9AC57-55E0-404C-B35C-3766D50276D1}"/>
    <cellStyle name="40% - Accent2 2 2" xfId="552" xr:uid="{CD2046F9-71C3-4BE3-B4E6-969CAC2CF3B9}"/>
    <cellStyle name="40% - Accent2 2 2 2" xfId="679" xr:uid="{E17151B4-1144-4946-B1E1-0F2D5FD29653}"/>
    <cellStyle name="40% - Accent2 2 3" xfId="625" xr:uid="{8AFED2AD-3AD6-4735-A2CB-C3DEFACBA536}"/>
    <cellStyle name="40% - Accent3 2" xfId="53" xr:uid="{ED04F25D-590D-4A5B-AB46-6ECB6855F383}"/>
    <cellStyle name="40% - Accent3 2 2" xfId="553" xr:uid="{E109787C-5C42-4324-8B85-33F5DD9530EC}"/>
    <cellStyle name="40% - Accent3 2 2 2" xfId="680" xr:uid="{4A9FAC3A-D49C-4F47-9B9E-BEE3214961D9}"/>
    <cellStyle name="40% - Accent3 2 3" xfId="626" xr:uid="{8DB13E35-9542-4D2F-B258-86E7F248E2A7}"/>
    <cellStyle name="40% - Accent4 2" xfId="54" xr:uid="{AE506E39-41F5-4D0C-B29D-5BFD5D174DDA}"/>
    <cellStyle name="40% - Accent4 2 2" xfId="554" xr:uid="{BE465C80-3F7F-4ABC-A060-C949D2050230}"/>
    <cellStyle name="40% - Accent4 2 2 2" xfId="681" xr:uid="{787D5172-8B02-4BD5-AC2C-ED87AC1E748E}"/>
    <cellStyle name="40% - Accent4 2 3" xfId="627" xr:uid="{38D88727-3DD8-4D97-A51E-AA81D2578F4E}"/>
    <cellStyle name="40% - Accent5 2" xfId="55" xr:uid="{E31B6329-2515-45D5-B186-875B057ECB43}"/>
    <cellStyle name="40% - Accent5 2 2" xfId="555" xr:uid="{962DB536-F212-4715-85C2-1ED557585E7E}"/>
    <cellStyle name="40% - Accent5 2 2 2" xfId="682" xr:uid="{DB93F6AC-ED65-42A1-AE4E-4BD1D696ACFD}"/>
    <cellStyle name="40% - Accent5 2 3" xfId="628" xr:uid="{CFE252CF-B186-4046-9EFB-5F6BCA61765D}"/>
    <cellStyle name="40% - Accent6 2" xfId="56" xr:uid="{8DF05548-4537-4B7E-A412-7062948FD047}"/>
    <cellStyle name="40% - Accent6 2 2" xfId="556" xr:uid="{7EBD273B-3778-4512-8D04-AEDAA6BAB3D6}"/>
    <cellStyle name="40% - Accent6 2 2 2" xfId="683" xr:uid="{E27D6192-B3B0-4132-B640-F0A887614D37}"/>
    <cellStyle name="40% - Accent6 2 3" xfId="629" xr:uid="{619B6467-9A1D-4116-9A0E-94DAB3E1B87E}"/>
    <cellStyle name="Accent1 - 20%" xfId="57" xr:uid="{9EFDE495-C1E6-4E5A-94CC-6915DD0232BE}"/>
    <cellStyle name="Accent1 - 40%" xfId="58" xr:uid="{6DD0AD32-CBB4-4865-B491-A668E7D4CA35}"/>
    <cellStyle name="Accent1 - 60%" xfId="59" xr:uid="{035E4193-1359-480C-94BD-24782E31BD84}"/>
    <cellStyle name="Accent1 10" xfId="60" xr:uid="{21C0580D-DA4B-4B96-BEE1-BFD2CB6400A1}"/>
    <cellStyle name="Accent1 11" xfId="61" xr:uid="{A7855658-EB61-4CDC-9874-88CBD306E466}"/>
    <cellStyle name="Accent1 2" xfId="62" xr:uid="{ADA0DBDC-4A48-4675-8397-145E82FA683C}"/>
    <cellStyle name="Accent1 3" xfId="63" xr:uid="{A47AA121-C33F-45E9-A6A8-91BABE86F60C}"/>
    <cellStyle name="Accent1 4" xfId="64" xr:uid="{062BB333-3A70-4187-8698-79CA4D9B338D}"/>
    <cellStyle name="Accent1 5" xfId="65" xr:uid="{90B1DE4D-9A36-4C83-BEE5-E2FC90DF6144}"/>
    <cellStyle name="Accent1 6" xfId="66" xr:uid="{3D2CC252-FB07-4730-8AA6-9F7EFEAC8858}"/>
    <cellStyle name="Accent1 7" xfId="67" xr:uid="{B4927CCC-3E1F-47C2-9205-64971F21DDB4}"/>
    <cellStyle name="Accent1 8" xfId="68" xr:uid="{83C90536-4955-48DD-B909-26C73FFEB215}"/>
    <cellStyle name="Accent1 9" xfId="69" xr:uid="{12143CDD-8D70-4F91-9665-BB70A81F2797}"/>
    <cellStyle name="Accent2 - 20%" xfId="70" xr:uid="{7206E1B8-DB97-445E-9416-5F481E52D977}"/>
    <cellStyle name="Accent2 - 40%" xfId="71" xr:uid="{6BDAAD78-4083-4025-A503-43D5652D3F05}"/>
    <cellStyle name="Accent2 - 60%" xfId="72" xr:uid="{025FE136-6A1C-478F-8B39-DE60FB15D69D}"/>
    <cellStyle name="Accent2 10" xfId="73" xr:uid="{4C552DDD-49C1-49D0-8115-5AC71DFD3203}"/>
    <cellStyle name="Accent2 11" xfId="74" xr:uid="{85E0DF63-D96C-47BB-B5CD-EB77D8BF9261}"/>
    <cellStyle name="Accent2 2" xfId="75" xr:uid="{6AC89A49-D379-4509-97C0-AFC72A4F18E4}"/>
    <cellStyle name="Accent2 3" xfId="76" xr:uid="{0B97B0D9-305F-4B30-8F17-00F44F4D67F2}"/>
    <cellStyle name="Accent2 4" xfId="77" xr:uid="{3CAB5DEF-12DD-4244-B734-ACF8B35DA51D}"/>
    <cellStyle name="Accent2 5" xfId="78" xr:uid="{B9ADFCA8-9E50-4397-91AA-A35277A826EB}"/>
    <cellStyle name="Accent2 6" xfId="79" xr:uid="{CD39AFB0-F1E4-4BFE-B158-068A8679DA5B}"/>
    <cellStyle name="Accent2 7" xfId="80" xr:uid="{0D43F3B5-2EA5-41FC-83C7-A2561BE352C9}"/>
    <cellStyle name="Accent2 8" xfId="81" xr:uid="{1CC38945-8522-4B70-BAE5-C76089DE9C6A}"/>
    <cellStyle name="Accent2 9" xfId="82" xr:uid="{08F72EE9-3EF5-41A7-B125-88A9C7F57762}"/>
    <cellStyle name="Accent3 - 20%" xfId="83" xr:uid="{944FAF50-D5B8-48B9-BEA6-BF82D58B27B3}"/>
    <cellStyle name="Accent3 - 40%" xfId="84" xr:uid="{EDED7125-0043-410C-9287-A33D85BD5130}"/>
    <cellStyle name="Accent3 - 60%" xfId="85" xr:uid="{BB753329-BF2B-41DF-B038-5170769CBFAF}"/>
    <cellStyle name="Accent3 10" xfId="86" xr:uid="{10746D9C-C004-4F4C-81CF-4F1225A53BEA}"/>
    <cellStyle name="Accent3 11" xfId="87" xr:uid="{7CC7598B-769C-4E0B-9031-DEFE1A8D123D}"/>
    <cellStyle name="Accent3 2" xfId="88" xr:uid="{48F5CE51-68D0-4678-A416-71319F24CEE0}"/>
    <cellStyle name="Accent3 3" xfId="89" xr:uid="{87E594AF-C93E-4F1E-8671-EE3CCA307A09}"/>
    <cellStyle name="Accent3 4" xfId="90" xr:uid="{EFBA2B6E-A768-4047-95DB-24352C4C59D2}"/>
    <cellStyle name="Accent3 5" xfId="91" xr:uid="{B5CF2318-CBD5-41B5-A157-C9293D87F6AE}"/>
    <cellStyle name="Accent3 6" xfId="92" xr:uid="{2F078B3A-309A-47ED-B83F-A62B0FAF09E1}"/>
    <cellStyle name="Accent3 7" xfId="93" xr:uid="{E6B0DFF8-235A-42F5-A9FD-C1FACF1E0CA4}"/>
    <cellStyle name="Accent3 8" xfId="94" xr:uid="{48ED1C23-0DB3-4FC3-B934-094C7C1F52EC}"/>
    <cellStyle name="Accent3 9" xfId="95" xr:uid="{67B23E20-03E8-46C6-BD86-F5DA2E986AA1}"/>
    <cellStyle name="Accent4 - 20%" xfId="96" xr:uid="{769C6F08-7977-4503-A98C-2CDC504DB4CD}"/>
    <cellStyle name="Accent4 - 40%" xfId="97" xr:uid="{EC096B36-C7D9-45FD-B80B-67DAF43EB93B}"/>
    <cellStyle name="Accent4 - 60%" xfId="98" xr:uid="{DD94971D-3C18-4BED-BAC6-5C187FDC47DD}"/>
    <cellStyle name="Accent4 10" xfId="414" xr:uid="{030285A3-52E0-4F41-BE1B-009FC326FB41}"/>
    <cellStyle name="Accent4 2" xfId="99" xr:uid="{9B49507A-B1B3-49E4-9C4B-AB7CD484449C}"/>
    <cellStyle name="Accent4 3" xfId="100" xr:uid="{F224F1F1-C797-49EB-81FB-4247C94D04B6}"/>
    <cellStyle name="Accent4 4" xfId="101" xr:uid="{89A19F18-4084-4D13-A93F-BC19AC684BCC}"/>
    <cellStyle name="Accent4 5" xfId="415" xr:uid="{DC421858-AA8A-4637-A2D0-643C4E258296}"/>
    <cellStyle name="Accent4 6" xfId="416" xr:uid="{1D488DED-1433-4239-BB3C-DBC57871CC9D}"/>
    <cellStyle name="Accent4 7" xfId="417" xr:uid="{FA407614-25C7-45C7-96E2-33352967BA08}"/>
    <cellStyle name="Accent4 8" xfId="418" xr:uid="{4A263C68-D8DC-4B53-908B-56DBA159A86D}"/>
    <cellStyle name="Accent4 9" xfId="419" xr:uid="{681C95AB-23C5-481F-806A-0BA3EF96AFDB}"/>
    <cellStyle name="Accent5 - 20%" xfId="102" xr:uid="{E0D96652-58D1-4907-8F93-B441B281CD91}"/>
    <cellStyle name="Accent5 - 40%" xfId="103" xr:uid="{CBA578D4-C634-4448-A40F-1595A24C0071}"/>
    <cellStyle name="Accent5 - 60%" xfId="104" xr:uid="{C335229B-104D-493E-B2C4-4950A41712C5}"/>
    <cellStyle name="Accent5 10" xfId="105" xr:uid="{578196F2-B8A7-4CEF-B07C-05FF3BAD4E43}"/>
    <cellStyle name="Accent5 11" xfId="106" xr:uid="{0655BAA9-8913-499E-AD9D-FCF719CF9E97}"/>
    <cellStyle name="Accent5 2" xfId="107" xr:uid="{6121F1DF-4E12-4C4C-938A-EF2F764C4FB9}"/>
    <cellStyle name="Accent5 3" xfId="108" xr:uid="{47C57B89-9388-4DE7-92AD-43BF8FAE4118}"/>
    <cellStyle name="Accent5 4" xfId="109" xr:uid="{E21605BC-8505-4E83-A676-6DE461C35FD1}"/>
    <cellStyle name="Accent5 5" xfId="110" xr:uid="{471DEA48-270B-409D-A2EB-8B148D695DC2}"/>
    <cellStyle name="Accent5 6" xfId="111" xr:uid="{892A3B9D-0D7C-4309-A80F-3BACA98B406E}"/>
    <cellStyle name="Accent5 7" xfId="112" xr:uid="{789BCC68-12A9-4110-8CC3-39533DFC19A5}"/>
    <cellStyle name="Accent5 8" xfId="113" xr:uid="{B66A2EBA-B6DB-4CA6-8E5A-1F7726DB3819}"/>
    <cellStyle name="Accent5 9" xfId="114" xr:uid="{E1883590-889F-4C44-A29D-18430512F4AD}"/>
    <cellStyle name="Accent6 - 20%" xfId="115" xr:uid="{85F3A89D-9A7E-492A-B083-58EF3E00B05B}"/>
    <cellStyle name="Accent6 - 40%" xfId="116" xr:uid="{2351B112-DDBB-46DD-B08D-D356DACC0AED}"/>
    <cellStyle name="Accent6 - 60%" xfId="117" xr:uid="{A5BEE068-07F5-4CED-9EA2-AA916C6C3F81}"/>
    <cellStyle name="Accent6 10" xfId="118" xr:uid="{7DA6E6C9-96DF-4523-8F69-1DDD60157DC7}"/>
    <cellStyle name="Accent6 11" xfId="119" xr:uid="{495D1B91-311C-436C-B8E8-C350D54A9269}"/>
    <cellStyle name="Accent6 2" xfId="120" xr:uid="{8DD9F59F-CE83-42AD-B0D1-DFEA55A4D229}"/>
    <cellStyle name="Accent6 3" xfId="121" xr:uid="{504D1FF4-5968-41D7-804D-2EC227FAF525}"/>
    <cellStyle name="Accent6 4" xfId="122" xr:uid="{BC160C2F-0AA5-4926-A7BD-E45F80261C23}"/>
    <cellStyle name="Accent6 5" xfId="123" xr:uid="{625466C7-B6E2-41DF-91A8-56333531FBDD}"/>
    <cellStyle name="Accent6 6" xfId="124" xr:uid="{E98302E4-AD5B-49CB-BB4F-31E46BAC64D3}"/>
    <cellStyle name="Accent6 7" xfId="125" xr:uid="{C3303BC0-C6F2-4BE8-AC39-A5B6758E3938}"/>
    <cellStyle name="Accent6 8" xfId="126" xr:uid="{DACB1C20-A27E-42E4-BE39-3F46031770FB}"/>
    <cellStyle name="Accent6 9" xfId="127" xr:uid="{6937968D-E37E-44B3-99E6-FFED56C644DC}"/>
    <cellStyle name="Bad 2" xfId="128" xr:uid="{528B54D7-68C9-46A4-9949-322D87AE8DAD}"/>
    <cellStyle name="Calculation 2" xfId="129" xr:uid="{E50C7034-FA0E-4DA5-B8C9-406DB25B7832}"/>
    <cellStyle name="Calculation 2 2" xfId="130" xr:uid="{863833F0-6B94-4FED-90A4-279BC32CE605}"/>
    <cellStyle name="Calculation 2 2 2" xfId="131" xr:uid="{8A8E5F36-D36E-41E5-AE3C-A213CCF6BA14}"/>
    <cellStyle name="Calculation 2 3" xfId="132" xr:uid="{67DF4E64-1644-44E7-9E78-1F9A429010F1}"/>
    <cellStyle name="Calculation 2 4" xfId="420" xr:uid="{DD2401C6-51EA-4B1C-95A5-BD4F9C2D0415}"/>
    <cellStyle name="Check Cell 2" xfId="133" xr:uid="{3E37BCE9-AA16-4E55-ACF6-3B0F737D8309}"/>
    <cellStyle name="Comma" xfId="1" builtinId="3"/>
    <cellStyle name="Comma 10" xfId="5" xr:uid="{9990B8DF-8E96-4699-9B71-9A67A278E096}"/>
    <cellStyle name="Comma 11" xfId="134" xr:uid="{951EBD47-C9CF-487D-B2A0-B9F442EEC72A}"/>
    <cellStyle name="Comma 2" xfId="6" xr:uid="{9E35ABD6-FD46-4EFF-BF6C-22C3F2581D40}"/>
    <cellStyle name="Comma 2 2" xfId="7" xr:uid="{8EED8CBA-D37C-419D-A83F-D073DC3CF594}"/>
    <cellStyle name="Comma 2 3" xfId="135" xr:uid="{15E3061F-5A49-4F9C-BB49-54C1A70F5E82}"/>
    <cellStyle name="Comma 2 4" xfId="34" xr:uid="{02705701-F6F1-41CB-B7ED-3463F09F56B2}"/>
    <cellStyle name="Comma 2 5" xfId="534" xr:uid="{6EDA5175-F7A5-49B9-8BD1-6A890C22BA91}"/>
    <cellStyle name="Comma 2 6" xfId="531" xr:uid="{E781F9ED-81F1-4B6D-9819-0493412B6A7E}"/>
    <cellStyle name="Comma 2 6 2" xfId="136" xr:uid="{29947483-9C81-4D1C-AEA7-4859E5BCEFCB}"/>
    <cellStyle name="Comma 28" xfId="137" xr:uid="{4A081FDC-89C5-41FC-AB86-D7B1D8A3A853}"/>
    <cellStyle name="Comma 28 2" xfId="138" xr:uid="{DDD499FD-685A-4254-9043-1E54750B5630}"/>
    <cellStyle name="Comma 28 2 2" xfId="559" xr:uid="{71347E27-C406-4CFC-9A49-773AC5B6BB4F}"/>
    <cellStyle name="Comma 28 2 2 2" xfId="686" xr:uid="{05E28560-53BF-43F4-82F0-244786D95D13}"/>
    <cellStyle name="Comma 28 2 3" xfId="631" xr:uid="{F6479AEF-53D5-4AC6-9030-FA9725413EAC}"/>
    <cellStyle name="Comma 28 3" xfId="558" xr:uid="{52F93C76-A900-445D-BA94-AAAF7DC6C90E}"/>
    <cellStyle name="Comma 28 3 2" xfId="685" xr:uid="{0C1F802D-AAEF-4276-9835-7EA914873A74}"/>
    <cellStyle name="Comma 28 4" xfId="630" xr:uid="{4F4D7B15-FCAB-4AA7-9D92-4ECB96702241}"/>
    <cellStyle name="Comma 29" xfId="139" xr:uid="{43CFE15F-1A40-4B3A-A080-41ECEBED4034}"/>
    <cellStyle name="Comma 3" xfId="4" xr:uid="{855E5C17-85C7-4BC4-984F-CBDD51A1D0E2}"/>
    <cellStyle name="Comma 3 2" xfId="8" xr:uid="{8D3C76E0-5267-4D46-A2FC-38DE56DCB355}"/>
    <cellStyle name="Comma 32" xfId="140" xr:uid="{D4C04470-736A-40F3-99A8-C8EAD48F5BD6}"/>
    <cellStyle name="Comma 4" xfId="9" xr:uid="{2D13C048-6C0B-4346-B7B6-201B552E7C71}"/>
    <cellStyle name="Comma 4 2" xfId="141" xr:uid="{DDB1F171-C693-4DAB-A481-0F9ADD74203B}"/>
    <cellStyle name="Comma 4 3" xfId="535" xr:uid="{486558D0-B1B6-4347-A7A0-D7E884651AD3}"/>
    <cellStyle name="Comma 4 3 2" xfId="663" xr:uid="{0E33FAED-DF06-456E-AD79-1F7496D774A7}"/>
    <cellStyle name="Comma 4 4" xfId="609" xr:uid="{8DA1A7BF-CB11-4E58-88E5-D608C43A57B0}"/>
    <cellStyle name="Comma 5" xfId="142" xr:uid="{CD5A2EB0-2310-44C3-9072-C5D65F14153F}"/>
    <cellStyle name="Comma 5 2" xfId="143" xr:uid="{B7D75022-3FD6-4BA7-99A2-53829A872019}"/>
    <cellStyle name="Comma 5 2 2" xfId="561" xr:uid="{A32243F0-8879-4676-843C-DCFCAEAB9339}"/>
    <cellStyle name="Comma 5 2 2 2" xfId="688" xr:uid="{3481C203-583E-4A5F-BFB9-DF8E524857F6}"/>
    <cellStyle name="Comma 5 2 3" xfId="633" xr:uid="{7168C9C7-72E5-40C0-9CCC-7CA5C8D04F10}"/>
    <cellStyle name="Comma 5 3" xfId="560" xr:uid="{A25C851C-594A-4439-89C1-251A7B985456}"/>
    <cellStyle name="Comma 5 3 2" xfId="687" xr:uid="{B24F6489-D1C1-4DCF-B75B-CE3799717AE1}"/>
    <cellStyle name="Comma 5 4" xfId="632" xr:uid="{EB78CFD9-220B-4A4E-BB51-31833947F71F}"/>
    <cellStyle name="Comma 6" xfId="527" xr:uid="{D738974B-4848-4515-AF01-99DBB2A030CC}"/>
    <cellStyle name="Comma 6 2" xfId="10" xr:uid="{628281F5-3E5A-4CAC-A06A-91E5AD47C2C5}"/>
    <cellStyle name="Comma 6 3" xfId="533" xr:uid="{5CD6DB72-F2E5-4CFC-9B08-4B67FE967542}"/>
    <cellStyle name="Comma 6 4" xfId="600" xr:uid="{626BDE58-E509-4F48-9D6C-90DACBE5D203}"/>
    <cellStyle name="Comma 7" xfId="530" xr:uid="{0C3A4626-F7FD-4E31-A9E9-6835ED173F04}"/>
    <cellStyle name="Comma 7 2" xfId="662" xr:uid="{3246EC5D-B0DA-41D1-9CCA-AFDA58ED488E}"/>
    <cellStyle name="Comma 8" xfId="607" xr:uid="{D4745ADB-9E88-4AB6-BB5D-1FEFC1FD5EA0}"/>
    <cellStyle name="Comma 9" xfId="604" xr:uid="{B5EE4D21-1C20-4765-9244-AFDE5E83BA77}"/>
    <cellStyle name="Comma 9 2" xfId="144" xr:uid="{D051B7E5-D027-4962-A105-15E63EE218C4}"/>
    <cellStyle name="Comma 9 2 2" xfId="145" xr:uid="{8D969811-03F0-4934-8BAE-D43B016CF13E}"/>
    <cellStyle name="Comma 9 2 2 2" xfId="563" xr:uid="{7C4A3E02-B24F-4CB1-A30B-519477208212}"/>
    <cellStyle name="Comma 9 2 2 2 2" xfId="690" xr:uid="{25CE5FCC-9CDC-4083-B465-EE48720E131D}"/>
    <cellStyle name="Comma 9 2 2 3" xfId="635" xr:uid="{3DA31C3F-97A4-4C4C-890D-01BBAEBE2662}"/>
    <cellStyle name="Comma 9 2 3" xfId="562" xr:uid="{FAB7D3A2-1CCF-45D9-8BA8-0410DC5465CE}"/>
    <cellStyle name="Comma 9 2 3 2" xfId="689" xr:uid="{6EF0C172-1D7D-423C-AAE0-D1F4434A7CF8}"/>
    <cellStyle name="Comma 9 2 4" xfId="634" xr:uid="{BFBC0361-A0D9-461B-9A60-E97C4797DF1B}"/>
    <cellStyle name="Currency" xfId="736" builtinId="4"/>
    <cellStyle name="Currency 2" xfId="12" xr:uid="{BFF4231D-8BF6-4427-9AB8-FD224A18E571}"/>
    <cellStyle name="Currency 2 2" xfId="518" xr:uid="{4DD7ED43-E011-4D57-A3D0-89402815082A}"/>
    <cellStyle name="Currency 2 2 2" xfId="593" xr:uid="{97D3266D-6F28-4D2C-B2BF-C595B9BFC713}"/>
    <cellStyle name="Currency 2 2 2 2" xfId="146" xr:uid="{7FB8D1C9-FD90-452D-8765-7D7D9F040AF6}"/>
    <cellStyle name="Currency 2 2 2 3" xfId="716" xr:uid="{17F91FBE-691E-4C71-8691-B6F0C3F1256C}"/>
    <cellStyle name="Currency 2 2 3" xfId="659" xr:uid="{D08D8DDA-736C-4DB9-B33A-4E59CBFD59B3}"/>
    <cellStyle name="Currency 2 3" xfId="519" xr:uid="{1CDEB4E7-5C0C-4644-9D27-CFE4A9E13F1A}"/>
    <cellStyle name="Currency 3" xfId="13" xr:uid="{CB95DAE1-D42A-4531-8180-973432BA848D}"/>
    <cellStyle name="Currency 3 2" xfId="520" xr:uid="{B6B4F8F6-4A8C-45DD-8C89-4ADFFA69E0C0}"/>
    <cellStyle name="Currency 3 2 2" xfId="594" xr:uid="{314F81CF-2698-4BC8-A410-B6221A1D27F1}"/>
    <cellStyle name="Currency 3 2 2 2" xfId="717" xr:uid="{0683DC0F-8E96-4AB4-BDB0-9F2E7D72AA36}"/>
    <cellStyle name="Currency 3 2 3" xfId="660" xr:uid="{23E1647E-7255-4BC3-9EED-1FCBFF55FEF8}"/>
    <cellStyle name="Currency 4" xfId="14" xr:uid="{F201285D-EB54-406E-9797-A43FBF7F06A9}"/>
    <cellStyle name="Currency 5" xfId="11" xr:uid="{560D47FC-FF0E-4847-98E8-532310B77679}"/>
    <cellStyle name="Good 2" xfId="147" xr:uid="{FADE9877-E87B-40CD-AE45-514206A4A5DF}"/>
    <cellStyle name="Heading 1 2" xfId="148" xr:uid="{59548E74-16DA-46CF-A438-28213D52FCDE}"/>
    <cellStyle name="Heading 2 2" xfId="149" xr:uid="{977A3A3A-275B-468B-A344-361E12AC7435}"/>
    <cellStyle name="Heading 3 2" xfId="150" xr:uid="{0240F880-78FE-4551-8B68-A704A1AF3343}"/>
    <cellStyle name="Heading 4 2" xfId="151" xr:uid="{B4055DDB-8431-4073-B0B2-E32D51A2F4E7}"/>
    <cellStyle name="Input 2" xfId="152" xr:uid="{DD0B6FFC-232C-46FB-8EC0-48F6B1AAB038}"/>
    <cellStyle name="Input 2 2" xfId="153" xr:uid="{B59A4F58-1FAE-440F-95B8-3E71AD16A5B8}"/>
    <cellStyle name="Input 2 2 2" xfId="154" xr:uid="{BD32C67E-1D17-4B58-A1C9-8E66F0AEDEFD}"/>
    <cellStyle name="Input 2 3" xfId="155" xr:uid="{13A7799B-DAFF-47F4-B460-8C6C136E3AB9}"/>
    <cellStyle name="Input 2 4" xfId="421" xr:uid="{3C1B50D6-B2B1-430A-9F2B-36BAB3BA7325}"/>
    <cellStyle name="Linked Cell 2" xfId="156" xr:uid="{A26AD96E-77FF-42C4-9FBC-82C816E9F891}"/>
    <cellStyle name="Neutral 2" xfId="157" xr:uid="{9D3C7D11-6493-4252-B205-81450A7278C9}"/>
    <cellStyle name="Normal" xfId="0" builtinId="0"/>
    <cellStyle name="Normal - Style1 2 6" xfId="15" xr:uid="{32BF1423-260E-4A18-AF82-1444D12D3A9D}"/>
    <cellStyle name="Normal 10" xfId="16" xr:uid="{697B94B0-666F-43AD-B624-078BE25D47CF}"/>
    <cellStyle name="Normal 10 2" xfId="17" xr:uid="{85874E32-6A0B-41DE-9243-A95488B47B31}"/>
    <cellStyle name="Normal 10 3" xfId="158" xr:uid="{CE277F0B-BAB7-4309-9339-9ABDF57FC035}"/>
    <cellStyle name="Normal 11" xfId="3" xr:uid="{0DB27B7D-15F4-46F1-933B-0DDF9C90D668}"/>
    <cellStyle name="Normal 11 2" xfId="159" xr:uid="{8E4DD0B8-AABD-40A9-84DF-46DC96BD5519}"/>
    <cellStyle name="Normal 12" xfId="18" xr:uid="{61CF0BD7-1FCA-4EEB-8DD4-71F92332B8A4}"/>
    <cellStyle name="Normal 12 2" xfId="160" xr:uid="{64DF6117-69EE-4C9D-BB8B-B72440A3C59F}"/>
    <cellStyle name="Normal 12 3" xfId="536" xr:uid="{5A2325B1-F500-4690-90F1-5F0B7019514F}"/>
    <cellStyle name="Normal 12 3 2" xfId="664" xr:uid="{D7D81233-9F27-420A-A3DD-A65E09D1A36F}"/>
    <cellStyle name="Normal 12 4" xfId="610" xr:uid="{0E85BEC5-FAAD-41B2-97C2-F9E000BA1462}"/>
    <cellStyle name="Normal 13" xfId="31" xr:uid="{698C90F5-B425-4C08-A238-AAD9260078A4}"/>
    <cellStyle name="Normal 13 2" xfId="161" xr:uid="{DCA60C59-BC27-4F6A-B3AA-930B432202D6}"/>
    <cellStyle name="Normal 14" xfId="162" xr:uid="{1E113A07-CB27-4EF3-925D-0FB616AC316F}"/>
    <cellStyle name="Normal 14 11" xfId="163" xr:uid="{F4C2DBEA-F8C3-4614-BAE0-2FA8FAD343FF}"/>
    <cellStyle name="Normal 14 11 2" xfId="164" xr:uid="{B4E189B4-6C9B-42E0-B9EF-AEC894307F59}"/>
    <cellStyle name="Normal 14 11 2 2" xfId="565" xr:uid="{5468B0D2-C67D-4166-911A-B87C00915C7B}"/>
    <cellStyle name="Normal 14 11 2 2 2" xfId="692" xr:uid="{144B9150-C1E6-44CA-8FA8-D5D9108B6612}"/>
    <cellStyle name="Normal 14 11 2 3" xfId="637" xr:uid="{CC612115-1F0D-4070-901F-18E1FA03AC69}"/>
    <cellStyle name="Normal 14 11 3" xfId="564" xr:uid="{81C8B1A9-414E-489F-92A2-46445E369E17}"/>
    <cellStyle name="Normal 14 11 3 2" xfId="691" xr:uid="{1F7F7FFA-C2AC-46B3-BBB3-B9ACE62700FD}"/>
    <cellStyle name="Normal 14 11 4" xfId="636" xr:uid="{25706B1D-F70D-4FB5-B1DC-057DB2D270A0}"/>
    <cellStyle name="Normal 15" xfId="165" xr:uid="{94355045-F16D-4F6E-8C14-5D83E07A68C1}"/>
    <cellStyle name="Normal 16" xfId="166" xr:uid="{54CF908D-6A5E-4422-9164-EE6D429B9113}"/>
    <cellStyle name="Normal 17" xfId="167" xr:uid="{58234271-E2D7-4E03-9009-C16179996DE1}"/>
    <cellStyle name="Normal 18" xfId="168" xr:uid="{6E909FEA-C04D-4243-B560-ED43EBE8F041}"/>
    <cellStyle name="Normal 19" xfId="169" xr:uid="{B27DCC34-3E79-48D3-A65D-9281D2D02F66}"/>
    <cellStyle name="Normal 2" xfId="2" xr:uid="{E9941537-04BE-452A-B5D2-341B38AEDE68}"/>
    <cellStyle name="Normal 2 2" xfId="20" xr:uid="{619E4110-8738-407B-95D9-5B3BEC4357F2}"/>
    <cellStyle name="Normal 2 2 2" xfId="39" xr:uid="{4AAFCA87-75D9-4E64-A2A6-A01018FCF283}"/>
    <cellStyle name="Normal 2 2 2 2" xfId="541" xr:uid="{4699A00D-0420-43D5-B55F-F9E12C38948A}"/>
    <cellStyle name="Normal 2 2 2 2 2" xfId="668" xr:uid="{98598F9B-0C7A-47D6-8697-0E245B83E051}"/>
    <cellStyle name="Normal 2 2 2 3" xfId="614" xr:uid="{1E25058B-7F20-4259-AAC8-720D104C80DB}"/>
    <cellStyle name="Normal 2 21" xfId="35" xr:uid="{53C854E9-1E61-410A-8BB6-F3B3596A8597}"/>
    <cellStyle name="Normal 2 3" xfId="19" xr:uid="{332BD2EA-D14E-4D1C-8D14-95FD268EE60E}"/>
    <cellStyle name="Normal 2 3 2" xfId="172" xr:uid="{D3EBAEE7-FCC0-4A39-BA40-4228FF4643B2}"/>
    <cellStyle name="Normal 2 3 3" xfId="171" xr:uid="{D450DD78-29FE-49A3-90E1-D21A058B988D}"/>
    <cellStyle name="Normal 2 3_Sch 5" xfId="521" xr:uid="{A1ACE45D-F1FF-4DEA-A1EB-043B621B6032}"/>
    <cellStyle name="Normal 2 4" xfId="41" xr:uid="{C3DF5729-32D9-44FB-8D76-9ABD001F88AA}"/>
    <cellStyle name="Normal 2 5" xfId="33" xr:uid="{012F518C-5E35-408D-A368-D37A069E4CBA}"/>
    <cellStyle name="Normal 2 6" xfId="722" xr:uid="{1E648BAE-22A8-4E10-AA60-85420C8D183E}"/>
    <cellStyle name="Normal 2_Sch 3" xfId="170" xr:uid="{863142A3-598E-41DF-B4F1-A6D422A09D12}"/>
    <cellStyle name="Normal 20" xfId="173" xr:uid="{30FEF6AB-B6FE-4DA1-8F95-457A7B0EE397}"/>
    <cellStyle name="Normal 21" xfId="40" xr:uid="{49F1546A-3E54-47C8-9DE1-CF9FEB70F4D9}"/>
    <cellStyle name="Normal 21 2" xfId="174" xr:uid="{7496E2D1-737A-4D9B-AFBD-AF93B24B9627}"/>
    <cellStyle name="Normal 21 2 2" xfId="566" xr:uid="{B502989B-1A56-48F0-BC0B-78B67793BA42}"/>
    <cellStyle name="Normal 21 2 2 2" xfId="693" xr:uid="{247260F1-C8C5-4061-8519-6AF78D04E38F}"/>
    <cellStyle name="Normal 21 2 3" xfId="638" xr:uid="{EF850D9B-F850-4C2C-9F00-89854BD949C6}"/>
    <cellStyle name="Normal 21 3" xfId="542" xr:uid="{3E11FD6A-251B-4DD9-8543-D72242D3E26A}"/>
    <cellStyle name="Normal 21 3 2" xfId="669" xr:uid="{5DCBC852-DDDC-4B2A-B5F5-B94053E2A38F}"/>
    <cellStyle name="Normal 21 4" xfId="615" xr:uid="{5A6A5522-AD69-40B9-9B09-A284311DD750}"/>
    <cellStyle name="Normal 22" xfId="175" xr:uid="{B33180C5-47EC-47ED-9B56-BD9B25C50CF8}"/>
    <cellStyle name="Normal 22 2" xfId="176" xr:uid="{B445B0A8-0916-4C05-87F2-6DCC1185CBCD}"/>
    <cellStyle name="Normal 22 2 2" xfId="568" xr:uid="{52AE3E05-F2F3-45D9-9EAB-4FD9E6023DA3}"/>
    <cellStyle name="Normal 22 2 2 2" xfId="695" xr:uid="{47701928-A290-4276-9B8B-C36B13AC8F4D}"/>
    <cellStyle name="Normal 22 2 3" xfId="640" xr:uid="{85BE70B8-15FA-45FB-8163-1DA520FCFF34}"/>
    <cellStyle name="Normal 22 3" xfId="567" xr:uid="{21348A02-AEBA-432B-AEAC-96C111567AF6}"/>
    <cellStyle name="Normal 22 3 2" xfId="694" xr:uid="{106B2CA7-906C-4A55-9B28-D1454B7FFE37}"/>
    <cellStyle name="Normal 22 4" xfId="639" xr:uid="{E1E745A0-10D0-455B-98F1-E82BFA7465A0}"/>
    <cellStyle name="Normal 23" xfId="36" xr:uid="{8A7C7FE4-0D9A-4E4A-83F9-3A9A190E6FB5}"/>
    <cellStyle name="Normal 23 2" xfId="177" xr:uid="{BAE89503-07DA-4717-BF40-C2017A0BC4F7}"/>
    <cellStyle name="Normal 23 2 2" xfId="569" xr:uid="{D5D701D3-C9FF-4CEE-8F88-250A58D32630}"/>
    <cellStyle name="Normal 23 2 2 2" xfId="696" xr:uid="{E3170EDA-1D5B-4673-B21B-AF996A716DB6}"/>
    <cellStyle name="Normal 23 2 3" xfId="641" xr:uid="{071070C8-AD58-4826-8D99-6D723AFA210E}"/>
    <cellStyle name="Normal 23 3" xfId="539" xr:uid="{FB79EA61-1643-43B7-A80D-D457A89F9282}"/>
    <cellStyle name="Normal 23 3 2" xfId="666" xr:uid="{D35E695D-AF52-4F66-B97D-DFBB9EB366BB}"/>
    <cellStyle name="Normal 23 4" xfId="612" xr:uid="{5F6515EC-F085-4FC1-89F6-F85DF3ACFE80}"/>
    <cellStyle name="Normal 24" xfId="178" xr:uid="{5DFDAA98-3679-415D-968D-C985810B6329}"/>
    <cellStyle name="Normal 24 2" xfId="179" xr:uid="{2CC5A639-8D73-4597-B8F1-DFDA33F803F8}"/>
    <cellStyle name="Normal 24_Sch 4" xfId="422" xr:uid="{4F765CF4-6BDB-4FE9-9315-592551601C13}"/>
    <cellStyle name="Normal 25" xfId="180" xr:uid="{C361E4B9-8B08-449B-832F-38E2FB9B008F}"/>
    <cellStyle name="Normal 25 2" xfId="585" xr:uid="{B7183AEC-E91C-4347-99F1-A5828189F0B4}"/>
    <cellStyle name="Normal 25 3" xfId="595" xr:uid="{857335B3-6453-4DC6-A408-B6E6AA608B95}"/>
    <cellStyle name="Normal 26" xfId="423" xr:uid="{CC223094-1086-435F-ACF2-208BA38AF425}"/>
    <cellStyle name="Normal 26 2" xfId="591" xr:uid="{1326E13D-48D4-476F-A0FB-14C81743525D}"/>
    <cellStyle name="Normal 26 2 2" xfId="714" xr:uid="{AFC09A7A-6334-4842-A856-1126B8B6903B}"/>
    <cellStyle name="Normal 26 3" xfId="657" xr:uid="{2530DE7D-210C-4A61-933F-D636693B176C}"/>
    <cellStyle name="Normal 27" xfId="424" xr:uid="{209DC9D1-D005-4C53-A33D-23AA3D9A8249}"/>
    <cellStyle name="Normal 27 2" xfId="592" xr:uid="{EEA8EC97-4CC9-4F33-80DB-863EFF5FC127}"/>
    <cellStyle name="Normal 27 2 2" xfId="715" xr:uid="{8F22FDE2-03E6-41DF-9145-2A4E6B2F9D6E}"/>
    <cellStyle name="Normal 27 3" xfId="658" xr:uid="{E741DA0E-35CE-43D1-8150-7E1E5CB75749}"/>
    <cellStyle name="Normal 28" xfId="43" xr:uid="{CFB2C6CA-01CA-497D-ABA8-CCC012206F03}"/>
    <cellStyle name="Normal 28 2" xfId="544" xr:uid="{257B3B39-04B4-48B3-BCE2-E2101F8CD1EA}"/>
    <cellStyle name="Normal 28 2 2" xfId="671" xr:uid="{4E1C4498-B62E-40E5-90C6-9B2C7019A314}"/>
    <cellStyle name="Normal 28 3" xfId="617" xr:uid="{B2455A5F-5D68-4897-BDF9-64C31D5B6BF3}"/>
    <cellStyle name="Normal 29" xfId="42" xr:uid="{A26A812F-6E08-4F6E-9064-ABC95021072F}"/>
    <cellStyle name="Normal 29 2" xfId="543" xr:uid="{CF94C150-77E4-4DBB-8720-84A45F4E99D3}"/>
    <cellStyle name="Normal 29 2 2" xfId="670" xr:uid="{0093FB1A-2063-4849-8595-375F16326CF7}"/>
    <cellStyle name="Normal 29 3" xfId="616" xr:uid="{B5B77E67-3B15-41D7-A9EE-2D8109796EFF}"/>
    <cellStyle name="Normal 3" xfId="21" xr:uid="{50825716-E6E0-4770-952A-F4E4BBE8BDF1}"/>
    <cellStyle name="Normal 3 2" xfId="22" xr:uid="{0EAE82A6-B6F5-46BD-983E-224F48D5C583}"/>
    <cellStyle name="Normal 3 2 2" xfId="183" xr:uid="{F4FBDE04-C7BD-4BB3-AEC0-0C29C6725003}"/>
    <cellStyle name="Normal 3 2 2 2" xfId="571" xr:uid="{2ED01416-DD35-495E-82B3-624A12D02278}"/>
    <cellStyle name="Normal 3 2 2 2 2" xfId="698" xr:uid="{455CF33E-F8D1-4D82-BE86-D3226BFB85FB}"/>
    <cellStyle name="Normal 3 2 2 3" xfId="643" xr:uid="{A089A3E3-605A-433D-9A18-59F5F6525D6E}"/>
    <cellStyle name="Normal 3 2 3" xfId="182" xr:uid="{2F2C1DBB-9567-4BF2-8A6F-A1FB206288FB}"/>
    <cellStyle name="Normal 3 2 3 2" xfId="570" xr:uid="{4202EBB2-AD2D-4AA3-86EB-B23CD9DF0C85}"/>
    <cellStyle name="Normal 3 2 3 2 2" xfId="697" xr:uid="{0D589665-1AB0-4918-939B-356EDA5D48C3}"/>
    <cellStyle name="Normal 3 2 3 3" xfId="642" xr:uid="{8728C9FF-982A-4F14-AC13-E80FB48F9A4A}"/>
    <cellStyle name="Normal 3 2_Sch 5" xfId="522" xr:uid="{C3936F48-FE01-45F5-9314-C10B1E3DC5E8}"/>
    <cellStyle name="Normal 3 3" xfId="184" xr:uid="{BFC7EA4F-1C19-4637-9750-E0CE796BAC3F}"/>
    <cellStyle name="Normal 3 4" xfId="185" xr:uid="{9012B05F-7500-4DE7-A6F8-C1C23E11ABD1}"/>
    <cellStyle name="Normal 3 5" xfId="181" xr:uid="{8940C775-60B1-4C92-AEE0-6A5DE5E06BFC}"/>
    <cellStyle name="Normal 3 6" xfId="719" xr:uid="{DC437068-0E7E-467A-BAE3-BC7F0CE48CC4}"/>
    <cellStyle name="Normal 3 7" xfId="734" xr:uid="{99DA5050-F975-4443-99B4-5210137C790B}"/>
    <cellStyle name="Normal 3_Sch 4" xfId="425" xr:uid="{B032BA78-5DF8-4843-98CF-092C35802783}"/>
    <cellStyle name="Normal 30" xfId="32" xr:uid="{52E85A85-659D-4219-9067-3EB6B2B63BF0}"/>
    <cellStyle name="Normal 30 2" xfId="538" xr:uid="{3C26D749-354A-4510-B6B7-4D23F6726A47}"/>
    <cellStyle name="Normal 30 2 2" xfId="665" xr:uid="{BB65BD21-FC6A-4D66-9F3A-7A048AE53FC6}"/>
    <cellStyle name="Normal 30 3" xfId="611" xr:uid="{45C7ED92-BE60-4B4A-83B9-9FA59287F378}"/>
    <cellStyle name="Normal 31" xfId="525" xr:uid="{BA93369D-D2A3-488E-AF1C-2B143508801B}"/>
    <cellStyle name="Normal 31 2" xfId="532" xr:uid="{39AFBE2D-A97D-4B6A-A24A-69AAEB43D898}"/>
    <cellStyle name="Normal 31 2 2" xfId="601" xr:uid="{91B384DB-F846-431A-A48B-22651E50A289}"/>
    <cellStyle name="Normal 31 3" xfId="589" xr:uid="{9E544987-B30F-4807-B1EE-C9EC42522BE7}"/>
    <cellStyle name="Normal 31 4" xfId="598" xr:uid="{BFB2A737-BB67-4A1A-BCF9-DFBF4994591D}"/>
    <cellStyle name="Normal 32" xfId="526" xr:uid="{D623F462-5D43-4FAA-8BCC-F508526775E8}"/>
    <cellStyle name="Normal 32 2" xfId="537" xr:uid="{56F4F947-98E7-4BCC-AC0B-877145D3D6F9}"/>
    <cellStyle name="Normal 32 2 2" xfId="602" xr:uid="{7020B714-4F0A-4E29-AEF1-F9F597FA073F}"/>
    <cellStyle name="Normal 32 3" xfId="588" xr:uid="{CB8DC95F-15F1-4F66-84FB-3B6C50E1EE3B}"/>
    <cellStyle name="Normal 32 4" xfId="599" xr:uid="{74B6BB6B-A660-45DF-9F5A-55A669BDA728}"/>
    <cellStyle name="Normal 33" xfId="528" xr:uid="{D184908D-AAFE-4C26-88AC-2507F178800E}"/>
    <cellStyle name="Normal 34" xfId="529" xr:uid="{747684F1-067B-4541-B73E-868B7AFC86DD}"/>
    <cellStyle name="Normal 34 2" xfId="661" xr:uid="{B84AB5FD-155B-4F07-9FF2-7EF0972F6206}"/>
    <cellStyle name="Normal 35" xfId="590" xr:uid="{5F651D60-28C0-4132-83E6-6D632FC012BD}"/>
    <cellStyle name="Normal 35 2" xfId="713" xr:uid="{E879AA01-6BD9-4E10-9648-89C0FD9C3AC1}"/>
    <cellStyle name="Normal 36" xfId="596" xr:uid="{BEEBD762-A3AF-446A-92E3-3227E891F78E}"/>
    <cellStyle name="Normal 37" xfId="557" xr:uid="{C9B2AD05-B088-471B-AB7A-D74B03965568}"/>
    <cellStyle name="Normal 37 2" xfId="684" xr:uid="{94A78D8B-C147-45C7-9D24-A4078E6CBCF0}"/>
    <cellStyle name="Normal 38" xfId="586" xr:uid="{326801DA-4A50-4122-9740-A3C1FA4A5A37}"/>
    <cellStyle name="Normal 38 2" xfId="712" xr:uid="{DCA63D7C-FDEB-457C-8D42-C012D1FBB5C3}"/>
    <cellStyle name="Normal 39" xfId="606" xr:uid="{052FB9AE-8E2C-4977-A32C-7DC548F325E5}"/>
    <cellStyle name="Normal 4" xfId="23" xr:uid="{9626D068-A484-4700-8E4C-92A5FA2BEDDE}"/>
    <cellStyle name="Normal 4 2" xfId="186" xr:uid="{47C59FC6-2B16-43E2-BD08-0C335E4695FA}"/>
    <cellStyle name="Normal 4 2 2" xfId="524" xr:uid="{F7C71BF7-F90B-4DF2-94C1-EF36962BCDDF}"/>
    <cellStyle name="Normal 4 2_Sch 5" xfId="523" xr:uid="{CF49AB20-EA3F-4732-8383-78EF48F54E5A}"/>
    <cellStyle name="Normal 4 3" xfId="187" xr:uid="{C3D4B844-8645-4E2C-B2AE-3DDD4521E2E6}"/>
    <cellStyle name="Normal 4 3 2" xfId="572" xr:uid="{0E24A76F-C161-471C-A68F-68CF544DFFBA}"/>
    <cellStyle name="Normal 4 3 2 2" xfId="699" xr:uid="{ECBFB91B-1AD1-4ECD-8C65-DAD78995029F}"/>
    <cellStyle name="Normal 4 3 3" xfId="644" xr:uid="{B8A35F1D-49E1-4284-B914-93293C8C1AB5}"/>
    <cellStyle name="Normal 4 4" xfId="37" xr:uid="{26E04A23-791B-4D20-BA69-14891EB5595D}"/>
    <cellStyle name="Normal 4 4 2" xfId="540" xr:uid="{82725429-F62C-4DD4-9805-FFE66E3B61A4}"/>
    <cellStyle name="Normal 4 4 2 2" xfId="667" xr:uid="{AA6A65D0-B091-4D2E-9EFD-1481B868ADA3}"/>
    <cellStyle name="Normal 4 4 3" xfId="613" xr:uid="{4AAB733A-5A78-4EAC-BE62-01531ED33342}"/>
    <cellStyle name="Normal 4 5" xfId="728" xr:uid="{0B73AA67-7133-40B5-AEDF-0BF52AB6A243}"/>
    <cellStyle name="Normal 4 6" xfId="735" xr:uid="{40A2C806-CF1E-4027-ACC1-EF9160A43E7C}"/>
    <cellStyle name="Normal 4_Sch 4" xfId="426" xr:uid="{DC25A568-CEBC-48EF-8D9B-FE2313250D9C}"/>
    <cellStyle name="Normal 40" xfId="608" xr:uid="{8BA6D41C-54AD-464E-BFB8-D5D6D0C1BB50}"/>
    <cellStyle name="Normal 41" xfId="726" xr:uid="{EBB761EA-E988-444E-BE4F-92517DFBC196}"/>
    <cellStyle name="Normal 42" xfId="730" xr:uid="{0BBF6DBB-DB93-4D13-9CE5-4F77E623C37E}"/>
    <cellStyle name="Normal 43" xfId="724" xr:uid="{4DDEE789-1B69-4BE8-8A73-F19E1E7A9928}"/>
    <cellStyle name="Normal 44" xfId="721" xr:uid="{C6A00094-D646-4CF6-9760-B36D06913303}"/>
    <cellStyle name="Normal 45" xfId="720" xr:uid="{F63267DA-7B27-438F-B5D5-FA318BB2DFC1}"/>
    <cellStyle name="Normal 46" xfId="718" xr:uid="{7435074E-C481-4CF6-A13A-E2B6D3890452}"/>
    <cellStyle name="Normal 47" xfId="725" xr:uid="{C977B1E1-7845-46FA-9A12-054A4B5EC076}"/>
    <cellStyle name="Normal 48" xfId="729" xr:uid="{318B96E3-A93A-4810-A41F-801FEB11A86B}"/>
    <cellStyle name="Normal 49" xfId="727" xr:uid="{523CC187-016A-4A2B-B3E1-37C0E694286D}"/>
    <cellStyle name="Normal 5" xfId="24" xr:uid="{9299F92F-0D7D-42ED-8840-DFD53D7B8BE6}"/>
    <cellStyle name="Normal 5 2" xfId="189" xr:uid="{8D75C03F-BF91-40DA-97F2-2C6E71BF0B9F}"/>
    <cellStyle name="Normal 5 3" xfId="190" xr:uid="{50AFC536-CC29-4F6E-BAFA-B2846FB3A33D}"/>
    <cellStyle name="Normal 5 3 2" xfId="574" xr:uid="{9EB9B01F-BD01-4461-B458-F2A0AF3A6639}"/>
    <cellStyle name="Normal 5 3 2 2" xfId="701" xr:uid="{481985D3-E46B-4282-95F8-923161BFF8B0}"/>
    <cellStyle name="Normal 5 3 3" xfId="646" xr:uid="{CE42A38F-E9C2-46A6-BE54-7C7290B3A4BD}"/>
    <cellStyle name="Normal 5 4" xfId="188" xr:uid="{A0F98987-C004-493F-9735-062322968B6A}"/>
    <cellStyle name="Normal 5 4 2" xfId="573" xr:uid="{06A64677-3DB9-4C93-AED4-36E02E981754}"/>
    <cellStyle name="Normal 5 4 2 2" xfId="700" xr:uid="{12094DA1-7D77-4AB7-B492-13F32C42A2B3}"/>
    <cellStyle name="Normal 5 4 3" xfId="645" xr:uid="{4509513F-4182-47A3-802D-F9940CCE5578}"/>
    <cellStyle name="Normal 5 5" xfId="723" xr:uid="{CD004EBB-A24F-40C2-B270-32590D42D904}"/>
    <cellStyle name="Normal 5_Sch 4" xfId="427" xr:uid="{DC946C91-7A98-4CE6-9890-CBD49E9FF63B}"/>
    <cellStyle name="Normal 50" xfId="731" xr:uid="{E7CAD379-79F5-48A4-8A0D-171EA2065013}"/>
    <cellStyle name="Normal 51" xfId="732" xr:uid="{190ADA5C-1FD3-4368-8FED-551D7630B4D3}"/>
    <cellStyle name="Normal 52" xfId="733" xr:uid="{4416B336-AA8E-4185-9F64-4CBBB98F10DF}"/>
    <cellStyle name="Normal 53" xfId="191" xr:uid="{059C45E6-067B-4A3C-9A0A-6FD931132800}"/>
    <cellStyle name="Normal 54" xfId="603" xr:uid="{40842968-DBFA-4953-A64E-F30BFF0D5313}"/>
    <cellStyle name="Normal 55" xfId="192" xr:uid="{536EA384-2935-4A09-B09C-8055AA29DED2}"/>
    <cellStyle name="Normal 55 2" xfId="193" xr:uid="{EA71FCF9-4DF5-4FF8-854E-5C78F1723E77}"/>
    <cellStyle name="Normal 55 2 2" xfId="576" xr:uid="{1F4A0CD0-3506-44FD-9009-19C0B751D794}"/>
    <cellStyle name="Normal 55 2 2 2" xfId="703" xr:uid="{8081DC27-AC07-4C0C-B24D-22B36EB1718D}"/>
    <cellStyle name="Normal 55 2 3" xfId="648" xr:uid="{E8E58E70-ABE0-42FD-BBBC-8B2D673543E2}"/>
    <cellStyle name="Normal 55 3" xfId="575" xr:uid="{DF7FEFE8-7C5E-421A-820C-6363361C323B}"/>
    <cellStyle name="Normal 55 3 2" xfId="702" xr:uid="{87C516F5-24A5-4059-9C5D-2DA9675479EE}"/>
    <cellStyle name="Normal 55 4" xfId="647" xr:uid="{E3F2EDE7-59D8-4AB3-A372-CC9F79447FB2}"/>
    <cellStyle name="Normal 56" xfId="194" xr:uid="{9EE96916-98A9-4BE6-B1E7-B3FA7BF7D7E9}"/>
    <cellStyle name="Normal 57" xfId="195" xr:uid="{836BF457-FC8E-4AD9-9052-F7E6EAB15AED}"/>
    <cellStyle name="Normal 6" xfId="25" xr:uid="{5E16DB2B-E35C-4C84-AED6-357B8CAD5FFC}"/>
    <cellStyle name="Normal 6 2" xfId="196" xr:uid="{E9C0B616-647D-4BB1-ACBD-EDA295C12276}"/>
    <cellStyle name="Normal 61" xfId="197" xr:uid="{D9D0AA20-5DA9-431F-8DEC-4EC05B809BE8}"/>
    <cellStyle name="Normal 61 2" xfId="198" xr:uid="{E2600D85-5F42-42A8-84BC-AFDC0E7901A7}"/>
    <cellStyle name="Normal 61 2 2" xfId="578" xr:uid="{108D700B-FBCD-46A7-89A6-8F6C0190C88F}"/>
    <cellStyle name="Normal 61 2 2 2" xfId="705" xr:uid="{72F76D23-4F9E-4CCC-A84C-9488F27AAE32}"/>
    <cellStyle name="Normal 61 2 3" xfId="650" xr:uid="{3F28AA7D-545C-4C68-8AB4-81BC8E60108B}"/>
    <cellStyle name="Normal 61 3" xfId="577" xr:uid="{657F234B-C142-40B2-B770-496EE2F83E33}"/>
    <cellStyle name="Normal 61 3 2" xfId="704" xr:uid="{30AE3F5D-11E4-4DCD-A2A4-FAA14DF67BC6}"/>
    <cellStyle name="Normal 61 4" xfId="649" xr:uid="{2EB889C7-3631-4F65-A242-C4F97D8D71C9}"/>
    <cellStyle name="Normal 62" xfId="199" xr:uid="{8035E812-0C1B-4A61-A953-6C225DE3E288}"/>
    <cellStyle name="Normal 7" xfId="26" xr:uid="{BB987ABB-0193-4CAA-917E-AD12ABA3B908}"/>
    <cellStyle name="Normal 7 2" xfId="27" xr:uid="{8E752147-17FB-44CD-AF9E-31CF57D706BF}"/>
    <cellStyle name="Normal 7 3" xfId="200" xr:uid="{AEBE1737-BF0D-4295-873F-13BDB93E26DA}"/>
    <cellStyle name="Normal 8" xfId="28" xr:uid="{8D6F2873-C7B1-4494-BDE5-C6FC879EC131}"/>
    <cellStyle name="Normal 8 2" xfId="201" xr:uid="{6EA28D20-DC64-4AB3-96B2-4CFB1473AB95}"/>
    <cellStyle name="Normal 9" xfId="29" xr:uid="{3EEF1950-E6B7-447B-A939-50D96C4F13D1}"/>
    <cellStyle name="Normal 9 2" xfId="202" xr:uid="{54BA030F-B23E-43BA-B36B-F95ED4014E66}"/>
    <cellStyle name="Note 2" xfId="203" xr:uid="{E464AF33-7212-42BD-88F8-672AF3DDB6CE}"/>
    <cellStyle name="Note 2 2" xfId="204" xr:uid="{D701254C-C4CF-46A5-BF1B-F7A272BC9C66}"/>
    <cellStyle name="Note 2 2 2" xfId="205" xr:uid="{292AFD70-72EB-494B-91D5-1D4A7F332EB8}"/>
    <cellStyle name="Note 2 3" xfId="206" xr:uid="{2E36B4DD-4C97-4A49-8242-B84FCF4C038A}"/>
    <cellStyle name="Note 2 3 2" xfId="207" xr:uid="{1956DC22-D5A8-4FA8-89D8-D37696B9863F}"/>
    <cellStyle name="Note 2 4" xfId="208" xr:uid="{B8055D25-1C96-4A93-848E-2829A59C559D}"/>
    <cellStyle name="Note 2 4 2" xfId="580" xr:uid="{BFAFD760-9D84-4843-B6C2-3CB01C35B5A6}"/>
    <cellStyle name="Note 2 4 2 2" xfId="707" xr:uid="{C93DDD46-C1C2-45B4-89FF-69E5323A5ECE}"/>
    <cellStyle name="Note 2 4 3" xfId="652" xr:uid="{F86C0755-B40E-43D5-A694-E8B4E3A59283}"/>
    <cellStyle name="Note 2 5" xfId="579" xr:uid="{7AB04E17-8A0B-4F3A-BA9D-43AF5D1925DC}"/>
    <cellStyle name="Note 2 5 2" xfId="706" xr:uid="{EAD248EA-1564-43BD-A47D-03CEF3A74EC3}"/>
    <cellStyle name="Note 2 6" xfId="651" xr:uid="{75BDFC6E-34FA-47A3-BA9F-8099534039D4}"/>
    <cellStyle name="Note 2_Sch 4" xfId="428" xr:uid="{5476D4B3-BF45-4665-8E05-6B7E68E1AD42}"/>
    <cellStyle name="Note 3" xfId="209" xr:uid="{D7D90732-8023-4FC1-B068-867D1503191B}"/>
    <cellStyle name="Note 3 2" xfId="210" xr:uid="{D2B32FEE-94E1-4D90-99D2-946379657879}"/>
    <cellStyle name="Note 3 2 2" xfId="211" xr:uid="{4FA6C832-D3EA-4083-BF1C-F9E9412EF5F6}"/>
    <cellStyle name="Note 3 3" xfId="212" xr:uid="{A0FE8C34-DA0D-4A98-92FC-4F679DA70327}"/>
    <cellStyle name="Note 3 4" xfId="429" xr:uid="{082B7316-6743-42ED-9056-C66E0D7BA8ED}"/>
    <cellStyle name="Note 4" xfId="213" xr:uid="{253A01D8-E3E8-4683-88DA-FEFB196094AC}"/>
    <cellStyle name="Note 4 2" xfId="214" xr:uid="{8A99220B-425A-4096-910B-1F7A1EE43325}"/>
    <cellStyle name="Note 4 2 2" xfId="215" xr:uid="{28852AB8-6534-4588-BA58-CDF44C9598B6}"/>
    <cellStyle name="Note 4 3" xfId="216" xr:uid="{6339AB94-58A6-4836-BB72-053161EFCB3D}"/>
    <cellStyle name="Note 4 4" xfId="430" xr:uid="{65E7198B-82FC-4F8C-BC1B-7F8E8CD9ACFD}"/>
    <cellStyle name="Output 2" xfId="217" xr:uid="{615C23E7-DA6A-436E-8B8C-F49464CBB541}"/>
    <cellStyle name="Output 2 2" xfId="218" xr:uid="{B9EBB7F8-84CA-430D-BFBC-E5C87BD2C8F6}"/>
    <cellStyle name="Output 2 3" xfId="431" xr:uid="{75D20467-DCD3-4858-90BF-142022840546}"/>
    <cellStyle name="Output 2 4" xfId="432" xr:uid="{8022885B-EE66-4270-A49C-AA4DCB4B1EEB}"/>
    <cellStyle name="Output 2 5" xfId="433" xr:uid="{E8E4BB44-F95C-4CBA-9442-7041C7BA4722}"/>
    <cellStyle name="Percent 12 2" xfId="219" xr:uid="{27DD2A77-2C6C-4405-A15D-562B7B79071E}"/>
    <cellStyle name="Percent 14" xfId="220" xr:uid="{D72F80B2-4DEE-4B93-AB37-AF610FEA52BE}"/>
    <cellStyle name="Percent 14 2" xfId="221" xr:uid="{099AC690-A34E-4EFB-A363-65F6B4E7619D}"/>
    <cellStyle name="Percent 14 2 2" xfId="582" xr:uid="{272C9132-E806-4F54-A5B8-2799E1653399}"/>
    <cellStyle name="Percent 14 2 2 2" xfId="709" xr:uid="{3A852959-7FC7-418A-A681-0F2C6D92D27A}"/>
    <cellStyle name="Percent 14 2 3" xfId="654" xr:uid="{B904C520-2505-4BBD-924D-063BAD58FED2}"/>
    <cellStyle name="Percent 14 3" xfId="581" xr:uid="{9F9FC734-5253-429C-9D7A-2A2D71E3D01F}"/>
    <cellStyle name="Percent 14 3 2" xfId="708" xr:uid="{6098E857-4B3F-4EDA-98F4-EEC5DA73A112}"/>
    <cellStyle name="Percent 14 4" xfId="653" xr:uid="{4E0C3CDC-367D-450B-A76A-8CFFF4FAB433}"/>
    <cellStyle name="Percent 15" xfId="222" xr:uid="{8A59C686-3810-4CD6-ADBB-DF574EF4354D}"/>
    <cellStyle name="Percent 2" xfId="30" xr:uid="{D49DC05A-330E-4041-9583-881035D8428F}"/>
    <cellStyle name="Percent 2 2" xfId="223" xr:uid="{BFEE4FB7-2057-48F8-80F8-C8BE4AD4491A}"/>
    <cellStyle name="Percent 2 3" xfId="38" xr:uid="{BABB0C36-1E7C-4902-8F6B-F1B447461999}"/>
    <cellStyle name="Percent 2 4" xfId="44" xr:uid="{62BD7657-7865-4478-A93C-E3E1DF121571}"/>
    <cellStyle name="Percent 2 4 2" xfId="587" xr:uid="{94D7CB78-DC35-46BB-8237-56ECC8D8F7FE}"/>
    <cellStyle name="Percent 2 4 3" xfId="597" xr:uid="{91FE53B0-FAF5-4BDC-ACE1-8FE7CC5A35B7}"/>
    <cellStyle name="Percent 3" xfId="224" xr:uid="{E4681FDD-D95A-4338-8EB7-860E3CA4C0F5}"/>
    <cellStyle name="Percent 3 2" xfId="225" xr:uid="{4F0BEE69-B7B8-4190-A8D7-052255824AC1}"/>
    <cellStyle name="Percent 4" xfId="226" xr:uid="{5E2F0AD2-BDAE-4614-AF0F-969C55C58076}"/>
    <cellStyle name="Percent 4 2" xfId="227" xr:uid="{F701EBAD-6939-4973-BD38-04799E1AB386}"/>
    <cellStyle name="Percent 4 2 2" xfId="584" xr:uid="{D59970EB-3374-4491-AB6D-BE99EB9EA53D}"/>
    <cellStyle name="Percent 4 2 2 2" xfId="711" xr:uid="{B9C3E126-1A7A-4862-8D85-0B381404C3C2}"/>
    <cellStyle name="Percent 4 2 3" xfId="656" xr:uid="{9A77D5A8-43C5-4699-8783-8B4E975EB413}"/>
    <cellStyle name="Percent 4 3" xfId="583" xr:uid="{9D6A03EA-C6E3-4E76-84FA-AE6AB55578EE}"/>
    <cellStyle name="Percent 4 3 2" xfId="710" xr:uid="{029C6500-F617-4FD6-B0FE-8B6252BE4FB0}"/>
    <cellStyle name="Percent 4 4" xfId="655" xr:uid="{1062ACE9-7C49-4EA3-A94A-5665D46F0BC6}"/>
    <cellStyle name="Percent 5" xfId="605" xr:uid="{0CD3E082-D40F-4B6C-B4B9-08F78D8B088D}"/>
    <cellStyle name="SAPBEXaggData" xfId="228" xr:uid="{9A531861-8CFD-426F-ACFF-3B34393F3E01}"/>
    <cellStyle name="SAPBEXaggData 2" xfId="229" xr:uid="{568E1A4B-5C96-41EF-B41B-8DFBAD48237D}"/>
    <cellStyle name="SAPBEXaggData 2 2" xfId="230" xr:uid="{0CBD7101-7385-49FA-8DEF-5C754AF126C1}"/>
    <cellStyle name="SAPBEXaggData 2 2 2" xfId="231" xr:uid="{FA7DB4B9-ECF9-43F0-B202-9E169154FB0B}"/>
    <cellStyle name="SAPBEXaggData 2 3" xfId="232" xr:uid="{A734A2CE-9BD4-49CE-BE5F-2CBDA4FDD5B5}"/>
    <cellStyle name="SAPBEXaggData 2 4" xfId="434" xr:uid="{7579953E-C5C4-40D7-985D-D8C1BF64D5C9}"/>
    <cellStyle name="SAPBEXaggData 3" xfId="233" xr:uid="{DA9ECF62-C305-4C51-A62F-02C71F6B5F94}"/>
    <cellStyle name="SAPBEXaggData 4" xfId="435" xr:uid="{7782F67E-58E4-4E45-9364-BD68BFAB6CF0}"/>
    <cellStyle name="SAPBEXaggData 5" xfId="436" xr:uid="{422FAD8C-DEDD-4263-955B-85DB3EAAF89B}"/>
    <cellStyle name="SAPBEXaggData 6" xfId="437" xr:uid="{C6F4ED54-E1B3-4E6F-B45E-2575318D5EAF}"/>
    <cellStyle name="SAPBEXaggDataEmph" xfId="234" xr:uid="{F35CA110-216F-4F88-9234-7E71A40E3C69}"/>
    <cellStyle name="SAPBEXaggDataEmph 2" xfId="235" xr:uid="{9FF9D442-DCC1-4395-9674-AD095E227C84}"/>
    <cellStyle name="SAPBEXaggDataEmph 2 2" xfId="236" xr:uid="{1F6C113B-CDC5-4D9E-AB99-2755728946FA}"/>
    <cellStyle name="SAPBEXaggDataEmph 3" xfId="237" xr:uid="{CFBD243A-FDF8-44B4-9266-E82B0158DAE1}"/>
    <cellStyle name="SAPBEXaggDataEmph 4" xfId="438" xr:uid="{9DDAD66E-51B7-400A-8FE7-46A11340800A}"/>
    <cellStyle name="SAPBEXaggItem" xfId="238" xr:uid="{A2001423-82E0-435A-A9E5-EF80F8690379}"/>
    <cellStyle name="SAPBEXaggItem 2" xfId="239" xr:uid="{B82CB27C-2D36-4831-8BE3-617C7A71C1B7}"/>
    <cellStyle name="SAPBEXaggItem 2 2" xfId="240" xr:uid="{0967B167-061F-44A1-B3B5-D4D8B94BCBBD}"/>
    <cellStyle name="SAPBEXaggItem 2 2 2" xfId="241" xr:uid="{657590A9-3868-43D5-B776-BC2D46310DAE}"/>
    <cellStyle name="SAPBEXaggItem 2 3" xfId="242" xr:uid="{A2FF7434-F611-45D0-A2FB-F4FA248891FB}"/>
    <cellStyle name="SAPBEXaggItem 2 4" xfId="439" xr:uid="{68FA3026-5046-4283-8B62-74D5EFD32677}"/>
    <cellStyle name="SAPBEXaggItem 3" xfId="243" xr:uid="{D1CDABDD-FF44-4B8B-9C88-3B877E8E0F4A}"/>
    <cellStyle name="SAPBEXaggItem 4" xfId="440" xr:uid="{F79C4BE2-0AA8-4152-B4B8-F8203E119EF2}"/>
    <cellStyle name="SAPBEXaggItem 5" xfId="441" xr:uid="{5E88D56F-2C19-403A-9478-3912082F7FD5}"/>
    <cellStyle name="SAPBEXaggItem 6" xfId="442" xr:uid="{0CEFF33E-F149-43F6-93E1-3A4670924B32}"/>
    <cellStyle name="SAPBEXaggItemX" xfId="244" xr:uid="{6ABC1832-8614-46AF-A081-7E7D19237348}"/>
    <cellStyle name="SAPBEXaggItemX 2" xfId="245" xr:uid="{7FA4D91C-88FF-474E-900C-421A168BE7E0}"/>
    <cellStyle name="SAPBEXaggItemX 2 2" xfId="246" xr:uid="{B6A93542-6642-4381-A248-807354D2591E}"/>
    <cellStyle name="SAPBEXaggItemX 3" xfId="247" xr:uid="{D1066982-EBA9-4210-90BC-A3C745BE7E48}"/>
    <cellStyle name="SAPBEXaggItemX 4" xfId="443" xr:uid="{2EBB9ADF-9EB4-4029-9EEF-03722C88AA5F}"/>
    <cellStyle name="SAPBEXchaText" xfId="248" xr:uid="{17111E87-D671-4DEE-B599-F940050A8B87}"/>
    <cellStyle name="SAPBEXchaText 2" xfId="249" xr:uid="{307FED27-CBA8-4D25-A4CD-C7F33D017CAA}"/>
    <cellStyle name="SAPBEXchaText 2 2" xfId="250" xr:uid="{4AFDBEA9-3CA3-40AA-83DF-6866F88637E3}"/>
    <cellStyle name="SAPBEXchaText 2 2 2" xfId="251" xr:uid="{A06E0CED-9059-4E55-8A81-9DC217F5F53E}"/>
    <cellStyle name="SAPBEXchaText 2 3" xfId="252" xr:uid="{30F7F15F-069D-40CD-A440-7F1697E71E0F}"/>
    <cellStyle name="SAPBEXchaText 2 4" xfId="444" xr:uid="{F5BA03EC-30D6-447A-A769-34F82B1077B2}"/>
    <cellStyle name="SAPBEXchaText 3" xfId="253" xr:uid="{B6E301A0-D2F6-441C-8D98-D667E298A192}"/>
    <cellStyle name="SAPBEXchaText 4" xfId="445" xr:uid="{A9E36288-D8B9-43FC-BCB3-683A210AD960}"/>
    <cellStyle name="SAPBEXchaText 5" xfId="446" xr:uid="{99A4D686-007D-4F1F-9F9C-CDB17DE13967}"/>
    <cellStyle name="SAPBEXchaText 6" xfId="447" xr:uid="{188932F4-17AC-47E7-8516-2F27B0982753}"/>
    <cellStyle name="SAPBEXexcBad7" xfId="254" xr:uid="{A23FB274-773D-477A-9D6C-724355D69D47}"/>
    <cellStyle name="SAPBEXexcBad7 2" xfId="255" xr:uid="{A8FE48B1-FDB3-4ECB-88FA-7D508035EBB3}"/>
    <cellStyle name="SAPBEXexcBad7 2 2" xfId="256" xr:uid="{6021B1D9-7E4C-46AE-83CA-0F065BE2E887}"/>
    <cellStyle name="SAPBEXexcBad7 3" xfId="257" xr:uid="{DA175083-D773-4BB3-BB4E-7924298866B9}"/>
    <cellStyle name="SAPBEXexcBad7 4" xfId="448" xr:uid="{7F0AA551-5001-4800-B1E2-A3814D75337B}"/>
    <cellStyle name="SAPBEXexcBad8" xfId="258" xr:uid="{7A2A4380-33D5-40DC-87C0-2945D8C12DC0}"/>
    <cellStyle name="SAPBEXexcBad8 2" xfId="259" xr:uid="{17A7B794-6EE5-4D66-B856-79C4DE0FD3C7}"/>
    <cellStyle name="SAPBEXexcBad8 2 2" xfId="260" xr:uid="{595DAA58-F4D0-4A00-B6E5-B2B9B26E769B}"/>
    <cellStyle name="SAPBEXexcBad8 3" xfId="261" xr:uid="{051E3E89-0B7A-4F72-ADB1-176F9E88E130}"/>
    <cellStyle name="SAPBEXexcBad8 4" xfId="449" xr:uid="{0F0608EA-3232-4278-9AA0-2DE002A1A01F}"/>
    <cellStyle name="SAPBEXexcBad9" xfId="262" xr:uid="{D35A867A-CCA7-418B-9711-0D81FCD4F12A}"/>
    <cellStyle name="SAPBEXexcBad9 2" xfId="450" xr:uid="{2C236344-76EC-40A1-B8A4-59CA3BC37936}"/>
    <cellStyle name="SAPBEXexcBad9 3" xfId="451" xr:uid="{34312997-793C-4010-9D72-3D7BF6C699A4}"/>
    <cellStyle name="SAPBEXexcBad9 4" xfId="452" xr:uid="{9960FD2C-C0FC-4F50-9549-2667E08DC7FF}"/>
    <cellStyle name="SAPBEXexcCritical4" xfId="263" xr:uid="{16C070EE-67C7-42F9-874D-1DBDE608F0CA}"/>
    <cellStyle name="SAPBEXexcCritical4 2" xfId="264" xr:uid="{70693A59-14DE-4B13-A733-E387D2607BF9}"/>
    <cellStyle name="SAPBEXexcCritical4 2 2" xfId="265" xr:uid="{3AEC290B-71B6-43A0-9FE9-37BC965B54A6}"/>
    <cellStyle name="SAPBEXexcCritical4 3" xfId="266" xr:uid="{837D63B3-D385-4354-8561-4ACBA23B7316}"/>
    <cellStyle name="SAPBEXexcCritical4 4" xfId="453" xr:uid="{12BC9106-4A0E-47F4-8BCC-07B15A4F4A4A}"/>
    <cellStyle name="SAPBEXexcCritical5" xfId="267" xr:uid="{A441EE94-DD79-4EB7-9E40-F6EB3618E1A9}"/>
    <cellStyle name="SAPBEXexcCritical5 2" xfId="268" xr:uid="{8DB4FDEC-2F9F-4CD2-847F-4CE0903C2927}"/>
    <cellStyle name="SAPBEXexcCritical5 2 2" xfId="269" xr:uid="{5F19602D-9B71-4F46-868C-10A726D99BD5}"/>
    <cellStyle name="SAPBEXexcCritical5 3" xfId="270" xr:uid="{E222C1F4-66BE-4638-9B62-6AA6B9FA8673}"/>
    <cellStyle name="SAPBEXexcCritical5 4" xfId="454" xr:uid="{F288C873-400C-4519-80D8-ACBF89B4D2D4}"/>
    <cellStyle name="SAPBEXexcCritical6" xfId="271" xr:uid="{EFB0CA44-7C6E-4B48-8A8F-44486379D147}"/>
    <cellStyle name="SAPBEXexcCritical6 2" xfId="272" xr:uid="{837F82BE-E9BE-44E4-8BE8-F6DF8C3C3488}"/>
    <cellStyle name="SAPBEXexcCritical6 2 2" xfId="273" xr:uid="{573192D9-D3C7-4058-9B30-A9C6871EDD4C}"/>
    <cellStyle name="SAPBEXexcCritical6 3" xfId="274" xr:uid="{C7725003-F491-4916-82FF-A972B70307E5}"/>
    <cellStyle name="SAPBEXexcCritical6 4" xfId="455" xr:uid="{09262748-1FC5-4C73-8AD1-CCB1F21E700A}"/>
    <cellStyle name="SAPBEXexcGood1" xfId="275" xr:uid="{600EDA0E-83BB-4C4C-A46D-238CBDD02B80}"/>
    <cellStyle name="SAPBEXexcGood1 2" xfId="276" xr:uid="{4A132175-BF41-4A7F-B410-780E3503B05D}"/>
    <cellStyle name="SAPBEXexcGood1 2 2" xfId="277" xr:uid="{37F18493-AF5D-4804-B4E0-9986DD60529D}"/>
    <cellStyle name="SAPBEXexcGood1 3" xfId="278" xr:uid="{EBFDE3FE-88BE-45C5-AB3B-E9A8D94EA0D7}"/>
    <cellStyle name="SAPBEXexcGood1 4" xfId="456" xr:uid="{D86B810F-55E5-426F-ACCE-45E5A28D9669}"/>
    <cellStyle name="SAPBEXexcGood2" xfId="279" xr:uid="{9F967687-FEFF-46E6-920B-323F8351E2D9}"/>
    <cellStyle name="SAPBEXexcGood2 2" xfId="280" xr:uid="{45B04B3D-8C15-4780-ACAE-A58726FA412F}"/>
    <cellStyle name="SAPBEXexcGood2 2 2" xfId="281" xr:uid="{E2085E79-47B4-48A2-828F-71DEEB2F11BC}"/>
    <cellStyle name="SAPBEXexcGood2 3" xfId="282" xr:uid="{F2467B13-0946-418A-B012-71A6374C4566}"/>
    <cellStyle name="SAPBEXexcGood2 4" xfId="457" xr:uid="{7A467CC1-D005-451C-BF12-E754B5B8DFD9}"/>
    <cellStyle name="SAPBEXexcGood3" xfId="283" xr:uid="{0EB245C1-49AE-440E-9ACC-73BB62CA4C0B}"/>
    <cellStyle name="SAPBEXexcGood3 2" xfId="284" xr:uid="{54CC8214-49A6-4DDD-A0BB-5BA383B53B68}"/>
    <cellStyle name="SAPBEXexcGood3 2 2" xfId="285" xr:uid="{BA61CC21-802F-4DBA-B94E-B1527D2F3C01}"/>
    <cellStyle name="SAPBEXexcGood3 3" xfId="286" xr:uid="{110AB7D6-5F7B-4EF6-BD88-517E2E01CF83}"/>
    <cellStyle name="SAPBEXexcGood3 4" xfId="458" xr:uid="{76D85E37-599A-46B1-B47C-CE6FD495F411}"/>
    <cellStyle name="SAPBEXfilterDrill" xfId="287" xr:uid="{BEF68514-99A6-4705-9435-1C8EA3EDCB5A}"/>
    <cellStyle name="SAPBEXfilterDrill 2" xfId="459" xr:uid="{D8FFF331-A515-409F-9543-AC6BF0231589}"/>
    <cellStyle name="SAPBEXfilterDrill 3" xfId="460" xr:uid="{D7B2C7B4-13A8-40DE-9BCB-E454DECD278D}"/>
    <cellStyle name="SAPBEXfilterDrill 4" xfId="461" xr:uid="{B7447A7D-72FB-4A4C-ADC1-F7A3CDAEF323}"/>
    <cellStyle name="SAPBEXfilterItem" xfId="288" xr:uid="{611734C0-14CB-45BA-9397-0E070CAF458A}"/>
    <cellStyle name="SAPBEXfilterItem 2" xfId="462" xr:uid="{A936C9B9-568D-4515-9C55-529FADC894C2}"/>
    <cellStyle name="SAPBEXfilterItem 3" xfId="463" xr:uid="{76CAFF16-3051-4DE1-A961-D55D329D3F4D}"/>
    <cellStyle name="SAPBEXfilterItem 4" xfId="464" xr:uid="{BE17056C-EDD6-45D5-A1DC-4E50417EE480}"/>
    <cellStyle name="SAPBEXfilterText" xfId="289" xr:uid="{06AEFA32-3E4A-45F9-AD48-3810540E3656}"/>
    <cellStyle name="SAPBEXfilterText 2" xfId="465" xr:uid="{0E0B2B4E-BBB6-452A-BC09-3AD4A4E4DD43}"/>
    <cellStyle name="SAPBEXfilterText 3" xfId="466" xr:uid="{24ECB011-D783-43F4-9C4C-A4E89F1D4B65}"/>
    <cellStyle name="SAPBEXfilterText 4" xfId="467" xr:uid="{7D96832C-C9F5-4D72-8D51-62AD4C278B64}"/>
    <cellStyle name="SAPBEXformats" xfId="290" xr:uid="{2EE02CAB-9DEF-416B-8968-2794BB48D615}"/>
    <cellStyle name="SAPBEXformats 2" xfId="291" xr:uid="{FCCEFC99-83A5-4382-9D7F-5C0E565AEF16}"/>
    <cellStyle name="SAPBEXformats 2 2" xfId="292" xr:uid="{00F96201-DC38-4996-B892-A7758534955A}"/>
    <cellStyle name="SAPBEXformats 3" xfId="293" xr:uid="{C9128CEC-6CEB-47E7-B07E-89DEA618905A}"/>
    <cellStyle name="SAPBEXformats 4" xfId="468" xr:uid="{4D7D1EC8-97C9-4D4F-B490-71C3A5ABC9F7}"/>
    <cellStyle name="SAPBEXheaderItem" xfId="294" xr:uid="{471C7F4B-A331-489F-8D36-0F26E799D0C6}"/>
    <cellStyle name="SAPBEXheaderItem 2" xfId="469" xr:uid="{685ABF5B-1349-40EA-A7E7-2F27E947F857}"/>
    <cellStyle name="SAPBEXheaderItem 3" xfId="470" xr:uid="{DCC7EFDD-1FD0-4962-A35B-6F305275F0FA}"/>
    <cellStyle name="SAPBEXheaderItem 4" xfId="471" xr:uid="{1B4F3584-4206-4857-BCBB-239B3CE1053A}"/>
    <cellStyle name="SAPBEXheaderText" xfId="295" xr:uid="{7F0B148C-EFFB-4667-A14C-70EC0199F6CD}"/>
    <cellStyle name="SAPBEXheaderText 2" xfId="472" xr:uid="{403D050B-FDB6-4620-BE3C-F54A3944E596}"/>
    <cellStyle name="SAPBEXheaderText 3" xfId="473" xr:uid="{29E4FA11-86EB-447B-A094-38A3778F0DE5}"/>
    <cellStyle name="SAPBEXheaderText 4" xfId="474" xr:uid="{F7C3B3C6-288C-4D2C-A2C6-093A9B0CA24C}"/>
    <cellStyle name="SAPBEXHLevel0" xfId="296" xr:uid="{9BD755D0-D1DE-4D1C-AE88-B9C709B1EEF9}"/>
    <cellStyle name="SAPBEXHLevel0 2" xfId="297" xr:uid="{6F70ECC9-87DE-4E0A-9EC3-2FB5EB5C884C}"/>
    <cellStyle name="SAPBEXHLevel0 2 2" xfId="298" xr:uid="{AAE207D8-43B2-4563-A7A2-741AEB8E08A8}"/>
    <cellStyle name="SAPBEXHLevel0 3" xfId="299" xr:uid="{700FAC16-5970-4BF4-B4EA-947935413DCE}"/>
    <cellStyle name="SAPBEXHLevel0 4" xfId="475" xr:uid="{997E81D0-8F7E-4B6B-A673-5CE050B58BAB}"/>
    <cellStyle name="SAPBEXHLevel0X" xfId="300" xr:uid="{2CD9F966-265A-434C-A6BC-B608C5956114}"/>
    <cellStyle name="SAPBEXHLevel0X 2" xfId="301" xr:uid="{FB549B0D-AFC3-468E-BF8B-F68BA9ED4733}"/>
    <cellStyle name="SAPBEXHLevel0X 2 2" xfId="302" xr:uid="{4A21AAA8-137A-4D6B-B4A3-FA32F61C0018}"/>
    <cellStyle name="SAPBEXHLevel0X 2 2 2" xfId="303" xr:uid="{F7C1E59A-C935-4974-AD26-7F16B44CF1AE}"/>
    <cellStyle name="SAPBEXHLevel0X 2 3" xfId="304" xr:uid="{CA3B6C51-8863-4927-A6EB-C8B153B31ED8}"/>
    <cellStyle name="SAPBEXHLevel0X 2 4" xfId="476" xr:uid="{43AC6332-F8D7-42B0-B581-F5B5AF81C831}"/>
    <cellStyle name="SAPBEXHLevel0X 3" xfId="305" xr:uid="{267043BA-D9CF-4D0F-AC25-8DE8463BA686}"/>
    <cellStyle name="SAPBEXHLevel0X 3 2" xfId="306" xr:uid="{0DED10B2-8647-435F-AE51-72356BFA3E65}"/>
    <cellStyle name="SAPBEXHLevel0X 3 2 2" xfId="307" xr:uid="{9E3DC88B-28D9-41EA-8458-F68B4D25E5DA}"/>
    <cellStyle name="SAPBEXHLevel0X 3 3" xfId="308" xr:uid="{6C3E8E96-36E9-46DF-9226-F7579BC29A83}"/>
    <cellStyle name="SAPBEXHLevel0X 3 4" xfId="477" xr:uid="{438473AD-7305-405D-AE1E-50EA4D3D6E37}"/>
    <cellStyle name="SAPBEXHLevel0X 4" xfId="309" xr:uid="{74B3D958-0829-4763-8074-1DBB9E013BF1}"/>
    <cellStyle name="SAPBEXHLevel0X 4 2" xfId="310" xr:uid="{77364854-DE8E-4E4C-9424-43344426635B}"/>
    <cellStyle name="SAPBEXHLevel0X 4 2 2" xfId="311" xr:uid="{E388C750-87EA-4394-A7AD-4A99DB1FA220}"/>
    <cellStyle name="SAPBEXHLevel0X 4 3" xfId="312" xr:uid="{6D0388B6-3C9B-47FA-8B88-E571170CD9B4}"/>
    <cellStyle name="SAPBEXHLevel0X 4 4" xfId="478" xr:uid="{FB79BD2D-7376-41D0-9F9D-94A3D7DFF0A7}"/>
    <cellStyle name="SAPBEXHLevel0X 5" xfId="313" xr:uid="{112699BA-1164-4EFD-AEBC-05BF0E5A9B2C}"/>
    <cellStyle name="SAPBEXHLevel0X 6" xfId="479" xr:uid="{EDED83CC-0246-47FC-87A6-6C8651449A4E}"/>
    <cellStyle name="SAPBEXHLevel0X 7" xfId="480" xr:uid="{36E22EF0-96C0-4174-81B3-E28230A64066}"/>
    <cellStyle name="SAPBEXHLevel0X 8" xfId="481" xr:uid="{32C0DA1C-ECA1-4746-86F7-0C1B801FD0A6}"/>
    <cellStyle name="SAPBEXHLevel1" xfId="314" xr:uid="{F7D8D100-18B7-42B2-82DB-48993A5FD0EE}"/>
    <cellStyle name="SAPBEXHLevel1 2" xfId="315" xr:uid="{775935E4-579C-4733-A49C-71CEC3851092}"/>
    <cellStyle name="SAPBEXHLevel1 2 2" xfId="316" xr:uid="{86370B49-7130-4CDF-8533-F68B7F3434E3}"/>
    <cellStyle name="SAPBEXHLevel1 3" xfId="317" xr:uid="{6264F3F7-261D-406C-8D2D-A72FE87D10AA}"/>
    <cellStyle name="SAPBEXHLevel1 4" xfId="482" xr:uid="{F1E85CD0-6716-4492-B318-195A89EC6533}"/>
    <cellStyle name="SAPBEXHLevel1X" xfId="318" xr:uid="{9D5139CB-D404-476D-AF53-B3EA5754A549}"/>
    <cellStyle name="SAPBEXHLevel1X 2" xfId="319" xr:uid="{08843012-99C4-47DB-8EF1-1E15FA62BC0D}"/>
    <cellStyle name="SAPBEXHLevel1X 2 2" xfId="320" xr:uid="{0D464E4E-247C-4B92-8FB9-EF929D689CC7}"/>
    <cellStyle name="SAPBEXHLevel1X 2 2 2" xfId="321" xr:uid="{420686C9-0CB4-4ADC-8650-6C87C9662BC5}"/>
    <cellStyle name="SAPBEXHLevel1X 2 3" xfId="322" xr:uid="{44F4C379-AAE5-45EE-AD70-2A0D99F4D558}"/>
    <cellStyle name="SAPBEXHLevel1X 2 4" xfId="483" xr:uid="{BD35B319-E510-4DF7-A8BD-1ECD651CAFAD}"/>
    <cellStyle name="SAPBEXHLevel1X 3" xfId="323" xr:uid="{7226B1DA-CBD4-425A-9EEE-DEBCE64E72D6}"/>
    <cellStyle name="SAPBEXHLevel1X 3 2" xfId="324" xr:uid="{188FCD4C-C40A-416E-8C30-98F0F8E5635B}"/>
    <cellStyle name="SAPBEXHLevel1X 3 2 2" xfId="325" xr:uid="{CC5562E5-6F9B-44F6-BB3C-3FA3EB42423F}"/>
    <cellStyle name="SAPBEXHLevel1X 3 3" xfId="326" xr:uid="{7A523162-4582-43CF-A473-A71AAEA2BD31}"/>
    <cellStyle name="SAPBEXHLevel1X 3 4" xfId="484" xr:uid="{1A0B248F-1E84-4562-B071-90D8B41A10DC}"/>
    <cellStyle name="SAPBEXHLevel1X 4" xfId="327" xr:uid="{2DE564A0-8438-4895-B61C-ACE4FEE77A85}"/>
    <cellStyle name="SAPBEXHLevel1X 4 2" xfId="328" xr:uid="{496A0BD2-DD21-4B59-ABFB-168691849CAF}"/>
    <cellStyle name="SAPBEXHLevel1X 5" xfId="329" xr:uid="{DA2F6145-28E9-4106-85BE-C8ADEE28E31F}"/>
    <cellStyle name="SAPBEXHLevel1X 6" xfId="485" xr:uid="{EDAA41BC-6164-48BE-BA91-015712A7279E}"/>
    <cellStyle name="SAPBEXHLevel2" xfId="330" xr:uid="{59AD296B-DE5E-44B1-8792-42E62CAEE724}"/>
    <cellStyle name="SAPBEXHLevel2 2" xfId="331" xr:uid="{812049BD-CFB6-4C74-9944-9593B3352577}"/>
    <cellStyle name="SAPBEXHLevel2 2 2" xfId="332" xr:uid="{6CEC78BA-5909-47BC-AE42-7331A4A706AA}"/>
    <cellStyle name="SAPBEXHLevel2 3" xfId="333" xr:uid="{8E776EF0-6F74-4528-9578-71903CC6E242}"/>
    <cellStyle name="SAPBEXHLevel2 4" xfId="486" xr:uid="{5EC27204-059F-4255-A19C-3E131C98ED4A}"/>
    <cellStyle name="SAPBEXHLevel2X" xfId="334" xr:uid="{BCD4FCE5-CF81-43A1-B2E1-D6C764F173A2}"/>
    <cellStyle name="SAPBEXHLevel2X 2" xfId="335" xr:uid="{AA16292B-8A81-41F6-8DCD-EF5EFE11E102}"/>
    <cellStyle name="SAPBEXHLevel2X 2 2" xfId="336" xr:uid="{F06A71C4-2376-44BE-9142-ACB629F3ACDE}"/>
    <cellStyle name="SAPBEXHLevel2X 2 2 2" xfId="337" xr:uid="{660F56B0-A684-4BF6-B770-B539CC661A41}"/>
    <cellStyle name="SAPBEXHLevel2X 2 3" xfId="338" xr:uid="{EE1DE945-2317-466E-9C3C-69CACD94AC7A}"/>
    <cellStyle name="SAPBEXHLevel2X 2 4" xfId="487" xr:uid="{68486BD3-3E4E-4F7B-B113-292C6362BC4E}"/>
    <cellStyle name="SAPBEXHLevel2X 3" xfId="339" xr:uid="{BCB74DA9-48E9-4AA6-A804-C8223369CDE4}"/>
    <cellStyle name="SAPBEXHLevel2X 3 2" xfId="340" xr:uid="{5A71D553-48E2-41BC-B10E-9EDBFD1816EB}"/>
    <cellStyle name="SAPBEXHLevel2X 3 2 2" xfId="341" xr:uid="{EA43ABDA-C298-45C2-BD6F-57233A8A8904}"/>
    <cellStyle name="SAPBEXHLevel2X 3 3" xfId="342" xr:uid="{7BCB1D08-CC3A-47C9-AE79-9A415DA519EC}"/>
    <cellStyle name="SAPBEXHLevel2X 3 4" xfId="488" xr:uid="{D674B622-FCD9-494F-9F86-043A8FDAA708}"/>
    <cellStyle name="SAPBEXHLevel2X 4" xfId="343" xr:uid="{9C3DB69C-3177-4AAF-885B-1E6E7CDDA6B7}"/>
    <cellStyle name="SAPBEXHLevel2X 4 2" xfId="344" xr:uid="{426DB271-6F30-4CA5-ABB8-D403ADC7F2D9}"/>
    <cellStyle name="SAPBEXHLevel2X 5" xfId="345" xr:uid="{B063349A-26BC-4B85-896D-08946F7BA639}"/>
    <cellStyle name="SAPBEXHLevel2X 6" xfId="489" xr:uid="{A29E46B4-2A9B-4FDC-A19F-783A9EA68131}"/>
    <cellStyle name="SAPBEXHLevel3" xfId="346" xr:uid="{7DBFE64A-6C55-4ACF-9890-A7EEC9E83183}"/>
    <cellStyle name="SAPBEXHLevel3 2" xfId="347" xr:uid="{F9404506-CEEF-4130-9AD1-49FE1DE59518}"/>
    <cellStyle name="SAPBEXHLevel3 2 2" xfId="348" xr:uid="{D5FD589D-7AA7-4542-BA1C-3E8E325B1DAD}"/>
    <cellStyle name="SAPBEXHLevel3 3" xfId="349" xr:uid="{EAC67AA7-61E2-4C89-8590-3A18224079AF}"/>
    <cellStyle name="SAPBEXHLevel3 4" xfId="490" xr:uid="{7EE40E58-129E-4BF5-8913-6DCF24595F22}"/>
    <cellStyle name="SAPBEXHLevel3X" xfId="350" xr:uid="{8E3FF86F-2381-41FA-953D-C82B7E117750}"/>
    <cellStyle name="SAPBEXHLevel3X 2" xfId="351" xr:uid="{0B7E9D06-7C08-4997-ABD1-C8BA330010A6}"/>
    <cellStyle name="SAPBEXHLevel3X 2 2" xfId="352" xr:uid="{4988F15E-A4AF-4525-9494-575B52CA8988}"/>
    <cellStyle name="SAPBEXHLevel3X 2 2 2" xfId="353" xr:uid="{583F8FE2-0B13-4B74-8BC9-3643F8A7DDBB}"/>
    <cellStyle name="SAPBEXHLevel3X 2 3" xfId="354" xr:uid="{ED926092-E7A6-4995-88AF-7771E1340718}"/>
    <cellStyle name="SAPBEXHLevel3X 2 4" xfId="491" xr:uid="{2B111A4E-4203-464B-A6CF-D5537A483E7D}"/>
    <cellStyle name="SAPBEXHLevel3X 3" xfId="355" xr:uid="{334F47F6-520C-4B97-B4C1-1D1B21C94310}"/>
    <cellStyle name="SAPBEXHLevel3X 3 2" xfId="356" xr:uid="{0459D069-6C43-402C-90F6-21878D1010B7}"/>
    <cellStyle name="SAPBEXHLevel3X 3 2 2" xfId="357" xr:uid="{4315FB24-3601-4BBE-B8B9-7A6266727032}"/>
    <cellStyle name="SAPBEXHLevel3X 3 3" xfId="358" xr:uid="{80D11140-C7B0-45A6-850C-CDF7CD5AEDF9}"/>
    <cellStyle name="SAPBEXHLevel3X 3 4" xfId="492" xr:uid="{9FDFB597-200B-4B2C-9BA8-A1342F28A453}"/>
    <cellStyle name="SAPBEXHLevel3X 4" xfId="359" xr:uid="{A01AD694-CF72-4020-A2E8-7249C4699E0A}"/>
    <cellStyle name="SAPBEXHLevel3X 4 2" xfId="360" xr:uid="{1C17DF84-3955-426C-9EA2-FD470502C482}"/>
    <cellStyle name="SAPBEXHLevel3X 5" xfId="361" xr:uid="{4CFDE5E5-AFB6-453C-BB04-71C20AD13CED}"/>
    <cellStyle name="SAPBEXHLevel3X 6" xfId="493" xr:uid="{0B3C41F7-40FB-47B2-BC96-1844378C7C6A}"/>
    <cellStyle name="SAPBEXinputData" xfId="362" xr:uid="{A83E9D78-0443-483A-966D-0988DBC6F060}"/>
    <cellStyle name="SAPBEXinputData 2" xfId="363" xr:uid="{1417FE6E-3620-45E9-BF50-94BAC1145E4D}"/>
    <cellStyle name="SAPBEXinputData 3" xfId="364" xr:uid="{16E6B385-4A40-40A0-A94A-23747A534614}"/>
    <cellStyle name="SAPBEXItemHeader" xfId="365" xr:uid="{13E02DFE-E011-4434-AC6B-66108950284D}"/>
    <cellStyle name="SAPBEXItemHeader 2" xfId="366" xr:uid="{13BBA6DF-C6ED-40F1-943F-A8726825F356}"/>
    <cellStyle name="SAPBEXItemHeader 2 2" xfId="367" xr:uid="{068EACA6-AAFE-429C-AC8A-E6F29248C33E}"/>
    <cellStyle name="SAPBEXItemHeader 2 2 2" xfId="368" xr:uid="{9760C6C2-A1A7-4197-AC6E-053A55D4E7E1}"/>
    <cellStyle name="SAPBEXItemHeader 2 3" xfId="369" xr:uid="{6565097A-B4BD-4EC3-9524-3F91E774A3AD}"/>
    <cellStyle name="SAPBEXItemHeader 2 4" xfId="494" xr:uid="{DA4C47E9-BC7F-4EE6-B5FC-2D1713537198}"/>
    <cellStyle name="SAPBEXItemHeader 2 5" xfId="495" xr:uid="{739C1DA6-B097-4360-A609-5E68CE3EC47A}"/>
    <cellStyle name="SAPBEXItemHeader 3" xfId="370" xr:uid="{5BA1F51D-A27C-487D-BB96-41E7E1CA9517}"/>
    <cellStyle name="SAPBEXItemHeader 4" xfId="496" xr:uid="{4B0C51F0-724F-4A84-9A9B-3C350AD4C888}"/>
    <cellStyle name="SAPBEXItemHeader 5" xfId="497" xr:uid="{610A55CF-5E3D-4111-BE77-133B92CCB050}"/>
    <cellStyle name="SAPBEXItemHeader 6" xfId="498" xr:uid="{9FD69423-8C02-4F65-873A-6FF948818FED}"/>
    <cellStyle name="SAPBEXresData" xfId="371" xr:uid="{F8B407DE-4450-4ECA-A550-BAF2D4EC034F}"/>
    <cellStyle name="SAPBEXresData 2" xfId="372" xr:uid="{E98ED2A0-3D8C-44E0-AA06-99C2ECE53082}"/>
    <cellStyle name="SAPBEXresData 2 2" xfId="373" xr:uid="{98C9437B-7C60-4C1A-9AA9-EBB430F891BE}"/>
    <cellStyle name="SAPBEXresData 3" xfId="374" xr:uid="{732F7685-67AB-43A0-8A5F-AB77D7C51306}"/>
    <cellStyle name="SAPBEXresData 4" xfId="499" xr:uid="{9F59AA21-AA4E-487D-AC47-B95466A940E0}"/>
    <cellStyle name="SAPBEXresDataEmph" xfId="375" xr:uid="{586C08DE-405E-44CA-A1C9-FB1F0F27815E}"/>
    <cellStyle name="SAPBEXresItem" xfId="376" xr:uid="{A3369A0A-2629-48DE-AEB2-BEAC207038E8}"/>
    <cellStyle name="SAPBEXresItem 2" xfId="377" xr:uid="{F9830FA5-045E-40A1-AFDA-0054059B2DBE}"/>
    <cellStyle name="SAPBEXresItem 2 2" xfId="378" xr:uid="{98D8BDC6-6F41-4DD2-B7EF-6344E4C73E1D}"/>
    <cellStyle name="SAPBEXresItem 3" xfId="379" xr:uid="{2DDAE9B6-0978-4DF3-BEC0-899B93AEED41}"/>
    <cellStyle name="SAPBEXresItem 4" xfId="500" xr:uid="{5046DFED-7103-4E1E-A0D8-743AEC7FF05A}"/>
    <cellStyle name="SAPBEXresItemX" xfId="380" xr:uid="{3D8635B8-45B3-498F-884F-E0AFF859CDAC}"/>
    <cellStyle name="SAPBEXresItemX 2" xfId="381" xr:uid="{7F8EF625-E91E-4CF6-9E2E-204F407166E0}"/>
    <cellStyle name="SAPBEXresItemX 2 2" xfId="382" xr:uid="{580F3441-DCAD-4E61-AC3F-8E10EBD9CC17}"/>
    <cellStyle name="SAPBEXresItemX 3" xfId="383" xr:uid="{9D20B90D-C10D-4C35-AEAA-54C13A566C35}"/>
    <cellStyle name="SAPBEXresItemX 4" xfId="501" xr:uid="{0E0D5B3C-455C-4E15-947E-2EF04A535007}"/>
    <cellStyle name="SAPBEXstdData" xfId="384" xr:uid="{A437C7D1-3ECA-424E-802F-4163DC8C7F98}"/>
    <cellStyle name="SAPBEXstdData 2" xfId="385" xr:uid="{9F3552A7-E06B-4892-A55D-C4563D6F6F49}"/>
    <cellStyle name="SAPBEXstdData 2 2" xfId="386" xr:uid="{83F5F9B5-0FF3-4AE9-9CAA-F451BBE5847F}"/>
    <cellStyle name="SAPBEXstdData 2 2 2" xfId="387" xr:uid="{9590A3AA-D0E3-4C4B-BAE0-AD0D5B59EDD5}"/>
    <cellStyle name="SAPBEXstdData 2 3" xfId="388" xr:uid="{9A24F9EA-F05D-4A09-8F30-973DD0369191}"/>
    <cellStyle name="SAPBEXstdData 2 4" xfId="502" xr:uid="{A223CA31-D055-4740-B0CB-99C7FC69A02C}"/>
    <cellStyle name="SAPBEXstdData 3" xfId="389" xr:uid="{AC807939-6BF2-435A-8208-679FFB98C9A0}"/>
    <cellStyle name="SAPBEXstdData 4" xfId="503" xr:uid="{A6593411-C667-4B1C-B01E-A47D323A18D0}"/>
    <cellStyle name="SAPBEXstdData 5" xfId="504" xr:uid="{FC3E5511-306E-48E5-8466-E41DD2901CBE}"/>
    <cellStyle name="SAPBEXstdData 6" xfId="505" xr:uid="{35BD51F0-E4A7-47CA-B6F1-6D723F03EC26}"/>
    <cellStyle name="SAPBEXstdDataEmph" xfId="390" xr:uid="{98F1E782-3CD3-4F45-B544-C64A99B29114}"/>
    <cellStyle name="SAPBEXstdDataEmph 2" xfId="391" xr:uid="{D2C925CB-87B2-48DE-8F91-1B8797D7FB93}"/>
    <cellStyle name="SAPBEXstdDataEmph 2 2" xfId="392" xr:uid="{0295B1F1-69BA-4609-824B-227588BBE42D}"/>
    <cellStyle name="SAPBEXstdDataEmph 3" xfId="393" xr:uid="{46D2D57D-277B-4FF8-8184-42705734A11E}"/>
    <cellStyle name="SAPBEXstdDataEmph 4" xfId="506" xr:uid="{9691DD85-37F0-413C-AF54-766129B5F00D}"/>
    <cellStyle name="SAPBEXstdItem" xfId="394" xr:uid="{F3E7E2D6-D68E-42F1-9DBC-A0D595F435D1}"/>
    <cellStyle name="SAPBEXstdItem 2" xfId="395" xr:uid="{25C3B3C1-4F7B-45D5-B057-933501F866B0}"/>
    <cellStyle name="SAPBEXstdItem 2 2" xfId="396" xr:uid="{0D4F79CB-2D11-4ED1-AC5E-CC6251668DE0}"/>
    <cellStyle name="SAPBEXstdItem 2 2 2" xfId="397" xr:uid="{5EDAA414-35DE-436F-B2C1-5DB898881454}"/>
    <cellStyle name="SAPBEXstdItem 2 3" xfId="398" xr:uid="{28EF4011-294D-432D-9CAB-4CC1B8BAD23D}"/>
    <cellStyle name="SAPBEXstdItem 2 4" xfId="507" xr:uid="{F699967B-5AF7-4E7B-8CAA-EB4AB34EEAB9}"/>
    <cellStyle name="SAPBEXstdItem 3" xfId="399" xr:uid="{BED253B7-965D-4DC8-99A4-02D9C382D17E}"/>
    <cellStyle name="SAPBEXstdItem 4" xfId="508" xr:uid="{B4020B8F-A897-4405-892A-79AC5B5B52E6}"/>
    <cellStyle name="SAPBEXstdItem 5" xfId="509" xr:uid="{C4A364C2-2297-4322-B812-9245F31F342F}"/>
    <cellStyle name="SAPBEXstdItem 6" xfId="510" xr:uid="{FF1057F8-950A-4BE4-9512-1E036C032E11}"/>
    <cellStyle name="SAPBEXstdItemX" xfId="400" xr:uid="{628A2337-103E-451B-A2A9-F5BA7DBC989A}"/>
    <cellStyle name="SAPBEXstdItemX 2" xfId="401" xr:uid="{CECD34C3-22D4-4B73-AD44-D2C446258216}"/>
    <cellStyle name="SAPBEXstdItemX 2 2" xfId="402" xr:uid="{689C9EB9-3B23-4BF2-A853-2DD406F67F81}"/>
    <cellStyle name="SAPBEXstdItemX 3" xfId="403" xr:uid="{821ABFFB-5022-4827-8B2B-53BB89ABA49E}"/>
    <cellStyle name="SAPBEXstdItemX 4" xfId="511" xr:uid="{C53DDFC1-7110-47BA-BE64-2DCF43E9E78D}"/>
    <cellStyle name="SAPBEXtitle" xfId="404" xr:uid="{7D43D7CD-A849-4AE0-9B3D-D24AB6404C58}"/>
    <cellStyle name="SAPBEXtitle 2" xfId="512" xr:uid="{A558E03E-97A7-476D-8BBF-EA25563710C0}"/>
    <cellStyle name="SAPBEXtitle 3" xfId="513" xr:uid="{740744C2-3542-4491-9217-97915A14D954}"/>
    <cellStyle name="SAPBEXtitle 4" xfId="514" xr:uid="{97CA1C93-5A0A-49EC-9734-63CE1BFD7B0F}"/>
    <cellStyle name="SAPBEXunassignedItem" xfId="405" xr:uid="{40DC36AB-DE82-4150-BC21-B1818C9AFF1F}"/>
    <cellStyle name="SAPBEXundefined" xfId="406" xr:uid="{7E94E8B4-0351-4176-9112-D30E72D193DB}"/>
    <cellStyle name="SAPBEXundefined 2" xfId="407" xr:uid="{6738E5A7-7BB5-45E2-809C-AA8D7039A256}"/>
    <cellStyle name="SAPBEXundefined 2 2" xfId="408" xr:uid="{C190FD0B-BB91-4E32-B6E4-CE0F5A83F6B2}"/>
    <cellStyle name="SAPBEXundefined 3" xfId="409" xr:uid="{09DEEA3B-0DE7-49A4-A7EA-75700C08ABC9}"/>
    <cellStyle name="SAPBEXundefined 4" xfId="515" xr:uid="{B55AF99A-08AB-43EF-9B5B-FC133DB8DF13}"/>
    <cellStyle name="Sheet Title" xfId="410" xr:uid="{2E92BC98-2B50-4B27-A9BA-96B332205605}"/>
    <cellStyle name="Total 2" xfId="411" xr:uid="{2E53045D-4A10-4CE2-A1AE-C0F4C15D3A1B}"/>
    <cellStyle name="Total 2 2" xfId="412" xr:uid="{3380C62A-5054-4CE0-A95A-9EA29ACFC5FE}"/>
    <cellStyle name="Total 2 3" xfId="516" xr:uid="{5FEA9144-98F3-417A-AA4B-FEDD50743130}"/>
    <cellStyle name="Total 2 4" xfId="517" xr:uid="{A3A36E64-9F96-4C2C-8FF0-90BFBBC75DF3}"/>
    <cellStyle name="Warning Text 2" xfId="413" xr:uid="{893065E5-6E2F-4DC5-BB9F-41DED3F88B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ktmgmt.nee.com/206/DataRequests/15396/Library/Test/MF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9"/>
      <sheetName val="B-10"/>
      <sheetName val="B-11"/>
      <sheetName val="B-12"/>
      <sheetName val="B-13 1of2"/>
      <sheetName val="B-13 2of2"/>
      <sheetName val="B-14"/>
      <sheetName val="B-15"/>
      <sheetName val="B-16"/>
      <sheetName val="B-17 1of4"/>
      <sheetName val="B-17 2of4"/>
      <sheetName val="B-17 3of4"/>
      <sheetName val="B-17 4of4"/>
      <sheetName val="B-18 1of3"/>
      <sheetName val="B-18 2of3"/>
      <sheetName val="B-18 3of3"/>
      <sheetName val="C-1"/>
      <sheetName val="C-2 1of2"/>
      <sheetName val="C-2 2of2"/>
      <sheetName val="C-3"/>
      <sheetName val="C-4"/>
      <sheetName val="C-5 1of2"/>
      <sheetName val="C-5 2of2"/>
      <sheetName val="C-6"/>
      <sheetName val="C-7"/>
      <sheetName val="C-8 1of2"/>
      <sheetName val="C-8 2of2"/>
      <sheetName val="C-9 1of2"/>
      <sheetName val="C-9 2of2"/>
      <sheetName val="C-10"/>
      <sheetName val="C-11"/>
      <sheetName val="C-12"/>
      <sheetName val="C-13"/>
      <sheetName val="C-14"/>
      <sheetName val="C-15"/>
      <sheetName val="C-16"/>
      <sheetName val="C-17"/>
      <sheetName val="C-18"/>
      <sheetName val="C-19"/>
      <sheetName val="C-20"/>
      <sheetName val="C-21"/>
      <sheetName val="C-22"/>
      <sheetName val="C-23"/>
      <sheetName val="C-24"/>
      <sheetName val="C-25 1of2"/>
      <sheetName val="C-25 2of2"/>
      <sheetName val="C-26"/>
      <sheetName val="C-27"/>
      <sheetName val="C-28"/>
      <sheetName val="C-29"/>
      <sheetName val="C-30 1of2"/>
      <sheetName val="C-30 2of2"/>
      <sheetName val="C-31"/>
      <sheetName val="C-32"/>
      <sheetName val="C-33"/>
      <sheetName val="C-34"/>
      <sheetName val="C-35"/>
      <sheetName val="C-36"/>
      <sheetName val="C-37"/>
      <sheetName val="C-38"/>
      <sheetName val="D-1 1of2"/>
      <sheetName val="D-1 2of2"/>
      <sheetName val="D-2 1of2"/>
      <sheetName val="D-2 2of2"/>
      <sheetName val="D-3"/>
      <sheetName val="D-4"/>
      <sheetName val="D-5"/>
      <sheetName val="D-6"/>
      <sheetName val="D-7"/>
      <sheetName val="D-8"/>
      <sheetName val="D-9"/>
      <sheetName val="D-10"/>
      <sheetName val="D-11 1of3"/>
      <sheetName val="D-11 2of3"/>
      <sheetName val="D11 3of3"/>
      <sheetName val="D-12"/>
      <sheetName val="E-1 1of3"/>
      <sheetName val="E-1 2of3"/>
      <sheetName val="E-1 3of3"/>
      <sheetName val="E-2"/>
      <sheetName val="E-3 1of6"/>
      <sheetName val="E-3 2of6"/>
      <sheetName val="E-3 3of6"/>
      <sheetName val="E-3 4of6"/>
      <sheetName val="E-3 5of6"/>
      <sheetName val="E-3 6of6"/>
      <sheetName val="E-4"/>
      <sheetName val="E-5 1of4"/>
      <sheetName val="E-5 2of4"/>
      <sheetName val="E-5 3of4"/>
      <sheetName val="E-5 4of4"/>
      <sheetName val="E-6 1of5"/>
      <sheetName val="E-6 2of5"/>
      <sheetName val="E-6 3of5"/>
      <sheetName val="E-6 4of5"/>
      <sheetName val="E-6 5of5"/>
      <sheetName val="E-7"/>
      <sheetName val="E-8"/>
      <sheetName val="E-9"/>
      <sheetName val="F-1"/>
      <sheetName val="F-2 1of2"/>
      <sheetName val="F-2 2of2"/>
      <sheetName val="F-3"/>
      <sheetName val="F-4"/>
      <sheetName val="F-5 1of2"/>
      <sheetName val="F-5 2of2"/>
      <sheetName val="F-6"/>
      <sheetName val="F-7"/>
      <sheetName val="F-8"/>
      <sheetName val="F-9"/>
      <sheetName val="F-10"/>
      <sheetName val="G1-1"/>
      <sheetName val="G1-2"/>
      <sheetName val="G1-3"/>
      <sheetName val="G1-4"/>
      <sheetName val="G1-5"/>
      <sheetName val="G1-6"/>
      <sheetName val="G1-7"/>
      <sheetName val="G1-8"/>
      <sheetName val="G1-9"/>
      <sheetName val="G1-10"/>
      <sheetName val="G1-11"/>
      <sheetName val="G1-12"/>
      <sheetName val="G1-13"/>
      <sheetName val="G1-14"/>
      <sheetName val="G1-15"/>
      <sheetName val="G1-16a"/>
      <sheetName val="G1-16b"/>
      <sheetName val="G1-16c"/>
      <sheetName val="G1-16d"/>
      <sheetName val="G1-17"/>
      <sheetName val="G1-18"/>
      <sheetName val="G1-19a"/>
      <sheetName val="G1-19b"/>
      <sheetName val="G1-19c"/>
      <sheetName val="G1-19d"/>
      <sheetName val="G1-20"/>
      <sheetName val="G1-21"/>
      <sheetName val="G1-22"/>
      <sheetName val="G1-23"/>
      <sheetName val="G1-24"/>
      <sheetName val="G1-25"/>
      <sheetName val="G1-26"/>
      <sheetName val="G1-27"/>
      <sheetName val="G1-28"/>
      <sheetName val="G2-1"/>
      <sheetName val="G2-2"/>
      <sheetName val="G2-3"/>
      <sheetName val="G2-4"/>
      <sheetName val="G2-5"/>
      <sheetName val="G2-6"/>
      <sheetName val="G2-7"/>
      <sheetName val="G2-8"/>
      <sheetName val="G2-9"/>
      <sheetName val="G2-10"/>
      <sheetName val="G2-11"/>
      <sheetName val="G2-12"/>
      <sheetName val="G2-13"/>
      <sheetName val="G2-14"/>
      <sheetName val="G2-15"/>
      <sheetName val="G2-16"/>
      <sheetName val="G2-17"/>
      <sheetName val="G2-18"/>
      <sheetName val="G2-19"/>
      <sheetName val="G2-20"/>
      <sheetName val="G2-21"/>
      <sheetName val="G2-22"/>
      <sheetName val="G2-23"/>
      <sheetName val="G2-24"/>
      <sheetName val="G2-25"/>
      <sheetName val="G2-26"/>
      <sheetName val="G2-27"/>
      <sheetName val="G2-28"/>
      <sheetName val="G2-29"/>
      <sheetName val="G2-30"/>
      <sheetName val="G2-31"/>
      <sheetName val="G3-1"/>
      <sheetName val="G3-2"/>
      <sheetName val="G3-3"/>
      <sheetName val="G3-4"/>
      <sheetName val="G3-5"/>
      <sheetName val="G3-6"/>
      <sheetName val="G3-7"/>
      <sheetName val="G3-8"/>
      <sheetName val="G3-9"/>
      <sheetName val="G3-10"/>
      <sheetName val="G3-11"/>
      <sheetName val="G4"/>
      <sheetName val="G5"/>
      <sheetName val="G6 1of3"/>
      <sheetName val="G6 2of3"/>
      <sheetName val="G6 3of3"/>
      <sheetName val="G7 1of2"/>
      <sheetName val="G7 2of2"/>
      <sheetName val="H-1 1of6"/>
      <sheetName val="H-1 2of6"/>
      <sheetName val="H-1 3of6"/>
      <sheetName val="H-1 4of6"/>
      <sheetName val="H-1 5of6"/>
      <sheetName val="H-1 6of6"/>
      <sheetName val="H-2 1of6"/>
      <sheetName val="H-2 2of6"/>
      <sheetName val="H-2 3of6"/>
      <sheetName val="H-2 4of6"/>
      <sheetName val="H-2 5of6"/>
      <sheetName val="H-2 6of6"/>
      <sheetName val="H-3 1of5"/>
      <sheetName val="H-3 2of5"/>
      <sheetName val="H-3 3of5"/>
      <sheetName val="H-3 4of5"/>
      <sheetName val="H-3 5of5"/>
      <sheetName val="I-1"/>
      <sheetName val="I-2"/>
      <sheetName val="I-3 1of3"/>
      <sheetName val="I-3 2of3"/>
      <sheetName val="I-3 3of3"/>
      <sheetName val="I-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9"/>
  <sheetViews>
    <sheetView showOutlineSymbols="0" zoomScale="70" zoomScaleNormal="70" workbookViewId="0">
      <pane xSplit="3" ySplit="7" topLeftCell="D8" activePane="bottomRight" state="frozen"/>
      <selection pane="topRight" activeCell="E1" sqref="E1"/>
      <selection pane="bottomLeft" activeCell="A14" sqref="A14"/>
      <selection pane="bottomRight" sqref="A1:A2"/>
    </sheetView>
  </sheetViews>
  <sheetFormatPr defaultColWidth="12.6640625" defaultRowHeight="15"/>
  <cols>
    <col min="1" max="2" width="9.109375" style="2" customWidth="1"/>
    <col min="3" max="3" width="53.6640625" style="2" customWidth="1"/>
    <col min="4" max="17" width="12.88671875" style="2" customWidth="1"/>
    <col min="18" max="16384" width="12.6640625" style="2"/>
  </cols>
  <sheetData>
    <row r="1" spans="1:17">
      <c r="A1" s="134" t="s">
        <v>204</v>
      </c>
    </row>
    <row r="2" spans="1:17">
      <c r="A2" s="134" t="s">
        <v>203</v>
      </c>
    </row>
    <row r="3" spans="1:17" ht="15.75" thickBot="1">
      <c r="A3" s="5"/>
      <c r="B3" s="5"/>
      <c r="C3" s="5"/>
      <c r="D3" s="5"/>
      <c r="E3" s="5"/>
      <c r="F3" s="5"/>
      <c r="G3" s="5"/>
      <c r="H3" s="5"/>
      <c r="I3" s="5"/>
      <c r="J3" s="5"/>
      <c r="K3" s="5"/>
      <c r="L3" s="5"/>
      <c r="M3" s="5"/>
      <c r="N3" s="5"/>
      <c r="O3" s="5"/>
      <c r="P3" s="5"/>
      <c r="Q3" s="5"/>
    </row>
    <row r="5" spans="1:17">
      <c r="Q5" s="7" t="s">
        <v>1</v>
      </c>
    </row>
    <row r="6" spans="1:17">
      <c r="A6" s="1" t="s">
        <v>2</v>
      </c>
      <c r="B6" s="6" t="s">
        <v>3</v>
      </c>
      <c r="C6" s="6" t="s">
        <v>4</v>
      </c>
      <c r="D6" s="10">
        <v>44166</v>
      </c>
      <c r="E6" s="10">
        <v>44197</v>
      </c>
      <c r="F6" s="10">
        <v>44228</v>
      </c>
      <c r="G6" s="10">
        <v>44256</v>
      </c>
      <c r="H6" s="10">
        <v>44287</v>
      </c>
      <c r="I6" s="10">
        <v>44317</v>
      </c>
      <c r="J6" s="10">
        <v>44348</v>
      </c>
      <c r="K6" s="10">
        <v>44378</v>
      </c>
      <c r="L6" s="10">
        <v>44409</v>
      </c>
      <c r="M6" s="10">
        <v>44440</v>
      </c>
      <c r="N6" s="10">
        <v>44470</v>
      </c>
      <c r="O6" s="10">
        <v>44501</v>
      </c>
      <c r="P6" s="10">
        <v>44531</v>
      </c>
      <c r="Q6" s="10" t="s">
        <v>5</v>
      </c>
    </row>
    <row r="7" spans="1:17" ht="15.75" thickBot="1">
      <c r="A7" s="5"/>
      <c r="B7" s="5"/>
      <c r="C7" s="3"/>
      <c r="D7" s="3"/>
      <c r="E7" s="3"/>
      <c r="F7" s="3"/>
      <c r="G7" s="3"/>
      <c r="H7" s="3"/>
      <c r="I7" s="3"/>
      <c r="J7" s="3"/>
      <c r="K7" s="3"/>
      <c r="L7" s="3"/>
      <c r="M7" s="3"/>
      <c r="N7" s="3"/>
      <c r="O7" s="3"/>
      <c r="P7" s="3"/>
      <c r="Q7" s="3"/>
    </row>
    <row r="8" spans="1:17">
      <c r="C8" s="4"/>
      <c r="D8" s="4"/>
      <c r="E8" s="4"/>
      <c r="F8" s="4"/>
      <c r="G8" s="4"/>
      <c r="H8" s="4"/>
      <c r="I8" s="4"/>
      <c r="J8" s="4"/>
      <c r="K8" s="4"/>
      <c r="L8" s="4"/>
      <c r="M8" s="4"/>
      <c r="N8" s="4"/>
      <c r="O8" s="4"/>
      <c r="P8" s="4"/>
      <c r="Q8" s="4"/>
    </row>
    <row r="9" spans="1:17" s="82" customFormat="1">
      <c r="A9" s="80">
        <v>1</v>
      </c>
      <c r="B9" s="11">
        <v>302</v>
      </c>
      <c r="C9" s="12" t="s">
        <v>56</v>
      </c>
      <c r="D9" s="121">
        <f>SUMIF('CDR Reserve Data'!$A$9:$A$41,$B9,'CDR Reserve Data'!$C$9:$C$41)</f>
        <v>97976</v>
      </c>
      <c r="E9" s="121">
        <f>SUMIF('CDR Reserve Data'!$A$9:$A$41,$B9,'CDR Reserve Data'!$D$9:$D$41)</f>
        <v>97976</v>
      </c>
      <c r="F9" s="121">
        <f>SUMIF('CDR Reserve Data'!$A$9:$A$41,$B9,'CDR Reserve Data'!$E$9:$E$41)</f>
        <v>97976</v>
      </c>
      <c r="G9" s="121">
        <f>SUMIF('CDR Reserve Data'!$A$9:$A$41,$B9,'CDR Reserve Data'!$F$9:$F$41)</f>
        <v>97976</v>
      </c>
      <c r="H9" s="121">
        <f>SUMIF('CDR Reserve Data'!$A$9:$A$41,$B9,'CDR Reserve Data'!$G$9:$G$41)</f>
        <v>97976</v>
      </c>
      <c r="I9" s="121">
        <f>SUMIF('CDR Reserve Data'!$A$9:$A$41,$B9,'CDR Reserve Data'!$H$9:$H$41)</f>
        <v>97976</v>
      </c>
      <c r="J9" s="121">
        <f>SUMIF('CDR Reserve Data'!$A$9:$A$41,$B9,'CDR Reserve Data'!$I$9:$I$41)</f>
        <v>97976</v>
      </c>
      <c r="K9" s="121">
        <f>SUMIF('CDR Reserve Data'!$A$9:$A$41,$B9,'CDR Reserve Data'!$J$9:$J$41)</f>
        <v>97976</v>
      </c>
      <c r="L9" s="121">
        <f>SUMIF('CDR Reserve Data'!$A$9:$A$41,$B9,'CDR Reserve Data'!$K$9:$K$41)</f>
        <v>97976</v>
      </c>
      <c r="M9" s="121">
        <f>SUMIF('CDR Reserve Data'!$A$9:$A$41,$B9,'CDR Reserve Data'!$L$9:$L$41)</f>
        <v>97976</v>
      </c>
      <c r="N9" s="121">
        <f>SUMIF('CDR Reserve Data'!$A$9:$A$41,$B9,'CDR Reserve Data'!$M$9:$M$41)</f>
        <v>97976</v>
      </c>
      <c r="O9" s="121">
        <f>SUMIF('CDR Reserve Data'!$A$9:$A$41,$B9,'CDR Reserve Data'!$N$9:$N$41)</f>
        <v>97976</v>
      </c>
      <c r="P9" s="121">
        <f>SUMIF('CDR Reserve Data'!$A$9:$A$41,$B9,'CDR Reserve Data'!$O$9:$O$41)</f>
        <v>97976</v>
      </c>
      <c r="Q9" s="121">
        <f t="shared" ref="Q9:Q36" si="0">(SUM(D9:P9))/13</f>
        <v>97976</v>
      </c>
    </row>
    <row r="10" spans="1:17" s="82" customFormat="1">
      <c r="A10" s="80">
        <f t="shared" ref="A10:A46" si="1">A9+1</f>
        <v>2</v>
      </c>
      <c r="B10" s="11">
        <v>303</v>
      </c>
      <c r="C10" s="12" t="s">
        <v>57</v>
      </c>
      <c r="D10" s="81">
        <f>SUMIF('CDR Reserve Data'!$A$9:$A$41,$B10,'CDR Reserve Data'!$C$9:$C$41)</f>
        <v>-117.42999999999984</v>
      </c>
      <c r="E10" s="81">
        <f>SUMIF('CDR Reserve Data'!$A$9:$A$41,$B10,'CDR Reserve Data'!$D$9:$D$41)</f>
        <v>-117.43</v>
      </c>
      <c r="F10" s="81">
        <f>SUMIF('CDR Reserve Data'!$A$9:$A$41,$B10,'CDR Reserve Data'!$E$9:$E$41)</f>
        <v>-117.43</v>
      </c>
      <c r="G10" s="81">
        <f>SUMIF('CDR Reserve Data'!$A$9:$A$41,$B10,'CDR Reserve Data'!$F$9:$F$41)</f>
        <v>-117.43</v>
      </c>
      <c r="H10" s="81">
        <f>SUMIF('CDR Reserve Data'!$A$9:$A$41,$B10,'CDR Reserve Data'!$G$9:$G$41)</f>
        <v>-117.43</v>
      </c>
      <c r="I10" s="81">
        <f>SUMIF('CDR Reserve Data'!$A$9:$A$41,$B10,'CDR Reserve Data'!$H$9:$H$41)</f>
        <v>-117.43</v>
      </c>
      <c r="J10" s="81">
        <f>SUMIF('CDR Reserve Data'!$A$9:$A$41,$B10,'CDR Reserve Data'!$I$9:$I$41)</f>
        <v>-117.43</v>
      </c>
      <c r="K10" s="81">
        <f>SUMIF('CDR Reserve Data'!$A$9:$A$41,$B10,'CDR Reserve Data'!$J$9:$J$41)</f>
        <v>-117.43</v>
      </c>
      <c r="L10" s="81">
        <f>SUMIF('CDR Reserve Data'!$A$9:$A$41,$B10,'CDR Reserve Data'!$K$9:$K$41)</f>
        <v>-117.43</v>
      </c>
      <c r="M10" s="81">
        <f>SUMIF('CDR Reserve Data'!$A$9:$A$41,$B10,'CDR Reserve Data'!$L$9:$L$41)</f>
        <v>-117.43</v>
      </c>
      <c r="N10" s="81">
        <f>SUMIF('CDR Reserve Data'!$A$9:$A$41,$B10,'CDR Reserve Data'!$M$9:$M$41)</f>
        <v>-117.43</v>
      </c>
      <c r="O10" s="81">
        <f>SUMIF('CDR Reserve Data'!$A$9:$A$41,$B10,'CDR Reserve Data'!$N$9:$N$41)</f>
        <v>-117.43</v>
      </c>
      <c r="P10" s="81">
        <f>SUMIF('CDR Reserve Data'!$A$9:$A$41,$B10,'CDR Reserve Data'!$O$9:$O$41)</f>
        <v>-115.99</v>
      </c>
      <c r="Q10" s="81">
        <f t="shared" si="0"/>
        <v>-117.3192307692308</v>
      </c>
    </row>
    <row r="11" spans="1:17">
      <c r="A11" s="80">
        <f t="shared" si="1"/>
        <v>3</v>
      </c>
      <c r="B11" s="11">
        <v>374</v>
      </c>
      <c r="C11" s="12" t="s">
        <v>60</v>
      </c>
      <c r="D11" s="13">
        <f>SUMIF('CDR Reserve Data'!$A$9:$A$41,$B11,'CDR Reserve Data'!$C$9:$C$41)</f>
        <v>13416.05</v>
      </c>
      <c r="E11" s="13">
        <f>SUMIF('CDR Reserve Data'!$A$9:$A$41,$B11,'CDR Reserve Data'!$D$9:$D$41)</f>
        <v>13416.05</v>
      </c>
      <c r="F11" s="13">
        <f>SUMIF('CDR Reserve Data'!$A$9:$A$41,$B11,'CDR Reserve Data'!$E$9:$E$41)</f>
        <v>13416.05</v>
      </c>
      <c r="G11" s="13">
        <f>SUMIF('CDR Reserve Data'!$A$9:$A$41,$B11,'CDR Reserve Data'!$F$9:$F$41)</f>
        <v>13416.05</v>
      </c>
      <c r="H11" s="13">
        <f>SUMIF('CDR Reserve Data'!$A$9:$A$41,$B11,'CDR Reserve Data'!$G$9:$G$41)</f>
        <v>13416.05</v>
      </c>
      <c r="I11" s="13">
        <f>SUMIF('CDR Reserve Data'!$A$9:$A$41,$B11,'CDR Reserve Data'!$H$9:$H$41)</f>
        <v>13416.05</v>
      </c>
      <c r="J11" s="13">
        <f>SUMIF('CDR Reserve Data'!$A$9:$A$41,$B11,'CDR Reserve Data'!$I$9:$I$41)</f>
        <v>13416.05</v>
      </c>
      <c r="K11" s="13">
        <f>SUMIF('CDR Reserve Data'!$A$9:$A$41,$B11,'CDR Reserve Data'!$J$9:$J$41)</f>
        <v>13416.05</v>
      </c>
      <c r="L11" s="13">
        <f>SUMIF('CDR Reserve Data'!$A$9:$A$41,$B11,'CDR Reserve Data'!$K$9:$K$41)</f>
        <v>13416.05</v>
      </c>
      <c r="M11" s="13">
        <f>SUMIF('CDR Reserve Data'!$A$9:$A$41,$B11,'CDR Reserve Data'!$L$9:$L$41)</f>
        <v>13416.05</v>
      </c>
      <c r="N11" s="13">
        <f>SUMIF('CDR Reserve Data'!$A$9:$A$41,$B11,'CDR Reserve Data'!$M$9:$M$41)</f>
        <v>13416.05</v>
      </c>
      <c r="O11" s="13">
        <f>SUMIF('CDR Reserve Data'!$A$9:$A$41,$B11,'CDR Reserve Data'!$N$9:$N$41)</f>
        <v>13416.05</v>
      </c>
      <c r="P11" s="13">
        <f>SUMIF('CDR Reserve Data'!$A$9:$A$41,$B11,'CDR Reserve Data'!$O$9:$O$41)</f>
        <v>13416.05</v>
      </c>
      <c r="Q11" s="13">
        <f t="shared" si="0"/>
        <v>13416.049999999997</v>
      </c>
    </row>
    <row r="12" spans="1:17">
      <c r="A12" s="80">
        <f t="shared" si="1"/>
        <v>4</v>
      </c>
      <c r="B12" s="11">
        <v>375</v>
      </c>
      <c r="C12" s="12" t="s">
        <v>61</v>
      </c>
      <c r="D12" s="13">
        <f>SUMIF('CDR Reserve Data'!$A$9:$A$41,$B12,'CDR Reserve Data'!$C$9:$C$41)</f>
        <v>-43015.68</v>
      </c>
      <c r="E12" s="13">
        <f>SUMIF('CDR Reserve Data'!$A$9:$A$41,$B12,'CDR Reserve Data'!$D$9:$D$41)</f>
        <v>-42773.39</v>
      </c>
      <c r="F12" s="13">
        <f>SUMIF('CDR Reserve Data'!$A$9:$A$41,$B12,'CDR Reserve Data'!$E$9:$E$41)</f>
        <v>-42523.87</v>
      </c>
      <c r="G12" s="13">
        <f>SUMIF('CDR Reserve Data'!$A$9:$A$41,$B12,'CDR Reserve Data'!$F$9:$F$41)</f>
        <v>-42273.03</v>
      </c>
      <c r="H12" s="13">
        <f>SUMIF('CDR Reserve Data'!$A$9:$A$41,$B12,'CDR Reserve Data'!$G$9:$G$41)</f>
        <v>-42017.37</v>
      </c>
      <c r="I12" s="13">
        <f>SUMIF('CDR Reserve Data'!$A$9:$A$41,$B12,'CDR Reserve Data'!$H$9:$H$41)</f>
        <v>-41755.82</v>
      </c>
      <c r="J12" s="13">
        <f>SUMIF('CDR Reserve Data'!$A$9:$A$41,$B12,'CDR Reserve Data'!$I$9:$I$41)</f>
        <v>-41490.83</v>
      </c>
      <c r="K12" s="13">
        <f>SUMIF('CDR Reserve Data'!$A$9:$A$41,$B12,'CDR Reserve Data'!$J$9:$J$41)</f>
        <v>-41223.51</v>
      </c>
      <c r="L12" s="13">
        <f>SUMIF('CDR Reserve Data'!$A$9:$A$41,$B12,'CDR Reserve Data'!$K$9:$K$41)</f>
        <v>-40954.800000000003</v>
      </c>
      <c r="M12" s="13">
        <f>SUMIF('CDR Reserve Data'!$A$9:$A$41,$B12,'CDR Reserve Data'!$L$9:$L$41)</f>
        <v>-40685.11</v>
      </c>
      <c r="N12" s="13">
        <f>SUMIF('CDR Reserve Data'!$A$9:$A$41,$B12,'CDR Reserve Data'!$M$9:$M$41)</f>
        <v>-40344.129999999997</v>
      </c>
      <c r="O12" s="13">
        <f>SUMIF('CDR Reserve Data'!$A$9:$A$41,$B12,'CDR Reserve Data'!$N$9:$N$41)</f>
        <v>-39899.47</v>
      </c>
      <c r="P12" s="13">
        <f>SUMIF('CDR Reserve Data'!$A$9:$A$41,$B12,'CDR Reserve Data'!$O$9:$O$41)</f>
        <v>-39417.22</v>
      </c>
      <c r="Q12" s="13">
        <f t="shared" si="0"/>
        <v>-41413.402307692304</v>
      </c>
    </row>
    <row r="13" spans="1:17">
      <c r="A13" s="80">
        <f t="shared" si="1"/>
        <v>5</v>
      </c>
      <c r="B13" s="11">
        <v>376.1</v>
      </c>
      <c r="C13" s="12" t="s">
        <v>58</v>
      </c>
      <c r="D13" s="13">
        <f>SUMIF('CDR Reserve Data'!$A$9:$A$41,$B13,'CDR Reserve Data'!$C$9:$C$41)</f>
        <v>71777140.640000001</v>
      </c>
      <c r="E13" s="13">
        <f>SUMIF('CDR Reserve Data'!$A$9:$A$41,$B13,'CDR Reserve Data'!$D$9:$D$41)</f>
        <v>72033226.020000026</v>
      </c>
      <c r="F13" s="13">
        <f>SUMIF('CDR Reserve Data'!$A$9:$A$41,$B13,'CDR Reserve Data'!$E$9:$E$41)</f>
        <v>72293511.379999995</v>
      </c>
      <c r="G13" s="13">
        <f>SUMIF('CDR Reserve Data'!$A$9:$A$41,$B13,'CDR Reserve Data'!$F$9:$F$41)</f>
        <v>72446023.850000009</v>
      </c>
      <c r="H13" s="13">
        <f>SUMIF('CDR Reserve Data'!$A$9:$A$41,$B13,'CDR Reserve Data'!$G$9:$G$41)</f>
        <v>72710817.210000008</v>
      </c>
      <c r="I13" s="13">
        <f>SUMIF('CDR Reserve Data'!$A$9:$A$41,$B13,'CDR Reserve Data'!$H$9:$H$41)</f>
        <v>72974617.709999993</v>
      </c>
      <c r="J13" s="13">
        <f>SUMIF('CDR Reserve Data'!$A$9:$A$41,$B13,'CDR Reserve Data'!$I$9:$I$41)</f>
        <v>73171409.449999988</v>
      </c>
      <c r="K13" s="13">
        <f>SUMIF('CDR Reserve Data'!$A$9:$A$41,$B13,'CDR Reserve Data'!$J$9:$J$41)</f>
        <v>73179575.949999988</v>
      </c>
      <c r="L13" s="13">
        <f>SUMIF('CDR Reserve Data'!$A$9:$A$41,$B13,'CDR Reserve Data'!$K$9:$K$41)</f>
        <v>73176067.73999998</v>
      </c>
      <c r="M13" s="13">
        <f>SUMIF('CDR Reserve Data'!$A$9:$A$41,$B13,'CDR Reserve Data'!$L$9:$L$41)</f>
        <v>73572877.080000013</v>
      </c>
      <c r="N13" s="13">
        <f>SUMIF('CDR Reserve Data'!$A$9:$A$41,$B13,'CDR Reserve Data'!$M$9:$M$41)</f>
        <v>73724299.61999999</v>
      </c>
      <c r="O13" s="13">
        <f>SUMIF('CDR Reserve Data'!$A$9:$A$41,$B13,'CDR Reserve Data'!$N$9:$N$41)</f>
        <v>74115289.130000025</v>
      </c>
      <c r="P13" s="13">
        <f>SUMIF('CDR Reserve Data'!$A$9:$A$41,$B13,'CDR Reserve Data'!$O$9:$O$41)</f>
        <v>74118347.809999987</v>
      </c>
      <c r="Q13" s="13">
        <f t="shared" si="0"/>
        <v>73022554.122307688</v>
      </c>
    </row>
    <row r="14" spans="1:17">
      <c r="A14" s="80">
        <f t="shared" si="1"/>
        <v>6</v>
      </c>
      <c r="B14" s="11">
        <v>376.2</v>
      </c>
      <c r="C14" s="12" t="s">
        <v>59</v>
      </c>
      <c r="D14" s="13">
        <f>SUMIF('CDR Reserve Data'!$A$9:$A$41,$B14,'CDR Reserve Data'!$C$9:$C$41)</f>
        <v>47608228.889999971</v>
      </c>
      <c r="E14" s="13">
        <f>SUMIF('CDR Reserve Data'!$A$9:$A$41,$B14,'CDR Reserve Data'!$D$9:$D$41)</f>
        <v>47935489.419999994</v>
      </c>
      <c r="F14" s="13">
        <f>SUMIF('CDR Reserve Data'!$A$9:$A$41,$B14,'CDR Reserve Data'!$E$9:$E$41)</f>
        <v>48265671.389999986</v>
      </c>
      <c r="G14" s="13">
        <f>SUMIF('CDR Reserve Data'!$A$9:$A$41,$B14,'CDR Reserve Data'!$F$9:$F$41)</f>
        <v>48344457.830000035</v>
      </c>
      <c r="H14" s="13">
        <f>SUMIF('CDR Reserve Data'!$A$9:$A$41,$B14,'CDR Reserve Data'!$G$9:$G$41)</f>
        <v>48680782.029999889</v>
      </c>
      <c r="I14" s="13">
        <f>SUMIF('CDR Reserve Data'!$A$9:$A$41,$B14,'CDR Reserve Data'!$H$9:$H$41)</f>
        <v>49031364.189999938</v>
      </c>
      <c r="J14" s="13">
        <f>SUMIF('CDR Reserve Data'!$A$9:$A$41,$B14,'CDR Reserve Data'!$I$9:$I$41)</f>
        <v>49369715.07</v>
      </c>
      <c r="K14" s="13">
        <f>SUMIF('CDR Reserve Data'!$A$9:$A$41,$B14,'CDR Reserve Data'!$J$9:$J$41)</f>
        <v>49700634.719999991</v>
      </c>
      <c r="L14" s="13">
        <f>SUMIF('CDR Reserve Data'!$A$9:$A$41,$B14,'CDR Reserve Data'!$K$9:$K$41)</f>
        <v>50005418.010000043</v>
      </c>
      <c r="M14" s="13">
        <f>SUMIF('CDR Reserve Data'!$A$9:$A$41,$B14,'CDR Reserve Data'!$L$9:$L$41)</f>
        <v>49992335.710000098</v>
      </c>
      <c r="N14" s="13">
        <f>SUMIF('CDR Reserve Data'!$A$9:$A$41,$B14,'CDR Reserve Data'!$M$9:$M$41)</f>
        <v>50487460.690000013</v>
      </c>
      <c r="O14" s="13">
        <f>SUMIF('CDR Reserve Data'!$A$9:$A$41,$B14,'CDR Reserve Data'!$N$9:$N$41)</f>
        <v>50563776.799999952</v>
      </c>
      <c r="P14" s="13">
        <f>SUMIF('CDR Reserve Data'!$A$9:$A$41,$B14,'CDR Reserve Data'!$O$9:$O$41)</f>
        <v>50584198.780999951</v>
      </c>
      <c r="Q14" s="13">
        <f t="shared" si="0"/>
        <v>49274579.502384596</v>
      </c>
    </row>
    <row r="15" spans="1:17">
      <c r="A15" s="80">
        <f t="shared" si="1"/>
        <v>7</v>
      </c>
      <c r="B15" s="11">
        <v>378</v>
      </c>
      <c r="C15" s="12" t="s">
        <v>62</v>
      </c>
      <c r="D15" s="13">
        <f>SUMIF('CDR Reserve Data'!$A$9:$A$41,$B15,'CDR Reserve Data'!$C$9:$C$41)</f>
        <v>240484.06</v>
      </c>
      <c r="E15" s="13">
        <f>SUMIF('CDR Reserve Data'!$A$9:$A$41,$B15,'CDR Reserve Data'!$D$9:$D$41)</f>
        <v>246043.75</v>
      </c>
      <c r="F15" s="13">
        <f>SUMIF('CDR Reserve Data'!$A$9:$A$41,$B15,'CDR Reserve Data'!$E$9:$E$41)</f>
        <v>251734.13</v>
      </c>
      <c r="G15" s="13">
        <f>SUMIF('CDR Reserve Data'!$A$9:$A$41,$B15,'CDR Reserve Data'!$F$9:$F$41)</f>
        <v>257439.34</v>
      </c>
      <c r="H15" s="13">
        <f>SUMIF('CDR Reserve Data'!$A$9:$A$41,$B15,'CDR Reserve Data'!$G$9:$G$41)</f>
        <v>263144.55000000005</v>
      </c>
      <c r="I15" s="13">
        <f>SUMIF('CDR Reserve Data'!$A$9:$A$41,$B15,'CDR Reserve Data'!$H$9:$H$41)</f>
        <v>268849.75999999995</v>
      </c>
      <c r="J15" s="13">
        <f>SUMIF('CDR Reserve Data'!$A$9:$A$41,$B15,'CDR Reserve Data'!$I$9:$I$41)</f>
        <v>272669.90999999997</v>
      </c>
      <c r="K15" s="13">
        <f>SUMIF('CDR Reserve Data'!$A$9:$A$41,$B15,'CDR Reserve Data'!$J$9:$J$41)</f>
        <v>275577.05</v>
      </c>
      <c r="L15" s="13">
        <f>SUMIF('CDR Reserve Data'!$A$9:$A$41,$B15,'CDR Reserve Data'!$K$9:$K$41)</f>
        <v>280761.28999999998</v>
      </c>
      <c r="M15" s="13">
        <f>SUMIF('CDR Reserve Data'!$A$9:$A$41,$B15,'CDR Reserve Data'!$L$9:$L$41)</f>
        <v>287488.07999999996</v>
      </c>
      <c r="N15" s="13">
        <f>SUMIF('CDR Reserve Data'!$A$9:$A$41,$B15,'CDR Reserve Data'!$M$9:$M$41)</f>
        <v>287453.68</v>
      </c>
      <c r="O15" s="13">
        <f>SUMIF('CDR Reserve Data'!$A$9:$A$41,$B15,'CDR Reserve Data'!$N$9:$N$41)</f>
        <v>289463.52</v>
      </c>
      <c r="P15" s="13">
        <f>SUMIF('CDR Reserve Data'!$A$9:$A$41,$B15,'CDR Reserve Data'!$O$9:$O$41)</f>
        <v>295855.87</v>
      </c>
      <c r="Q15" s="13">
        <f t="shared" si="0"/>
        <v>270535.76846153848</v>
      </c>
    </row>
    <row r="16" spans="1:17">
      <c r="A16" s="80">
        <f t="shared" si="1"/>
        <v>8</v>
      </c>
      <c r="B16" s="11">
        <v>379</v>
      </c>
      <c r="C16" s="12" t="s">
        <v>63</v>
      </c>
      <c r="D16" s="13">
        <f>SUMIF('CDR Reserve Data'!$A$9:$A$41,$B16,'CDR Reserve Data'!$C$9:$C$41)</f>
        <v>5007997.9300000006</v>
      </c>
      <c r="E16" s="13">
        <f>SUMIF('CDR Reserve Data'!$A$9:$A$41,$B16,'CDR Reserve Data'!$D$9:$D$41)</f>
        <v>5044522.7700000005</v>
      </c>
      <c r="F16" s="13">
        <f>SUMIF('CDR Reserve Data'!$A$9:$A$41,$B16,'CDR Reserve Data'!$E$9:$E$41)</f>
        <v>5081060.16</v>
      </c>
      <c r="G16" s="13">
        <f>SUMIF('CDR Reserve Data'!$A$9:$A$41,$B16,'CDR Reserve Data'!$F$9:$F$41)</f>
        <v>5117372.2500000009</v>
      </c>
      <c r="H16" s="13">
        <f>SUMIF('CDR Reserve Data'!$A$9:$A$41,$B16,'CDR Reserve Data'!$G$9:$G$41)</f>
        <v>5137041.26</v>
      </c>
      <c r="I16" s="13">
        <f>SUMIF('CDR Reserve Data'!$A$9:$A$41,$B16,'CDR Reserve Data'!$H$9:$H$41)</f>
        <v>5173484.7499999991</v>
      </c>
      <c r="J16" s="13">
        <f>SUMIF('CDR Reserve Data'!$A$9:$A$41,$B16,'CDR Reserve Data'!$I$9:$I$41)</f>
        <v>5210270.8099999996</v>
      </c>
      <c r="K16" s="13">
        <f>SUMIF('CDR Reserve Data'!$A$9:$A$41,$B16,'CDR Reserve Data'!$J$9:$J$41)</f>
        <v>5247391.97</v>
      </c>
      <c r="L16" s="13">
        <f>SUMIF('CDR Reserve Data'!$A$9:$A$41,$B16,'CDR Reserve Data'!$K$9:$K$41)</f>
        <v>5284513.43</v>
      </c>
      <c r="M16" s="13">
        <f>SUMIF('CDR Reserve Data'!$A$9:$A$41,$B16,'CDR Reserve Data'!$L$9:$L$41)</f>
        <v>5321670.45</v>
      </c>
      <c r="N16" s="13">
        <f>SUMIF('CDR Reserve Data'!$A$9:$A$41,$B16,'CDR Reserve Data'!$M$9:$M$41)</f>
        <v>5354420.9099999992</v>
      </c>
      <c r="O16" s="13">
        <f>SUMIF('CDR Reserve Data'!$A$9:$A$41,$B16,'CDR Reserve Data'!$N$9:$N$41)</f>
        <v>5391774.4600000009</v>
      </c>
      <c r="P16" s="13">
        <f>SUMIF('CDR Reserve Data'!$A$9:$A$41,$B16,'CDR Reserve Data'!$O$9:$O$41)</f>
        <v>5271242.96</v>
      </c>
      <c r="Q16" s="13">
        <f t="shared" si="0"/>
        <v>5203289.5469230767</v>
      </c>
    </row>
    <row r="17" spans="1:17">
      <c r="A17" s="80">
        <f t="shared" si="1"/>
        <v>9</v>
      </c>
      <c r="B17" s="11">
        <v>380.1</v>
      </c>
      <c r="C17" s="12" t="s">
        <v>64</v>
      </c>
      <c r="D17" s="13">
        <f>SUMIF('CDR Reserve Data'!$A$9:$A$41,$B17,'CDR Reserve Data'!$C$9:$C$41)</f>
        <v>22545776.749999996</v>
      </c>
      <c r="E17" s="13">
        <f>SUMIF('CDR Reserve Data'!$A$9:$A$41,$B17,'CDR Reserve Data'!$D$9:$D$41)</f>
        <v>22597143.310000002</v>
      </c>
      <c r="F17" s="13">
        <f>SUMIF('CDR Reserve Data'!$A$9:$A$41,$B17,'CDR Reserve Data'!$E$9:$E$41)</f>
        <v>22626895.09</v>
      </c>
      <c r="G17" s="13">
        <f>SUMIF('CDR Reserve Data'!$A$9:$A$41,$B17,'CDR Reserve Data'!$F$9:$F$41)</f>
        <v>22366589.680000003</v>
      </c>
      <c r="H17" s="13">
        <f>SUMIF('CDR Reserve Data'!$A$9:$A$41,$B17,'CDR Reserve Data'!$G$9:$G$41)</f>
        <v>22373151.93</v>
      </c>
      <c r="I17" s="13">
        <f>SUMIF('CDR Reserve Data'!$A$9:$A$41,$B17,'CDR Reserve Data'!$H$9:$H$41)</f>
        <v>22179230.800000001</v>
      </c>
      <c r="J17" s="13">
        <f>SUMIF('CDR Reserve Data'!$A$9:$A$41,$B17,'CDR Reserve Data'!$I$9:$I$41)</f>
        <v>22194757.66</v>
      </c>
      <c r="K17" s="13">
        <f>SUMIF('CDR Reserve Data'!$A$9:$A$41,$B17,'CDR Reserve Data'!$J$9:$J$41)</f>
        <v>22200626.260000002</v>
      </c>
      <c r="L17" s="13">
        <f>SUMIF('CDR Reserve Data'!$A$9:$A$41,$B17,'CDR Reserve Data'!$K$9:$K$41)</f>
        <v>22152735.18</v>
      </c>
      <c r="M17" s="13">
        <f>SUMIF('CDR Reserve Data'!$A$9:$A$41,$B17,'CDR Reserve Data'!$L$9:$L$41)</f>
        <v>22180975.580000002</v>
      </c>
      <c r="N17" s="13">
        <f>SUMIF('CDR Reserve Data'!$A$9:$A$41,$B17,'CDR Reserve Data'!$M$9:$M$41)</f>
        <v>22204132.440000001</v>
      </c>
      <c r="O17" s="13">
        <f>SUMIF('CDR Reserve Data'!$A$9:$A$41,$B17,'CDR Reserve Data'!$N$9:$N$41)</f>
        <v>22226436.640000001</v>
      </c>
      <c r="P17" s="13">
        <f>SUMIF('CDR Reserve Data'!$A$9:$A$41,$B17,'CDR Reserve Data'!$O$9:$O$41)</f>
        <v>22198850.120000001</v>
      </c>
      <c r="Q17" s="13">
        <f t="shared" si="0"/>
        <v>22311330.880000003</v>
      </c>
    </row>
    <row r="18" spans="1:17">
      <c r="A18" s="80">
        <f t="shared" si="1"/>
        <v>10</v>
      </c>
      <c r="B18" s="11">
        <v>380.2</v>
      </c>
      <c r="C18" s="12" t="s">
        <v>65</v>
      </c>
      <c r="D18" s="13">
        <f>SUMIF('CDR Reserve Data'!$A$9:$A$41,$B18,'CDR Reserve Data'!$C$9:$C$41)</f>
        <v>22810536.559999999</v>
      </c>
      <c r="E18" s="13">
        <f>SUMIF('CDR Reserve Data'!$A$9:$A$41,$B18,'CDR Reserve Data'!$D$9:$D$41)</f>
        <v>22998097.539999999</v>
      </c>
      <c r="F18" s="13">
        <f>SUMIF('CDR Reserve Data'!$A$9:$A$41,$B18,'CDR Reserve Data'!$E$9:$E$41)</f>
        <v>23176952.07</v>
      </c>
      <c r="G18" s="13">
        <f>SUMIF('CDR Reserve Data'!$A$9:$A$41,$B18,'CDR Reserve Data'!$F$9:$F$41)</f>
        <v>23077502.310000002</v>
      </c>
      <c r="H18" s="13">
        <f>SUMIF('CDR Reserve Data'!$A$9:$A$41,$B18,'CDR Reserve Data'!$G$9:$G$41)</f>
        <v>23248965.490000002</v>
      </c>
      <c r="I18" s="13">
        <f>SUMIF('CDR Reserve Data'!$A$9:$A$41,$B18,'CDR Reserve Data'!$H$9:$H$41)</f>
        <v>23378548.660000008</v>
      </c>
      <c r="J18" s="13">
        <f>SUMIF('CDR Reserve Data'!$A$9:$A$41,$B18,'CDR Reserve Data'!$I$9:$I$41)</f>
        <v>23557400.000000007</v>
      </c>
      <c r="K18" s="13">
        <f>SUMIF('CDR Reserve Data'!$A$9:$A$41,$B18,'CDR Reserve Data'!$J$9:$J$41)</f>
        <v>23637598.510000002</v>
      </c>
      <c r="L18" s="13">
        <f>SUMIF('CDR Reserve Data'!$A$9:$A$41,$B18,'CDR Reserve Data'!$K$9:$K$41)</f>
        <v>23827082.879999999</v>
      </c>
      <c r="M18" s="13">
        <f>SUMIF('CDR Reserve Data'!$A$9:$A$41,$B18,'CDR Reserve Data'!$L$9:$L$41)</f>
        <v>24150182.939999998</v>
      </c>
      <c r="N18" s="13">
        <f>SUMIF('CDR Reserve Data'!$A$9:$A$41,$B18,'CDR Reserve Data'!$M$9:$M$41)</f>
        <v>24340120.509999998</v>
      </c>
      <c r="O18" s="13">
        <f>SUMIF('CDR Reserve Data'!$A$9:$A$41,$B18,'CDR Reserve Data'!$N$9:$N$41)</f>
        <v>24508493.819999997</v>
      </c>
      <c r="P18" s="13">
        <f>SUMIF('CDR Reserve Data'!$A$9:$A$41,$B18,'CDR Reserve Data'!$O$9:$O$41)</f>
        <v>24594752.260000002</v>
      </c>
      <c r="Q18" s="13">
        <f t="shared" si="0"/>
        <v>23638941.04230769</v>
      </c>
    </row>
    <row r="19" spans="1:17">
      <c r="A19" s="80">
        <f t="shared" si="1"/>
        <v>11</v>
      </c>
      <c r="B19" s="11">
        <v>381</v>
      </c>
      <c r="C19" s="12" t="s">
        <v>66</v>
      </c>
      <c r="D19" s="13">
        <f>SUMIF('CDR Reserve Data'!$A$9:$A$41,$B19,'CDR Reserve Data'!$C$9:$C$41)</f>
        <v>1479044.5300000003</v>
      </c>
      <c r="E19" s="13">
        <f>SUMIF('CDR Reserve Data'!$A$9:$A$41,$B19,'CDR Reserve Data'!$D$9:$D$41)</f>
        <v>1543244.64</v>
      </c>
      <c r="F19" s="13">
        <f>SUMIF('CDR Reserve Data'!$A$9:$A$41,$B19,'CDR Reserve Data'!$E$9:$E$41)</f>
        <v>1288516.2999999998</v>
      </c>
      <c r="G19" s="13">
        <f>SUMIF('CDR Reserve Data'!$A$9:$A$41,$B19,'CDR Reserve Data'!$F$9:$F$41)</f>
        <v>1379491.6900000002</v>
      </c>
      <c r="H19" s="13">
        <f>SUMIF('CDR Reserve Data'!$A$9:$A$41,$B19,'CDR Reserve Data'!$G$9:$G$41)</f>
        <v>1190760.76</v>
      </c>
      <c r="I19" s="13">
        <f>SUMIF('CDR Reserve Data'!$A$9:$A$41,$B19,'CDR Reserve Data'!$H$9:$H$41)</f>
        <v>1091995.6900000002</v>
      </c>
      <c r="J19" s="13">
        <f>SUMIF('CDR Reserve Data'!$A$9:$A$41,$B19,'CDR Reserve Data'!$I$9:$I$41)</f>
        <v>1115366.0999999996</v>
      </c>
      <c r="K19" s="13">
        <f>SUMIF('CDR Reserve Data'!$A$9:$A$41,$B19,'CDR Reserve Data'!$J$9:$J$41)</f>
        <v>1192275.97</v>
      </c>
      <c r="L19" s="13">
        <f>SUMIF('CDR Reserve Data'!$A$9:$A$41,$B19,'CDR Reserve Data'!$K$9:$K$41)</f>
        <v>1231109.2599999998</v>
      </c>
      <c r="M19" s="13">
        <f>SUMIF('CDR Reserve Data'!$A$9:$A$41,$B19,'CDR Reserve Data'!$L$9:$L$41)</f>
        <v>1271445.8499999999</v>
      </c>
      <c r="N19" s="13">
        <f>SUMIF('CDR Reserve Data'!$A$9:$A$41,$B19,'CDR Reserve Data'!$M$9:$M$41)</f>
        <v>1338055.4100000001</v>
      </c>
      <c r="O19" s="13">
        <f>SUMIF('CDR Reserve Data'!$A$9:$A$41,$B19,'CDR Reserve Data'!$N$9:$N$41)</f>
        <v>1393797.8499999999</v>
      </c>
      <c r="P19" s="13">
        <f>SUMIF('CDR Reserve Data'!$A$9:$A$41,$B19,'CDR Reserve Data'!$O$9:$O$41)</f>
        <v>1457176.3900000001</v>
      </c>
      <c r="Q19" s="13">
        <f t="shared" si="0"/>
        <v>1305560.0338461539</v>
      </c>
    </row>
    <row r="20" spans="1:17">
      <c r="A20" s="80">
        <f t="shared" si="1"/>
        <v>12</v>
      </c>
      <c r="B20" s="11">
        <v>381.1</v>
      </c>
      <c r="C20" s="12" t="s">
        <v>67</v>
      </c>
      <c r="D20" s="13">
        <f>SUMIF('CDR Reserve Data'!$A$9:$A$41,$B20,'CDR Reserve Data'!$C$9:$C$41)</f>
        <v>-191781.66</v>
      </c>
      <c r="E20" s="13">
        <f>SUMIF('CDR Reserve Data'!$A$9:$A$41,$B20,'CDR Reserve Data'!$D$9:$D$41)</f>
        <v>-182423.05</v>
      </c>
      <c r="F20" s="13">
        <f>SUMIF('CDR Reserve Data'!$A$9:$A$41,$B20,'CDR Reserve Data'!$E$9:$E$41)</f>
        <v>-544880.72</v>
      </c>
      <c r="G20" s="13">
        <f>SUMIF('CDR Reserve Data'!$A$9:$A$41,$B20,'CDR Reserve Data'!$F$9:$F$41)</f>
        <v>-540617.07000000007</v>
      </c>
      <c r="H20" s="13">
        <f>SUMIF('CDR Reserve Data'!$A$9:$A$41,$B20,'CDR Reserve Data'!$G$9:$G$41)</f>
        <v>-622661.59000000008</v>
      </c>
      <c r="I20" s="13">
        <f>SUMIF('CDR Reserve Data'!$A$9:$A$41,$B20,'CDR Reserve Data'!$H$9:$H$41)</f>
        <v>-670657.68999999994</v>
      </c>
      <c r="J20" s="13">
        <f>SUMIF('CDR Reserve Data'!$A$9:$A$41,$B20,'CDR Reserve Data'!$I$9:$I$41)</f>
        <v>-689890.16</v>
      </c>
      <c r="K20" s="13">
        <f>SUMIF('CDR Reserve Data'!$A$9:$A$41,$B20,'CDR Reserve Data'!$J$9:$J$41)</f>
        <v>-681506.70000000007</v>
      </c>
      <c r="L20" s="13">
        <f>SUMIF('CDR Reserve Data'!$A$9:$A$41,$B20,'CDR Reserve Data'!$K$9:$K$41)</f>
        <v>-685398.23</v>
      </c>
      <c r="M20" s="13">
        <f>SUMIF('CDR Reserve Data'!$A$9:$A$41,$B20,'CDR Reserve Data'!$L$9:$L$41)</f>
        <v>-683455.26</v>
      </c>
      <c r="N20" s="13">
        <f>SUMIF('CDR Reserve Data'!$A$9:$A$41,$B20,'CDR Reserve Data'!$M$9:$M$41)</f>
        <v>-684303.87</v>
      </c>
      <c r="O20" s="13">
        <f>SUMIF('CDR Reserve Data'!$A$9:$A$41,$B20,'CDR Reserve Data'!$N$9:$N$41)</f>
        <v>-683836.65</v>
      </c>
      <c r="P20" s="13">
        <f>SUMIF('CDR Reserve Data'!$A$9:$A$41,$B20,'CDR Reserve Data'!$O$9:$O$41)</f>
        <v>-682969.39999999991</v>
      </c>
      <c r="Q20" s="13">
        <f t="shared" si="0"/>
        <v>-580337.08076923084</v>
      </c>
    </row>
    <row r="21" spans="1:17">
      <c r="A21" s="80">
        <f t="shared" si="1"/>
        <v>13</v>
      </c>
      <c r="B21" s="11">
        <v>382</v>
      </c>
      <c r="C21" s="12" t="s">
        <v>68</v>
      </c>
      <c r="D21" s="13">
        <f>SUMIF('CDR Reserve Data'!$A$9:$A$41,$B21,'CDR Reserve Data'!$C$9:$C$41)</f>
        <v>2821611.94</v>
      </c>
      <c r="E21" s="13">
        <f>SUMIF('CDR Reserve Data'!$A$9:$A$41,$B21,'CDR Reserve Data'!$D$9:$D$41)</f>
        <v>2844474.39</v>
      </c>
      <c r="F21" s="13">
        <f>SUMIF('CDR Reserve Data'!$A$9:$A$41,$B21,'CDR Reserve Data'!$E$9:$E$41)</f>
        <v>658596.22</v>
      </c>
      <c r="G21" s="13">
        <f>SUMIF('CDR Reserve Data'!$A$9:$A$41,$B21,'CDR Reserve Data'!$F$9:$F$41)</f>
        <v>576269</v>
      </c>
      <c r="H21" s="13">
        <f>SUMIF('CDR Reserve Data'!$A$9:$A$41,$B21,'CDR Reserve Data'!$G$9:$G$41)</f>
        <v>126204.70999999995</v>
      </c>
      <c r="I21" s="13">
        <f>SUMIF('CDR Reserve Data'!$A$9:$A$41,$B21,'CDR Reserve Data'!$H$9:$H$41)</f>
        <v>27766.630000000034</v>
      </c>
      <c r="J21" s="13">
        <f>SUMIF('CDR Reserve Data'!$A$9:$A$41,$B21,'CDR Reserve Data'!$I$9:$I$41)</f>
        <v>3567.6100000000042</v>
      </c>
      <c r="K21" s="13">
        <f>SUMIF('CDR Reserve Data'!$A$9:$A$41,$B21,'CDR Reserve Data'!$J$9:$J$41)</f>
        <v>15850.699999999944</v>
      </c>
      <c r="L21" s="13">
        <f>SUMIF('CDR Reserve Data'!$A$9:$A$41,$B21,'CDR Reserve Data'!$K$9:$K$41)</f>
        <v>9148.359999999986</v>
      </c>
      <c r="M21" s="13">
        <f>SUMIF('CDR Reserve Data'!$A$9:$A$41,$B21,'CDR Reserve Data'!$L$9:$L$41)</f>
        <v>12.280000000060681</v>
      </c>
      <c r="N21" s="13">
        <f>SUMIF('CDR Reserve Data'!$A$9:$A$41,$B21,'CDR Reserve Data'!$M$9:$M$41)</f>
        <v>-4137.5500000000611</v>
      </c>
      <c r="O21" s="13">
        <f>SUMIF('CDR Reserve Data'!$A$9:$A$41,$B21,'CDR Reserve Data'!$N$9:$N$41)</f>
        <v>-15611.319999999996</v>
      </c>
      <c r="P21" s="13">
        <f>SUMIF('CDR Reserve Data'!$A$9:$A$41,$B21,'CDR Reserve Data'!$O$9:$O$41)</f>
        <v>-25327.660000000014</v>
      </c>
      <c r="Q21" s="13">
        <f t="shared" si="0"/>
        <v>541417.33153846161</v>
      </c>
    </row>
    <row r="22" spans="1:17">
      <c r="A22" s="80">
        <f t="shared" si="1"/>
        <v>14</v>
      </c>
      <c r="B22" s="11">
        <v>382.1</v>
      </c>
      <c r="C22" s="12" t="s">
        <v>69</v>
      </c>
      <c r="D22" s="13">
        <f>SUMIF('CDR Reserve Data'!$A$9:$A$41,$B22,'CDR Reserve Data'!$C$9:$C$41)</f>
        <v>2828811.97</v>
      </c>
      <c r="E22" s="13">
        <f>SUMIF('CDR Reserve Data'!$A$9:$A$41,$B22,'CDR Reserve Data'!$D$9:$D$41)</f>
        <v>2840663.72</v>
      </c>
      <c r="F22" s="13">
        <f>SUMIF('CDR Reserve Data'!$A$9:$A$41,$B22,'CDR Reserve Data'!$E$9:$E$41)</f>
        <v>-723012.51</v>
      </c>
      <c r="G22" s="13">
        <f>SUMIF('CDR Reserve Data'!$A$9:$A$41,$B22,'CDR Reserve Data'!$F$9:$F$41)</f>
        <v>-855660.36</v>
      </c>
      <c r="H22" s="13">
        <f>SUMIF('CDR Reserve Data'!$A$9:$A$41,$B22,'CDR Reserve Data'!$G$9:$G$41)</f>
        <v>-1067021.97</v>
      </c>
      <c r="I22" s="13">
        <f>SUMIF('CDR Reserve Data'!$A$9:$A$41,$B22,'CDR Reserve Data'!$H$9:$H$41)</f>
        <v>-1114227.8999999999</v>
      </c>
      <c r="J22" s="13">
        <f>SUMIF('CDR Reserve Data'!$A$9:$A$41,$B22,'CDR Reserve Data'!$I$9:$I$41)</f>
        <v>-1175874.96</v>
      </c>
      <c r="K22" s="13">
        <f>SUMIF('CDR Reserve Data'!$A$9:$A$41,$B22,'CDR Reserve Data'!$J$9:$J$41)</f>
        <v>-1174996.27</v>
      </c>
      <c r="L22" s="13">
        <f>SUMIF('CDR Reserve Data'!$A$9:$A$41,$B22,'CDR Reserve Data'!$K$9:$K$41)</f>
        <v>-1215795.43</v>
      </c>
      <c r="M22" s="13">
        <f>SUMIF('CDR Reserve Data'!$A$9:$A$41,$B22,'CDR Reserve Data'!$L$9:$L$41)</f>
        <v>-1234492.1100000001</v>
      </c>
      <c r="N22" s="13">
        <f>SUMIF('CDR Reserve Data'!$A$9:$A$41,$B22,'CDR Reserve Data'!$M$9:$M$41)</f>
        <v>-1255646.3</v>
      </c>
      <c r="O22" s="13">
        <f>SUMIF('CDR Reserve Data'!$A$9:$A$41,$B22,'CDR Reserve Data'!$N$9:$N$41)</f>
        <v>-1278144.17</v>
      </c>
      <c r="P22" s="13">
        <f>SUMIF('CDR Reserve Data'!$A$9:$A$41,$B22,'CDR Reserve Data'!$O$9:$O$41)</f>
        <v>-1299379.05</v>
      </c>
      <c r="Q22" s="13">
        <f t="shared" si="0"/>
        <v>-517290.41076923069</v>
      </c>
    </row>
    <row r="23" spans="1:17">
      <c r="A23" s="80">
        <f t="shared" si="1"/>
        <v>15</v>
      </c>
      <c r="B23" s="11">
        <v>383</v>
      </c>
      <c r="C23" s="12" t="s">
        <v>70</v>
      </c>
      <c r="D23" s="13">
        <f>SUMIF('CDR Reserve Data'!$A$9:$A$41,$B23,'CDR Reserve Data'!$C$9:$C$41)</f>
        <v>3193200.0199999996</v>
      </c>
      <c r="E23" s="13">
        <f>SUMIF('CDR Reserve Data'!$A$9:$A$41,$B23,'CDR Reserve Data'!$D$9:$D$41)</f>
        <v>3212985.3200000003</v>
      </c>
      <c r="F23" s="13">
        <f>SUMIF('CDR Reserve Data'!$A$9:$A$41,$B23,'CDR Reserve Data'!$E$9:$E$41)</f>
        <v>1970342.11</v>
      </c>
      <c r="G23" s="13">
        <f>SUMIF('CDR Reserve Data'!$A$9:$A$41,$B23,'CDR Reserve Data'!$F$9:$F$41)</f>
        <v>1944335.9299999997</v>
      </c>
      <c r="H23" s="13">
        <f>SUMIF('CDR Reserve Data'!$A$9:$A$41,$B23,'CDR Reserve Data'!$G$9:$G$41)</f>
        <v>1814703.02</v>
      </c>
      <c r="I23" s="13">
        <f>SUMIF('CDR Reserve Data'!$A$9:$A$41,$B23,'CDR Reserve Data'!$H$9:$H$41)</f>
        <v>1779471.25</v>
      </c>
      <c r="J23" s="13">
        <f>SUMIF('CDR Reserve Data'!$A$9:$A$41,$B23,'CDR Reserve Data'!$I$9:$I$41)</f>
        <v>1756391.6399999997</v>
      </c>
      <c r="K23" s="13">
        <f>SUMIF('CDR Reserve Data'!$A$9:$A$41,$B23,'CDR Reserve Data'!$J$9:$J$41)</f>
        <v>1769957.47</v>
      </c>
      <c r="L23" s="13">
        <f>SUMIF('CDR Reserve Data'!$A$9:$A$41,$B23,'CDR Reserve Data'!$K$9:$K$41)</f>
        <v>1689780.3900000001</v>
      </c>
      <c r="M23" s="13">
        <f>SUMIF('CDR Reserve Data'!$A$9:$A$41,$B23,'CDR Reserve Data'!$L$9:$L$41)</f>
        <v>1695231.55</v>
      </c>
      <c r="N23" s="13">
        <f>SUMIF('CDR Reserve Data'!$A$9:$A$41,$B23,'CDR Reserve Data'!$M$9:$M$41)</f>
        <v>1703469.73</v>
      </c>
      <c r="O23" s="13">
        <f>SUMIF('CDR Reserve Data'!$A$9:$A$41,$B23,'CDR Reserve Data'!$N$9:$N$41)</f>
        <v>1702465.37</v>
      </c>
      <c r="P23" s="13">
        <f>SUMIF('CDR Reserve Data'!$A$9:$A$41,$B23,'CDR Reserve Data'!$O$9:$O$41)</f>
        <v>1705508.82</v>
      </c>
      <c r="Q23" s="13">
        <f t="shared" si="0"/>
        <v>1995218.6630769232</v>
      </c>
    </row>
    <row r="24" spans="1:17">
      <c r="A24" s="80">
        <f t="shared" si="1"/>
        <v>16</v>
      </c>
      <c r="B24" s="11">
        <v>384</v>
      </c>
      <c r="C24" s="12" t="s">
        <v>71</v>
      </c>
      <c r="D24" s="13">
        <f>SUMIF('CDR Reserve Data'!$A$9:$A$41,$B24,'CDR Reserve Data'!$C$9:$C$41)</f>
        <v>1264958.1600000001</v>
      </c>
      <c r="E24" s="13">
        <f>SUMIF('CDR Reserve Data'!$A$9:$A$41,$B24,'CDR Reserve Data'!$D$9:$D$41)</f>
        <v>1273050.75</v>
      </c>
      <c r="F24" s="13">
        <f>SUMIF('CDR Reserve Data'!$A$9:$A$41,$B24,'CDR Reserve Data'!$E$9:$E$41)</f>
        <v>136870.76</v>
      </c>
      <c r="G24" s="13">
        <f>SUMIF('CDR Reserve Data'!$A$9:$A$41,$B24,'CDR Reserve Data'!$F$9:$F$41)</f>
        <v>94183.920000000013</v>
      </c>
      <c r="H24" s="13">
        <f>SUMIF('CDR Reserve Data'!$A$9:$A$41,$B24,'CDR Reserve Data'!$G$9:$G$41)</f>
        <v>82437.64</v>
      </c>
      <c r="I24" s="13">
        <f>SUMIF('CDR Reserve Data'!$A$9:$A$41,$B24,'CDR Reserve Data'!$H$9:$H$41)</f>
        <v>62567.22</v>
      </c>
      <c r="J24" s="13">
        <f>SUMIF('CDR Reserve Data'!$A$9:$A$41,$B24,'CDR Reserve Data'!$I$9:$I$41)</f>
        <v>58503.89</v>
      </c>
      <c r="K24" s="13">
        <f>SUMIF('CDR Reserve Data'!$A$9:$A$41,$B24,'CDR Reserve Data'!$J$9:$J$41)</f>
        <v>62782.520000000004</v>
      </c>
      <c r="L24" s="13">
        <f>SUMIF('CDR Reserve Data'!$A$9:$A$41,$B24,'CDR Reserve Data'!$K$9:$K$41)</f>
        <v>58997.549999999996</v>
      </c>
      <c r="M24" s="13">
        <f>SUMIF('CDR Reserve Data'!$A$9:$A$41,$B24,'CDR Reserve Data'!$L$9:$L$41)</f>
        <v>58044.92</v>
      </c>
      <c r="N24" s="13">
        <f>SUMIF('CDR Reserve Data'!$A$9:$A$41,$B24,'CDR Reserve Data'!$M$9:$M$41)</f>
        <v>56314.28</v>
      </c>
      <c r="O24" s="13">
        <f>SUMIF('CDR Reserve Data'!$A$9:$A$41,$B24,'CDR Reserve Data'!$N$9:$N$41)</f>
        <v>56571.63</v>
      </c>
      <c r="P24" s="13">
        <f>SUMIF('CDR Reserve Data'!$A$9:$A$41,$B24,'CDR Reserve Data'!$O$9:$O$41)</f>
        <v>55717.64</v>
      </c>
      <c r="Q24" s="13">
        <f t="shared" si="0"/>
        <v>255461.60615384614</v>
      </c>
    </row>
    <row r="25" spans="1:17">
      <c r="A25" s="80">
        <f t="shared" si="1"/>
        <v>17</v>
      </c>
      <c r="B25" s="11">
        <v>385</v>
      </c>
      <c r="C25" s="12" t="s">
        <v>72</v>
      </c>
      <c r="D25" s="13">
        <f>SUMIF('CDR Reserve Data'!$A$9:$A$41,$B25,'CDR Reserve Data'!$C$9:$C$41)</f>
        <v>2232085.21</v>
      </c>
      <c r="E25" s="13">
        <f>SUMIF('CDR Reserve Data'!$A$9:$A$41,$B25,'CDR Reserve Data'!$D$9:$D$41)</f>
        <v>2236535.89</v>
      </c>
      <c r="F25" s="13">
        <f>SUMIF('CDR Reserve Data'!$A$9:$A$41,$B25,'CDR Reserve Data'!$E$9:$E$41)</f>
        <v>2182161.1</v>
      </c>
      <c r="G25" s="13">
        <f>SUMIF('CDR Reserve Data'!$A$9:$A$41,$B25,'CDR Reserve Data'!$F$9:$F$41)</f>
        <v>2186365.62</v>
      </c>
      <c r="H25" s="13">
        <f>SUMIF('CDR Reserve Data'!$A$9:$A$41,$B25,'CDR Reserve Data'!$G$9:$G$41)</f>
        <v>2190743.79</v>
      </c>
      <c r="I25" s="13">
        <f>SUMIF('CDR Reserve Data'!$A$9:$A$41,$B25,'CDR Reserve Data'!$H$9:$H$41)</f>
        <v>2195122.1800000002</v>
      </c>
      <c r="J25" s="13">
        <f>SUMIF('CDR Reserve Data'!$A$9:$A$41,$B25,'CDR Reserve Data'!$I$9:$I$41)</f>
        <v>2199500.79</v>
      </c>
      <c r="K25" s="13">
        <f>SUMIF('CDR Reserve Data'!$A$9:$A$41,$B25,'CDR Reserve Data'!$J$9:$J$41)</f>
        <v>2203879.4</v>
      </c>
      <c r="L25" s="13">
        <f>SUMIF('CDR Reserve Data'!$A$9:$A$41,$B25,'CDR Reserve Data'!$K$9:$K$41)</f>
        <v>2208258.0099999998</v>
      </c>
      <c r="M25" s="13">
        <f>SUMIF('CDR Reserve Data'!$A$9:$A$41,$B25,'CDR Reserve Data'!$L$9:$L$41)</f>
        <v>2212636.62</v>
      </c>
      <c r="N25" s="13">
        <f>SUMIF('CDR Reserve Data'!$A$9:$A$41,$B25,'CDR Reserve Data'!$M$9:$M$41)</f>
        <v>2217015.23</v>
      </c>
      <c r="O25" s="13">
        <f>SUMIF('CDR Reserve Data'!$A$9:$A$41,$B25,'CDR Reserve Data'!$N$9:$N$41)</f>
        <v>2221393.84</v>
      </c>
      <c r="P25" s="13">
        <f>SUMIF('CDR Reserve Data'!$A$9:$A$41,$B25,'CDR Reserve Data'!$O$9:$O$41)</f>
        <v>2225772.4500000002</v>
      </c>
      <c r="Q25" s="13">
        <f t="shared" si="0"/>
        <v>2208574.6253846148</v>
      </c>
    </row>
    <row r="26" spans="1:17">
      <c r="A26" s="80">
        <f t="shared" si="1"/>
        <v>18</v>
      </c>
      <c r="B26" s="11">
        <v>387</v>
      </c>
      <c r="C26" s="12" t="s">
        <v>73</v>
      </c>
      <c r="D26" s="13">
        <f>SUMIF('CDR Reserve Data'!$A$9:$A$41,$B26,'CDR Reserve Data'!$C$9:$C$41)</f>
        <v>340347.41</v>
      </c>
      <c r="E26" s="13">
        <f>SUMIF('CDR Reserve Data'!$A$9:$A$41,$B26,'CDR Reserve Data'!$D$9:$D$41)</f>
        <v>343882.93</v>
      </c>
      <c r="F26" s="13">
        <f>SUMIF('CDR Reserve Data'!$A$9:$A$41,$B26,'CDR Reserve Data'!$E$9:$E$41)</f>
        <v>347449.57</v>
      </c>
      <c r="G26" s="13">
        <f>SUMIF('CDR Reserve Data'!$A$9:$A$41,$B26,'CDR Reserve Data'!$F$9:$F$41)</f>
        <v>351052.69</v>
      </c>
      <c r="H26" s="13">
        <f>SUMIF('CDR Reserve Data'!$A$9:$A$41,$B26,'CDR Reserve Data'!$G$9:$G$41)</f>
        <v>354675.3</v>
      </c>
      <c r="I26" s="13">
        <f>SUMIF('CDR Reserve Data'!$A$9:$A$41,$B26,'CDR Reserve Data'!$H$9:$H$41)</f>
        <v>358441.53</v>
      </c>
      <c r="J26" s="13">
        <f>SUMIF('CDR Reserve Data'!$A$9:$A$41,$B26,'CDR Reserve Data'!$I$9:$I$41)</f>
        <v>362513.66</v>
      </c>
      <c r="K26" s="13">
        <f>SUMIF('CDR Reserve Data'!$A$9:$A$41,$B26,'CDR Reserve Data'!$J$9:$J$41)</f>
        <v>366768.33</v>
      </c>
      <c r="L26" s="13">
        <f>SUMIF('CDR Reserve Data'!$A$9:$A$41,$B26,'CDR Reserve Data'!$K$9:$K$41)</f>
        <v>371051.73</v>
      </c>
      <c r="M26" s="13">
        <f>SUMIF('CDR Reserve Data'!$A$9:$A$41,$B26,'CDR Reserve Data'!$L$9:$L$41)</f>
        <v>375366.71</v>
      </c>
      <c r="N26" s="13">
        <f>SUMIF('CDR Reserve Data'!$A$9:$A$41,$B26,'CDR Reserve Data'!$M$9:$M$41)</f>
        <v>379697.67</v>
      </c>
      <c r="O26" s="13">
        <f>SUMIF('CDR Reserve Data'!$A$9:$A$41,$B26,'CDR Reserve Data'!$N$9:$N$41)</f>
        <v>384066.01</v>
      </c>
      <c r="P26" s="13">
        <f>SUMIF('CDR Reserve Data'!$A$9:$A$41,$B26,'CDR Reserve Data'!$O$9:$O$41)</f>
        <v>388500.54</v>
      </c>
      <c r="Q26" s="13">
        <f t="shared" si="0"/>
        <v>363370.31384615385</v>
      </c>
    </row>
    <row r="27" spans="1:17">
      <c r="A27" s="80">
        <f t="shared" si="1"/>
        <v>19</v>
      </c>
      <c r="B27" s="11">
        <v>390</v>
      </c>
      <c r="C27" s="12" t="s">
        <v>61</v>
      </c>
      <c r="D27" s="13">
        <f>SUMIF('CDR Reserve Data'!$A$9:$A$41,$B27,'CDR Reserve Data'!$C$9:$C$41)</f>
        <v>1211693.68</v>
      </c>
      <c r="E27" s="13">
        <f>SUMIF('CDR Reserve Data'!$A$9:$A$41,$B27,'CDR Reserve Data'!$D$9:$D$41)</f>
        <v>1230656.6599999999</v>
      </c>
      <c r="F27" s="13">
        <f>SUMIF('CDR Reserve Data'!$A$9:$A$41,$B27,'CDR Reserve Data'!$E$9:$E$41)</f>
        <v>1249619.6400000001</v>
      </c>
      <c r="G27" s="13">
        <f>SUMIF('CDR Reserve Data'!$A$9:$A$41,$B27,'CDR Reserve Data'!$F$9:$F$41)</f>
        <v>1268582.6200000001</v>
      </c>
      <c r="H27" s="13">
        <f>SUMIF('CDR Reserve Data'!$A$9:$A$41,$B27,'CDR Reserve Data'!$G$9:$G$41)</f>
        <v>1287545.6000000001</v>
      </c>
      <c r="I27" s="13">
        <f>SUMIF('CDR Reserve Data'!$A$9:$A$41,$B27,'CDR Reserve Data'!$H$9:$H$41)</f>
        <v>1306508.58</v>
      </c>
      <c r="J27" s="13">
        <f>SUMIF('CDR Reserve Data'!$A$9:$A$41,$B27,'CDR Reserve Data'!$I$9:$I$41)</f>
        <v>1325482.81</v>
      </c>
      <c r="K27" s="13">
        <f>SUMIF('CDR Reserve Data'!$A$9:$A$41,$B27,'CDR Reserve Data'!$J$9:$J$41)</f>
        <v>1344483.27</v>
      </c>
      <c r="L27" s="13">
        <f>SUMIF('CDR Reserve Data'!$A$9:$A$41,$B27,'CDR Reserve Data'!$K$9:$K$41)</f>
        <v>1363498.7</v>
      </c>
      <c r="M27" s="13">
        <f>SUMIF('CDR Reserve Data'!$A$9:$A$41,$B27,'CDR Reserve Data'!$L$9:$L$41)</f>
        <v>1382514.1300000001</v>
      </c>
      <c r="N27" s="13">
        <f>SUMIF('CDR Reserve Data'!$A$9:$A$41,$B27,'CDR Reserve Data'!$M$9:$M$41)</f>
        <v>1401529.56</v>
      </c>
      <c r="O27" s="13">
        <f>SUMIF('CDR Reserve Data'!$A$9:$A$41,$B27,'CDR Reserve Data'!$N$9:$N$41)</f>
        <v>1420544.99</v>
      </c>
      <c r="P27" s="13">
        <f>SUMIF('CDR Reserve Data'!$A$9:$A$41,$B27,'CDR Reserve Data'!$O$9:$O$41)</f>
        <v>1439560.42</v>
      </c>
      <c r="Q27" s="13">
        <f t="shared" si="0"/>
        <v>1325555.4353846153</v>
      </c>
    </row>
    <row r="28" spans="1:17">
      <c r="A28" s="80">
        <f t="shared" si="1"/>
        <v>20</v>
      </c>
      <c r="B28" s="11">
        <v>391</v>
      </c>
      <c r="C28" s="12" t="s">
        <v>74</v>
      </c>
      <c r="D28" s="13">
        <f>SUMIF('CDR Reserve Data'!$A$9:$A$41,$B28,'CDR Reserve Data'!$C$9:$C$41)</f>
        <v>193153.32</v>
      </c>
      <c r="E28" s="13">
        <f>SUMIF('CDR Reserve Data'!$A$9:$A$41,$B28,'CDR Reserve Data'!$D$9:$D$41)</f>
        <v>197398.88</v>
      </c>
      <c r="F28" s="13">
        <f>SUMIF('CDR Reserve Data'!$A$9:$A$41,$B28,'CDR Reserve Data'!$E$9:$E$41)</f>
        <v>201644.44</v>
      </c>
      <c r="G28" s="13">
        <f>SUMIF('CDR Reserve Data'!$A$9:$A$41,$B28,'CDR Reserve Data'!$F$9:$F$41)</f>
        <v>205890</v>
      </c>
      <c r="H28" s="13">
        <f>SUMIF('CDR Reserve Data'!$A$9:$A$41,$B28,'CDR Reserve Data'!$G$9:$G$41)</f>
        <v>210135.56</v>
      </c>
      <c r="I28" s="13">
        <f>SUMIF('CDR Reserve Data'!$A$9:$A$41,$B28,'CDR Reserve Data'!$H$9:$H$41)</f>
        <v>214381.12</v>
      </c>
      <c r="J28" s="13">
        <f>SUMIF('CDR Reserve Data'!$A$9:$A$41,$B28,'CDR Reserve Data'!$I$9:$I$41)</f>
        <v>218629.47</v>
      </c>
      <c r="K28" s="13">
        <f>SUMIF('CDR Reserve Data'!$A$9:$A$41,$B28,'CDR Reserve Data'!$J$9:$J$41)</f>
        <v>222880.61</v>
      </c>
      <c r="L28" s="13">
        <f>SUMIF('CDR Reserve Data'!$A$9:$A$41,$B28,'CDR Reserve Data'!$K$9:$K$41)</f>
        <v>227131.75</v>
      </c>
      <c r="M28" s="13">
        <f>SUMIF('CDR Reserve Data'!$A$9:$A$41,$B28,'CDR Reserve Data'!$L$9:$L$41)</f>
        <v>231382.89</v>
      </c>
      <c r="N28" s="13">
        <f>SUMIF('CDR Reserve Data'!$A$9:$A$41,$B28,'CDR Reserve Data'!$M$9:$M$41)</f>
        <v>235634.03</v>
      </c>
      <c r="O28" s="13">
        <f>SUMIF('CDR Reserve Data'!$A$9:$A$41,$B28,'CDR Reserve Data'!$N$9:$N$41)</f>
        <v>239885.17</v>
      </c>
      <c r="P28" s="13">
        <f>SUMIF('CDR Reserve Data'!$A$9:$A$41,$B28,'CDR Reserve Data'!$O$9:$O$41)</f>
        <v>244136.31</v>
      </c>
      <c r="Q28" s="13">
        <f t="shared" si="0"/>
        <v>218637.19615384613</v>
      </c>
    </row>
    <row r="29" spans="1:17">
      <c r="A29" s="80">
        <f t="shared" si="1"/>
        <v>21</v>
      </c>
      <c r="B29" s="11">
        <v>391.11</v>
      </c>
      <c r="C29" s="12" t="s">
        <v>75</v>
      </c>
      <c r="D29" s="13">
        <f>SUMIF('CDR Reserve Data'!$A$9:$A$41,$B29,'CDR Reserve Data'!$C$9:$C$41)</f>
        <v>484.61999999999534</v>
      </c>
      <c r="E29" s="13">
        <f>SUMIF('CDR Reserve Data'!$A$9:$A$41,$B29,'CDR Reserve Data'!$D$9:$D$41)</f>
        <v>1630.25</v>
      </c>
      <c r="F29" s="13">
        <f>SUMIF('CDR Reserve Data'!$A$9:$A$41,$B29,'CDR Reserve Data'!$E$9:$E$41)</f>
        <v>2969.67</v>
      </c>
      <c r="G29" s="13">
        <f>SUMIF('CDR Reserve Data'!$A$9:$A$41,$B29,'CDR Reserve Data'!$F$9:$F$41)</f>
        <v>4440.91</v>
      </c>
      <c r="H29" s="13">
        <f>SUMIF('CDR Reserve Data'!$A$9:$A$41,$B29,'CDR Reserve Data'!$G$9:$G$41)</f>
        <v>6069.96</v>
      </c>
      <c r="I29" s="13">
        <f>SUMIF('CDR Reserve Data'!$A$9:$A$41,$B29,'CDR Reserve Data'!$H$9:$H$41)</f>
        <v>7570.32</v>
      </c>
      <c r="J29" s="13">
        <f>SUMIF('CDR Reserve Data'!$A$9:$A$41,$B29,'CDR Reserve Data'!$I$9:$I$41)</f>
        <v>10000.76</v>
      </c>
      <c r="K29" s="13">
        <f>SUMIF('CDR Reserve Data'!$A$9:$A$41,$B29,'CDR Reserve Data'!$J$9:$J$41)</f>
        <v>13578.67</v>
      </c>
      <c r="L29" s="13">
        <f>SUMIF('CDR Reserve Data'!$A$9:$A$41,$B29,'CDR Reserve Data'!$K$9:$K$41)</f>
        <v>17250.509999999998</v>
      </c>
      <c r="M29" s="13">
        <f>SUMIF('CDR Reserve Data'!$A$9:$A$41,$B29,'CDR Reserve Data'!$L$9:$L$41)</f>
        <v>-9.9999999983992893E-3</v>
      </c>
      <c r="N29" s="13">
        <f>SUMIF('CDR Reserve Data'!$A$9:$A$41,$B29,'CDR Reserve Data'!$M$9:$M$41)</f>
        <v>-0.01</v>
      </c>
      <c r="O29" s="13">
        <f>SUMIF('CDR Reserve Data'!$A$9:$A$41,$B29,'CDR Reserve Data'!$N$9:$N$41)</f>
        <v>226.62</v>
      </c>
      <c r="P29" s="13">
        <f>SUMIF('CDR Reserve Data'!$A$9:$A$41,$B29,'CDR Reserve Data'!$O$9:$O$41)</f>
        <v>-260.47000000000003</v>
      </c>
      <c r="Q29" s="13">
        <f t="shared" si="0"/>
        <v>4920.1384615384613</v>
      </c>
    </row>
    <row r="30" spans="1:17">
      <c r="A30" s="80">
        <f t="shared" si="1"/>
        <v>22</v>
      </c>
      <c r="B30" s="11">
        <v>391.12</v>
      </c>
      <c r="C30" s="12" t="s">
        <v>76</v>
      </c>
      <c r="D30" s="13">
        <f>SUMIF('CDR Reserve Data'!$A$9:$A$41,$B30,'CDR Reserve Data'!$C$9:$C$41)</f>
        <v>296605.44</v>
      </c>
      <c r="E30" s="13">
        <f>SUMIF('CDR Reserve Data'!$A$9:$A$41,$B30,'CDR Reserve Data'!$D$9:$D$41)</f>
        <v>302402.87</v>
      </c>
      <c r="F30" s="13">
        <f>SUMIF('CDR Reserve Data'!$A$9:$A$41,$B30,'CDR Reserve Data'!$E$9:$E$41)</f>
        <v>308200.3</v>
      </c>
      <c r="G30" s="13">
        <f>SUMIF('CDR Reserve Data'!$A$9:$A$41,$B30,'CDR Reserve Data'!$F$9:$F$41)</f>
        <v>313997.73</v>
      </c>
      <c r="H30" s="13">
        <f>SUMIF('CDR Reserve Data'!$A$9:$A$41,$B30,'CDR Reserve Data'!$G$9:$G$41)</f>
        <v>319795.15999999997</v>
      </c>
      <c r="I30" s="13">
        <f>SUMIF('CDR Reserve Data'!$A$9:$A$41,$B30,'CDR Reserve Data'!$H$9:$H$41)</f>
        <v>325592.59000000003</v>
      </c>
      <c r="J30" s="13">
        <f>SUMIF('CDR Reserve Data'!$A$9:$A$41,$B30,'CDR Reserve Data'!$I$9:$I$41)</f>
        <v>331390.02</v>
      </c>
      <c r="K30" s="13">
        <f>SUMIF('CDR Reserve Data'!$A$9:$A$41,$B30,'CDR Reserve Data'!$J$9:$J$41)</f>
        <v>337187.45</v>
      </c>
      <c r="L30" s="13">
        <f>SUMIF('CDR Reserve Data'!$A$9:$A$41,$B30,'CDR Reserve Data'!$K$9:$K$41)</f>
        <v>342984.88</v>
      </c>
      <c r="M30" s="13">
        <f>SUMIF('CDR Reserve Data'!$A$9:$A$41,$B30,'CDR Reserve Data'!$L$9:$L$41)</f>
        <v>348782.31</v>
      </c>
      <c r="N30" s="13">
        <f>SUMIF('CDR Reserve Data'!$A$9:$A$41,$B30,'CDR Reserve Data'!$M$9:$M$41)</f>
        <v>354579.74</v>
      </c>
      <c r="O30" s="13">
        <f>SUMIF('CDR Reserve Data'!$A$9:$A$41,$B30,'CDR Reserve Data'!$N$9:$N$41)</f>
        <v>360377.17</v>
      </c>
      <c r="P30" s="13">
        <f>SUMIF('CDR Reserve Data'!$A$9:$A$41,$B30,'CDR Reserve Data'!$O$9:$O$41)</f>
        <v>106158.23999999999</v>
      </c>
      <c r="Q30" s="13">
        <f t="shared" si="0"/>
        <v>311388.76153846155</v>
      </c>
    </row>
    <row r="31" spans="1:17">
      <c r="A31" s="80">
        <f t="shared" si="1"/>
        <v>23</v>
      </c>
      <c r="B31" s="11">
        <v>391.5</v>
      </c>
      <c r="C31" s="12" t="s">
        <v>77</v>
      </c>
      <c r="D31" s="13">
        <f>SUMIF('CDR Reserve Data'!$A$9:$A$41,$B31,'CDR Reserve Data'!$C$9:$C$41)</f>
        <v>200424.82</v>
      </c>
      <c r="E31" s="13">
        <f>SUMIF('CDR Reserve Data'!$A$9:$A$41,$B31,'CDR Reserve Data'!$D$9:$D$41)</f>
        <v>214295.93</v>
      </c>
      <c r="F31" s="13">
        <f>SUMIF('CDR Reserve Data'!$A$9:$A$41,$B31,'CDR Reserve Data'!$E$9:$E$41)</f>
        <v>228169.68</v>
      </c>
      <c r="G31" s="13">
        <f>SUMIF('CDR Reserve Data'!$A$9:$A$41,$B31,'CDR Reserve Data'!$F$9:$F$41)</f>
        <v>242046.19</v>
      </c>
      <c r="H31" s="13">
        <f>SUMIF('CDR Reserve Data'!$A$9:$A$41,$B31,'CDR Reserve Data'!$G$9:$G$41)</f>
        <v>255922.7</v>
      </c>
      <c r="I31" s="13">
        <f>SUMIF('CDR Reserve Data'!$A$9:$A$41,$B31,'CDR Reserve Data'!$H$9:$H$41)</f>
        <v>269802.08</v>
      </c>
      <c r="J31" s="13">
        <f>SUMIF('CDR Reserve Data'!$A$9:$A$41,$B31,'CDR Reserve Data'!$I$9:$I$41)</f>
        <v>283812.03999999998</v>
      </c>
      <c r="K31" s="13">
        <f>SUMIF('CDR Reserve Data'!$A$9:$A$41,$B31,'CDR Reserve Data'!$J$9:$J$41)</f>
        <v>297955.53999999998</v>
      </c>
      <c r="L31" s="13">
        <f>SUMIF('CDR Reserve Data'!$A$9:$A$41,$B31,'CDR Reserve Data'!$K$9:$K$41)</f>
        <v>312117.94</v>
      </c>
      <c r="M31" s="13">
        <f>SUMIF('CDR Reserve Data'!$A$9:$A$41,$B31,'CDR Reserve Data'!$L$9:$L$41)</f>
        <v>326561.43</v>
      </c>
      <c r="N31" s="13">
        <f>SUMIF('CDR Reserve Data'!$A$9:$A$41,$B31,'CDR Reserve Data'!$M$9:$M$41)</f>
        <v>341274.3</v>
      </c>
      <c r="O31" s="13">
        <f>SUMIF('CDR Reserve Data'!$A$9:$A$41,$B31,'CDR Reserve Data'!$N$9:$N$41)</f>
        <v>356111.88</v>
      </c>
      <c r="P31" s="13">
        <f>SUMIF('CDR Reserve Data'!$A$9:$A$41,$B31,'CDR Reserve Data'!$O$9:$O$41)</f>
        <v>284761.89900000003</v>
      </c>
      <c r="Q31" s="13">
        <f t="shared" si="0"/>
        <v>277942.80223076924</v>
      </c>
    </row>
    <row r="32" spans="1:17">
      <c r="A32" s="80">
        <f t="shared" si="1"/>
        <v>24</v>
      </c>
      <c r="B32" s="11">
        <v>392</v>
      </c>
      <c r="C32" s="12" t="s">
        <v>78</v>
      </c>
      <c r="D32" s="13">
        <f>SUMIF('CDR Reserve Data'!$A$9:$A$41,$B32,'CDR Reserve Data'!$C$9:$C$41)</f>
        <v>51211.87</v>
      </c>
      <c r="E32" s="13">
        <f>SUMIF('CDR Reserve Data'!$A$9:$A$41,$B32,'CDR Reserve Data'!$D$9:$D$41)</f>
        <v>53335.19</v>
      </c>
      <c r="F32" s="13">
        <f>SUMIF('CDR Reserve Data'!$A$9:$A$41,$B32,'CDR Reserve Data'!$E$9:$E$41)</f>
        <v>55458.51</v>
      </c>
      <c r="G32" s="13">
        <f>SUMIF('CDR Reserve Data'!$A$9:$A$41,$B32,'CDR Reserve Data'!$F$9:$F$41)</f>
        <v>57581.83</v>
      </c>
      <c r="H32" s="13">
        <f>SUMIF('CDR Reserve Data'!$A$9:$A$41,$B32,'CDR Reserve Data'!$G$9:$G$41)</f>
        <v>59705.15</v>
      </c>
      <c r="I32" s="13">
        <f>SUMIF('CDR Reserve Data'!$A$9:$A$41,$B32,'CDR Reserve Data'!$H$9:$H$41)</f>
        <v>61828.47</v>
      </c>
      <c r="J32" s="13">
        <f>SUMIF('CDR Reserve Data'!$A$9:$A$41,$B32,'CDR Reserve Data'!$I$9:$I$41)</f>
        <v>63951.79</v>
      </c>
      <c r="K32" s="13">
        <f>SUMIF('CDR Reserve Data'!$A$9:$A$41,$B32,'CDR Reserve Data'!$J$9:$J$41)</f>
        <v>66075.11</v>
      </c>
      <c r="L32" s="13">
        <f>SUMIF('CDR Reserve Data'!$A$9:$A$41,$B32,'CDR Reserve Data'!$K$9:$K$41)</f>
        <v>68198.429999999993</v>
      </c>
      <c r="M32" s="13">
        <f>SUMIF('CDR Reserve Data'!$A$9:$A$41,$B32,'CDR Reserve Data'!$L$9:$L$41)</f>
        <v>70321.75</v>
      </c>
      <c r="N32" s="13">
        <f>SUMIF('CDR Reserve Data'!$A$9:$A$41,$B32,'CDR Reserve Data'!$M$9:$M$41)</f>
        <v>72445.070000000007</v>
      </c>
      <c r="O32" s="13">
        <f>SUMIF('CDR Reserve Data'!$A$9:$A$41,$B32,'CDR Reserve Data'!$N$9:$N$41)</f>
        <v>74568.39</v>
      </c>
      <c r="P32" s="13">
        <f>SUMIF('CDR Reserve Data'!$A$9:$A$41,$B32,'CDR Reserve Data'!$O$9:$O$41)</f>
        <v>76691.710000000006</v>
      </c>
      <c r="Q32" s="13">
        <f t="shared" si="0"/>
        <v>63951.789999999994</v>
      </c>
    </row>
    <row r="33" spans="1:17">
      <c r="A33" s="80">
        <f t="shared" si="1"/>
        <v>25</v>
      </c>
      <c r="B33" s="11">
        <v>392.1</v>
      </c>
      <c r="C33" s="12" t="s">
        <v>79</v>
      </c>
      <c r="D33" s="13">
        <f>SUMIF('CDR Reserve Data'!$A$9:$A$41,$B33,'CDR Reserve Data'!$C$9:$C$41)</f>
        <v>719332.29</v>
      </c>
      <c r="E33" s="13">
        <f>SUMIF('CDR Reserve Data'!$A$9:$A$41,$B33,'CDR Reserve Data'!$D$9:$D$41)</f>
        <v>735126.8</v>
      </c>
      <c r="F33" s="13">
        <f>SUMIF('CDR Reserve Data'!$A$9:$A$41,$B33,'CDR Reserve Data'!$E$9:$E$41)</f>
        <v>750921.31</v>
      </c>
      <c r="G33" s="13">
        <f>SUMIF('CDR Reserve Data'!$A$9:$A$41,$B33,'CDR Reserve Data'!$F$9:$F$41)</f>
        <v>766715.82</v>
      </c>
      <c r="H33" s="13">
        <f>SUMIF('CDR Reserve Data'!$A$9:$A$41,$B33,'CDR Reserve Data'!$G$9:$G$41)</f>
        <v>782510.33</v>
      </c>
      <c r="I33" s="13">
        <f>SUMIF('CDR Reserve Data'!$A$9:$A$41,$B33,'CDR Reserve Data'!$H$9:$H$41)</f>
        <v>798304.84</v>
      </c>
      <c r="J33" s="13">
        <f>SUMIF('CDR Reserve Data'!$A$9:$A$41,$B33,'CDR Reserve Data'!$I$9:$I$41)</f>
        <v>814099.35</v>
      </c>
      <c r="K33" s="13">
        <f>SUMIF('CDR Reserve Data'!$A$9:$A$41,$B33,'CDR Reserve Data'!$J$9:$J$41)</f>
        <v>829893.86</v>
      </c>
      <c r="L33" s="13">
        <f>SUMIF('CDR Reserve Data'!$A$9:$A$41,$B33,'CDR Reserve Data'!$K$9:$K$41)</f>
        <v>845688.37</v>
      </c>
      <c r="M33" s="13">
        <f>SUMIF('CDR Reserve Data'!$A$9:$A$41,$B33,'CDR Reserve Data'!$L$9:$L$41)</f>
        <v>861482.88</v>
      </c>
      <c r="N33" s="13">
        <f>SUMIF('CDR Reserve Data'!$A$9:$A$41,$B33,'CDR Reserve Data'!$M$9:$M$41)</f>
        <v>877277.39</v>
      </c>
      <c r="O33" s="13">
        <f>SUMIF('CDR Reserve Data'!$A$9:$A$41,$B33,'CDR Reserve Data'!$N$9:$N$41)</f>
        <v>893071.9</v>
      </c>
      <c r="P33" s="13">
        <f>SUMIF('CDR Reserve Data'!$A$9:$A$41,$B33,'CDR Reserve Data'!$O$9:$O$41)</f>
        <v>908866.41</v>
      </c>
      <c r="Q33" s="13">
        <f t="shared" si="0"/>
        <v>814099.35000000009</v>
      </c>
    </row>
    <row r="34" spans="1:17">
      <c r="A34" s="80">
        <f t="shared" si="1"/>
        <v>26</v>
      </c>
      <c r="B34" s="11">
        <v>392.2</v>
      </c>
      <c r="C34" s="12" t="s">
        <v>80</v>
      </c>
      <c r="D34" s="13">
        <f>SUMIF('CDR Reserve Data'!$A$9:$A$41,$B34,'CDR Reserve Data'!$C$9:$C$41)</f>
        <v>1522460.31</v>
      </c>
      <c r="E34" s="13">
        <f>SUMIF('CDR Reserve Data'!$A$9:$A$41,$B34,'CDR Reserve Data'!$D$9:$D$41)</f>
        <v>1557409.76</v>
      </c>
      <c r="F34" s="13">
        <f>SUMIF('CDR Reserve Data'!$A$9:$A$41,$B34,'CDR Reserve Data'!$E$9:$E$41)</f>
        <v>1592359.21</v>
      </c>
      <c r="G34" s="13">
        <f>SUMIF('CDR Reserve Data'!$A$9:$A$41,$B34,'CDR Reserve Data'!$F$9:$F$41)</f>
        <v>1627308.66</v>
      </c>
      <c r="H34" s="13">
        <f>SUMIF('CDR Reserve Data'!$A$9:$A$41,$B34,'CDR Reserve Data'!$G$9:$G$41)</f>
        <v>1665314.65</v>
      </c>
      <c r="I34" s="13">
        <f>SUMIF('CDR Reserve Data'!$A$9:$A$41,$B34,'CDR Reserve Data'!$H$9:$H$41)</f>
        <v>1706377.19</v>
      </c>
      <c r="J34" s="13">
        <f>SUMIF('CDR Reserve Data'!$A$9:$A$41,$B34,'CDR Reserve Data'!$I$9:$I$41)</f>
        <v>1748483.61</v>
      </c>
      <c r="K34" s="13">
        <f>SUMIF('CDR Reserve Data'!$A$9:$A$41,$B34,'CDR Reserve Data'!$J$9:$J$41)</f>
        <v>1791661.27</v>
      </c>
      <c r="L34" s="13">
        <f>SUMIF('CDR Reserve Data'!$A$9:$A$41,$B34,'CDR Reserve Data'!$K$9:$K$41)</f>
        <v>1834868.51</v>
      </c>
      <c r="M34" s="13">
        <f>SUMIF('CDR Reserve Data'!$A$9:$A$41,$B34,'CDR Reserve Data'!$L$9:$L$41)</f>
        <v>1878093.14</v>
      </c>
      <c r="N34" s="13">
        <f>SUMIF('CDR Reserve Data'!$A$9:$A$41,$B34,'CDR Reserve Data'!$M$9:$M$41)</f>
        <v>1921330.01</v>
      </c>
      <c r="O34" s="13">
        <f>SUMIF('CDR Reserve Data'!$A$9:$A$41,$B34,'CDR Reserve Data'!$N$9:$N$41)</f>
        <v>1964563.95</v>
      </c>
      <c r="P34" s="13">
        <f>SUMIF('CDR Reserve Data'!$A$9:$A$41,$B34,'CDR Reserve Data'!$O$9:$O$41)</f>
        <v>2007797.89</v>
      </c>
      <c r="Q34" s="13">
        <f t="shared" si="0"/>
        <v>1755232.9353846153</v>
      </c>
    </row>
    <row r="35" spans="1:17">
      <c r="A35" s="80">
        <f t="shared" si="1"/>
        <v>27</v>
      </c>
      <c r="B35" s="11">
        <v>392.3</v>
      </c>
      <c r="C35" s="12" t="s">
        <v>81</v>
      </c>
      <c r="D35" s="13">
        <f>SUMIF('CDR Reserve Data'!$A$9:$A$41,$B35,'CDR Reserve Data'!$C$9:$C$41)</f>
        <v>279604.92</v>
      </c>
      <c r="E35" s="13">
        <f>SUMIF('CDR Reserve Data'!$A$9:$A$41,$B35,'CDR Reserve Data'!$D$9:$D$41)</f>
        <v>282776.21999999997</v>
      </c>
      <c r="F35" s="13">
        <f>SUMIF('CDR Reserve Data'!$A$9:$A$41,$B35,'CDR Reserve Data'!$E$9:$E$41)</f>
        <v>285947.52000000002</v>
      </c>
      <c r="G35" s="13">
        <f>SUMIF('CDR Reserve Data'!$A$9:$A$41,$B35,'CDR Reserve Data'!$F$9:$F$41)</f>
        <v>289118.82</v>
      </c>
      <c r="H35" s="13">
        <f>SUMIF('CDR Reserve Data'!$A$9:$A$41,$B35,'CDR Reserve Data'!$G$9:$G$41)</f>
        <v>292290.12</v>
      </c>
      <c r="I35" s="13">
        <f>SUMIF('CDR Reserve Data'!$A$9:$A$41,$B35,'CDR Reserve Data'!$H$9:$H$41)</f>
        <v>295461.42</v>
      </c>
      <c r="J35" s="13">
        <f>SUMIF('CDR Reserve Data'!$A$9:$A$41,$B35,'CDR Reserve Data'!$I$9:$I$41)</f>
        <v>298632.71999999997</v>
      </c>
      <c r="K35" s="13">
        <f>SUMIF('CDR Reserve Data'!$A$9:$A$41,$B35,'CDR Reserve Data'!$J$9:$J$41)</f>
        <v>301804.02</v>
      </c>
      <c r="L35" s="13">
        <f>SUMIF('CDR Reserve Data'!$A$9:$A$41,$B35,'CDR Reserve Data'!$K$9:$K$41)</f>
        <v>304975.32</v>
      </c>
      <c r="M35" s="13">
        <f>SUMIF('CDR Reserve Data'!$A$9:$A$41,$B35,'CDR Reserve Data'!$L$9:$L$41)</f>
        <v>308146.62</v>
      </c>
      <c r="N35" s="13">
        <f>SUMIF('CDR Reserve Data'!$A$9:$A$41,$B35,'CDR Reserve Data'!$M$9:$M$41)</f>
        <v>311317.92</v>
      </c>
      <c r="O35" s="13">
        <f>SUMIF('CDR Reserve Data'!$A$9:$A$41,$B35,'CDR Reserve Data'!$N$9:$N$41)</f>
        <v>314489.21999999997</v>
      </c>
      <c r="P35" s="13">
        <f>SUMIF('CDR Reserve Data'!$A$9:$A$41,$B35,'CDR Reserve Data'!$O$9:$O$41)</f>
        <v>317660.52</v>
      </c>
      <c r="Q35" s="13">
        <f t="shared" si="0"/>
        <v>298632.71999999997</v>
      </c>
    </row>
    <row r="36" spans="1:17">
      <c r="A36" s="80">
        <f t="shared" si="1"/>
        <v>28</v>
      </c>
      <c r="B36" s="11">
        <v>394</v>
      </c>
      <c r="C36" s="12" t="s">
        <v>82</v>
      </c>
      <c r="D36" s="13">
        <f>SUMIF('CDR Reserve Data'!$A$9:$A$41,$B36,'CDR Reserve Data'!$C$9:$C$41)</f>
        <v>119232.15000000001</v>
      </c>
      <c r="E36" s="13">
        <f>SUMIF('CDR Reserve Data'!$A$9:$A$41,$B36,'CDR Reserve Data'!$D$9:$D$41)</f>
        <v>124916.38</v>
      </c>
      <c r="F36" s="13">
        <f>SUMIF('CDR Reserve Data'!$A$9:$A$41,$B36,'CDR Reserve Data'!$E$9:$E$41)</f>
        <v>130600.61</v>
      </c>
      <c r="G36" s="13">
        <f>SUMIF('CDR Reserve Data'!$A$9:$A$41,$B36,'CDR Reserve Data'!$F$9:$F$41)</f>
        <v>136284.84000000003</v>
      </c>
      <c r="H36" s="13">
        <f>SUMIF('CDR Reserve Data'!$A$9:$A$41,$B36,'CDR Reserve Data'!$G$9:$G$41)</f>
        <v>141978.71</v>
      </c>
      <c r="I36" s="13">
        <f>SUMIF('CDR Reserve Data'!$A$9:$A$41,$B36,'CDR Reserve Data'!$H$9:$H$41)</f>
        <v>147682.21</v>
      </c>
      <c r="J36" s="13">
        <f>SUMIF('CDR Reserve Data'!$A$9:$A$41,$B36,'CDR Reserve Data'!$I$9:$I$41)</f>
        <v>153384.61000000002</v>
      </c>
      <c r="K36" s="13">
        <f>SUMIF('CDR Reserve Data'!$A$9:$A$41,$B36,'CDR Reserve Data'!$J$9:$J$41)</f>
        <v>159085.90000000002</v>
      </c>
      <c r="L36" s="13">
        <f>SUMIF('CDR Reserve Data'!$A$9:$A$41,$B36,'CDR Reserve Data'!$K$9:$K$41)</f>
        <v>164787.18999999997</v>
      </c>
      <c r="M36" s="13">
        <f>SUMIF('CDR Reserve Data'!$A$9:$A$41,$B36,'CDR Reserve Data'!$L$9:$L$41)</f>
        <v>170488.48</v>
      </c>
      <c r="N36" s="13">
        <f>SUMIF('CDR Reserve Data'!$A$9:$A$41,$B36,'CDR Reserve Data'!$M$9:$M$41)</f>
        <v>176189.77000000002</v>
      </c>
      <c r="O36" s="13">
        <f>SUMIF('CDR Reserve Data'!$A$9:$A$41,$B36,'CDR Reserve Data'!$N$9:$N$41)</f>
        <v>181891.74</v>
      </c>
      <c r="P36" s="13">
        <f>SUMIF('CDR Reserve Data'!$A$9:$A$41,$B36,'CDR Reserve Data'!$O$9:$O$41)</f>
        <v>143548.19000000003</v>
      </c>
      <c r="Q36" s="13">
        <f t="shared" si="0"/>
        <v>150005.44461538462</v>
      </c>
    </row>
    <row r="37" spans="1:17">
      <c r="A37" s="80">
        <f t="shared" si="1"/>
        <v>29</v>
      </c>
      <c r="B37" s="105">
        <v>394.1</v>
      </c>
      <c r="C37" s="106" t="s">
        <v>198</v>
      </c>
      <c r="D37" s="13">
        <f>SUMIF('CDR Reserve Data'!$A$9:$A$41,$B37,'CDR Reserve Data'!$C$9:$C$41)</f>
        <v>794262.69</v>
      </c>
      <c r="E37" s="13">
        <f>SUMIF('CDR Reserve Data'!$A$9:$A$41,$B37,'CDR Reserve Data'!$D$9:$D$41)</f>
        <v>800389.15</v>
      </c>
      <c r="F37" s="13">
        <f>SUMIF('CDR Reserve Data'!$A$9:$A$41,$B37,'CDR Reserve Data'!$E$9:$E$41)</f>
        <v>806515.61</v>
      </c>
      <c r="G37" s="13">
        <f>SUMIF('CDR Reserve Data'!$A$9:$A$41,$B37,'CDR Reserve Data'!$F$9:$F$41)</f>
        <v>812642.07</v>
      </c>
      <c r="H37" s="13">
        <f>SUMIF('CDR Reserve Data'!$A$9:$A$41,$B37,'CDR Reserve Data'!$G$9:$G$41)</f>
        <v>818768.53</v>
      </c>
      <c r="I37" s="13">
        <f>SUMIF('CDR Reserve Data'!$A$9:$A$41,$B37,'CDR Reserve Data'!$H$9:$H$41)</f>
        <v>824894.99</v>
      </c>
      <c r="J37" s="13">
        <f>SUMIF('CDR Reserve Data'!$A$9:$A$41,$B37,'CDR Reserve Data'!$I$9:$I$41)</f>
        <v>831021.45</v>
      </c>
      <c r="K37" s="13">
        <f>SUMIF('CDR Reserve Data'!$A$9:$A$41,$B37,'CDR Reserve Data'!$J$9:$J$41)</f>
        <v>837147.91</v>
      </c>
      <c r="L37" s="13">
        <f>SUMIF('CDR Reserve Data'!$A$9:$A$41,$B37,'CDR Reserve Data'!$K$9:$K$41)</f>
        <v>843274.37</v>
      </c>
      <c r="M37" s="13">
        <f>SUMIF('CDR Reserve Data'!$A$9:$A$41,$B37,'CDR Reserve Data'!$L$9:$L$41)</f>
        <v>849400.83</v>
      </c>
      <c r="N37" s="13">
        <f>SUMIF('CDR Reserve Data'!$A$9:$A$41,$B37,'CDR Reserve Data'!$M$9:$M$41)</f>
        <v>855527.29</v>
      </c>
      <c r="O37" s="13">
        <f>SUMIF('CDR Reserve Data'!$A$9:$A$41,$B37,'CDR Reserve Data'!$N$9:$N$41)</f>
        <v>861653.75</v>
      </c>
      <c r="P37" s="13">
        <f>SUMIF('CDR Reserve Data'!$A$9:$A$41,$B37,'CDR Reserve Data'!$O$9:$O$41)</f>
        <v>867780.21</v>
      </c>
      <c r="Q37" s="13">
        <f t="shared" ref="Q37" si="2">(SUM(D37:P37))/13</f>
        <v>831021.45000000007</v>
      </c>
    </row>
    <row r="38" spans="1:17">
      <c r="A38" s="80">
        <f t="shared" si="1"/>
        <v>30</v>
      </c>
      <c r="B38" s="11">
        <v>396</v>
      </c>
      <c r="C38" s="12" t="s">
        <v>83</v>
      </c>
      <c r="D38" s="13">
        <f>SUMIF('CDR Reserve Data'!$A$9:$A$41,$B38,'CDR Reserve Data'!$C$9:$C$41)</f>
        <v>59141.5</v>
      </c>
      <c r="E38" s="13">
        <f>SUMIF('CDR Reserve Data'!$A$9:$A$41,$B38,'CDR Reserve Data'!$D$9:$D$41)</f>
        <v>60311.22</v>
      </c>
      <c r="F38" s="13">
        <f>SUMIF('CDR Reserve Data'!$A$9:$A$41,$B38,'CDR Reserve Data'!$E$9:$E$41)</f>
        <v>61480.94</v>
      </c>
      <c r="G38" s="13">
        <f>SUMIF('CDR Reserve Data'!$A$9:$A$41,$B38,'CDR Reserve Data'!$F$9:$F$41)</f>
        <v>62650.66</v>
      </c>
      <c r="H38" s="13">
        <f>SUMIF('CDR Reserve Data'!$A$9:$A$41,$B38,'CDR Reserve Data'!$G$9:$G$41)</f>
        <v>63966.14</v>
      </c>
      <c r="I38" s="13">
        <f>SUMIF('CDR Reserve Data'!$A$9:$A$41,$B38,'CDR Reserve Data'!$H$9:$H$41)</f>
        <v>65427.39</v>
      </c>
      <c r="J38" s="13">
        <f>SUMIF('CDR Reserve Data'!$A$9:$A$41,$B38,'CDR Reserve Data'!$I$9:$I$41)</f>
        <v>66888.639999999999</v>
      </c>
      <c r="K38" s="13">
        <f>SUMIF('CDR Reserve Data'!$A$9:$A$41,$B38,'CDR Reserve Data'!$J$9:$J$41)</f>
        <v>68349.89</v>
      </c>
      <c r="L38" s="13">
        <f>SUMIF('CDR Reserve Data'!$A$9:$A$41,$B38,'CDR Reserve Data'!$K$9:$K$41)</f>
        <v>69811.14</v>
      </c>
      <c r="M38" s="13">
        <f>SUMIF('CDR Reserve Data'!$A$9:$A$41,$B38,'CDR Reserve Data'!$L$9:$L$41)</f>
        <v>71272.39</v>
      </c>
      <c r="N38" s="13">
        <f>SUMIF('CDR Reserve Data'!$A$9:$A$41,$B38,'CDR Reserve Data'!$M$9:$M$41)</f>
        <v>72733.64</v>
      </c>
      <c r="O38" s="13">
        <f>SUMIF('CDR Reserve Data'!$A$9:$A$41,$B38,'CDR Reserve Data'!$N$9:$N$41)</f>
        <v>74194.89</v>
      </c>
      <c r="P38" s="13">
        <f>SUMIF('CDR Reserve Data'!$A$9:$A$41,$B38,'CDR Reserve Data'!$O$9:$O$41)</f>
        <v>75656.14</v>
      </c>
      <c r="Q38" s="13">
        <f>(SUM(D38:P38))/13</f>
        <v>67068.044615384628</v>
      </c>
    </row>
    <row r="39" spans="1:17">
      <c r="A39" s="80">
        <f t="shared" si="1"/>
        <v>31</v>
      </c>
      <c r="B39" s="11">
        <v>397</v>
      </c>
      <c r="C39" s="12" t="s">
        <v>84</v>
      </c>
      <c r="D39" s="13">
        <f>SUMIF('CDR Reserve Data'!$A$9:$A$41,$B39,'CDR Reserve Data'!$C$9:$C$41)</f>
        <v>240775.13</v>
      </c>
      <c r="E39" s="13">
        <f>SUMIF('CDR Reserve Data'!$A$9:$A$41,$B39,'CDR Reserve Data'!$D$9:$D$41)</f>
        <v>245150.18</v>
      </c>
      <c r="F39" s="13">
        <f>SUMIF('CDR Reserve Data'!$A$9:$A$41,$B39,'CDR Reserve Data'!$E$9:$E$41)</f>
        <v>249525.23</v>
      </c>
      <c r="G39" s="13">
        <f>SUMIF('CDR Reserve Data'!$A$9:$A$41,$B39,'CDR Reserve Data'!$F$9:$F$41)</f>
        <v>253900.28</v>
      </c>
      <c r="H39" s="13">
        <f>SUMIF('CDR Reserve Data'!$A$9:$A$41,$B39,'CDR Reserve Data'!$G$9:$G$41)</f>
        <v>258275.33</v>
      </c>
      <c r="I39" s="13">
        <f>SUMIF('CDR Reserve Data'!$A$9:$A$41,$B39,'CDR Reserve Data'!$H$9:$H$41)</f>
        <v>262650.38</v>
      </c>
      <c r="J39" s="13">
        <f>SUMIF('CDR Reserve Data'!$A$9:$A$41,$B39,'CDR Reserve Data'!$I$9:$I$41)</f>
        <v>266664.94</v>
      </c>
      <c r="K39" s="13">
        <f>SUMIF('CDR Reserve Data'!$A$9:$A$41,$B39,'CDR Reserve Data'!$J$9:$J$41)</f>
        <v>270319.01</v>
      </c>
      <c r="L39" s="13">
        <f>SUMIF('CDR Reserve Data'!$A$9:$A$41,$B39,'CDR Reserve Data'!$K$9:$K$41)</f>
        <v>274860.37</v>
      </c>
      <c r="M39" s="13">
        <f>SUMIF('CDR Reserve Data'!$A$9:$A$41,$B39,'CDR Reserve Data'!$L$9:$L$41)</f>
        <v>280289.03000000003</v>
      </c>
      <c r="N39" s="13">
        <f>SUMIF('CDR Reserve Data'!$A$9:$A$41,$B39,'CDR Reserve Data'!$M$9:$M$41)</f>
        <v>285717.69</v>
      </c>
      <c r="O39" s="13">
        <f>SUMIF('CDR Reserve Data'!$A$9:$A$41,$B39,'CDR Reserve Data'!$N$9:$N$41)</f>
        <v>291146.34999999998</v>
      </c>
      <c r="P39" s="13">
        <f>SUMIF('CDR Reserve Data'!$A$9:$A$41,$B39,'CDR Reserve Data'!$O$9:$O$41)</f>
        <v>214091.01</v>
      </c>
      <c r="Q39" s="13">
        <f>(SUM(D39:P39))/13</f>
        <v>261028.07153846152</v>
      </c>
    </row>
    <row r="40" spans="1:17">
      <c r="A40" s="80">
        <f t="shared" si="1"/>
        <v>32</v>
      </c>
      <c r="B40" s="11">
        <v>398</v>
      </c>
      <c r="C40" s="12" t="s">
        <v>85</v>
      </c>
      <c r="D40" s="13">
        <f>SUMIF('CDR Reserve Data'!$A$9:$A$41,$B40,'CDR Reserve Data'!$C$9:$C$41)</f>
        <v>-190576.44</v>
      </c>
      <c r="E40" s="13">
        <f>SUMIF('CDR Reserve Data'!$A$9:$A$41,$B40,'CDR Reserve Data'!$D$9:$D$41)</f>
        <v>-190225.84</v>
      </c>
      <c r="F40" s="13">
        <f>SUMIF('CDR Reserve Data'!$A$9:$A$41,$B40,'CDR Reserve Data'!$E$9:$E$41)</f>
        <v>-189875.24</v>
      </c>
      <c r="G40" s="13">
        <f>SUMIF('CDR Reserve Data'!$A$9:$A$41,$B40,'CDR Reserve Data'!$F$9:$F$41)</f>
        <v>-189524.64</v>
      </c>
      <c r="H40" s="13">
        <f>SUMIF('CDR Reserve Data'!$A$9:$A$41,$B40,'CDR Reserve Data'!$G$9:$G$41)</f>
        <v>-188881.55</v>
      </c>
      <c r="I40" s="13">
        <f>SUMIF('CDR Reserve Data'!$A$9:$A$41,$B40,'CDR Reserve Data'!$H$9:$H$41)</f>
        <v>-187945.96000000002</v>
      </c>
      <c r="J40" s="13">
        <f>SUMIF('CDR Reserve Data'!$A$9:$A$41,$B40,'CDR Reserve Data'!$I$9:$I$41)</f>
        <v>-187010.37</v>
      </c>
      <c r="K40" s="13">
        <f>SUMIF('CDR Reserve Data'!$A$9:$A$41,$B40,'CDR Reserve Data'!$J$9:$J$41)</f>
        <v>-186074.78</v>
      </c>
      <c r="L40" s="13">
        <f>SUMIF('CDR Reserve Data'!$A$9:$A$41,$B40,'CDR Reserve Data'!$K$9:$K$41)</f>
        <v>-185139.19</v>
      </c>
      <c r="M40" s="13">
        <f>SUMIF('CDR Reserve Data'!$A$9:$A$41,$B40,'CDR Reserve Data'!$L$9:$L$41)</f>
        <v>-184203.6</v>
      </c>
      <c r="N40" s="13">
        <f>SUMIF('CDR Reserve Data'!$A$9:$A$41,$B40,'CDR Reserve Data'!$M$9:$M$41)</f>
        <v>-183268.01</v>
      </c>
      <c r="O40" s="13">
        <f>SUMIF('CDR Reserve Data'!$A$9:$A$41,$B40,'CDR Reserve Data'!$N$9:$N$41)</f>
        <v>-182332.41999999998</v>
      </c>
      <c r="P40" s="13">
        <f>SUMIF('CDR Reserve Data'!$A$9:$A$41,$B40,'CDR Reserve Data'!$O$9:$O$41)</f>
        <v>-181396.83000000002</v>
      </c>
      <c r="Q40" s="13">
        <f>(SUM(D40:P40))/13</f>
        <v>-186650.37461538462</v>
      </c>
    </row>
    <row r="41" spans="1:17">
      <c r="A41" s="80">
        <f t="shared" si="1"/>
        <v>33</v>
      </c>
      <c r="D41" s="8"/>
      <c r="E41" s="8"/>
      <c r="F41" s="8"/>
      <c r="G41" s="8"/>
      <c r="H41" s="8"/>
      <c r="I41" s="8"/>
      <c r="J41" s="8"/>
      <c r="K41" s="8"/>
      <c r="L41" s="8"/>
      <c r="M41" s="8"/>
      <c r="N41" s="8"/>
      <c r="O41" s="8"/>
      <c r="P41" s="8"/>
      <c r="Q41" s="8"/>
    </row>
    <row r="42" spans="1:17">
      <c r="A42" s="80">
        <f t="shared" si="1"/>
        <v>34</v>
      </c>
      <c r="C42" s="2" t="s">
        <v>7</v>
      </c>
      <c r="D42" s="13">
        <f t="shared" ref="D42:Q42" si="3">SUM(D9:D40)</f>
        <v>189524507.64999998</v>
      </c>
      <c r="E42" s="13">
        <f t="shared" si="3"/>
        <v>190651012.27999994</v>
      </c>
      <c r="F42" s="13">
        <f t="shared" si="3"/>
        <v>182814155.22999999</v>
      </c>
      <c r="G42" s="13">
        <f t="shared" si="3"/>
        <v>182665444.06000003</v>
      </c>
      <c r="H42" s="13">
        <f t="shared" si="3"/>
        <v>182526397.76999992</v>
      </c>
      <c r="I42" s="13">
        <f t="shared" si="3"/>
        <v>182904629.19999993</v>
      </c>
      <c r="J42" s="13">
        <f t="shared" si="3"/>
        <v>183701517.09999993</v>
      </c>
      <c r="K42" s="13">
        <f t="shared" si="3"/>
        <v>184420814.72</v>
      </c>
      <c r="L42" s="13">
        <f t="shared" si="3"/>
        <v>184948358.27999997</v>
      </c>
      <c r="M42" s="13">
        <f t="shared" si="3"/>
        <v>185865442.1800001</v>
      </c>
      <c r="N42" s="13">
        <f t="shared" si="3"/>
        <v>186941571.32999992</v>
      </c>
      <c r="O42" s="13">
        <f t="shared" si="3"/>
        <v>187797705.67999995</v>
      </c>
      <c r="P42" s="13">
        <f t="shared" si="3"/>
        <v>187465158.0199998</v>
      </c>
      <c r="Q42" s="13">
        <f t="shared" si="3"/>
        <v>185555901.03846151</v>
      </c>
    </row>
    <row r="43" spans="1:17">
      <c r="A43" s="80">
        <f t="shared" si="1"/>
        <v>35</v>
      </c>
      <c r="D43" s="119"/>
      <c r="E43" s="119"/>
      <c r="F43" s="119"/>
      <c r="G43" s="119"/>
      <c r="H43" s="119"/>
      <c r="I43" s="119"/>
      <c r="J43" s="119"/>
      <c r="K43" s="119"/>
      <c r="L43" s="119"/>
      <c r="M43" s="119"/>
      <c r="N43" s="119"/>
      <c r="O43" s="119"/>
      <c r="P43" s="119"/>
      <c r="Q43" s="119"/>
    </row>
    <row r="44" spans="1:17">
      <c r="A44" s="80">
        <f t="shared" si="1"/>
        <v>36</v>
      </c>
      <c r="B44" s="7" t="s">
        <v>8</v>
      </c>
      <c r="C44" s="2" t="s">
        <v>9</v>
      </c>
      <c r="D44" s="120">
        <v>0</v>
      </c>
      <c r="E44" s="120">
        <v>0</v>
      </c>
      <c r="F44" s="120">
        <v>0</v>
      </c>
      <c r="G44" s="120">
        <v>0</v>
      </c>
      <c r="H44" s="120">
        <v>0</v>
      </c>
      <c r="I44" s="120">
        <v>0</v>
      </c>
      <c r="J44" s="120">
        <v>0</v>
      </c>
      <c r="K44" s="120">
        <v>0</v>
      </c>
      <c r="L44" s="120">
        <v>0</v>
      </c>
      <c r="M44" s="120">
        <v>0</v>
      </c>
      <c r="N44" s="120">
        <v>0</v>
      </c>
      <c r="O44" s="120">
        <v>0</v>
      </c>
      <c r="P44" s="120">
        <v>0</v>
      </c>
      <c r="Q44" s="120">
        <v>0</v>
      </c>
    </row>
    <row r="45" spans="1:17">
      <c r="A45" s="80">
        <f t="shared" si="1"/>
        <v>37</v>
      </c>
      <c r="B45" s="7"/>
      <c r="D45" s="13"/>
      <c r="E45" s="13"/>
      <c r="F45" s="13"/>
      <c r="G45" s="13"/>
      <c r="H45" s="13"/>
      <c r="I45" s="13"/>
      <c r="J45" s="13"/>
      <c r="K45" s="13"/>
      <c r="L45" s="13"/>
      <c r="M45" s="13"/>
      <c r="N45" s="13"/>
      <c r="O45" s="13"/>
      <c r="P45" s="13"/>
      <c r="Q45" s="13"/>
    </row>
    <row r="46" spans="1:17">
      <c r="A46" s="80">
        <f t="shared" si="1"/>
        <v>38</v>
      </c>
      <c r="B46" s="34" t="s">
        <v>10</v>
      </c>
      <c r="C46" s="2" t="s">
        <v>11</v>
      </c>
      <c r="D46" s="13">
        <f t="shared" ref="D46:Q46" si="4">D42+D44</f>
        <v>189524507.64999998</v>
      </c>
      <c r="E46" s="13">
        <f t="shared" si="4"/>
        <v>190651012.27999994</v>
      </c>
      <c r="F46" s="13">
        <f t="shared" si="4"/>
        <v>182814155.22999999</v>
      </c>
      <c r="G46" s="13">
        <f t="shared" si="4"/>
        <v>182665444.06000003</v>
      </c>
      <c r="H46" s="13">
        <f t="shared" si="4"/>
        <v>182526397.76999992</v>
      </c>
      <c r="I46" s="13">
        <f t="shared" si="4"/>
        <v>182904629.19999993</v>
      </c>
      <c r="J46" s="13">
        <f t="shared" si="4"/>
        <v>183701517.09999993</v>
      </c>
      <c r="K46" s="13">
        <f t="shared" si="4"/>
        <v>184420814.72</v>
      </c>
      <c r="L46" s="13">
        <f t="shared" si="4"/>
        <v>184948358.27999997</v>
      </c>
      <c r="M46" s="13">
        <f t="shared" si="4"/>
        <v>185865442.1800001</v>
      </c>
      <c r="N46" s="13">
        <f t="shared" si="4"/>
        <v>186941571.32999992</v>
      </c>
      <c r="O46" s="13">
        <f t="shared" si="4"/>
        <v>187797705.67999995</v>
      </c>
      <c r="P46" s="13">
        <f t="shared" si="4"/>
        <v>187465158.0199998</v>
      </c>
      <c r="Q46" s="13">
        <f t="shared" si="4"/>
        <v>185555901.03846151</v>
      </c>
    </row>
    <row r="47" spans="1:17" ht="15.75" thickBot="1">
      <c r="D47" s="9"/>
      <c r="E47" s="9"/>
      <c r="F47" s="9"/>
      <c r="G47" s="9"/>
      <c r="H47" s="9"/>
      <c r="I47" s="9"/>
      <c r="J47" s="9"/>
      <c r="K47" s="9"/>
      <c r="L47" s="9"/>
      <c r="M47" s="9"/>
      <c r="N47" s="9"/>
      <c r="O47" s="9"/>
      <c r="P47" s="9"/>
      <c r="Q47" s="9"/>
    </row>
    <row r="48" spans="1:17" ht="15.75" thickTop="1"/>
    <row r="49" spans="1:17" ht="15.75" thickBot="1">
      <c r="A49" s="5"/>
      <c r="B49" s="5"/>
      <c r="C49" s="5"/>
      <c r="D49" s="5"/>
      <c r="E49" s="5"/>
      <c r="F49" s="5"/>
      <c r="G49" s="5"/>
      <c r="H49" s="5"/>
      <c r="I49" s="5"/>
      <c r="J49" s="5"/>
      <c r="K49" s="5"/>
      <c r="L49" s="5"/>
      <c r="M49" s="5"/>
      <c r="N49" s="5"/>
      <c r="O49" s="5"/>
      <c r="P49" s="5"/>
      <c r="Q49" s="5"/>
    </row>
  </sheetData>
  <printOptions horizontalCentered="1"/>
  <pageMargins left="0.5" right="0.5" top="0.5" bottom="0.5" header="0" footer="0"/>
  <pageSetup orientation="landscape" r:id="rId1"/>
  <headerFooter alignWithMargins="0"/>
  <ignoredErrors>
    <ignoredError sqref="Q37" formula="1"/>
    <ignoredError sqref="B44:B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43250-71C5-4336-8B80-122D70C1237A}">
  <sheetPr>
    <tabColor rgb="FF92D050"/>
  </sheetPr>
  <dimension ref="A1:A2"/>
  <sheetViews>
    <sheetView workbookViewId="0">
      <selection sqref="A1:A2"/>
    </sheetView>
  </sheetViews>
  <sheetFormatPr defaultRowHeight="15"/>
  <sheetData>
    <row r="1" spans="1:1">
      <c r="A1" s="134" t="s">
        <v>205</v>
      </c>
    </row>
    <row r="2" spans="1:1">
      <c r="A2" s="134" t="s">
        <v>203</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9"/>
  <sheetViews>
    <sheetView workbookViewId="0">
      <pane xSplit="2" ySplit="6" topLeftCell="C7" activePane="bottomRight" state="frozen"/>
      <selection sqref="A1:A2"/>
      <selection pane="topRight" sqref="A1:A2"/>
      <selection pane="bottomLeft" sqref="A1:A2"/>
      <selection pane="bottomRight" sqref="A1:A2"/>
    </sheetView>
  </sheetViews>
  <sheetFormatPr defaultRowHeight="12.75"/>
  <cols>
    <col min="1" max="1" width="8.88671875" style="14"/>
    <col min="2" max="2" width="35.21875" style="14" bestFit="1" customWidth="1"/>
    <col min="3" max="3" width="14.6640625" style="14" bestFit="1" customWidth="1"/>
    <col min="4" max="8" width="11.44140625" style="14" bestFit="1" customWidth="1"/>
    <col min="9" max="9" width="12" style="14" bestFit="1" customWidth="1"/>
    <col min="10" max="15" width="11.44140625" style="14" bestFit="1" customWidth="1"/>
    <col min="16" max="16" width="13.6640625" style="14" bestFit="1" customWidth="1"/>
    <col min="17" max="17" width="10" style="14" bestFit="1" customWidth="1"/>
    <col min="18" max="18" width="9" style="14" bestFit="1" customWidth="1"/>
    <col min="19" max="16384" width="8.88671875" style="14"/>
  </cols>
  <sheetData>
    <row r="1" spans="1:18">
      <c r="A1" s="134" t="s">
        <v>206</v>
      </c>
    </row>
    <row r="2" spans="1:18">
      <c r="A2" s="134" t="s">
        <v>203</v>
      </c>
    </row>
    <row r="3" spans="1:18" ht="13.5" thickBot="1">
      <c r="B3" s="15"/>
      <c r="C3" s="15"/>
      <c r="D3" s="15"/>
      <c r="E3" s="15"/>
      <c r="F3" s="15"/>
      <c r="G3" s="15"/>
      <c r="H3" s="15"/>
      <c r="I3" s="15"/>
      <c r="J3" s="15"/>
      <c r="K3" s="15"/>
      <c r="L3" s="15"/>
      <c r="M3" s="15"/>
      <c r="N3" s="15"/>
      <c r="O3" s="15"/>
      <c r="P3" s="15"/>
    </row>
    <row r="4" spans="1:18">
      <c r="B4" s="77" t="s">
        <v>13</v>
      </c>
      <c r="C4" s="16"/>
      <c r="D4" s="16"/>
      <c r="E4" s="16"/>
      <c r="F4" s="16"/>
      <c r="G4" s="16"/>
      <c r="H4" s="16"/>
      <c r="I4" s="16"/>
      <c r="J4" s="16"/>
      <c r="K4" s="16"/>
      <c r="L4" s="16"/>
      <c r="M4" s="16"/>
      <c r="N4" s="16"/>
      <c r="O4" s="16"/>
      <c r="P4" s="16"/>
    </row>
    <row r="5" spans="1:18" ht="13.5" thickBot="1">
      <c r="B5" s="15"/>
      <c r="C5" s="15"/>
      <c r="D5" s="15"/>
      <c r="E5" s="15"/>
      <c r="F5" s="15"/>
      <c r="G5" s="15"/>
      <c r="H5" s="15"/>
      <c r="I5" s="15"/>
      <c r="J5" s="15"/>
      <c r="K5" s="15"/>
      <c r="L5" s="15"/>
      <c r="M5" s="15"/>
      <c r="N5" s="15"/>
      <c r="O5" s="15"/>
      <c r="P5" s="15"/>
    </row>
    <row r="6" spans="1:18" ht="13.5" thickBot="1">
      <c r="B6" s="122" t="s">
        <v>14</v>
      </c>
      <c r="C6" s="122" t="s">
        <v>15</v>
      </c>
      <c r="D6" s="122" t="s">
        <v>16</v>
      </c>
      <c r="E6" s="122" t="s">
        <v>17</v>
      </c>
      <c r="F6" s="122" t="s">
        <v>18</v>
      </c>
      <c r="G6" s="122" t="s">
        <v>19</v>
      </c>
      <c r="H6" s="122" t="s">
        <v>20</v>
      </c>
      <c r="I6" s="122" t="s">
        <v>21</v>
      </c>
      <c r="J6" s="122" t="s">
        <v>22</v>
      </c>
      <c r="K6" s="122" t="s">
        <v>23</v>
      </c>
      <c r="L6" s="122" t="s">
        <v>24</v>
      </c>
      <c r="M6" s="122" t="s">
        <v>25</v>
      </c>
      <c r="N6" s="122" t="s">
        <v>26</v>
      </c>
      <c r="O6" s="122" t="s">
        <v>27</v>
      </c>
      <c r="P6" s="122" t="s">
        <v>28</v>
      </c>
    </row>
    <row r="7" spans="1:18">
      <c r="B7" s="123" t="s">
        <v>29</v>
      </c>
      <c r="C7" s="124"/>
      <c r="D7" s="124"/>
      <c r="E7" s="124"/>
      <c r="F7" s="124"/>
      <c r="G7" s="124"/>
      <c r="H7" s="124"/>
      <c r="I7" s="124"/>
      <c r="J7" s="124"/>
      <c r="K7" s="124"/>
      <c r="L7" s="124"/>
      <c r="M7" s="124"/>
      <c r="N7" s="124"/>
      <c r="O7" s="124"/>
      <c r="P7" s="124"/>
    </row>
    <row r="8" spans="1:18">
      <c r="B8" s="125" t="s">
        <v>201</v>
      </c>
      <c r="C8" s="124"/>
      <c r="D8" s="124"/>
      <c r="E8" s="124"/>
      <c r="F8" s="124"/>
      <c r="G8" s="124"/>
      <c r="H8" s="124"/>
      <c r="I8" s="124"/>
      <c r="J8" s="124"/>
      <c r="K8" s="124"/>
      <c r="L8" s="124"/>
      <c r="M8" s="124"/>
      <c r="N8" s="124"/>
      <c r="O8" s="124"/>
      <c r="P8" s="124"/>
    </row>
    <row r="9" spans="1:18">
      <c r="A9" s="14" t="str">
        <f>CONCATENATE(LEFT(B9,3),".",MID(B9,4,2))</f>
        <v>302.00</v>
      </c>
      <c r="B9" s="126" t="s">
        <v>30</v>
      </c>
      <c r="C9" s="124">
        <v>97976</v>
      </c>
      <c r="D9" s="124">
        <v>97976</v>
      </c>
      <c r="E9" s="124">
        <v>97976</v>
      </c>
      <c r="F9" s="124">
        <v>97976</v>
      </c>
      <c r="G9" s="124">
        <v>97976</v>
      </c>
      <c r="H9" s="124">
        <v>97976</v>
      </c>
      <c r="I9" s="124">
        <v>97976</v>
      </c>
      <c r="J9" s="124">
        <v>97976</v>
      </c>
      <c r="K9" s="124">
        <v>97976</v>
      </c>
      <c r="L9" s="124">
        <v>97976</v>
      </c>
      <c r="M9" s="124">
        <v>97976</v>
      </c>
      <c r="N9" s="124">
        <v>97976</v>
      </c>
      <c r="O9" s="124">
        <v>97976</v>
      </c>
      <c r="P9" s="124">
        <v>97976</v>
      </c>
      <c r="Q9" s="17"/>
      <c r="R9" s="17"/>
    </row>
    <row r="10" spans="1:18">
      <c r="A10" s="14" t="str">
        <f t="shared" ref="A10:A40" si="0">CONCATENATE(LEFT(B10,3),".",MID(B10,4,2))</f>
        <v>303.00</v>
      </c>
      <c r="B10" s="126" t="s">
        <v>31</v>
      </c>
      <c r="C10" s="124">
        <v>-117.42999999999984</v>
      </c>
      <c r="D10" s="124">
        <v>-117.43</v>
      </c>
      <c r="E10" s="124">
        <v>-117.43</v>
      </c>
      <c r="F10" s="124">
        <v>-117.43</v>
      </c>
      <c r="G10" s="124">
        <v>-117.43</v>
      </c>
      <c r="H10" s="124">
        <v>-117.43</v>
      </c>
      <c r="I10" s="124">
        <v>-117.43</v>
      </c>
      <c r="J10" s="124">
        <v>-117.43</v>
      </c>
      <c r="K10" s="124">
        <v>-117.43</v>
      </c>
      <c r="L10" s="124">
        <v>-117.43</v>
      </c>
      <c r="M10" s="124">
        <v>-117.43</v>
      </c>
      <c r="N10" s="124">
        <v>-117.43</v>
      </c>
      <c r="O10" s="124">
        <v>-115.99</v>
      </c>
      <c r="P10" s="124">
        <v>-117.3192307692308</v>
      </c>
      <c r="Q10" s="17"/>
      <c r="R10" s="17"/>
    </row>
    <row r="11" spans="1:18">
      <c r="A11" s="14" t="str">
        <f t="shared" si="0"/>
        <v>374.00</v>
      </c>
      <c r="B11" s="126" t="s">
        <v>186</v>
      </c>
      <c r="C11" s="124">
        <v>13416.05</v>
      </c>
      <c r="D11" s="124">
        <v>13416.05</v>
      </c>
      <c r="E11" s="124">
        <v>13416.05</v>
      </c>
      <c r="F11" s="124">
        <v>13416.05</v>
      </c>
      <c r="G11" s="124">
        <v>13416.05</v>
      </c>
      <c r="H11" s="124">
        <v>13416.05</v>
      </c>
      <c r="I11" s="124">
        <v>13416.05</v>
      </c>
      <c r="J11" s="124">
        <v>13416.05</v>
      </c>
      <c r="K11" s="124">
        <v>13416.05</v>
      </c>
      <c r="L11" s="124">
        <v>13416.05</v>
      </c>
      <c r="M11" s="124">
        <v>13416.05</v>
      </c>
      <c r="N11" s="124">
        <v>13416.05</v>
      </c>
      <c r="O11" s="124">
        <v>13416.05</v>
      </c>
      <c r="P11" s="124">
        <v>13416.049999999997</v>
      </c>
      <c r="Q11" s="17"/>
      <c r="R11" s="17"/>
    </row>
    <row r="12" spans="1:18">
      <c r="A12" s="14" t="str">
        <f t="shared" si="0"/>
        <v>375.00</v>
      </c>
      <c r="B12" s="126" t="s">
        <v>32</v>
      </c>
      <c r="C12" s="124">
        <v>-43015.68</v>
      </c>
      <c r="D12" s="124">
        <v>-42773.39</v>
      </c>
      <c r="E12" s="124">
        <v>-42523.87</v>
      </c>
      <c r="F12" s="124">
        <v>-42273.03</v>
      </c>
      <c r="G12" s="124">
        <v>-42017.37</v>
      </c>
      <c r="H12" s="124">
        <v>-41755.82</v>
      </c>
      <c r="I12" s="124">
        <v>-41490.83</v>
      </c>
      <c r="J12" s="124">
        <v>-41223.51</v>
      </c>
      <c r="K12" s="124">
        <v>-40954.800000000003</v>
      </c>
      <c r="L12" s="124">
        <v>-40685.11</v>
      </c>
      <c r="M12" s="124">
        <v>-40344.129999999997</v>
      </c>
      <c r="N12" s="124">
        <v>-39899.47</v>
      </c>
      <c r="O12" s="124">
        <v>-39417.22</v>
      </c>
      <c r="P12" s="124">
        <v>-41413.402307692304</v>
      </c>
      <c r="Q12" s="17"/>
      <c r="R12" s="17"/>
    </row>
    <row r="13" spans="1:18">
      <c r="A13" s="14" t="str">
        <f t="shared" si="0"/>
        <v>376.10</v>
      </c>
      <c r="B13" s="126" t="s">
        <v>33</v>
      </c>
      <c r="C13" s="124">
        <v>71777140.640000001</v>
      </c>
      <c r="D13" s="124">
        <v>72033226.020000026</v>
      </c>
      <c r="E13" s="124">
        <v>72293511.379999995</v>
      </c>
      <c r="F13" s="124">
        <v>72446023.850000009</v>
      </c>
      <c r="G13" s="124">
        <v>72710817.210000008</v>
      </c>
      <c r="H13" s="124">
        <v>72974617.709999993</v>
      </c>
      <c r="I13" s="124">
        <v>73171409.449999988</v>
      </c>
      <c r="J13" s="124">
        <v>73179575.949999988</v>
      </c>
      <c r="K13" s="124">
        <v>73176067.73999998</v>
      </c>
      <c r="L13" s="124">
        <v>73572877.080000013</v>
      </c>
      <c r="M13" s="124">
        <v>73724299.61999999</v>
      </c>
      <c r="N13" s="124">
        <v>74115289.130000025</v>
      </c>
      <c r="O13" s="124">
        <v>74118347.809999987</v>
      </c>
      <c r="P13" s="124">
        <v>73022554.122307688</v>
      </c>
      <c r="Q13" s="17"/>
      <c r="R13" s="17"/>
    </row>
    <row r="14" spans="1:18">
      <c r="A14" s="14" t="str">
        <f t="shared" si="0"/>
        <v>376.20</v>
      </c>
      <c r="B14" s="126" t="s">
        <v>34</v>
      </c>
      <c r="C14" s="124">
        <v>47608228.889999971</v>
      </c>
      <c r="D14" s="124">
        <v>47935489.419999994</v>
      </c>
      <c r="E14" s="124">
        <v>48265671.389999986</v>
      </c>
      <c r="F14" s="124">
        <v>48344457.830000035</v>
      </c>
      <c r="G14" s="124">
        <v>48680782.029999889</v>
      </c>
      <c r="H14" s="124">
        <v>49031364.189999938</v>
      </c>
      <c r="I14" s="124">
        <v>49369715.07</v>
      </c>
      <c r="J14" s="124">
        <v>49700634.719999991</v>
      </c>
      <c r="K14" s="124">
        <v>50005418.010000043</v>
      </c>
      <c r="L14" s="124">
        <v>49992335.710000098</v>
      </c>
      <c r="M14" s="124">
        <v>50487460.690000013</v>
      </c>
      <c r="N14" s="124">
        <v>50563776.799999952</v>
      </c>
      <c r="O14" s="124">
        <v>50584198.780999951</v>
      </c>
      <c r="P14" s="124">
        <v>49274579.502384596</v>
      </c>
      <c r="Q14" s="17"/>
      <c r="R14" s="17"/>
    </row>
    <row r="15" spans="1:18">
      <c r="A15" s="14" t="str">
        <f t="shared" si="0"/>
        <v>378.00</v>
      </c>
      <c r="B15" s="126" t="s">
        <v>187</v>
      </c>
      <c r="C15" s="124">
        <v>240484.06</v>
      </c>
      <c r="D15" s="124">
        <v>246043.75</v>
      </c>
      <c r="E15" s="124">
        <v>251734.13</v>
      </c>
      <c r="F15" s="124">
        <v>257439.34</v>
      </c>
      <c r="G15" s="124">
        <v>263144.55000000005</v>
      </c>
      <c r="H15" s="124">
        <v>268849.75999999995</v>
      </c>
      <c r="I15" s="124">
        <v>272669.90999999997</v>
      </c>
      <c r="J15" s="124">
        <v>275577.05</v>
      </c>
      <c r="K15" s="124">
        <v>280761.28999999998</v>
      </c>
      <c r="L15" s="124">
        <v>287488.07999999996</v>
      </c>
      <c r="M15" s="124">
        <v>287453.68</v>
      </c>
      <c r="N15" s="124">
        <v>289463.52</v>
      </c>
      <c r="O15" s="124">
        <v>295855.87</v>
      </c>
      <c r="P15" s="124">
        <v>270535.76846153848</v>
      </c>
      <c r="Q15" s="17"/>
      <c r="R15" s="17"/>
    </row>
    <row r="16" spans="1:18">
      <c r="A16" s="14" t="str">
        <f t="shared" si="0"/>
        <v>379.00</v>
      </c>
      <c r="B16" s="126" t="s">
        <v>35</v>
      </c>
      <c r="C16" s="124">
        <v>5007997.9300000006</v>
      </c>
      <c r="D16" s="124">
        <v>5044522.7700000005</v>
      </c>
      <c r="E16" s="124">
        <v>5081060.16</v>
      </c>
      <c r="F16" s="124">
        <v>5117372.2500000009</v>
      </c>
      <c r="G16" s="124">
        <v>5137041.26</v>
      </c>
      <c r="H16" s="124">
        <v>5173484.7499999991</v>
      </c>
      <c r="I16" s="124">
        <v>5210270.8099999996</v>
      </c>
      <c r="J16" s="124">
        <v>5247391.97</v>
      </c>
      <c r="K16" s="124">
        <v>5284513.43</v>
      </c>
      <c r="L16" s="124">
        <v>5321670.45</v>
      </c>
      <c r="M16" s="124">
        <v>5354420.9099999992</v>
      </c>
      <c r="N16" s="124">
        <v>5391774.4600000009</v>
      </c>
      <c r="O16" s="124">
        <v>5271242.96</v>
      </c>
      <c r="P16" s="124">
        <v>5203289.5469230767</v>
      </c>
      <c r="Q16" s="17"/>
      <c r="R16" s="17"/>
    </row>
    <row r="17" spans="1:18">
      <c r="A17" s="14" t="str">
        <f t="shared" si="0"/>
        <v>380.10</v>
      </c>
      <c r="B17" s="126" t="s">
        <v>36</v>
      </c>
      <c r="C17" s="124">
        <v>22545776.749999996</v>
      </c>
      <c r="D17" s="124">
        <v>22597143.310000002</v>
      </c>
      <c r="E17" s="124">
        <v>22626895.09</v>
      </c>
      <c r="F17" s="124">
        <v>22366589.680000003</v>
      </c>
      <c r="G17" s="124">
        <v>22373151.93</v>
      </c>
      <c r="H17" s="124">
        <v>22179230.800000001</v>
      </c>
      <c r="I17" s="124">
        <v>22194757.66</v>
      </c>
      <c r="J17" s="124">
        <v>22200626.260000002</v>
      </c>
      <c r="K17" s="124">
        <v>22152735.18</v>
      </c>
      <c r="L17" s="124">
        <v>22180975.580000002</v>
      </c>
      <c r="M17" s="124">
        <v>22204132.440000001</v>
      </c>
      <c r="N17" s="124">
        <v>22226436.640000001</v>
      </c>
      <c r="O17" s="124">
        <v>22198850.120000001</v>
      </c>
      <c r="P17" s="124">
        <v>22311330.880000003</v>
      </c>
      <c r="Q17" s="17"/>
      <c r="R17" s="17"/>
    </row>
    <row r="18" spans="1:18">
      <c r="A18" s="14" t="str">
        <f t="shared" si="0"/>
        <v>380.20</v>
      </c>
      <c r="B18" s="126" t="s">
        <v>37</v>
      </c>
      <c r="C18" s="124">
        <v>22810536.559999999</v>
      </c>
      <c r="D18" s="124">
        <v>22998097.539999999</v>
      </c>
      <c r="E18" s="124">
        <v>23176952.07</v>
      </c>
      <c r="F18" s="124">
        <v>23077502.310000002</v>
      </c>
      <c r="G18" s="124">
        <v>23248965.490000002</v>
      </c>
      <c r="H18" s="124">
        <v>23378548.660000008</v>
      </c>
      <c r="I18" s="124">
        <v>23557400.000000007</v>
      </c>
      <c r="J18" s="124">
        <v>23637598.510000002</v>
      </c>
      <c r="K18" s="124">
        <v>23827082.879999999</v>
      </c>
      <c r="L18" s="124">
        <v>24150182.939999998</v>
      </c>
      <c r="M18" s="124">
        <v>24340120.509999998</v>
      </c>
      <c r="N18" s="124">
        <v>24508493.819999997</v>
      </c>
      <c r="O18" s="124">
        <v>24594752.260000002</v>
      </c>
      <c r="P18" s="124">
        <v>23638941.04230769</v>
      </c>
      <c r="Q18" s="17"/>
      <c r="R18" s="17"/>
    </row>
    <row r="19" spans="1:18">
      <c r="A19" s="14" t="str">
        <f t="shared" si="0"/>
        <v>381.00</v>
      </c>
      <c r="B19" s="126" t="s">
        <v>188</v>
      </c>
      <c r="C19" s="124">
        <v>1479044.5300000003</v>
      </c>
      <c r="D19" s="124">
        <v>1543244.64</v>
      </c>
      <c r="E19" s="124">
        <v>1288516.2999999998</v>
      </c>
      <c r="F19" s="124">
        <v>1379491.6900000002</v>
      </c>
      <c r="G19" s="124">
        <v>1190760.76</v>
      </c>
      <c r="H19" s="124">
        <v>1091995.6900000002</v>
      </c>
      <c r="I19" s="124">
        <v>1115366.0999999996</v>
      </c>
      <c r="J19" s="124">
        <v>1192275.97</v>
      </c>
      <c r="K19" s="124">
        <v>1231109.2599999998</v>
      </c>
      <c r="L19" s="124">
        <v>1271445.8499999999</v>
      </c>
      <c r="M19" s="124">
        <v>1338055.4100000001</v>
      </c>
      <c r="N19" s="124">
        <v>1393797.8499999999</v>
      </c>
      <c r="O19" s="124">
        <v>1457176.3900000001</v>
      </c>
      <c r="P19" s="124">
        <v>1305560.0338461539</v>
      </c>
      <c r="Q19" s="17"/>
      <c r="R19" s="17"/>
    </row>
    <row r="20" spans="1:18">
      <c r="A20" s="14" t="str">
        <f t="shared" si="0"/>
        <v>381.10</v>
      </c>
      <c r="B20" s="126" t="s">
        <v>38</v>
      </c>
      <c r="C20" s="124">
        <v>-191781.66</v>
      </c>
      <c r="D20" s="124">
        <v>-182423.05</v>
      </c>
      <c r="E20" s="124">
        <v>-544880.72</v>
      </c>
      <c r="F20" s="124">
        <v>-540617.07000000007</v>
      </c>
      <c r="G20" s="124">
        <v>-622661.59000000008</v>
      </c>
      <c r="H20" s="124">
        <v>-670657.68999999994</v>
      </c>
      <c r="I20" s="124">
        <v>-689890.16</v>
      </c>
      <c r="J20" s="124">
        <v>-681506.70000000007</v>
      </c>
      <c r="K20" s="124">
        <v>-685398.23</v>
      </c>
      <c r="L20" s="124">
        <v>-683455.26</v>
      </c>
      <c r="M20" s="124">
        <v>-684303.87</v>
      </c>
      <c r="N20" s="124">
        <v>-683836.65</v>
      </c>
      <c r="O20" s="124">
        <v>-682969.39999999991</v>
      </c>
      <c r="P20" s="124">
        <v>-580337.08076923084</v>
      </c>
      <c r="Q20" s="17"/>
      <c r="R20" s="17"/>
    </row>
    <row r="21" spans="1:18">
      <c r="A21" s="14" t="str">
        <f t="shared" si="0"/>
        <v>382.00</v>
      </c>
      <c r="B21" s="126" t="s">
        <v>189</v>
      </c>
      <c r="C21" s="124">
        <v>2821611.94</v>
      </c>
      <c r="D21" s="124">
        <v>2844474.39</v>
      </c>
      <c r="E21" s="124">
        <v>658596.22</v>
      </c>
      <c r="F21" s="124">
        <v>576269</v>
      </c>
      <c r="G21" s="124">
        <v>126204.70999999995</v>
      </c>
      <c r="H21" s="124">
        <v>27766.630000000034</v>
      </c>
      <c r="I21" s="124">
        <v>3567.6100000000042</v>
      </c>
      <c r="J21" s="124">
        <v>15850.699999999944</v>
      </c>
      <c r="K21" s="124">
        <v>9148.359999999986</v>
      </c>
      <c r="L21" s="124">
        <v>12.280000000060681</v>
      </c>
      <c r="M21" s="124">
        <v>-4137.5500000000611</v>
      </c>
      <c r="N21" s="124">
        <v>-15611.319999999996</v>
      </c>
      <c r="O21" s="124">
        <v>-25327.660000000014</v>
      </c>
      <c r="P21" s="124">
        <v>541417.33153846161</v>
      </c>
      <c r="Q21" s="17"/>
      <c r="R21" s="17"/>
    </row>
    <row r="22" spans="1:18">
      <c r="A22" s="14" t="str">
        <f t="shared" si="0"/>
        <v>382.10</v>
      </c>
      <c r="B22" s="126" t="s">
        <v>39</v>
      </c>
      <c r="C22" s="124">
        <v>2828811.97</v>
      </c>
      <c r="D22" s="124">
        <v>2840663.72</v>
      </c>
      <c r="E22" s="124">
        <v>-723012.51</v>
      </c>
      <c r="F22" s="124">
        <v>-855660.36</v>
      </c>
      <c r="G22" s="124">
        <v>-1067021.97</v>
      </c>
      <c r="H22" s="124">
        <v>-1114227.8999999999</v>
      </c>
      <c r="I22" s="124">
        <v>-1175874.96</v>
      </c>
      <c r="J22" s="124">
        <v>-1174996.27</v>
      </c>
      <c r="K22" s="124">
        <v>-1215795.43</v>
      </c>
      <c r="L22" s="124">
        <v>-1234492.1100000001</v>
      </c>
      <c r="M22" s="124">
        <v>-1255646.3</v>
      </c>
      <c r="N22" s="124">
        <v>-1278144.17</v>
      </c>
      <c r="O22" s="124">
        <v>-1299379.05</v>
      </c>
      <c r="P22" s="124">
        <v>-517290.41076923069</v>
      </c>
      <c r="Q22" s="17"/>
      <c r="R22" s="17"/>
    </row>
    <row r="23" spans="1:18">
      <c r="A23" s="14" t="str">
        <f t="shared" si="0"/>
        <v>383.00</v>
      </c>
      <c r="B23" s="126" t="s">
        <v>190</v>
      </c>
      <c r="C23" s="124">
        <v>3193200.0199999996</v>
      </c>
      <c r="D23" s="124">
        <v>3212985.3200000003</v>
      </c>
      <c r="E23" s="124">
        <v>1970342.11</v>
      </c>
      <c r="F23" s="124">
        <v>1944335.9299999997</v>
      </c>
      <c r="G23" s="124">
        <v>1814703.02</v>
      </c>
      <c r="H23" s="124">
        <v>1779471.25</v>
      </c>
      <c r="I23" s="124">
        <v>1756391.6399999997</v>
      </c>
      <c r="J23" s="124">
        <v>1769957.47</v>
      </c>
      <c r="K23" s="124">
        <v>1689780.3900000001</v>
      </c>
      <c r="L23" s="124">
        <v>1695231.55</v>
      </c>
      <c r="M23" s="124">
        <v>1703469.73</v>
      </c>
      <c r="N23" s="124">
        <v>1702465.37</v>
      </c>
      <c r="O23" s="124">
        <v>1705508.82</v>
      </c>
      <c r="P23" s="124">
        <v>1995218.6630769232</v>
      </c>
      <c r="Q23" s="17"/>
      <c r="R23" s="17"/>
    </row>
    <row r="24" spans="1:18">
      <c r="A24" s="14" t="str">
        <f t="shared" si="0"/>
        <v>384.00</v>
      </c>
      <c r="B24" s="126" t="s">
        <v>191</v>
      </c>
      <c r="C24" s="124">
        <v>1264958.1600000001</v>
      </c>
      <c r="D24" s="124">
        <v>1273050.75</v>
      </c>
      <c r="E24" s="124">
        <v>136870.76</v>
      </c>
      <c r="F24" s="124">
        <v>94183.920000000013</v>
      </c>
      <c r="G24" s="124">
        <v>82437.64</v>
      </c>
      <c r="H24" s="124">
        <v>62567.22</v>
      </c>
      <c r="I24" s="124">
        <v>58503.89</v>
      </c>
      <c r="J24" s="124">
        <v>62782.520000000004</v>
      </c>
      <c r="K24" s="124">
        <v>58997.549999999996</v>
      </c>
      <c r="L24" s="124">
        <v>58044.92</v>
      </c>
      <c r="M24" s="124">
        <v>56314.28</v>
      </c>
      <c r="N24" s="124">
        <v>56571.63</v>
      </c>
      <c r="O24" s="124">
        <v>55717.64</v>
      </c>
      <c r="P24" s="124">
        <v>255461.60615384614</v>
      </c>
      <c r="Q24" s="17"/>
      <c r="R24" s="17"/>
    </row>
    <row r="25" spans="1:18">
      <c r="A25" s="14" t="str">
        <f t="shared" si="0"/>
        <v>385.00</v>
      </c>
      <c r="B25" s="126" t="s">
        <v>40</v>
      </c>
      <c r="C25" s="124">
        <v>2232085.21</v>
      </c>
      <c r="D25" s="124">
        <v>2236535.89</v>
      </c>
      <c r="E25" s="124">
        <v>2182161.1</v>
      </c>
      <c r="F25" s="124">
        <v>2186365.62</v>
      </c>
      <c r="G25" s="124">
        <v>2190743.79</v>
      </c>
      <c r="H25" s="124">
        <v>2195122.1800000002</v>
      </c>
      <c r="I25" s="124">
        <v>2199500.79</v>
      </c>
      <c r="J25" s="124">
        <v>2203879.4</v>
      </c>
      <c r="K25" s="124">
        <v>2208258.0099999998</v>
      </c>
      <c r="L25" s="124">
        <v>2212636.62</v>
      </c>
      <c r="M25" s="124">
        <v>2217015.23</v>
      </c>
      <c r="N25" s="124">
        <v>2221393.84</v>
      </c>
      <c r="O25" s="124">
        <v>2225772.4500000002</v>
      </c>
      <c r="P25" s="124">
        <v>2208574.6253846148</v>
      </c>
      <c r="Q25" s="17"/>
      <c r="R25" s="17"/>
    </row>
    <row r="26" spans="1:18">
      <c r="A26" s="14" t="str">
        <f t="shared" si="0"/>
        <v>387.00</v>
      </c>
      <c r="B26" s="126" t="s">
        <v>41</v>
      </c>
      <c r="C26" s="124">
        <v>340347.41</v>
      </c>
      <c r="D26" s="124">
        <v>343882.93</v>
      </c>
      <c r="E26" s="124">
        <v>347449.57</v>
      </c>
      <c r="F26" s="124">
        <v>351052.69</v>
      </c>
      <c r="G26" s="124">
        <v>354675.3</v>
      </c>
      <c r="H26" s="124">
        <v>358441.53</v>
      </c>
      <c r="I26" s="124">
        <v>362513.66</v>
      </c>
      <c r="J26" s="124">
        <v>366768.33</v>
      </c>
      <c r="K26" s="124">
        <v>371051.73</v>
      </c>
      <c r="L26" s="124">
        <v>375366.71</v>
      </c>
      <c r="M26" s="124">
        <v>379697.67</v>
      </c>
      <c r="N26" s="124">
        <v>384066.01</v>
      </c>
      <c r="O26" s="124">
        <v>388500.54</v>
      </c>
      <c r="P26" s="124">
        <v>363370.31384615385</v>
      </c>
      <c r="Q26" s="17"/>
      <c r="R26" s="17"/>
    </row>
    <row r="27" spans="1:18">
      <c r="A27" s="14" t="str">
        <f t="shared" si="0"/>
        <v>390.00</v>
      </c>
      <c r="B27" s="126" t="s">
        <v>42</v>
      </c>
      <c r="C27" s="124">
        <v>1211693.68</v>
      </c>
      <c r="D27" s="124">
        <v>1230656.6599999999</v>
      </c>
      <c r="E27" s="124">
        <v>1249619.6400000001</v>
      </c>
      <c r="F27" s="124">
        <v>1268582.6200000001</v>
      </c>
      <c r="G27" s="124">
        <v>1287545.6000000001</v>
      </c>
      <c r="H27" s="124">
        <v>1306508.58</v>
      </c>
      <c r="I27" s="124">
        <v>1325482.81</v>
      </c>
      <c r="J27" s="124">
        <v>1344483.27</v>
      </c>
      <c r="K27" s="124">
        <v>1363498.7</v>
      </c>
      <c r="L27" s="124">
        <v>1382514.1300000001</v>
      </c>
      <c r="M27" s="124">
        <v>1401529.56</v>
      </c>
      <c r="N27" s="124">
        <v>1420544.99</v>
      </c>
      <c r="O27" s="124">
        <v>1439560.42</v>
      </c>
      <c r="P27" s="124">
        <v>1325555.4353846153</v>
      </c>
      <c r="Q27" s="17"/>
      <c r="R27" s="17"/>
    </row>
    <row r="28" spans="1:18">
      <c r="A28" s="14" t="str">
        <f t="shared" si="0"/>
        <v>391.00</v>
      </c>
      <c r="B28" s="126" t="s">
        <v>43</v>
      </c>
      <c r="C28" s="124">
        <v>193153.32</v>
      </c>
      <c r="D28" s="124">
        <v>197398.88</v>
      </c>
      <c r="E28" s="124">
        <v>201644.44</v>
      </c>
      <c r="F28" s="124">
        <v>205890</v>
      </c>
      <c r="G28" s="124">
        <v>210135.56</v>
      </c>
      <c r="H28" s="124">
        <v>214381.12</v>
      </c>
      <c r="I28" s="124">
        <v>218629.47</v>
      </c>
      <c r="J28" s="124">
        <v>222880.61</v>
      </c>
      <c r="K28" s="124">
        <v>227131.75</v>
      </c>
      <c r="L28" s="124">
        <v>231382.89</v>
      </c>
      <c r="M28" s="124">
        <v>235634.03</v>
      </c>
      <c r="N28" s="124">
        <v>239885.17</v>
      </c>
      <c r="O28" s="124">
        <v>244136.31</v>
      </c>
      <c r="P28" s="124">
        <v>218637.19615384613</v>
      </c>
      <c r="Q28" s="17"/>
      <c r="R28" s="17"/>
    </row>
    <row r="29" spans="1:18">
      <c r="A29" s="14" t="str">
        <f t="shared" si="0"/>
        <v>391.11</v>
      </c>
      <c r="B29" s="126" t="s">
        <v>44</v>
      </c>
      <c r="C29" s="124">
        <v>484.61999999999534</v>
      </c>
      <c r="D29" s="124">
        <v>1630.25</v>
      </c>
      <c r="E29" s="124">
        <v>2969.67</v>
      </c>
      <c r="F29" s="124">
        <v>4440.91</v>
      </c>
      <c r="G29" s="124">
        <v>6069.96</v>
      </c>
      <c r="H29" s="124">
        <v>7570.32</v>
      </c>
      <c r="I29" s="124">
        <v>10000.76</v>
      </c>
      <c r="J29" s="124">
        <v>13578.67</v>
      </c>
      <c r="K29" s="124">
        <v>17250.509999999998</v>
      </c>
      <c r="L29" s="124">
        <v>-9.9999999983992893E-3</v>
      </c>
      <c r="M29" s="124">
        <v>-0.01</v>
      </c>
      <c r="N29" s="124">
        <v>226.62</v>
      </c>
      <c r="O29" s="124">
        <v>-260.47000000000003</v>
      </c>
      <c r="P29" s="124">
        <v>4920.1384615384613</v>
      </c>
      <c r="Q29" s="17"/>
      <c r="R29" s="17"/>
    </row>
    <row r="30" spans="1:18">
      <c r="A30" s="14" t="str">
        <f t="shared" si="0"/>
        <v>391.12</v>
      </c>
      <c r="B30" s="126" t="s">
        <v>45</v>
      </c>
      <c r="C30" s="124">
        <v>296605.44</v>
      </c>
      <c r="D30" s="124">
        <v>302402.87</v>
      </c>
      <c r="E30" s="124">
        <v>308200.3</v>
      </c>
      <c r="F30" s="124">
        <v>313997.73</v>
      </c>
      <c r="G30" s="124">
        <v>319795.15999999997</v>
      </c>
      <c r="H30" s="124">
        <v>325592.59000000003</v>
      </c>
      <c r="I30" s="124">
        <v>331390.02</v>
      </c>
      <c r="J30" s="124">
        <v>337187.45</v>
      </c>
      <c r="K30" s="124">
        <v>342984.88</v>
      </c>
      <c r="L30" s="124">
        <v>348782.31</v>
      </c>
      <c r="M30" s="124">
        <v>354579.74</v>
      </c>
      <c r="N30" s="124">
        <v>360377.17</v>
      </c>
      <c r="O30" s="124">
        <v>106158.23999999999</v>
      </c>
      <c r="P30" s="124">
        <v>311388.76153846155</v>
      </c>
      <c r="Q30" s="17"/>
      <c r="R30" s="17"/>
    </row>
    <row r="31" spans="1:18">
      <c r="A31" s="14" t="str">
        <f t="shared" si="0"/>
        <v>391.50</v>
      </c>
      <c r="B31" s="126" t="s">
        <v>46</v>
      </c>
      <c r="C31" s="124">
        <v>200424.82</v>
      </c>
      <c r="D31" s="124">
        <v>214295.93</v>
      </c>
      <c r="E31" s="124">
        <v>228169.68</v>
      </c>
      <c r="F31" s="124">
        <v>242046.19</v>
      </c>
      <c r="G31" s="124">
        <v>255922.7</v>
      </c>
      <c r="H31" s="124">
        <v>269802.08</v>
      </c>
      <c r="I31" s="124">
        <v>283812.03999999998</v>
      </c>
      <c r="J31" s="124">
        <v>297955.53999999998</v>
      </c>
      <c r="K31" s="124">
        <v>312117.94</v>
      </c>
      <c r="L31" s="124">
        <v>326561.43</v>
      </c>
      <c r="M31" s="124">
        <v>341274.3</v>
      </c>
      <c r="N31" s="124">
        <v>356111.88</v>
      </c>
      <c r="O31" s="124">
        <v>284761.89900000003</v>
      </c>
      <c r="P31" s="124">
        <v>277942.80223076924</v>
      </c>
      <c r="Q31" s="17"/>
      <c r="R31" s="17"/>
    </row>
    <row r="32" spans="1:18">
      <c r="A32" s="14" t="str">
        <f t="shared" si="0"/>
        <v>392.00</v>
      </c>
      <c r="B32" s="126" t="s">
        <v>47</v>
      </c>
      <c r="C32" s="124">
        <v>51211.87</v>
      </c>
      <c r="D32" s="124">
        <v>53335.19</v>
      </c>
      <c r="E32" s="124">
        <v>55458.51</v>
      </c>
      <c r="F32" s="124">
        <v>57581.83</v>
      </c>
      <c r="G32" s="124">
        <v>59705.15</v>
      </c>
      <c r="H32" s="124">
        <v>61828.47</v>
      </c>
      <c r="I32" s="124">
        <v>63951.79</v>
      </c>
      <c r="J32" s="124">
        <v>66075.11</v>
      </c>
      <c r="K32" s="124">
        <v>68198.429999999993</v>
      </c>
      <c r="L32" s="124">
        <v>70321.75</v>
      </c>
      <c r="M32" s="124">
        <v>72445.070000000007</v>
      </c>
      <c r="N32" s="124">
        <v>74568.39</v>
      </c>
      <c r="O32" s="124">
        <v>76691.710000000006</v>
      </c>
      <c r="P32" s="124">
        <v>63951.789999999994</v>
      </c>
      <c r="Q32" s="17"/>
      <c r="R32" s="17"/>
    </row>
    <row r="33" spans="1:18">
      <c r="A33" s="14" t="str">
        <f t="shared" si="0"/>
        <v>392.10</v>
      </c>
      <c r="B33" s="126" t="s">
        <v>48</v>
      </c>
      <c r="C33" s="124">
        <v>719332.29</v>
      </c>
      <c r="D33" s="124">
        <v>735126.8</v>
      </c>
      <c r="E33" s="124">
        <v>750921.31</v>
      </c>
      <c r="F33" s="124">
        <v>766715.82</v>
      </c>
      <c r="G33" s="124">
        <v>782510.33</v>
      </c>
      <c r="H33" s="124">
        <v>798304.84</v>
      </c>
      <c r="I33" s="124">
        <v>814099.35</v>
      </c>
      <c r="J33" s="124">
        <v>829893.86</v>
      </c>
      <c r="K33" s="124">
        <v>845688.37</v>
      </c>
      <c r="L33" s="124">
        <v>861482.88</v>
      </c>
      <c r="M33" s="124">
        <v>877277.39</v>
      </c>
      <c r="N33" s="124">
        <v>893071.9</v>
      </c>
      <c r="O33" s="124">
        <v>908866.41</v>
      </c>
      <c r="P33" s="124">
        <v>814099.35000000009</v>
      </c>
      <c r="Q33" s="17"/>
      <c r="R33" s="17"/>
    </row>
    <row r="34" spans="1:18">
      <c r="A34" s="14" t="str">
        <f t="shared" si="0"/>
        <v>392.20</v>
      </c>
      <c r="B34" s="126" t="s">
        <v>49</v>
      </c>
      <c r="C34" s="124">
        <v>1522460.31</v>
      </c>
      <c r="D34" s="124">
        <v>1557409.76</v>
      </c>
      <c r="E34" s="124">
        <v>1592359.21</v>
      </c>
      <c r="F34" s="124">
        <v>1627308.66</v>
      </c>
      <c r="G34" s="124">
        <v>1665314.65</v>
      </c>
      <c r="H34" s="124">
        <v>1706377.19</v>
      </c>
      <c r="I34" s="124">
        <v>1748483.61</v>
      </c>
      <c r="J34" s="124">
        <v>1791661.27</v>
      </c>
      <c r="K34" s="124">
        <v>1834868.51</v>
      </c>
      <c r="L34" s="124">
        <v>1878093.14</v>
      </c>
      <c r="M34" s="124">
        <v>1921330.01</v>
      </c>
      <c r="N34" s="124">
        <v>1964563.95</v>
      </c>
      <c r="O34" s="124">
        <v>2007797.89</v>
      </c>
      <c r="P34" s="124">
        <v>1755232.9353846153</v>
      </c>
      <c r="Q34" s="17"/>
      <c r="R34" s="17"/>
    </row>
    <row r="35" spans="1:18">
      <c r="A35" s="14" t="str">
        <f t="shared" si="0"/>
        <v>392.30</v>
      </c>
      <c r="B35" s="126" t="s">
        <v>50</v>
      </c>
      <c r="C35" s="124">
        <v>279604.92</v>
      </c>
      <c r="D35" s="124">
        <v>282776.21999999997</v>
      </c>
      <c r="E35" s="124">
        <v>285947.52000000002</v>
      </c>
      <c r="F35" s="124">
        <v>289118.82</v>
      </c>
      <c r="G35" s="124">
        <v>292290.12</v>
      </c>
      <c r="H35" s="124">
        <v>295461.42</v>
      </c>
      <c r="I35" s="124">
        <v>298632.71999999997</v>
      </c>
      <c r="J35" s="124">
        <v>301804.02</v>
      </c>
      <c r="K35" s="124">
        <v>304975.32</v>
      </c>
      <c r="L35" s="124">
        <v>308146.62</v>
      </c>
      <c r="M35" s="124">
        <v>311317.92</v>
      </c>
      <c r="N35" s="124">
        <v>314489.21999999997</v>
      </c>
      <c r="O35" s="124">
        <v>317660.52</v>
      </c>
      <c r="P35" s="124">
        <v>298632.71999999997</v>
      </c>
      <c r="Q35" s="17"/>
      <c r="R35" s="17"/>
    </row>
    <row r="36" spans="1:18">
      <c r="A36" s="96" t="str">
        <f t="shared" si="0"/>
        <v>394.00</v>
      </c>
      <c r="B36" s="126" t="s">
        <v>51</v>
      </c>
      <c r="C36" s="124">
        <v>119232.15000000001</v>
      </c>
      <c r="D36" s="124">
        <v>124916.38</v>
      </c>
      <c r="E36" s="124">
        <v>130600.61</v>
      </c>
      <c r="F36" s="124">
        <v>136284.84000000003</v>
      </c>
      <c r="G36" s="124">
        <v>141978.71</v>
      </c>
      <c r="H36" s="124">
        <v>147682.21</v>
      </c>
      <c r="I36" s="124">
        <v>153384.61000000002</v>
      </c>
      <c r="J36" s="124">
        <v>159085.90000000002</v>
      </c>
      <c r="K36" s="124">
        <v>164787.18999999997</v>
      </c>
      <c r="L36" s="124">
        <v>170488.48</v>
      </c>
      <c r="M36" s="124">
        <v>176189.77000000002</v>
      </c>
      <c r="N36" s="124">
        <v>181891.74</v>
      </c>
      <c r="O36" s="124">
        <v>143548.19000000003</v>
      </c>
      <c r="P36" s="124">
        <v>150005.44461538462</v>
      </c>
      <c r="Q36" s="17"/>
      <c r="R36" s="17"/>
    </row>
    <row r="37" spans="1:18">
      <c r="A37" s="96" t="str">
        <f t="shared" si="0"/>
        <v>394.10</v>
      </c>
      <c r="B37" s="126" t="s">
        <v>52</v>
      </c>
      <c r="C37" s="124">
        <v>794262.69</v>
      </c>
      <c r="D37" s="124">
        <v>800389.15</v>
      </c>
      <c r="E37" s="124">
        <v>806515.61</v>
      </c>
      <c r="F37" s="124">
        <v>812642.07</v>
      </c>
      <c r="G37" s="124">
        <v>818768.53</v>
      </c>
      <c r="H37" s="124">
        <v>824894.99</v>
      </c>
      <c r="I37" s="124">
        <v>831021.45</v>
      </c>
      <c r="J37" s="124">
        <v>837147.91</v>
      </c>
      <c r="K37" s="124">
        <v>843274.37</v>
      </c>
      <c r="L37" s="124">
        <v>849400.83</v>
      </c>
      <c r="M37" s="124">
        <v>855527.29</v>
      </c>
      <c r="N37" s="124">
        <v>861653.75</v>
      </c>
      <c r="O37" s="124">
        <v>867780.21</v>
      </c>
      <c r="P37" s="124">
        <v>831021.45000000007</v>
      </c>
      <c r="Q37" s="17"/>
      <c r="R37" s="17"/>
    </row>
    <row r="38" spans="1:18">
      <c r="A38" s="14" t="str">
        <f t="shared" si="0"/>
        <v>396.00</v>
      </c>
      <c r="B38" s="126" t="s">
        <v>53</v>
      </c>
      <c r="C38" s="124">
        <v>59141.5</v>
      </c>
      <c r="D38" s="124">
        <v>60311.22</v>
      </c>
      <c r="E38" s="124">
        <v>61480.94</v>
      </c>
      <c r="F38" s="124">
        <v>62650.66</v>
      </c>
      <c r="G38" s="124">
        <v>63966.14</v>
      </c>
      <c r="H38" s="124">
        <v>65427.39</v>
      </c>
      <c r="I38" s="124">
        <v>66888.639999999999</v>
      </c>
      <c r="J38" s="124">
        <v>68349.89</v>
      </c>
      <c r="K38" s="124">
        <v>69811.14</v>
      </c>
      <c r="L38" s="124">
        <v>71272.39</v>
      </c>
      <c r="M38" s="124">
        <v>72733.64</v>
      </c>
      <c r="N38" s="124">
        <v>74194.89</v>
      </c>
      <c r="O38" s="124">
        <v>75656.14</v>
      </c>
      <c r="P38" s="124">
        <v>67068.044615384628</v>
      </c>
      <c r="Q38" s="17"/>
      <c r="R38" s="17"/>
    </row>
    <row r="39" spans="1:18">
      <c r="A39" s="14" t="str">
        <f t="shared" si="0"/>
        <v>397.00</v>
      </c>
      <c r="B39" s="126" t="s">
        <v>54</v>
      </c>
      <c r="C39" s="124">
        <v>240775.13</v>
      </c>
      <c r="D39" s="124">
        <v>245150.18</v>
      </c>
      <c r="E39" s="124">
        <v>249525.23</v>
      </c>
      <c r="F39" s="124">
        <v>253900.28</v>
      </c>
      <c r="G39" s="124">
        <v>258275.33</v>
      </c>
      <c r="H39" s="124">
        <v>262650.38</v>
      </c>
      <c r="I39" s="124">
        <v>266664.94</v>
      </c>
      <c r="J39" s="124">
        <v>270319.01</v>
      </c>
      <c r="K39" s="124">
        <v>274860.37</v>
      </c>
      <c r="L39" s="124">
        <v>280289.03000000003</v>
      </c>
      <c r="M39" s="124">
        <v>285717.69</v>
      </c>
      <c r="N39" s="124">
        <v>291146.34999999998</v>
      </c>
      <c r="O39" s="124">
        <v>214091.01</v>
      </c>
      <c r="P39" s="124">
        <v>261028.07153846152</v>
      </c>
      <c r="Q39" s="17"/>
      <c r="R39" s="17"/>
    </row>
    <row r="40" spans="1:18" ht="13.5" thickBot="1">
      <c r="A40" s="14" t="str">
        <f t="shared" si="0"/>
        <v>398.00</v>
      </c>
      <c r="B40" s="126" t="s">
        <v>55</v>
      </c>
      <c r="C40" s="124">
        <v>-190576.44</v>
      </c>
      <c r="D40" s="124">
        <v>-190225.84</v>
      </c>
      <c r="E40" s="124">
        <v>-189875.24</v>
      </c>
      <c r="F40" s="124">
        <v>-189524.64</v>
      </c>
      <c r="G40" s="124">
        <v>-188881.55</v>
      </c>
      <c r="H40" s="124">
        <v>-187945.96000000002</v>
      </c>
      <c r="I40" s="124">
        <v>-187010.37</v>
      </c>
      <c r="J40" s="124">
        <v>-186074.78</v>
      </c>
      <c r="K40" s="124">
        <v>-185139.19</v>
      </c>
      <c r="L40" s="124">
        <v>-184203.6</v>
      </c>
      <c r="M40" s="124">
        <v>-183268.01</v>
      </c>
      <c r="N40" s="124">
        <v>-182332.41999999998</v>
      </c>
      <c r="O40" s="124">
        <v>-181396.83000000002</v>
      </c>
      <c r="P40" s="124">
        <v>-186650.37461538462</v>
      </c>
      <c r="Q40" s="17"/>
      <c r="R40" s="17"/>
    </row>
    <row r="41" spans="1:18">
      <c r="B41" s="127" t="s">
        <v>202</v>
      </c>
      <c r="C41" s="128">
        <v>189524507.64999998</v>
      </c>
      <c r="D41" s="128">
        <v>190651012.27999994</v>
      </c>
      <c r="E41" s="128">
        <v>182814155.22999999</v>
      </c>
      <c r="F41" s="128">
        <v>182665444.06000003</v>
      </c>
      <c r="G41" s="128">
        <v>182526397.76999992</v>
      </c>
      <c r="H41" s="128">
        <v>182904629.19999993</v>
      </c>
      <c r="I41" s="128">
        <v>183701517.09999993</v>
      </c>
      <c r="J41" s="128">
        <v>184420814.72</v>
      </c>
      <c r="K41" s="128">
        <v>184948358.27999997</v>
      </c>
      <c r="L41" s="128">
        <v>185865442.1800001</v>
      </c>
      <c r="M41" s="128">
        <v>186941571.32999992</v>
      </c>
      <c r="N41" s="128">
        <v>187797705.67999995</v>
      </c>
      <c r="O41" s="128">
        <v>187465158.0199998</v>
      </c>
      <c r="P41" s="128">
        <v>185555901.03846154</v>
      </c>
      <c r="Q41" s="17"/>
      <c r="R41" s="17"/>
    </row>
    <row r="42" spans="1:18" ht="15.75" thickBot="1">
      <c r="B42"/>
      <c r="C42"/>
      <c r="D42"/>
      <c r="E42"/>
      <c r="F42"/>
      <c r="G42"/>
      <c r="H42"/>
      <c r="I42"/>
      <c r="J42"/>
      <c r="K42"/>
      <c r="L42"/>
      <c r="M42"/>
      <c r="N42"/>
      <c r="O42"/>
      <c r="P42">
        <v>0</v>
      </c>
      <c r="Q42" s="17"/>
      <c r="R42" s="17"/>
    </row>
    <row r="43" spans="1:18">
      <c r="B43" s="123" t="s">
        <v>29</v>
      </c>
      <c r="C43" s="128">
        <v>189524507.64999998</v>
      </c>
      <c r="D43" s="128">
        <v>190651012.27999994</v>
      </c>
      <c r="E43" s="128">
        <v>182814155.22999999</v>
      </c>
      <c r="F43" s="128">
        <v>182665444.06000003</v>
      </c>
      <c r="G43" s="128">
        <v>182526397.76999992</v>
      </c>
      <c r="H43" s="128">
        <v>182904629.19999993</v>
      </c>
      <c r="I43" s="128">
        <v>183701517.09999993</v>
      </c>
      <c r="J43" s="128">
        <v>184420814.72</v>
      </c>
      <c r="K43" s="128">
        <v>184948358.27999997</v>
      </c>
      <c r="L43" s="128">
        <v>185865442.1800001</v>
      </c>
      <c r="M43" s="128">
        <v>186941571.32999992</v>
      </c>
      <c r="N43" s="128">
        <v>187797705.67999995</v>
      </c>
      <c r="O43" s="128">
        <v>187465158.0199998</v>
      </c>
      <c r="P43" s="128">
        <v>185555901.03846154</v>
      </c>
      <c r="Q43" s="17"/>
      <c r="R43" s="17"/>
    </row>
    <row r="44" spans="1:18">
      <c r="Q44" s="17"/>
      <c r="R44" s="17"/>
    </row>
    <row r="45" spans="1:18">
      <c r="Q45" s="17"/>
      <c r="R45" s="17"/>
    </row>
    <row r="46" spans="1:18">
      <c r="B46" s="14" t="s">
        <v>86</v>
      </c>
      <c r="C46" s="18">
        <f>'B-9'!D42</f>
        <v>189524507.64999998</v>
      </c>
      <c r="D46" s="18">
        <f>'B-9'!E42</f>
        <v>190651012.27999994</v>
      </c>
      <c r="E46" s="18">
        <f>'B-9'!F42</f>
        <v>182814155.22999999</v>
      </c>
      <c r="F46" s="18">
        <f>'B-9'!G42</f>
        <v>182665444.06000003</v>
      </c>
      <c r="G46" s="18">
        <f>'B-9'!H42</f>
        <v>182526397.76999992</v>
      </c>
      <c r="H46" s="18">
        <f>'B-9'!I42</f>
        <v>182904629.19999993</v>
      </c>
      <c r="I46" s="18">
        <f>'B-9'!J42</f>
        <v>183701517.09999993</v>
      </c>
      <c r="J46" s="18">
        <f>'B-9'!K42</f>
        <v>184420814.72</v>
      </c>
      <c r="K46" s="18">
        <f>'B-9'!L42</f>
        <v>184948358.27999997</v>
      </c>
      <c r="L46" s="18">
        <f>'B-9'!M42</f>
        <v>185865442.1800001</v>
      </c>
      <c r="M46" s="18">
        <f>'B-9'!N42</f>
        <v>186941571.32999992</v>
      </c>
      <c r="N46" s="18">
        <f>'B-9'!O42</f>
        <v>187797705.67999995</v>
      </c>
      <c r="O46" s="18">
        <f>'B-9'!P42</f>
        <v>187465158.0199998</v>
      </c>
      <c r="P46" s="18">
        <f>'B-9'!Q42</f>
        <v>185555901.03846151</v>
      </c>
      <c r="Q46" s="17"/>
      <c r="R46" s="17"/>
    </row>
    <row r="47" spans="1:18">
      <c r="B47" s="21" t="s">
        <v>87</v>
      </c>
      <c r="C47" s="22">
        <f>C41-C46</f>
        <v>0</v>
      </c>
      <c r="D47" s="22">
        <f>D43-D46</f>
        <v>0</v>
      </c>
      <c r="E47" s="22">
        <f t="shared" ref="E47:P47" si="1">E43-E46</f>
        <v>0</v>
      </c>
      <c r="F47" s="22">
        <f t="shared" si="1"/>
        <v>0</v>
      </c>
      <c r="G47" s="22">
        <f t="shared" si="1"/>
        <v>0</v>
      </c>
      <c r="H47" s="22">
        <f t="shared" si="1"/>
        <v>0</v>
      </c>
      <c r="I47" s="22">
        <f t="shared" si="1"/>
        <v>0</v>
      </c>
      <c r="J47" s="22">
        <f t="shared" si="1"/>
        <v>0</v>
      </c>
      <c r="K47" s="22">
        <f t="shared" si="1"/>
        <v>0</v>
      </c>
      <c r="L47" s="22">
        <f t="shared" si="1"/>
        <v>0</v>
      </c>
      <c r="M47" s="22">
        <f t="shared" si="1"/>
        <v>0</v>
      </c>
      <c r="N47" s="22">
        <f t="shared" si="1"/>
        <v>0</v>
      </c>
      <c r="O47" s="22">
        <f t="shared" si="1"/>
        <v>0</v>
      </c>
      <c r="P47" s="22">
        <f t="shared" si="1"/>
        <v>0</v>
      </c>
      <c r="Q47" s="17"/>
      <c r="R47" s="17"/>
    </row>
    <row r="48" spans="1:18">
      <c r="C48" s="19"/>
      <c r="D48" s="19"/>
      <c r="E48" s="19"/>
      <c r="F48" s="19"/>
      <c r="G48" s="19"/>
      <c r="H48" s="19"/>
      <c r="I48" s="20"/>
      <c r="J48" s="19"/>
      <c r="K48" s="19"/>
      <c r="L48" s="19"/>
      <c r="M48" s="19"/>
      <c r="N48" s="19"/>
      <c r="O48" s="19"/>
      <c r="P48" s="19"/>
      <c r="Q48" s="17"/>
      <c r="R48" s="17"/>
    </row>
    <row r="49" spans="17:18">
      <c r="Q49" s="17"/>
      <c r="R49" s="17"/>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59AB8-2144-4F02-AC7B-0157086ECC7D}">
  <dimension ref="A1:AE22"/>
  <sheetViews>
    <sheetView showGridLines="0" zoomScale="85" zoomScaleNormal="85" workbookViewId="0">
      <pane xSplit="4" ySplit="7" topLeftCell="I8" activePane="bottomRight" state="frozen"/>
      <selection sqref="A1:A2"/>
      <selection pane="topRight" sqref="A1:A2"/>
      <selection pane="bottomLeft" sqref="A1:A2"/>
      <selection pane="bottomRight" sqref="A1:A2"/>
    </sheetView>
  </sheetViews>
  <sheetFormatPr defaultColWidth="12.6640625" defaultRowHeight="15"/>
  <cols>
    <col min="1" max="1" width="9.109375" style="2" customWidth="1"/>
    <col min="2" max="2" width="8.6640625" style="2" customWidth="1"/>
    <col min="3" max="3" width="53.88671875" style="2" bestFit="1" customWidth="1"/>
    <col min="4" max="4" width="1.6640625" style="2" customWidth="1"/>
    <col min="5" max="5" width="13.21875" style="2" customWidth="1"/>
    <col min="6" max="6" width="1.6640625" style="2" customWidth="1"/>
    <col min="7" max="7" width="12.6640625" style="2"/>
    <col min="8" max="8" width="1.6640625" style="2" customWidth="1"/>
    <col min="9" max="9" width="12.6640625" style="2"/>
    <col min="10" max="10" width="1.6640625" style="2" customWidth="1"/>
    <col min="11" max="11" width="12.6640625" style="2"/>
    <col min="12" max="12" width="1.6640625" style="2" customWidth="1"/>
    <col min="13" max="13" width="12.6640625" style="2"/>
    <col min="14" max="14" width="1.6640625" style="2" customWidth="1"/>
    <col min="15" max="15" width="12.6640625" style="2"/>
    <col min="16" max="16" width="1.6640625" style="2" customWidth="1"/>
    <col min="17" max="17" width="12.6640625" style="2"/>
    <col min="18" max="18" width="1.6640625" style="2" customWidth="1"/>
    <col min="19" max="19" width="12.6640625" style="2"/>
    <col min="20" max="20" width="1.6640625" style="2" customWidth="1"/>
    <col min="21" max="21" width="12.6640625" style="2"/>
    <col min="22" max="22" width="1.6640625" style="2" customWidth="1"/>
    <col min="23" max="23" width="12.6640625" style="2"/>
    <col min="24" max="24" width="1.6640625" style="2" customWidth="1"/>
    <col min="25" max="25" width="12.6640625" style="2"/>
    <col min="26" max="26" width="1.6640625" style="2" customWidth="1"/>
    <col min="27" max="27" width="12.6640625" style="2"/>
    <col min="28" max="28" width="1.6640625" style="2" customWidth="1"/>
    <col min="29" max="29" width="12.6640625" style="2"/>
    <col min="30" max="30" width="1.6640625" style="2" customWidth="1"/>
    <col min="31" max="256" width="12.6640625" style="2"/>
    <col min="257" max="257" width="9.109375" style="2" customWidth="1"/>
    <col min="258" max="258" width="8.6640625" style="2" customWidth="1"/>
    <col min="259" max="259" width="23.33203125" style="2" customWidth="1"/>
    <col min="260" max="260" width="1.6640625" style="2" customWidth="1"/>
    <col min="261" max="261" width="12.6640625" style="2"/>
    <col min="262" max="262" width="1.6640625" style="2" customWidth="1"/>
    <col min="263" max="263" width="12.6640625" style="2"/>
    <col min="264" max="264" width="1.6640625" style="2" customWidth="1"/>
    <col min="265" max="265" width="12.6640625" style="2"/>
    <col min="266" max="266" width="1.6640625" style="2" customWidth="1"/>
    <col min="267" max="267" width="12.6640625" style="2"/>
    <col min="268" max="268" width="1.6640625" style="2" customWidth="1"/>
    <col min="269" max="269" width="12.6640625" style="2"/>
    <col min="270" max="270" width="1.6640625" style="2" customWidth="1"/>
    <col min="271" max="271" width="12.6640625" style="2"/>
    <col min="272" max="272" width="1.6640625" style="2" customWidth="1"/>
    <col min="273" max="273" width="12.6640625" style="2"/>
    <col min="274" max="274" width="1.6640625" style="2" customWidth="1"/>
    <col min="275" max="275" width="12.6640625" style="2"/>
    <col min="276" max="276" width="1.6640625" style="2" customWidth="1"/>
    <col min="277" max="277" width="12.6640625" style="2"/>
    <col min="278" max="278" width="1.6640625" style="2" customWidth="1"/>
    <col min="279" max="279" width="12.6640625" style="2"/>
    <col min="280" max="280" width="1.6640625" style="2" customWidth="1"/>
    <col min="281" max="281" width="12.6640625" style="2"/>
    <col min="282" max="282" width="1.6640625" style="2" customWidth="1"/>
    <col min="283" max="283" width="12.6640625" style="2"/>
    <col min="284" max="284" width="1.6640625" style="2" customWidth="1"/>
    <col min="285" max="285" width="12.6640625" style="2"/>
    <col min="286" max="286" width="1.6640625" style="2" customWidth="1"/>
    <col min="287" max="512" width="12.6640625" style="2"/>
    <col min="513" max="513" width="9.109375" style="2" customWidth="1"/>
    <col min="514" max="514" width="8.6640625" style="2" customWidth="1"/>
    <col min="515" max="515" width="23.33203125" style="2" customWidth="1"/>
    <col min="516" max="516" width="1.6640625" style="2" customWidth="1"/>
    <col min="517" max="517" width="12.6640625" style="2"/>
    <col min="518" max="518" width="1.6640625" style="2" customWidth="1"/>
    <col min="519" max="519" width="12.6640625" style="2"/>
    <col min="520" max="520" width="1.6640625" style="2" customWidth="1"/>
    <col min="521" max="521" width="12.6640625" style="2"/>
    <col min="522" max="522" width="1.6640625" style="2" customWidth="1"/>
    <col min="523" max="523" width="12.6640625" style="2"/>
    <col min="524" max="524" width="1.6640625" style="2" customWidth="1"/>
    <col min="525" max="525" width="12.6640625" style="2"/>
    <col min="526" max="526" width="1.6640625" style="2" customWidth="1"/>
    <col min="527" max="527" width="12.6640625" style="2"/>
    <col min="528" max="528" width="1.6640625" style="2" customWidth="1"/>
    <col min="529" max="529" width="12.6640625" style="2"/>
    <col min="530" max="530" width="1.6640625" style="2" customWidth="1"/>
    <col min="531" max="531" width="12.6640625" style="2"/>
    <col min="532" max="532" width="1.6640625" style="2" customWidth="1"/>
    <col min="533" max="533" width="12.6640625" style="2"/>
    <col min="534" max="534" width="1.6640625" style="2" customWidth="1"/>
    <col min="535" max="535" width="12.6640625" style="2"/>
    <col min="536" max="536" width="1.6640625" style="2" customWidth="1"/>
    <col min="537" max="537" width="12.6640625" style="2"/>
    <col min="538" max="538" width="1.6640625" style="2" customWidth="1"/>
    <col min="539" max="539" width="12.6640625" style="2"/>
    <col min="540" max="540" width="1.6640625" style="2" customWidth="1"/>
    <col min="541" max="541" width="12.6640625" style="2"/>
    <col min="542" max="542" width="1.6640625" style="2" customWidth="1"/>
    <col min="543" max="768" width="12.6640625" style="2"/>
    <col min="769" max="769" width="9.109375" style="2" customWidth="1"/>
    <col min="770" max="770" width="8.6640625" style="2" customWidth="1"/>
    <col min="771" max="771" width="23.33203125" style="2" customWidth="1"/>
    <col min="772" max="772" width="1.6640625" style="2" customWidth="1"/>
    <col min="773" max="773" width="12.6640625" style="2"/>
    <col min="774" max="774" width="1.6640625" style="2" customWidth="1"/>
    <col min="775" max="775" width="12.6640625" style="2"/>
    <col min="776" max="776" width="1.6640625" style="2" customWidth="1"/>
    <col min="777" max="777" width="12.6640625" style="2"/>
    <col min="778" max="778" width="1.6640625" style="2" customWidth="1"/>
    <col min="779" max="779" width="12.6640625" style="2"/>
    <col min="780" max="780" width="1.6640625" style="2" customWidth="1"/>
    <col min="781" max="781" width="12.6640625" style="2"/>
    <col min="782" max="782" width="1.6640625" style="2" customWidth="1"/>
    <col min="783" max="783" width="12.6640625" style="2"/>
    <col min="784" max="784" width="1.6640625" style="2" customWidth="1"/>
    <col min="785" max="785" width="12.6640625" style="2"/>
    <col min="786" max="786" width="1.6640625" style="2" customWidth="1"/>
    <col min="787" max="787" width="12.6640625" style="2"/>
    <col min="788" max="788" width="1.6640625" style="2" customWidth="1"/>
    <col min="789" max="789" width="12.6640625" style="2"/>
    <col min="790" max="790" width="1.6640625" style="2" customWidth="1"/>
    <col min="791" max="791" width="12.6640625" style="2"/>
    <col min="792" max="792" width="1.6640625" style="2" customWidth="1"/>
    <col min="793" max="793" width="12.6640625" style="2"/>
    <col min="794" max="794" width="1.6640625" style="2" customWidth="1"/>
    <col min="795" max="795" width="12.6640625" style="2"/>
    <col min="796" max="796" width="1.6640625" style="2" customWidth="1"/>
    <col min="797" max="797" width="12.6640625" style="2"/>
    <col min="798" max="798" width="1.6640625" style="2" customWidth="1"/>
    <col min="799" max="1024" width="12.6640625" style="2"/>
    <col min="1025" max="1025" width="9.109375" style="2" customWidth="1"/>
    <col min="1026" max="1026" width="8.6640625" style="2" customWidth="1"/>
    <col min="1027" max="1027" width="23.33203125" style="2" customWidth="1"/>
    <col min="1028" max="1028" width="1.6640625" style="2" customWidth="1"/>
    <col min="1029" max="1029" width="12.6640625" style="2"/>
    <col min="1030" max="1030" width="1.6640625" style="2" customWidth="1"/>
    <col min="1031" max="1031" width="12.6640625" style="2"/>
    <col min="1032" max="1032" width="1.6640625" style="2" customWidth="1"/>
    <col min="1033" max="1033" width="12.6640625" style="2"/>
    <col min="1034" max="1034" width="1.6640625" style="2" customWidth="1"/>
    <col min="1035" max="1035" width="12.6640625" style="2"/>
    <col min="1036" max="1036" width="1.6640625" style="2" customWidth="1"/>
    <col min="1037" max="1037" width="12.6640625" style="2"/>
    <col min="1038" max="1038" width="1.6640625" style="2" customWidth="1"/>
    <col min="1039" max="1039" width="12.6640625" style="2"/>
    <col min="1040" max="1040" width="1.6640625" style="2" customWidth="1"/>
    <col min="1041" max="1041" width="12.6640625" style="2"/>
    <col min="1042" max="1042" width="1.6640625" style="2" customWidth="1"/>
    <col min="1043" max="1043" width="12.6640625" style="2"/>
    <col min="1044" max="1044" width="1.6640625" style="2" customWidth="1"/>
    <col min="1045" max="1045" width="12.6640625" style="2"/>
    <col min="1046" max="1046" width="1.6640625" style="2" customWidth="1"/>
    <col min="1047" max="1047" width="12.6640625" style="2"/>
    <col min="1048" max="1048" width="1.6640625" style="2" customWidth="1"/>
    <col min="1049" max="1049" width="12.6640625" style="2"/>
    <col min="1050" max="1050" width="1.6640625" style="2" customWidth="1"/>
    <col min="1051" max="1051" width="12.6640625" style="2"/>
    <col min="1052" max="1052" width="1.6640625" style="2" customWidth="1"/>
    <col min="1053" max="1053" width="12.6640625" style="2"/>
    <col min="1054" max="1054" width="1.6640625" style="2" customWidth="1"/>
    <col min="1055" max="1280" width="12.6640625" style="2"/>
    <col min="1281" max="1281" width="9.109375" style="2" customWidth="1"/>
    <col min="1282" max="1282" width="8.6640625" style="2" customWidth="1"/>
    <col min="1283" max="1283" width="23.33203125" style="2" customWidth="1"/>
    <col min="1284" max="1284" width="1.6640625" style="2" customWidth="1"/>
    <col min="1285" max="1285" width="12.6640625" style="2"/>
    <col min="1286" max="1286" width="1.6640625" style="2" customWidth="1"/>
    <col min="1287" max="1287" width="12.6640625" style="2"/>
    <col min="1288" max="1288" width="1.6640625" style="2" customWidth="1"/>
    <col min="1289" max="1289" width="12.6640625" style="2"/>
    <col min="1290" max="1290" width="1.6640625" style="2" customWidth="1"/>
    <col min="1291" max="1291" width="12.6640625" style="2"/>
    <col min="1292" max="1292" width="1.6640625" style="2" customWidth="1"/>
    <col min="1293" max="1293" width="12.6640625" style="2"/>
    <col min="1294" max="1294" width="1.6640625" style="2" customWidth="1"/>
    <col min="1295" max="1295" width="12.6640625" style="2"/>
    <col min="1296" max="1296" width="1.6640625" style="2" customWidth="1"/>
    <col min="1297" max="1297" width="12.6640625" style="2"/>
    <col min="1298" max="1298" width="1.6640625" style="2" customWidth="1"/>
    <col min="1299" max="1299" width="12.6640625" style="2"/>
    <col min="1300" max="1300" width="1.6640625" style="2" customWidth="1"/>
    <col min="1301" max="1301" width="12.6640625" style="2"/>
    <col min="1302" max="1302" width="1.6640625" style="2" customWidth="1"/>
    <col min="1303" max="1303" width="12.6640625" style="2"/>
    <col min="1304" max="1304" width="1.6640625" style="2" customWidth="1"/>
    <col min="1305" max="1305" width="12.6640625" style="2"/>
    <col min="1306" max="1306" width="1.6640625" style="2" customWidth="1"/>
    <col min="1307" max="1307" width="12.6640625" style="2"/>
    <col min="1308" max="1308" width="1.6640625" style="2" customWidth="1"/>
    <col min="1309" max="1309" width="12.6640625" style="2"/>
    <col min="1310" max="1310" width="1.6640625" style="2" customWidth="1"/>
    <col min="1311" max="1536" width="12.6640625" style="2"/>
    <col min="1537" max="1537" width="9.109375" style="2" customWidth="1"/>
    <col min="1538" max="1538" width="8.6640625" style="2" customWidth="1"/>
    <col min="1539" max="1539" width="23.33203125" style="2" customWidth="1"/>
    <col min="1540" max="1540" width="1.6640625" style="2" customWidth="1"/>
    <col min="1541" max="1541" width="12.6640625" style="2"/>
    <col min="1542" max="1542" width="1.6640625" style="2" customWidth="1"/>
    <col min="1543" max="1543" width="12.6640625" style="2"/>
    <col min="1544" max="1544" width="1.6640625" style="2" customWidth="1"/>
    <col min="1545" max="1545" width="12.6640625" style="2"/>
    <col min="1546" max="1546" width="1.6640625" style="2" customWidth="1"/>
    <col min="1547" max="1547" width="12.6640625" style="2"/>
    <col min="1548" max="1548" width="1.6640625" style="2" customWidth="1"/>
    <col min="1549" max="1549" width="12.6640625" style="2"/>
    <col min="1550" max="1550" width="1.6640625" style="2" customWidth="1"/>
    <col min="1551" max="1551" width="12.6640625" style="2"/>
    <col min="1552" max="1552" width="1.6640625" style="2" customWidth="1"/>
    <col min="1553" max="1553" width="12.6640625" style="2"/>
    <col min="1554" max="1554" width="1.6640625" style="2" customWidth="1"/>
    <col min="1555" max="1555" width="12.6640625" style="2"/>
    <col min="1556" max="1556" width="1.6640625" style="2" customWidth="1"/>
    <col min="1557" max="1557" width="12.6640625" style="2"/>
    <col min="1558" max="1558" width="1.6640625" style="2" customWidth="1"/>
    <col min="1559" max="1559" width="12.6640625" style="2"/>
    <col min="1560" max="1560" width="1.6640625" style="2" customWidth="1"/>
    <col min="1561" max="1561" width="12.6640625" style="2"/>
    <col min="1562" max="1562" width="1.6640625" style="2" customWidth="1"/>
    <col min="1563" max="1563" width="12.6640625" style="2"/>
    <col min="1564" max="1564" width="1.6640625" style="2" customWidth="1"/>
    <col min="1565" max="1565" width="12.6640625" style="2"/>
    <col min="1566" max="1566" width="1.6640625" style="2" customWidth="1"/>
    <col min="1567" max="1792" width="12.6640625" style="2"/>
    <col min="1793" max="1793" width="9.109375" style="2" customWidth="1"/>
    <col min="1794" max="1794" width="8.6640625" style="2" customWidth="1"/>
    <col min="1795" max="1795" width="23.33203125" style="2" customWidth="1"/>
    <col min="1796" max="1796" width="1.6640625" style="2" customWidth="1"/>
    <col min="1797" max="1797" width="12.6640625" style="2"/>
    <col min="1798" max="1798" width="1.6640625" style="2" customWidth="1"/>
    <col min="1799" max="1799" width="12.6640625" style="2"/>
    <col min="1800" max="1800" width="1.6640625" style="2" customWidth="1"/>
    <col min="1801" max="1801" width="12.6640625" style="2"/>
    <col min="1802" max="1802" width="1.6640625" style="2" customWidth="1"/>
    <col min="1803" max="1803" width="12.6640625" style="2"/>
    <col min="1804" max="1804" width="1.6640625" style="2" customWidth="1"/>
    <col min="1805" max="1805" width="12.6640625" style="2"/>
    <col min="1806" max="1806" width="1.6640625" style="2" customWidth="1"/>
    <col min="1807" max="1807" width="12.6640625" style="2"/>
    <col min="1808" max="1808" width="1.6640625" style="2" customWidth="1"/>
    <col min="1809" max="1809" width="12.6640625" style="2"/>
    <col min="1810" max="1810" width="1.6640625" style="2" customWidth="1"/>
    <col min="1811" max="1811" width="12.6640625" style="2"/>
    <col min="1812" max="1812" width="1.6640625" style="2" customWidth="1"/>
    <col min="1813" max="1813" width="12.6640625" style="2"/>
    <col min="1814" max="1814" width="1.6640625" style="2" customWidth="1"/>
    <col min="1815" max="1815" width="12.6640625" style="2"/>
    <col min="1816" max="1816" width="1.6640625" style="2" customWidth="1"/>
    <col min="1817" max="1817" width="12.6640625" style="2"/>
    <col min="1818" max="1818" width="1.6640625" style="2" customWidth="1"/>
    <col min="1819" max="1819" width="12.6640625" style="2"/>
    <col min="1820" max="1820" width="1.6640625" style="2" customWidth="1"/>
    <col min="1821" max="1821" width="12.6640625" style="2"/>
    <col min="1822" max="1822" width="1.6640625" style="2" customWidth="1"/>
    <col min="1823" max="2048" width="12.6640625" style="2"/>
    <col min="2049" max="2049" width="9.109375" style="2" customWidth="1"/>
    <col min="2050" max="2050" width="8.6640625" style="2" customWidth="1"/>
    <col min="2051" max="2051" width="23.33203125" style="2" customWidth="1"/>
    <col min="2052" max="2052" width="1.6640625" style="2" customWidth="1"/>
    <col min="2053" max="2053" width="12.6640625" style="2"/>
    <col min="2054" max="2054" width="1.6640625" style="2" customWidth="1"/>
    <col min="2055" max="2055" width="12.6640625" style="2"/>
    <col min="2056" max="2056" width="1.6640625" style="2" customWidth="1"/>
    <col min="2057" max="2057" width="12.6640625" style="2"/>
    <col min="2058" max="2058" width="1.6640625" style="2" customWidth="1"/>
    <col min="2059" max="2059" width="12.6640625" style="2"/>
    <col min="2060" max="2060" width="1.6640625" style="2" customWidth="1"/>
    <col min="2061" max="2061" width="12.6640625" style="2"/>
    <col min="2062" max="2062" width="1.6640625" style="2" customWidth="1"/>
    <col min="2063" max="2063" width="12.6640625" style="2"/>
    <col min="2064" max="2064" width="1.6640625" style="2" customWidth="1"/>
    <col min="2065" max="2065" width="12.6640625" style="2"/>
    <col min="2066" max="2066" width="1.6640625" style="2" customWidth="1"/>
    <col min="2067" max="2067" width="12.6640625" style="2"/>
    <col min="2068" max="2068" width="1.6640625" style="2" customWidth="1"/>
    <col min="2069" max="2069" width="12.6640625" style="2"/>
    <col min="2070" max="2070" width="1.6640625" style="2" customWidth="1"/>
    <col min="2071" max="2071" width="12.6640625" style="2"/>
    <col min="2072" max="2072" width="1.6640625" style="2" customWidth="1"/>
    <col min="2073" max="2073" width="12.6640625" style="2"/>
    <col min="2074" max="2074" width="1.6640625" style="2" customWidth="1"/>
    <col min="2075" max="2075" width="12.6640625" style="2"/>
    <col min="2076" max="2076" width="1.6640625" style="2" customWidth="1"/>
    <col min="2077" max="2077" width="12.6640625" style="2"/>
    <col min="2078" max="2078" width="1.6640625" style="2" customWidth="1"/>
    <col min="2079" max="2304" width="12.6640625" style="2"/>
    <col min="2305" max="2305" width="9.109375" style="2" customWidth="1"/>
    <col min="2306" max="2306" width="8.6640625" style="2" customWidth="1"/>
    <col min="2307" max="2307" width="23.33203125" style="2" customWidth="1"/>
    <col min="2308" max="2308" width="1.6640625" style="2" customWidth="1"/>
    <col min="2309" max="2309" width="12.6640625" style="2"/>
    <col min="2310" max="2310" width="1.6640625" style="2" customWidth="1"/>
    <col min="2311" max="2311" width="12.6640625" style="2"/>
    <col min="2312" max="2312" width="1.6640625" style="2" customWidth="1"/>
    <col min="2313" max="2313" width="12.6640625" style="2"/>
    <col min="2314" max="2314" width="1.6640625" style="2" customWidth="1"/>
    <col min="2315" max="2315" width="12.6640625" style="2"/>
    <col min="2316" max="2316" width="1.6640625" style="2" customWidth="1"/>
    <col min="2317" max="2317" width="12.6640625" style="2"/>
    <col min="2318" max="2318" width="1.6640625" style="2" customWidth="1"/>
    <col min="2319" max="2319" width="12.6640625" style="2"/>
    <col min="2320" max="2320" width="1.6640625" style="2" customWidth="1"/>
    <col min="2321" max="2321" width="12.6640625" style="2"/>
    <col min="2322" max="2322" width="1.6640625" style="2" customWidth="1"/>
    <col min="2323" max="2323" width="12.6640625" style="2"/>
    <col min="2324" max="2324" width="1.6640625" style="2" customWidth="1"/>
    <col min="2325" max="2325" width="12.6640625" style="2"/>
    <col min="2326" max="2326" width="1.6640625" style="2" customWidth="1"/>
    <col min="2327" max="2327" width="12.6640625" style="2"/>
    <col min="2328" max="2328" width="1.6640625" style="2" customWidth="1"/>
    <col min="2329" max="2329" width="12.6640625" style="2"/>
    <col min="2330" max="2330" width="1.6640625" style="2" customWidth="1"/>
    <col min="2331" max="2331" width="12.6640625" style="2"/>
    <col min="2332" max="2332" width="1.6640625" style="2" customWidth="1"/>
    <col min="2333" max="2333" width="12.6640625" style="2"/>
    <col min="2334" max="2334" width="1.6640625" style="2" customWidth="1"/>
    <col min="2335" max="2560" width="12.6640625" style="2"/>
    <col min="2561" max="2561" width="9.109375" style="2" customWidth="1"/>
    <col min="2562" max="2562" width="8.6640625" style="2" customWidth="1"/>
    <col min="2563" max="2563" width="23.33203125" style="2" customWidth="1"/>
    <col min="2564" max="2564" width="1.6640625" style="2" customWidth="1"/>
    <col min="2565" max="2565" width="12.6640625" style="2"/>
    <col min="2566" max="2566" width="1.6640625" style="2" customWidth="1"/>
    <col min="2567" max="2567" width="12.6640625" style="2"/>
    <col min="2568" max="2568" width="1.6640625" style="2" customWidth="1"/>
    <col min="2569" max="2569" width="12.6640625" style="2"/>
    <col min="2570" max="2570" width="1.6640625" style="2" customWidth="1"/>
    <col min="2571" max="2571" width="12.6640625" style="2"/>
    <col min="2572" max="2572" width="1.6640625" style="2" customWidth="1"/>
    <col min="2573" max="2573" width="12.6640625" style="2"/>
    <col min="2574" max="2574" width="1.6640625" style="2" customWidth="1"/>
    <col min="2575" max="2575" width="12.6640625" style="2"/>
    <col min="2576" max="2576" width="1.6640625" style="2" customWidth="1"/>
    <col min="2577" max="2577" width="12.6640625" style="2"/>
    <col min="2578" max="2578" width="1.6640625" style="2" customWidth="1"/>
    <col min="2579" max="2579" width="12.6640625" style="2"/>
    <col min="2580" max="2580" width="1.6640625" style="2" customWidth="1"/>
    <col min="2581" max="2581" width="12.6640625" style="2"/>
    <col min="2582" max="2582" width="1.6640625" style="2" customWidth="1"/>
    <col min="2583" max="2583" width="12.6640625" style="2"/>
    <col min="2584" max="2584" width="1.6640625" style="2" customWidth="1"/>
    <col min="2585" max="2585" width="12.6640625" style="2"/>
    <col min="2586" max="2586" width="1.6640625" style="2" customWidth="1"/>
    <col min="2587" max="2587" width="12.6640625" style="2"/>
    <col min="2588" max="2588" width="1.6640625" style="2" customWidth="1"/>
    <col min="2589" max="2589" width="12.6640625" style="2"/>
    <col min="2590" max="2590" width="1.6640625" style="2" customWidth="1"/>
    <col min="2591" max="2816" width="12.6640625" style="2"/>
    <col min="2817" max="2817" width="9.109375" style="2" customWidth="1"/>
    <col min="2818" max="2818" width="8.6640625" style="2" customWidth="1"/>
    <col min="2819" max="2819" width="23.33203125" style="2" customWidth="1"/>
    <col min="2820" max="2820" width="1.6640625" style="2" customWidth="1"/>
    <col min="2821" max="2821" width="12.6640625" style="2"/>
    <col min="2822" max="2822" width="1.6640625" style="2" customWidth="1"/>
    <col min="2823" max="2823" width="12.6640625" style="2"/>
    <col min="2824" max="2824" width="1.6640625" style="2" customWidth="1"/>
    <col min="2825" max="2825" width="12.6640625" style="2"/>
    <col min="2826" max="2826" width="1.6640625" style="2" customWidth="1"/>
    <col min="2827" max="2827" width="12.6640625" style="2"/>
    <col min="2828" max="2828" width="1.6640625" style="2" customWidth="1"/>
    <col min="2829" max="2829" width="12.6640625" style="2"/>
    <col min="2830" max="2830" width="1.6640625" style="2" customWidth="1"/>
    <col min="2831" max="2831" width="12.6640625" style="2"/>
    <col min="2832" max="2832" width="1.6640625" style="2" customWidth="1"/>
    <col min="2833" max="2833" width="12.6640625" style="2"/>
    <col min="2834" max="2834" width="1.6640625" style="2" customWidth="1"/>
    <col min="2835" max="2835" width="12.6640625" style="2"/>
    <col min="2836" max="2836" width="1.6640625" style="2" customWidth="1"/>
    <col min="2837" max="2837" width="12.6640625" style="2"/>
    <col min="2838" max="2838" width="1.6640625" style="2" customWidth="1"/>
    <col min="2839" max="2839" width="12.6640625" style="2"/>
    <col min="2840" max="2840" width="1.6640625" style="2" customWidth="1"/>
    <col min="2841" max="2841" width="12.6640625" style="2"/>
    <col min="2842" max="2842" width="1.6640625" style="2" customWidth="1"/>
    <col min="2843" max="2843" width="12.6640625" style="2"/>
    <col min="2844" max="2844" width="1.6640625" style="2" customWidth="1"/>
    <col min="2845" max="2845" width="12.6640625" style="2"/>
    <col min="2846" max="2846" width="1.6640625" style="2" customWidth="1"/>
    <col min="2847" max="3072" width="12.6640625" style="2"/>
    <col min="3073" max="3073" width="9.109375" style="2" customWidth="1"/>
    <col min="3074" max="3074" width="8.6640625" style="2" customWidth="1"/>
    <col min="3075" max="3075" width="23.33203125" style="2" customWidth="1"/>
    <col min="3076" max="3076" width="1.6640625" style="2" customWidth="1"/>
    <col min="3077" max="3077" width="12.6640625" style="2"/>
    <col min="3078" max="3078" width="1.6640625" style="2" customWidth="1"/>
    <col min="3079" max="3079" width="12.6640625" style="2"/>
    <col min="3080" max="3080" width="1.6640625" style="2" customWidth="1"/>
    <col min="3081" max="3081" width="12.6640625" style="2"/>
    <col min="3082" max="3082" width="1.6640625" style="2" customWidth="1"/>
    <col min="3083" max="3083" width="12.6640625" style="2"/>
    <col min="3084" max="3084" width="1.6640625" style="2" customWidth="1"/>
    <col min="3085" max="3085" width="12.6640625" style="2"/>
    <col min="3086" max="3086" width="1.6640625" style="2" customWidth="1"/>
    <col min="3087" max="3087" width="12.6640625" style="2"/>
    <col min="3088" max="3088" width="1.6640625" style="2" customWidth="1"/>
    <col min="3089" max="3089" width="12.6640625" style="2"/>
    <col min="3090" max="3090" width="1.6640625" style="2" customWidth="1"/>
    <col min="3091" max="3091" width="12.6640625" style="2"/>
    <col min="3092" max="3092" width="1.6640625" style="2" customWidth="1"/>
    <col min="3093" max="3093" width="12.6640625" style="2"/>
    <col min="3094" max="3094" width="1.6640625" style="2" customWidth="1"/>
    <col min="3095" max="3095" width="12.6640625" style="2"/>
    <col min="3096" max="3096" width="1.6640625" style="2" customWidth="1"/>
    <col min="3097" max="3097" width="12.6640625" style="2"/>
    <col min="3098" max="3098" width="1.6640625" style="2" customWidth="1"/>
    <col min="3099" max="3099" width="12.6640625" style="2"/>
    <col min="3100" max="3100" width="1.6640625" style="2" customWidth="1"/>
    <col min="3101" max="3101" width="12.6640625" style="2"/>
    <col min="3102" max="3102" width="1.6640625" style="2" customWidth="1"/>
    <col min="3103" max="3328" width="12.6640625" style="2"/>
    <col min="3329" max="3329" width="9.109375" style="2" customWidth="1"/>
    <col min="3330" max="3330" width="8.6640625" style="2" customWidth="1"/>
    <col min="3331" max="3331" width="23.33203125" style="2" customWidth="1"/>
    <col min="3332" max="3332" width="1.6640625" style="2" customWidth="1"/>
    <col min="3333" max="3333" width="12.6640625" style="2"/>
    <col min="3334" max="3334" width="1.6640625" style="2" customWidth="1"/>
    <col min="3335" max="3335" width="12.6640625" style="2"/>
    <col min="3336" max="3336" width="1.6640625" style="2" customWidth="1"/>
    <col min="3337" max="3337" width="12.6640625" style="2"/>
    <col min="3338" max="3338" width="1.6640625" style="2" customWidth="1"/>
    <col min="3339" max="3339" width="12.6640625" style="2"/>
    <col min="3340" max="3340" width="1.6640625" style="2" customWidth="1"/>
    <col min="3341" max="3341" width="12.6640625" style="2"/>
    <col min="3342" max="3342" width="1.6640625" style="2" customWidth="1"/>
    <col min="3343" max="3343" width="12.6640625" style="2"/>
    <col min="3344" max="3344" width="1.6640625" style="2" customWidth="1"/>
    <col min="3345" max="3345" width="12.6640625" style="2"/>
    <col min="3346" max="3346" width="1.6640625" style="2" customWidth="1"/>
    <col min="3347" max="3347" width="12.6640625" style="2"/>
    <col min="3348" max="3348" width="1.6640625" style="2" customWidth="1"/>
    <col min="3349" max="3349" width="12.6640625" style="2"/>
    <col min="3350" max="3350" width="1.6640625" style="2" customWidth="1"/>
    <col min="3351" max="3351" width="12.6640625" style="2"/>
    <col min="3352" max="3352" width="1.6640625" style="2" customWidth="1"/>
    <col min="3353" max="3353" width="12.6640625" style="2"/>
    <col min="3354" max="3354" width="1.6640625" style="2" customWidth="1"/>
    <col min="3355" max="3355" width="12.6640625" style="2"/>
    <col min="3356" max="3356" width="1.6640625" style="2" customWidth="1"/>
    <col min="3357" max="3357" width="12.6640625" style="2"/>
    <col min="3358" max="3358" width="1.6640625" style="2" customWidth="1"/>
    <col min="3359" max="3584" width="12.6640625" style="2"/>
    <col min="3585" max="3585" width="9.109375" style="2" customWidth="1"/>
    <col min="3586" max="3586" width="8.6640625" style="2" customWidth="1"/>
    <col min="3587" max="3587" width="23.33203125" style="2" customWidth="1"/>
    <col min="3588" max="3588" width="1.6640625" style="2" customWidth="1"/>
    <col min="3589" max="3589" width="12.6640625" style="2"/>
    <col min="3590" max="3590" width="1.6640625" style="2" customWidth="1"/>
    <col min="3591" max="3591" width="12.6640625" style="2"/>
    <col min="3592" max="3592" width="1.6640625" style="2" customWidth="1"/>
    <col min="3593" max="3593" width="12.6640625" style="2"/>
    <col min="3594" max="3594" width="1.6640625" style="2" customWidth="1"/>
    <col min="3595" max="3595" width="12.6640625" style="2"/>
    <col min="3596" max="3596" width="1.6640625" style="2" customWidth="1"/>
    <col min="3597" max="3597" width="12.6640625" style="2"/>
    <col min="3598" max="3598" width="1.6640625" style="2" customWidth="1"/>
    <col min="3599" max="3599" width="12.6640625" style="2"/>
    <col min="3600" max="3600" width="1.6640625" style="2" customWidth="1"/>
    <col min="3601" max="3601" width="12.6640625" style="2"/>
    <col min="3602" max="3602" width="1.6640625" style="2" customWidth="1"/>
    <col min="3603" max="3603" width="12.6640625" style="2"/>
    <col min="3604" max="3604" width="1.6640625" style="2" customWidth="1"/>
    <col min="3605" max="3605" width="12.6640625" style="2"/>
    <col min="3606" max="3606" width="1.6640625" style="2" customWidth="1"/>
    <col min="3607" max="3607" width="12.6640625" style="2"/>
    <col min="3608" max="3608" width="1.6640625" style="2" customWidth="1"/>
    <col min="3609" max="3609" width="12.6640625" style="2"/>
    <col min="3610" max="3610" width="1.6640625" style="2" customWidth="1"/>
    <col min="3611" max="3611" width="12.6640625" style="2"/>
    <col min="3612" max="3612" width="1.6640625" style="2" customWidth="1"/>
    <col min="3613" max="3613" width="12.6640625" style="2"/>
    <col min="3614" max="3614" width="1.6640625" style="2" customWidth="1"/>
    <col min="3615" max="3840" width="12.6640625" style="2"/>
    <col min="3841" max="3841" width="9.109375" style="2" customWidth="1"/>
    <col min="3842" max="3842" width="8.6640625" style="2" customWidth="1"/>
    <col min="3843" max="3843" width="23.33203125" style="2" customWidth="1"/>
    <col min="3844" max="3844" width="1.6640625" style="2" customWidth="1"/>
    <col min="3845" max="3845" width="12.6640625" style="2"/>
    <col min="3846" max="3846" width="1.6640625" style="2" customWidth="1"/>
    <col min="3847" max="3847" width="12.6640625" style="2"/>
    <col min="3848" max="3848" width="1.6640625" style="2" customWidth="1"/>
    <col min="3849" max="3849" width="12.6640625" style="2"/>
    <col min="3850" max="3850" width="1.6640625" style="2" customWidth="1"/>
    <col min="3851" max="3851" width="12.6640625" style="2"/>
    <col min="3852" max="3852" width="1.6640625" style="2" customWidth="1"/>
    <col min="3853" max="3853" width="12.6640625" style="2"/>
    <col min="3854" max="3854" width="1.6640625" style="2" customWidth="1"/>
    <col min="3855" max="3855" width="12.6640625" style="2"/>
    <col min="3856" max="3856" width="1.6640625" style="2" customWidth="1"/>
    <col min="3857" max="3857" width="12.6640625" style="2"/>
    <col min="3858" max="3858" width="1.6640625" style="2" customWidth="1"/>
    <col min="3859" max="3859" width="12.6640625" style="2"/>
    <col min="3860" max="3860" width="1.6640625" style="2" customWidth="1"/>
    <col min="3861" max="3861" width="12.6640625" style="2"/>
    <col min="3862" max="3862" width="1.6640625" style="2" customWidth="1"/>
    <col min="3863" max="3863" width="12.6640625" style="2"/>
    <col min="3864" max="3864" width="1.6640625" style="2" customWidth="1"/>
    <col min="3865" max="3865" width="12.6640625" style="2"/>
    <col min="3866" max="3866" width="1.6640625" style="2" customWidth="1"/>
    <col min="3867" max="3867" width="12.6640625" style="2"/>
    <col min="3868" max="3868" width="1.6640625" style="2" customWidth="1"/>
    <col min="3869" max="3869" width="12.6640625" style="2"/>
    <col min="3870" max="3870" width="1.6640625" style="2" customWidth="1"/>
    <col min="3871" max="4096" width="12.6640625" style="2"/>
    <col min="4097" max="4097" width="9.109375" style="2" customWidth="1"/>
    <col min="4098" max="4098" width="8.6640625" style="2" customWidth="1"/>
    <col min="4099" max="4099" width="23.33203125" style="2" customWidth="1"/>
    <col min="4100" max="4100" width="1.6640625" style="2" customWidth="1"/>
    <col min="4101" max="4101" width="12.6640625" style="2"/>
    <col min="4102" max="4102" width="1.6640625" style="2" customWidth="1"/>
    <col min="4103" max="4103" width="12.6640625" style="2"/>
    <col min="4104" max="4104" width="1.6640625" style="2" customWidth="1"/>
    <col min="4105" max="4105" width="12.6640625" style="2"/>
    <col min="4106" max="4106" width="1.6640625" style="2" customWidth="1"/>
    <col min="4107" max="4107" width="12.6640625" style="2"/>
    <col min="4108" max="4108" width="1.6640625" style="2" customWidth="1"/>
    <col min="4109" max="4109" width="12.6640625" style="2"/>
    <col min="4110" max="4110" width="1.6640625" style="2" customWidth="1"/>
    <col min="4111" max="4111" width="12.6640625" style="2"/>
    <col min="4112" max="4112" width="1.6640625" style="2" customWidth="1"/>
    <col min="4113" max="4113" width="12.6640625" style="2"/>
    <col min="4114" max="4114" width="1.6640625" style="2" customWidth="1"/>
    <col min="4115" max="4115" width="12.6640625" style="2"/>
    <col min="4116" max="4116" width="1.6640625" style="2" customWidth="1"/>
    <col min="4117" max="4117" width="12.6640625" style="2"/>
    <col min="4118" max="4118" width="1.6640625" style="2" customWidth="1"/>
    <col min="4119" max="4119" width="12.6640625" style="2"/>
    <col min="4120" max="4120" width="1.6640625" style="2" customWidth="1"/>
    <col min="4121" max="4121" width="12.6640625" style="2"/>
    <col min="4122" max="4122" width="1.6640625" style="2" customWidth="1"/>
    <col min="4123" max="4123" width="12.6640625" style="2"/>
    <col min="4124" max="4124" width="1.6640625" style="2" customWidth="1"/>
    <col min="4125" max="4125" width="12.6640625" style="2"/>
    <col min="4126" max="4126" width="1.6640625" style="2" customWidth="1"/>
    <col min="4127" max="4352" width="12.6640625" style="2"/>
    <col min="4353" max="4353" width="9.109375" style="2" customWidth="1"/>
    <col min="4354" max="4354" width="8.6640625" style="2" customWidth="1"/>
    <col min="4355" max="4355" width="23.33203125" style="2" customWidth="1"/>
    <col min="4356" max="4356" width="1.6640625" style="2" customWidth="1"/>
    <col min="4357" max="4357" width="12.6640625" style="2"/>
    <col min="4358" max="4358" width="1.6640625" style="2" customWidth="1"/>
    <col min="4359" max="4359" width="12.6640625" style="2"/>
    <col min="4360" max="4360" width="1.6640625" style="2" customWidth="1"/>
    <col min="4361" max="4361" width="12.6640625" style="2"/>
    <col min="4362" max="4362" width="1.6640625" style="2" customWidth="1"/>
    <col min="4363" max="4363" width="12.6640625" style="2"/>
    <col min="4364" max="4364" width="1.6640625" style="2" customWidth="1"/>
    <col min="4365" max="4365" width="12.6640625" style="2"/>
    <col min="4366" max="4366" width="1.6640625" style="2" customWidth="1"/>
    <col min="4367" max="4367" width="12.6640625" style="2"/>
    <col min="4368" max="4368" width="1.6640625" style="2" customWidth="1"/>
    <col min="4369" max="4369" width="12.6640625" style="2"/>
    <col min="4370" max="4370" width="1.6640625" style="2" customWidth="1"/>
    <col min="4371" max="4371" width="12.6640625" style="2"/>
    <col min="4372" max="4372" width="1.6640625" style="2" customWidth="1"/>
    <col min="4373" max="4373" width="12.6640625" style="2"/>
    <col min="4374" max="4374" width="1.6640625" style="2" customWidth="1"/>
    <col min="4375" max="4375" width="12.6640625" style="2"/>
    <col min="4376" max="4376" width="1.6640625" style="2" customWidth="1"/>
    <col min="4377" max="4377" width="12.6640625" style="2"/>
    <col min="4378" max="4378" width="1.6640625" style="2" customWidth="1"/>
    <col min="4379" max="4379" width="12.6640625" style="2"/>
    <col min="4380" max="4380" width="1.6640625" style="2" customWidth="1"/>
    <col min="4381" max="4381" width="12.6640625" style="2"/>
    <col min="4382" max="4382" width="1.6640625" style="2" customWidth="1"/>
    <col min="4383" max="4608" width="12.6640625" style="2"/>
    <col min="4609" max="4609" width="9.109375" style="2" customWidth="1"/>
    <col min="4610" max="4610" width="8.6640625" style="2" customWidth="1"/>
    <col min="4611" max="4611" width="23.33203125" style="2" customWidth="1"/>
    <col min="4612" max="4612" width="1.6640625" style="2" customWidth="1"/>
    <col min="4613" max="4613" width="12.6640625" style="2"/>
    <col min="4614" max="4614" width="1.6640625" style="2" customWidth="1"/>
    <col min="4615" max="4615" width="12.6640625" style="2"/>
    <col min="4616" max="4616" width="1.6640625" style="2" customWidth="1"/>
    <col min="4617" max="4617" width="12.6640625" style="2"/>
    <col min="4618" max="4618" width="1.6640625" style="2" customWidth="1"/>
    <col min="4619" max="4619" width="12.6640625" style="2"/>
    <col min="4620" max="4620" width="1.6640625" style="2" customWidth="1"/>
    <col min="4621" max="4621" width="12.6640625" style="2"/>
    <col min="4622" max="4622" width="1.6640625" style="2" customWidth="1"/>
    <col min="4623" max="4623" width="12.6640625" style="2"/>
    <col min="4624" max="4624" width="1.6640625" style="2" customWidth="1"/>
    <col min="4625" max="4625" width="12.6640625" style="2"/>
    <col min="4626" max="4626" width="1.6640625" style="2" customWidth="1"/>
    <col min="4627" max="4627" width="12.6640625" style="2"/>
    <col min="4628" max="4628" width="1.6640625" style="2" customWidth="1"/>
    <col min="4629" max="4629" width="12.6640625" style="2"/>
    <col min="4630" max="4630" width="1.6640625" style="2" customWidth="1"/>
    <col min="4631" max="4631" width="12.6640625" style="2"/>
    <col min="4632" max="4632" width="1.6640625" style="2" customWidth="1"/>
    <col min="4633" max="4633" width="12.6640625" style="2"/>
    <col min="4634" max="4634" width="1.6640625" style="2" customWidth="1"/>
    <col min="4635" max="4635" width="12.6640625" style="2"/>
    <col min="4636" max="4636" width="1.6640625" style="2" customWidth="1"/>
    <col min="4637" max="4637" width="12.6640625" style="2"/>
    <col min="4638" max="4638" width="1.6640625" style="2" customWidth="1"/>
    <col min="4639" max="4864" width="12.6640625" style="2"/>
    <col min="4865" max="4865" width="9.109375" style="2" customWidth="1"/>
    <col min="4866" max="4866" width="8.6640625" style="2" customWidth="1"/>
    <col min="4867" max="4867" width="23.33203125" style="2" customWidth="1"/>
    <col min="4868" max="4868" width="1.6640625" style="2" customWidth="1"/>
    <col min="4869" max="4869" width="12.6640625" style="2"/>
    <col min="4870" max="4870" width="1.6640625" style="2" customWidth="1"/>
    <col min="4871" max="4871" width="12.6640625" style="2"/>
    <col min="4872" max="4872" width="1.6640625" style="2" customWidth="1"/>
    <col min="4873" max="4873" width="12.6640625" style="2"/>
    <col min="4874" max="4874" width="1.6640625" style="2" customWidth="1"/>
    <col min="4875" max="4875" width="12.6640625" style="2"/>
    <col min="4876" max="4876" width="1.6640625" style="2" customWidth="1"/>
    <col min="4877" max="4877" width="12.6640625" style="2"/>
    <col min="4878" max="4878" width="1.6640625" style="2" customWidth="1"/>
    <col min="4879" max="4879" width="12.6640625" style="2"/>
    <col min="4880" max="4880" width="1.6640625" style="2" customWidth="1"/>
    <col min="4881" max="4881" width="12.6640625" style="2"/>
    <col min="4882" max="4882" width="1.6640625" style="2" customWidth="1"/>
    <col min="4883" max="4883" width="12.6640625" style="2"/>
    <col min="4884" max="4884" width="1.6640625" style="2" customWidth="1"/>
    <col min="4885" max="4885" width="12.6640625" style="2"/>
    <col min="4886" max="4886" width="1.6640625" style="2" customWidth="1"/>
    <col min="4887" max="4887" width="12.6640625" style="2"/>
    <col min="4888" max="4888" width="1.6640625" style="2" customWidth="1"/>
    <col min="4889" max="4889" width="12.6640625" style="2"/>
    <col min="4890" max="4890" width="1.6640625" style="2" customWidth="1"/>
    <col min="4891" max="4891" width="12.6640625" style="2"/>
    <col min="4892" max="4892" width="1.6640625" style="2" customWidth="1"/>
    <col min="4893" max="4893" width="12.6640625" style="2"/>
    <col min="4894" max="4894" width="1.6640625" style="2" customWidth="1"/>
    <col min="4895" max="5120" width="12.6640625" style="2"/>
    <col min="5121" max="5121" width="9.109375" style="2" customWidth="1"/>
    <col min="5122" max="5122" width="8.6640625" style="2" customWidth="1"/>
    <col min="5123" max="5123" width="23.33203125" style="2" customWidth="1"/>
    <col min="5124" max="5124" width="1.6640625" style="2" customWidth="1"/>
    <col min="5125" max="5125" width="12.6640625" style="2"/>
    <col min="5126" max="5126" width="1.6640625" style="2" customWidth="1"/>
    <col min="5127" max="5127" width="12.6640625" style="2"/>
    <col min="5128" max="5128" width="1.6640625" style="2" customWidth="1"/>
    <col min="5129" max="5129" width="12.6640625" style="2"/>
    <col min="5130" max="5130" width="1.6640625" style="2" customWidth="1"/>
    <col min="5131" max="5131" width="12.6640625" style="2"/>
    <col min="5132" max="5132" width="1.6640625" style="2" customWidth="1"/>
    <col min="5133" max="5133" width="12.6640625" style="2"/>
    <col min="5134" max="5134" width="1.6640625" style="2" customWidth="1"/>
    <col min="5135" max="5135" width="12.6640625" style="2"/>
    <col min="5136" max="5136" width="1.6640625" style="2" customWidth="1"/>
    <col min="5137" max="5137" width="12.6640625" style="2"/>
    <col min="5138" max="5138" width="1.6640625" style="2" customWidth="1"/>
    <col min="5139" max="5139" width="12.6640625" style="2"/>
    <col min="5140" max="5140" width="1.6640625" style="2" customWidth="1"/>
    <col min="5141" max="5141" width="12.6640625" style="2"/>
    <col min="5142" max="5142" width="1.6640625" style="2" customWidth="1"/>
    <col min="5143" max="5143" width="12.6640625" style="2"/>
    <col min="5144" max="5144" width="1.6640625" style="2" customWidth="1"/>
    <col min="5145" max="5145" width="12.6640625" style="2"/>
    <col min="5146" max="5146" width="1.6640625" style="2" customWidth="1"/>
    <col min="5147" max="5147" width="12.6640625" style="2"/>
    <col min="5148" max="5148" width="1.6640625" style="2" customWidth="1"/>
    <col min="5149" max="5149" width="12.6640625" style="2"/>
    <col min="5150" max="5150" width="1.6640625" style="2" customWidth="1"/>
    <col min="5151" max="5376" width="12.6640625" style="2"/>
    <col min="5377" max="5377" width="9.109375" style="2" customWidth="1"/>
    <col min="5378" max="5378" width="8.6640625" style="2" customWidth="1"/>
    <col min="5379" max="5379" width="23.33203125" style="2" customWidth="1"/>
    <col min="5380" max="5380" width="1.6640625" style="2" customWidth="1"/>
    <col min="5381" max="5381" width="12.6640625" style="2"/>
    <col min="5382" max="5382" width="1.6640625" style="2" customWidth="1"/>
    <col min="5383" max="5383" width="12.6640625" style="2"/>
    <col min="5384" max="5384" width="1.6640625" style="2" customWidth="1"/>
    <col min="5385" max="5385" width="12.6640625" style="2"/>
    <col min="5386" max="5386" width="1.6640625" style="2" customWidth="1"/>
    <col min="5387" max="5387" width="12.6640625" style="2"/>
    <col min="5388" max="5388" width="1.6640625" style="2" customWidth="1"/>
    <col min="5389" max="5389" width="12.6640625" style="2"/>
    <col min="5390" max="5390" width="1.6640625" style="2" customWidth="1"/>
    <col min="5391" max="5391" width="12.6640625" style="2"/>
    <col min="5392" max="5392" width="1.6640625" style="2" customWidth="1"/>
    <col min="5393" max="5393" width="12.6640625" style="2"/>
    <col min="5394" max="5394" width="1.6640625" style="2" customWidth="1"/>
    <col min="5395" max="5395" width="12.6640625" style="2"/>
    <col min="5396" max="5396" width="1.6640625" style="2" customWidth="1"/>
    <col min="5397" max="5397" width="12.6640625" style="2"/>
    <col min="5398" max="5398" width="1.6640625" style="2" customWidth="1"/>
    <col min="5399" max="5399" width="12.6640625" style="2"/>
    <col min="5400" max="5400" width="1.6640625" style="2" customWidth="1"/>
    <col min="5401" max="5401" width="12.6640625" style="2"/>
    <col min="5402" max="5402" width="1.6640625" style="2" customWidth="1"/>
    <col min="5403" max="5403" width="12.6640625" style="2"/>
    <col min="5404" max="5404" width="1.6640625" style="2" customWidth="1"/>
    <col min="5405" max="5405" width="12.6640625" style="2"/>
    <col min="5406" max="5406" width="1.6640625" style="2" customWidth="1"/>
    <col min="5407" max="5632" width="12.6640625" style="2"/>
    <col min="5633" max="5633" width="9.109375" style="2" customWidth="1"/>
    <col min="5634" max="5634" width="8.6640625" style="2" customWidth="1"/>
    <col min="5635" max="5635" width="23.33203125" style="2" customWidth="1"/>
    <col min="5636" max="5636" width="1.6640625" style="2" customWidth="1"/>
    <col min="5637" max="5637" width="12.6640625" style="2"/>
    <col min="5638" max="5638" width="1.6640625" style="2" customWidth="1"/>
    <col min="5639" max="5639" width="12.6640625" style="2"/>
    <col min="5640" max="5640" width="1.6640625" style="2" customWidth="1"/>
    <col min="5641" max="5641" width="12.6640625" style="2"/>
    <col min="5642" max="5642" width="1.6640625" style="2" customWidth="1"/>
    <col min="5643" max="5643" width="12.6640625" style="2"/>
    <col min="5644" max="5644" width="1.6640625" style="2" customWidth="1"/>
    <col min="5645" max="5645" width="12.6640625" style="2"/>
    <col min="5646" max="5646" width="1.6640625" style="2" customWidth="1"/>
    <col min="5647" max="5647" width="12.6640625" style="2"/>
    <col min="5648" max="5648" width="1.6640625" style="2" customWidth="1"/>
    <col min="5649" max="5649" width="12.6640625" style="2"/>
    <col min="5650" max="5650" width="1.6640625" style="2" customWidth="1"/>
    <col min="5651" max="5651" width="12.6640625" style="2"/>
    <col min="5652" max="5652" width="1.6640625" style="2" customWidth="1"/>
    <col min="5653" max="5653" width="12.6640625" style="2"/>
    <col min="5654" max="5654" width="1.6640625" style="2" customWidth="1"/>
    <col min="5655" max="5655" width="12.6640625" style="2"/>
    <col min="5656" max="5656" width="1.6640625" style="2" customWidth="1"/>
    <col min="5657" max="5657" width="12.6640625" style="2"/>
    <col min="5658" max="5658" width="1.6640625" style="2" customWidth="1"/>
    <col min="5659" max="5659" width="12.6640625" style="2"/>
    <col min="5660" max="5660" width="1.6640625" style="2" customWidth="1"/>
    <col min="5661" max="5661" width="12.6640625" style="2"/>
    <col min="5662" max="5662" width="1.6640625" style="2" customWidth="1"/>
    <col min="5663" max="5888" width="12.6640625" style="2"/>
    <col min="5889" max="5889" width="9.109375" style="2" customWidth="1"/>
    <col min="5890" max="5890" width="8.6640625" style="2" customWidth="1"/>
    <col min="5891" max="5891" width="23.33203125" style="2" customWidth="1"/>
    <col min="5892" max="5892" width="1.6640625" style="2" customWidth="1"/>
    <col min="5893" max="5893" width="12.6640625" style="2"/>
    <col min="5894" max="5894" width="1.6640625" style="2" customWidth="1"/>
    <col min="5895" max="5895" width="12.6640625" style="2"/>
    <col min="5896" max="5896" width="1.6640625" style="2" customWidth="1"/>
    <col min="5897" max="5897" width="12.6640625" style="2"/>
    <col min="5898" max="5898" width="1.6640625" style="2" customWidth="1"/>
    <col min="5899" max="5899" width="12.6640625" style="2"/>
    <col min="5900" max="5900" width="1.6640625" style="2" customWidth="1"/>
    <col min="5901" max="5901" width="12.6640625" style="2"/>
    <col min="5902" max="5902" width="1.6640625" style="2" customWidth="1"/>
    <col min="5903" max="5903" width="12.6640625" style="2"/>
    <col min="5904" max="5904" width="1.6640625" style="2" customWidth="1"/>
    <col min="5905" max="5905" width="12.6640625" style="2"/>
    <col min="5906" max="5906" width="1.6640625" style="2" customWidth="1"/>
    <col min="5907" max="5907" width="12.6640625" style="2"/>
    <col min="5908" max="5908" width="1.6640625" style="2" customWidth="1"/>
    <col min="5909" max="5909" width="12.6640625" style="2"/>
    <col min="5910" max="5910" width="1.6640625" style="2" customWidth="1"/>
    <col min="5911" max="5911" width="12.6640625" style="2"/>
    <col min="5912" max="5912" width="1.6640625" style="2" customWidth="1"/>
    <col min="5913" max="5913" width="12.6640625" style="2"/>
    <col min="5914" max="5914" width="1.6640625" style="2" customWidth="1"/>
    <col min="5915" max="5915" width="12.6640625" style="2"/>
    <col min="5916" max="5916" width="1.6640625" style="2" customWidth="1"/>
    <col min="5917" max="5917" width="12.6640625" style="2"/>
    <col min="5918" max="5918" width="1.6640625" style="2" customWidth="1"/>
    <col min="5919" max="6144" width="12.6640625" style="2"/>
    <col min="6145" max="6145" width="9.109375" style="2" customWidth="1"/>
    <col min="6146" max="6146" width="8.6640625" style="2" customWidth="1"/>
    <col min="6147" max="6147" width="23.33203125" style="2" customWidth="1"/>
    <col min="6148" max="6148" width="1.6640625" style="2" customWidth="1"/>
    <col min="6149" max="6149" width="12.6640625" style="2"/>
    <col min="6150" max="6150" width="1.6640625" style="2" customWidth="1"/>
    <col min="6151" max="6151" width="12.6640625" style="2"/>
    <col min="6152" max="6152" width="1.6640625" style="2" customWidth="1"/>
    <col min="6153" max="6153" width="12.6640625" style="2"/>
    <col min="6154" max="6154" width="1.6640625" style="2" customWidth="1"/>
    <col min="6155" max="6155" width="12.6640625" style="2"/>
    <col min="6156" max="6156" width="1.6640625" style="2" customWidth="1"/>
    <col min="6157" max="6157" width="12.6640625" style="2"/>
    <col min="6158" max="6158" width="1.6640625" style="2" customWidth="1"/>
    <col min="6159" max="6159" width="12.6640625" style="2"/>
    <col min="6160" max="6160" width="1.6640625" style="2" customWidth="1"/>
    <col min="6161" max="6161" width="12.6640625" style="2"/>
    <col min="6162" max="6162" width="1.6640625" style="2" customWidth="1"/>
    <col min="6163" max="6163" width="12.6640625" style="2"/>
    <col min="6164" max="6164" width="1.6640625" style="2" customWidth="1"/>
    <col min="6165" max="6165" width="12.6640625" style="2"/>
    <col min="6166" max="6166" width="1.6640625" style="2" customWidth="1"/>
    <col min="6167" max="6167" width="12.6640625" style="2"/>
    <col min="6168" max="6168" width="1.6640625" style="2" customWidth="1"/>
    <col min="6169" max="6169" width="12.6640625" style="2"/>
    <col min="6170" max="6170" width="1.6640625" style="2" customWidth="1"/>
    <col min="6171" max="6171" width="12.6640625" style="2"/>
    <col min="6172" max="6172" width="1.6640625" style="2" customWidth="1"/>
    <col min="6173" max="6173" width="12.6640625" style="2"/>
    <col min="6174" max="6174" width="1.6640625" style="2" customWidth="1"/>
    <col min="6175" max="6400" width="12.6640625" style="2"/>
    <col min="6401" max="6401" width="9.109375" style="2" customWidth="1"/>
    <col min="6402" max="6402" width="8.6640625" style="2" customWidth="1"/>
    <col min="6403" max="6403" width="23.33203125" style="2" customWidth="1"/>
    <col min="6404" max="6404" width="1.6640625" style="2" customWidth="1"/>
    <col min="6405" max="6405" width="12.6640625" style="2"/>
    <col min="6406" max="6406" width="1.6640625" style="2" customWidth="1"/>
    <col min="6407" max="6407" width="12.6640625" style="2"/>
    <col min="6408" max="6408" width="1.6640625" style="2" customWidth="1"/>
    <col min="6409" max="6409" width="12.6640625" style="2"/>
    <col min="6410" max="6410" width="1.6640625" style="2" customWidth="1"/>
    <col min="6411" max="6411" width="12.6640625" style="2"/>
    <col min="6412" max="6412" width="1.6640625" style="2" customWidth="1"/>
    <col min="6413" max="6413" width="12.6640625" style="2"/>
    <col min="6414" max="6414" width="1.6640625" style="2" customWidth="1"/>
    <col min="6415" max="6415" width="12.6640625" style="2"/>
    <col min="6416" max="6416" width="1.6640625" style="2" customWidth="1"/>
    <col min="6417" max="6417" width="12.6640625" style="2"/>
    <col min="6418" max="6418" width="1.6640625" style="2" customWidth="1"/>
    <col min="6419" max="6419" width="12.6640625" style="2"/>
    <col min="6420" max="6420" width="1.6640625" style="2" customWidth="1"/>
    <col min="6421" max="6421" width="12.6640625" style="2"/>
    <col min="6422" max="6422" width="1.6640625" style="2" customWidth="1"/>
    <col min="6423" max="6423" width="12.6640625" style="2"/>
    <col min="6424" max="6424" width="1.6640625" style="2" customWidth="1"/>
    <col min="6425" max="6425" width="12.6640625" style="2"/>
    <col min="6426" max="6426" width="1.6640625" style="2" customWidth="1"/>
    <col min="6427" max="6427" width="12.6640625" style="2"/>
    <col min="6428" max="6428" width="1.6640625" style="2" customWidth="1"/>
    <col min="6429" max="6429" width="12.6640625" style="2"/>
    <col min="6430" max="6430" width="1.6640625" style="2" customWidth="1"/>
    <col min="6431" max="6656" width="12.6640625" style="2"/>
    <col min="6657" max="6657" width="9.109375" style="2" customWidth="1"/>
    <col min="6658" max="6658" width="8.6640625" style="2" customWidth="1"/>
    <col min="6659" max="6659" width="23.33203125" style="2" customWidth="1"/>
    <col min="6660" max="6660" width="1.6640625" style="2" customWidth="1"/>
    <col min="6661" max="6661" width="12.6640625" style="2"/>
    <col min="6662" max="6662" width="1.6640625" style="2" customWidth="1"/>
    <col min="6663" max="6663" width="12.6640625" style="2"/>
    <col min="6664" max="6664" width="1.6640625" style="2" customWidth="1"/>
    <col min="6665" max="6665" width="12.6640625" style="2"/>
    <col min="6666" max="6666" width="1.6640625" style="2" customWidth="1"/>
    <col min="6667" max="6667" width="12.6640625" style="2"/>
    <col min="6668" max="6668" width="1.6640625" style="2" customWidth="1"/>
    <col min="6669" max="6669" width="12.6640625" style="2"/>
    <col min="6670" max="6670" width="1.6640625" style="2" customWidth="1"/>
    <col min="6671" max="6671" width="12.6640625" style="2"/>
    <col min="6672" max="6672" width="1.6640625" style="2" customWidth="1"/>
    <col min="6673" max="6673" width="12.6640625" style="2"/>
    <col min="6674" max="6674" width="1.6640625" style="2" customWidth="1"/>
    <col min="6675" max="6675" width="12.6640625" style="2"/>
    <col min="6676" max="6676" width="1.6640625" style="2" customWidth="1"/>
    <col min="6677" max="6677" width="12.6640625" style="2"/>
    <col min="6678" max="6678" width="1.6640625" style="2" customWidth="1"/>
    <col min="6679" max="6679" width="12.6640625" style="2"/>
    <col min="6680" max="6680" width="1.6640625" style="2" customWidth="1"/>
    <col min="6681" max="6681" width="12.6640625" style="2"/>
    <col min="6682" max="6682" width="1.6640625" style="2" customWidth="1"/>
    <col min="6683" max="6683" width="12.6640625" style="2"/>
    <col min="6684" max="6684" width="1.6640625" style="2" customWidth="1"/>
    <col min="6685" max="6685" width="12.6640625" style="2"/>
    <col min="6686" max="6686" width="1.6640625" style="2" customWidth="1"/>
    <col min="6687" max="6912" width="12.6640625" style="2"/>
    <col min="6913" max="6913" width="9.109375" style="2" customWidth="1"/>
    <col min="6914" max="6914" width="8.6640625" style="2" customWidth="1"/>
    <col min="6915" max="6915" width="23.33203125" style="2" customWidth="1"/>
    <col min="6916" max="6916" width="1.6640625" style="2" customWidth="1"/>
    <col min="6917" max="6917" width="12.6640625" style="2"/>
    <col min="6918" max="6918" width="1.6640625" style="2" customWidth="1"/>
    <col min="6919" max="6919" width="12.6640625" style="2"/>
    <col min="6920" max="6920" width="1.6640625" style="2" customWidth="1"/>
    <col min="6921" max="6921" width="12.6640625" style="2"/>
    <col min="6922" max="6922" width="1.6640625" style="2" customWidth="1"/>
    <col min="6923" max="6923" width="12.6640625" style="2"/>
    <col min="6924" max="6924" width="1.6640625" style="2" customWidth="1"/>
    <col min="6925" max="6925" width="12.6640625" style="2"/>
    <col min="6926" max="6926" width="1.6640625" style="2" customWidth="1"/>
    <col min="6927" max="6927" width="12.6640625" style="2"/>
    <col min="6928" max="6928" width="1.6640625" style="2" customWidth="1"/>
    <col min="6929" max="6929" width="12.6640625" style="2"/>
    <col min="6930" max="6930" width="1.6640625" style="2" customWidth="1"/>
    <col min="6931" max="6931" width="12.6640625" style="2"/>
    <col min="6932" max="6932" width="1.6640625" style="2" customWidth="1"/>
    <col min="6933" max="6933" width="12.6640625" style="2"/>
    <col min="6934" max="6934" width="1.6640625" style="2" customWidth="1"/>
    <col min="6935" max="6935" width="12.6640625" style="2"/>
    <col min="6936" max="6936" width="1.6640625" style="2" customWidth="1"/>
    <col min="6937" max="6937" width="12.6640625" style="2"/>
    <col min="6938" max="6938" width="1.6640625" style="2" customWidth="1"/>
    <col min="6939" max="6939" width="12.6640625" style="2"/>
    <col min="6940" max="6940" width="1.6640625" style="2" customWidth="1"/>
    <col min="6941" max="6941" width="12.6640625" style="2"/>
    <col min="6942" max="6942" width="1.6640625" style="2" customWidth="1"/>
    <col min="6943" max="7168" width="12.6640625" style="2"/>
    <col min="7169" max="7169" width="9.109375" style="2" customWidth="1"/>
    <col min="7170" max="7170" width="8.6640625" style="2" customWidth="1"/>
    <col min="7171" max="7171" width="23.33203125" style="2" customWidth="1"/>
    <col min="7172" max="7172" width="1.6640625" style="2" customWidth="1"/>
    <col min="7173" max="7173" width="12.6640625" style="2"/>
    <col min="7174" max="7174" width="1.6640625" style="2" customWidth="1"/>
    <col min="7175" max="7175" width="12.6640625" style="2"/>
    <col min="7176" max="7176" width="1.6640625" style="2" customWidth="1"/>
    <col min="7177" max="7177" width="12.6640625" style="2"/>
    <col min="7178" max="7178" width="1.6640625" style="2" customWidth="1"/>
    <col min="7179" max="7179" width="12.6640625" style="2"/>
    <col min="7180" max="7180" width="1.6640625" style="2" customWidth="1"/>
    <col min="7181" max="7181" width="12.6640625" style="2"/>
    <col min="7182" max="7182" width="1.6640625" style="2" customWidth="1"/>
    <col min="7183" max="7183" width="12.6640625" style="2"/>
    <col min="7184" max="7184" width="1.6640625" style="2" customWidth="1"/>
    <col min="7185" max="7185" width="12.6640625" style="2"/>
    <col min="7186" max="7186" width="1.6640625" style="2" customWidth="1"/>
    <col min="7187" max="7187" width="12.6640625" style="2"/>
    <col min="7188" max="7188" width="1.6640625" style="2" customWidth="1"/>
    <col min="7189" max="7189" width="12.6640625" style="2"/>
    <col min="7190" max="7190" width="1.6640625" style="2" customWidth="1"/>
    <col min="7191" max="7191" width="12.6640625" style="2"/>
    <col min="7192" max="7192" width="1.6640625" style="2" customWidth="1"/>
    <col min="7193" max="7193" width="12.6640625" style="2"/>
    <col min="7194" max="7194" width="1.6640625" style="2" customWidth="1"/>
    <col min="7195" max="7195" width="12.6640625" style="2"/>
    <col min="7196" max="7196" width="1.6640625" style="2" customWidth="1"/>
    <col min="7197" max="7197" width="12.6640625" style="2"/>
    <col min="7198" max="7198" width="1.6640625" style="2" customWidth="1"/>
    <col min="7199" max="7424" width="12.6640625" style="2"/>
    <col min="7425" max="7425" width="9.109375" style="2" customWidth="1"/>
    <col min="7426" max="7426" width="8.6640625" style="2" customWidth="1"/>
    <col min="7427" max="7427" width="23.33203125" style="2" customWidth="1"/>
    <col min="7428" max="7428" width="1.6640625" style="2" customWidth="1"/>
    <col min="7429" max="7429" width="12.6640625" style="2"/>
    <col min="7430" max="7430" width="1.6640625" style="2" customWidth="1"/>
    <col min="7431" max="7431" width="12.6640625" style="2"/>
    <col min="7432" max="7432" width="1.6640625" style="2" customWidth="1"/>
    <col min="7433" max="7433" width="12.6640625" style="2"/>
    <col min="7434" max="7434" width="1.6640625" style="2" customWidth="1"/>
    <col min="7435" max="7435" width="12.6640625" style="2"/>
    <col min="7436" max="7436" width="1.6640625" style="2" customWidth="1"/>
    <col min="7437" max="7437" width="12.6640625" style="2"/>
    <col min="7438" max="7438" width="1.6640625" style="2" customWidth="1"/>
    <col min="7439" max="7439" width="12.6640625" style="2"/>
    <col min="7440" max="7440" width="1.6640625" style="2" customWidth="1"/>
    <col min="7441" max="7441" width="12.6640625" style="2"/>
    <col min="7442" max="7442" width="1.6640625" style="2" customWidth="1"/>
    <col min="7443" max="7443" width="12.6640625" style="2"/>
    <col min="7444" max="7444" width="1.6640625" style="2" customWidth="1"/>
    <col min="7445" max="7445" width="12.6640625" style="2"/>
    <col min="7446" max="7446" width="1.6640625" style="2" customWidth="1"/>
    <col min="7447" max="7447" width="12.6640625" style="2"/>
    <col min="7448" max="7448" width="1.6640625" style="2" customWidth="1"/>
    <col min="7449" max="7449" width="12.6640625" style="2"/>
    <col min="7450" max="7450" width="1.6640625" style="2" customWidth="1"/>
    <col min="7451" max="7451" width="12.6640625" style="2"/>
    <col min="7452" max="7452" width="1.6640625" style="2" customWidth="1"/>
    <col min="7453" max="7453" width="12.6640625" style="2"/>
    <col min="7454" max="7454" width="1.6640625" style="2" customWidth="1"/>
    <col min="7455" max="7680" width="12.6640625" style="2"/>
    <col min="7681" max="7681" width="9.109375" style="2" customWidth="1"/>
    <col min="7682" max="7682" width="8.6640625" style="2" customWidth="1"/>
    <col min="7683" max="7683" width="23.33203125" style="2" customWidth="1"/>
    <col min="7684" max="7684" width="1.6640625" style="2" customWidth="1"/>
    <col min="7685" max="7685" width="12.6640625" style="2"/>
    <col min="7686" max="7686" width="1.6640625" style="2" customWidth="1"/>
    <col min="7687" max="7687" width="12.6640625" style="2"/>
    <col min="7688" max="7688" width="1.6640625" style="2" customWidth="1"/>
    <col min="7689" max="7689" width="12.6640625" style="2"/>
    <col min="7690" max="7690" width="1.6640625" style="2" customWidth="1"/>
    <col min="7691" max="7691" width="12.6640625" style="2"/>
    <col min="7692" max="7692" width="1.6640625" style="2" customWidth="1"/>
    <col min="7693" max="7693" width="12.6640625" style="2"/>
    <col min="7694" max="7694" width="1.6640625" style="2" customWidth="1"/>
    <col min="7695" max="7695" width="12.6640625" style="2"/>
    <col min="7696" max="7696" width="1.6640625" style="2" customWidth="1"/>
    <col min="7697" max="7697" width="12.6640625" style="2"/>
    <col min="7698" max="7698" width="1.6640625" style="2" customWidth="1"/>
    <col min="7699" max="7699" width="12.6640625" style="2"/>
    <col min="7700" max="7700" width="1.6640625" style="2" customWidth="1"/>
    <col min="7701" max="7701" width="12.6640625" style="2"/>
    <col min="7702" max="7702" width="1.6640625" style="2" customWidth="1"/>
    <col min="7703" max="7703" width="12.6640625" style="2"/>
    <col min="7704" max="7704" width="1.6640625" style="2" customWidth="1"/>
    <col min="7705" max="7705" width="12.6640625" style="2"/>
    <col min="7706" max="7706" width="1.6640625" style="2" customWidth="1"/>
    <col min="7707" max="7707" width="12.6640625" style="2"/>
    <col min="7708" max="7708" width="1.6640625" style="2" customWidth="1"/>
    <col min="7709" max="7709" width="12.6640625" style="2"/>
    <col min="7710" max="7710" width="1.6640625" style="2" customWidth="1"/>
    <col min="7711" max="7936" width="12.6640625" style="2"/>
    <col min="7937" max="7937" width="9.109375" style="2" customWidth="1"/>
    <col min="7938" max="7938" width="8.6640625" style="2" customWidth="1"/>
    <col min="7939" max="7939" width="23.33203125" style="2" customWidth="1"/>
    <col min="7940" max="7940" width="1.6640625" style="2" customWidth="1"/>
    <col min="7941" max="7941" width="12.6640625" style="2"/>
    <col min="7942" max="7942" width="1.6640625" style="2" customWidth="1"/>
    <col min="7943" max="7943" width="12.6640625" style="2"/>
    <col min="7944" max="7944" width="1.6640625" style="2" customWidth="1"/>
    <col min="7945" max="7945" width="12.6640625" style="2"/>
    <col min="7946" max="7946" width="1.6640625" style="2" customWidth="1"/>
    <col min="7947" max="7947" width="12.6640625" style="2"/>
    <col min="7948" max="7948" width="1.6640625" style="2" customWidth="1"/>
    <col min="7949" max="7949" width="12.6640625" style="2"/>
    <col min="7950" max="7950" width="1.6640625" style="2" customWidth="1"/>
    <col min="7951" max="7951" width="12.6640625" style="2"/>
    <col min="7952" max="7952" width="1.6640625" style="2" customWidth="1"/>
    <col min="7953" max="7953" width="12.6640625" style="2"/>
    <col min="7954" max="7954" width="1.6640625" style="2" customWidth="1"/>
    <col min="7955" max="7955" width="12.6640625" style="2"/>
    <col min="7956" max="7956" width="1.6640625" style="2" customWidth="1"/>
    <col min="7957" max="7957" width="12.6640625" style="2"/>
    <col min="7958" max="7958" width="1.6640625" style="2" customWidth="1"/>
    <col min="7959" max="7959" width="12.6640625" style="2"/>
    <col min="7960" max="7960" width="1.6640625" style="2" customWidth="1"/>
    <col min="7961" max="7961" width="12.6640625" style="2"/>
    <col min="7962" max="7962" width="1.6640625" style="2" customWidth="1"/>
    <col min="7963" max="7963" width="12.6640625" style="2"/>
    <col min="7964" max="7964" width="1.6640625" style="2" customWidth="1"/>
    <col min="7965" max="7965" width="12.6640625" style="2"/>
    <col min="7966" max="7966" width="1.6640625" style="2" customWidth="1"/>
    <col min="7967" max="8192" width="12.6640625" style="2"/>
    <col min="8193" max="8193" width="9.109375" style="2" customWidth="1"/>
    <col min="8194" max="8194" width="8.6640625" style="2" customWidth="1"/>
    <col min="8195" max="8195" width="23.33203125" style="2" customWidth="1"/>
    <col min="8196" max="8196" width="1.6640625" style="2" customWidth="1"/>
    <col min="8197" max="8197" width="12.6640625" style="2"/>
    <col min="8198" max="8198" width="1.6640625" style="2" customWidth="1"/>
    <col min="8199" max="8199" width="12.6640625" style="2"/>
    <col min="8200" max="8200" width="1.6640625" style="2" customWidth="1"/>
    <col min="8201" max="8201" width="12.6640625" style="2"/>
    <col min="8202" max="8202" width="1.6640625" style="2" customWidth="1"/>
    <col min="8203" max="8203" width="12.6640625" style="2"/>
    <col min="8204" max="8204" width="1.6640625" style="2" customWidth="1"/>
    <col min="8205" max="8205" width="12.6640625" style="2"/>
    <col min="8206" max="8206" width="1.6640625" style="2" customWidth="1"/>
    <col min="8207" max="8207" width="12.6640625" style="2"/>
    <col min="8208" max="8208" width="1.6640625" style="2" customWidth="1"/>
    <col min="8209" max="8209" width="12.6640625" style="2"/>
    <col min="8210" max="8210" width="1.6640625" style="2" customWidth="1"/>
    <col min="8211" max="8211" width="12.6640625" style="2"/>
    <col min="8212" max="8212" width="1.6640625" style="2" customWidth="1"/>
    <col min="8213" max="8213" width="12.6640625" style="2"/>
    <col min="8214" max="8214" width="1.6640625" style="2" customWidth="1"/>
    <col min="8215" max="8215" width="12.6640625" style="2"/>
    <col min="8216" max="8216" width="1.6640625" style="2" customWidth="1"/>
    <col min="8217" max="8217" width="12.6640625" style="2"/>
    <col min="8218" max="8218" width="1.6640625" style="2" customWidth="1"/>
    <col min="8219" max="8219" width="12.6640625" style="2"/>
    <col min="8220" max="8220" width="1.6640625" style="2" customWidth="1"/>
    <col min="8221" max="8221" width="12.6640625" style="2"/>
    <col min="8222" max="8222" width="1.6640625" style="2" customWidth="1"/>
    <col min="8223" max="8448" width="12.6640625" style="2"/>
    <col min="8449" max="8449" width="9.109375" style="2" customWidth="1"/>
    <col min="8450" max="8450" width="8.6640625" style="2" customWidth="1"/>
    <col min="8451" max="8451" width="23.33203125" style="2" customWidth="1"/>
    <col min="8452" max="8452" width="1.6640625" style="2" customWidth="1"/>
    <col min="8453" max="8453" width="12.6640625" style="2"/>
    <col min="8454" max="8454" width="1.6640625" style="2" customWidth="1"/>
    <col min="8455" max="8455" width="12.6640625" style="2"/>
    <col min="8456" max="8456" width="1.6640625" style="2" customWidth="1"/>
    <col min="8457" max="8457" width="12.6640625" style="2"/>
    <col min="8458" max="8458" width="1.6640625" style="2" customWidth="1"/>
    <col min="8459" max="8459" width="12.6640625" style="2"/>
    <col min="8460" max="8460" width="1.6640625" style="2" customWidth="1"/>
    <col min="8461" max="8461" width="12.6640625" style="2"/>
    <col min="8462" max="8462" width="1.6640625" style="2" customWidth="1"/>
    <col min="8463" max="8463" width="12.6640625" style="2"/>
    <col min="8464" max="8464" width="1.6640625" style="2" customWidth="1"/>
    <col min="8465" max="8465" width="12.6640625" style="2"/>
    <col min="8466" max="8466" width="1.6640625" style="2" customWidth="1"/>
    <col min="8467" max="8467" width="12.6640625" style="2"/>
    <col min="8468" max="8468" width="1.6640625" style="2" customWidth="1"/>
    <col min="8469" max="8469" width="12.6640625" style="2"/>
    <col min="8470" max="8470" width="1.6640625" style="2" customWidth="1"/>
    <col min="8471" max="8471" width="12.6640625" style="2"/>
    <col min="8472" max="8472" width="1.6640625" style="2" customWidth="1"/>
    <col min="8473" max="8473" width="12.6640625" style="2"/>
    <col min="8474" max="8474" width="1.6640625" style="2" customWidth="1"/>
    <col min="8475" max="8475" width="12.6640625" style="2"/>
    <col min="8476" max="8476" width="1.6640625" style="2" customWidth="1"/>
    <col min="8477" max="8477" width="12.6640625" style="2"/>
    <col min="8478" max="8478" width="1.6640625" style="2" customWidth="1"/>
    <col min="8479" max="8704" width="12.6640625" style="2"/>
    <col min="8705" max="8705" width="9.109375" style="2" customWidth="1"/>
    <col min="8706" max="8706" width="8.6640625" style="2" customWidth="1"/>
    <col min="8707" max="8707" width="23.33203125" style="2" customWidth="1"/>
    <col min="8708" max="8708" width="1.6640625" style="2" customWidth="1"/>
    <col min="8709" max="8709" width="12.6640625" style="2"/>
    <col min="8710" max="8710" width="1.6640625" style="2" customWidth="1"/>
    <col min="8711" max="8711" width="12.6640625" style="2"/>
    <col min="8712" max="8712" width="1.6640625" style="2" customWidth="1"/>
    <col min="8713" max="8713" width="12.6640625" style="2"/>
    <col min="8714" max="8714" width="1.6640625" style="2" customWidth="1"/>
    <col min="8715" max="8715" width="12.6640625" style="2"/>
    <col min="8716" max="8716" width="1.6640625" style="2" customWidth="1"/>
    <col min="8717" max="8717" width="12.6640625" style="2"/>
    <col min="8718" max="8718" width="1.6640625" style="2" customWidth="1"/>
    <col min="8719" max="8719" width="12.6640625" style="2"/>
    <col min="8720" max="8720" width="1.6640625" style="2" customWidth="1"/>
    <col min="8721" max="8721" width="12.6640625" style="2"/>
    <col min="8722" max="8722" width="1.6640625" style="2" customWidth="1"/>
    <col min="8723" max="8723" width="12.6640625" style="2"/>
    <col min="8724" max="8724" width="1.6640625" style="2" customWidth="1"/>
    <col min="8725" max="8725" width="12.6640625" style="2"/>
    <col min="8726" max="8726" width="1.6640625" style="2" customWidth="1"/>
    <col min="8727" max="8727" width="12.6640625" style="2"/>
    <col min="8728" max="8728" width="1.6640625" style="2" customWidth="1"/>
    <col min="8729" max="8729" width="12.6640625" style="2"/>
    <col min="8730" max="8730" width="1.6640625" style="2" customWidth="1"/>
    <col min="8731" max="8731" width="12.6640625" style="2"/>
    <col min="8732" max="8732" width="1.6640625" style="2" customWidth="1"/>
    <col min="8733" max="8733" width="12.6640625" style="2"/>
    <col min="8734" max="8734" width="1.6640625" style="2" customWidth="1"/>
    <col min="8735" max="8960" width="12.6640625" style="2"/>
    <col min="8961" max="8961" width="9.109375" style="2" customWidth="1"/>
    <col min="8962" max="8962" width="8.6640625" style="2" customWidth="1"/>
    <col min="8963" max="8963" width="23.33203125" style="2" customWidth="1"/>
    <col min="8964" max="8964" width="1.6640625" style="2" customWidth="1"/>
    <col min="8965" max="8965" width="12.6640625" style="2"/>
    <col min="8966" max="8966" width="1.6640625" style="2" customWidth="1"/>
    <col min="8967" max="8967" width="12.6640625" style="2"/>
    <col min="8968" max="8968" width="1.6640625" style="2" customWidth="1"/>
    <col min="8969" max="8969" width="12.6640625" style="2"/>
    <col min="8970" max="8970" width="1.6640625" style="2" customWidth="1"/>
    <col min="8971" max="8971" width="12.6640625" style="2"/>
    <col min="8972" max="8972" width="1.6640625" style="2" customWidth="1"/>
    <col min="8973" max="8973" width="12.6640625" style="2"/>
    <col min="8974" max="8974" width="1.6640625" style="2" customWidth="1"/>
    <col min="8975" max="8975" width="12.6640625" style="2"/>
    <col min="8976" max="8976" width="1.6640625" style="2" customWidth="1"/>
    <col min="8977" max="8977" width="12.6640625" style="2"/>
    <col min="8978" max="8978" width="1.6640625" style="2" customWidth="1"/>
    <col min="8979" max="8979" width="12.6640625" style="2"/>
    <col min="8980" max="8980" width="1.6640625" style="2" customWidth="1"/>
    <col min="8981" max="8981" width="12.6640625" style="2"/>
    <col min="8982" max="8982" width="1.6640625" style="2" customWidth="1"/>
    <col min="8983" max="8983" width="12.6640625" style="2"/>
    <col min="8984" max="8984" width="1.6640625" style="2" customWidth="1"/>
    <col min="8985" max="8985" width="12.6640625" style="2"/>
    <col min="8986" max="8986" width="1.6640625" style="2" customWidth="1"/>
    <col min="8987" max="8987" width="12.6640625" style="2"/>
    <col min="8988" max="8988" width="1.6640625" style="2" customWidth="1"/>
    <col min="8989" max="8989" width="12.6640625" style="2"/>
    <col min="8990" max="8990" width="1.6640625" style="2" customWidth="1"/>
    <col min="8991" max="9216" width="12.6640625" style="2"/>
    <col min="9217" max="9217" width="9.109375" style="2" customWidth="1"/>
    <col min="9218" max="9218" width="8.6640625" style="2" customWidth="1"/>
    <col min="9219" max="9219" width="23.33203125" style="2" customWidth="1"/>
    <col min="9220" max="9220" width="1.6640625" style="2" customWidth="1"/>
    <col min="9221" max="9221" width="12.6640625" style="2"/>
    <col min="9222" max="9222" width="1.6640625" style="2" customWidth="1"/>
    <col min="9223" max="9223" width="12.6640625" style="2"/>
    <col min="9224" max="9224" width="1.6640625" style="2" customWidth="1"/>
    <col min="9225" max="9225" width="12.6640625" style="2"/>
    <col min="9226" max="9226" width="1.6640625" style="2" customWidth="1"/>
    <col min="9227" max="9227" width="12.6640625" style="2"/>
    <col min="9228" max="9228" width="1.6640625" style="2" customWidth="1"/>
    <col min="9229" max="9229" width="12.6640625" style="2"/>
    <col min="9230" max="9230" width="1.6640625" style="2" customWidth="1"/>
    <col min="9231" max="9231" width="12.6640625" style="2"/>
    <col min="9232" max="9232" width="1.6640625" style="2" customWidth="1"/>
    <col min="9233" max="9233" width="12.6640625" style="2"/>
    <col min="9234" max="9234" width="1.6640625" style="2" customWidth="1"/>
    <col min="9235" max="9235" width="12.6640625" style="2"/>
    <col min="9236" max="9236" width="1.6640625" style="2" customWidth="1"/>
    <col min="9237" max="9237" width="12.6640625" style="2"/>
    <col min="9238" max="9238" width="1.6640625" style="2" customWidth="1"/>
    <col min="9239" max="9239" width="12.6640625" style="2"/>
    <col min="9240" max="9240" width="1.6640625" style="2" customWidth="1"/>
    <col min="9241" max="9241" width="12.6640625" style="2"/>
    <col min="9242" max="9242" width="1.6640625" style="2" customWidth="1"/>
    <col min="9243" max="9243" width="12.6640625" style="2"/>
    <col min="9244" max="9244" width="1.6640625" style="2" customWidth="1"/>
    <col min="9245" max="9245" width="12.6640625" style="2"/>
    <col min="9246" max="9246" width="1.6640625" style="2" customWidth="1"/>
    <col min="9247" max="9472" width="12.6640625" style="2"/>
    <col min="9473" max="9473" width="9.109375" style="2" customWidth="1"/>
    <col min="9474" max="9474" width="8.6640625" style="2" customWidth="1"/>
    <col min="9475" max="9475" width="23.33203125" style="2" customWidth="1"/>
    <col min="9476" max="9476" width="1.6640625" style="2" customWidth="1"/>
    <col min="9477" max="9477" width="12.6640625" style="2"/>
    <col min="9478" max="9478" width="1.6640625" style="2" customWidth="1"/>
    <col min="9479" max="9479" width="12.6640625" style="2"/>
    <col min="9480" max="9480" width="1.6640625" style="2" customWidth="1"/>
    <col min="9481" max="9481" width="12.6640625" style="2"/>
    <col min="9482" max="9482" width="1.6640625" style="2" customWidth="1"/>
    <col min="9483" max="9483" width="12.6640625" style="2"/>
    <col min="9484" max="9484" width="1.6640625" style="2" customWidth="1"/>
    <col min="9485" max="9485" width="12.6640625" style="2"/>
    <col min="9486" max="9486" width="1.6640625" style="2" customWidth="1"/>
    <col min="9487" max="9487" width="12.6640625" style="2"/>
    <col min="9488" max="9488" width="1.6640625" style="2" customWidth="1"/>
    <col min="9489" max="9489" width="12.6640625" style="2"/>
    <col min="9490" max="9490" width="1.6640625" style="2" customWidth="1"/>
    <col min="9491" max="9491" width="12.6640625" style="2"/>
    <col min="9492" max="9492" width="1.6640625" style="2" customWidth="1"/>
    <col min="9493" max="9493" width="12.6640625" style="2"/>
    <col min="9494" max="9494" width="1.6640625" style="2" customWidth="1"/>
    <col min="9495" max="9495" width="12.6640625" style="2"/>
    <col min="9496" max="9496" width="1.6640625" style="2" customWidth="1"/>
    <col min="9497" max="9497" width="12.6640625" style="2"/>
    <col min="9498" max="9498" width="1.6640625" style="2" customWidth="1"/>
    <col min="9499" max="9499" width="12.6640625" style="2"/>
    <col min="9500" max="9500" width="1.6640625" style="2" customWidth="1"/>
    <col min="9501" max="9501" width="12.6640625" style="2"/>
    <col min="9502" max="9502" width="1.6640625" style="2" customWidth="1"/>
    <col min="9503" max="9728" width="12.6640625" style="2"/>
    <col min="9729" max="9729" width="9.109375" style="2" customWidth="1"/>
    <col min="9730" max="9730" width="8.6640625" style="2" customWidth="1"/>
    <col min="9731" max="9731" width="23.33203125" style="2" customWidth="1"/>
    <col min="9732" max="9732" width="1.6640625" style="2" customWidth="1"/>
    <col min="9733" max="9733" width="12.6640625" style="2"/>
    <col min="9734" max="9734" width="1.6640625" style="2" customWidth="1"/>
    <col min="9735" max="9735" width="12.6640625" style="2"/>
    <col min="9736" max="9736" width="1.6640625" style="2" customWidth="1"/>
    <col min="9737" max="9737" width="12.6640625" style="2"/>
    <col min="9738" max="9738" width="1.6640625" style="2" customWidth="1"/>
    <col min="9739" max="9739" width="12.6640625" style="2"/>
    <col min="9740" max="9740" width="1.6640625" style="2" customWidth="1"/>
    <col min="9741" max="9741" width="12.6640625" style="2"/>
    <col min="9742" max="9742" width="1.6640625" style="2" customWidth="1"/>
    <col min="9743" max="9743" width="12.6640625" style="2"/>
    <col min="9744" max="9744" width="1.6640625" style="2" customWidth="1"/>
    <col min="9745" max="9745" width="12.6640625" style="2"/>
    <col min="9746" max="9746" width="1.6640625" style="2" customWidth="1"/>
    <col min="9747" max="9747" width="12.6640625" style="2"/>
    <col min="9748" max="9748" width="1.6640625" style="2" customWidth="1"/>
    <col min="9749" max="9749" width="12.6640625" style="2"/>
    <col min="9750" max="9750" width="1.6640625" style="2" customWidth="1"/>
    <col min="9751" max="9751" width="12.6640625" style="2"/>
    <col min="9752" max="9752" width="1.6640625" style="2" customWidth="1"/>
    <col min="9753" max="9753" width="12.6640625" style="2"/>
    <col min="9754" max="9754" width="1.6640625" style="2" customWidth="1"/>
    <col min="9755" max="9755" width="12.6640625" style="2"/>
    <col min="9756" max="9756" width="1.6640625" style="2" customWidth="1"/>
    <col min="9757" max="9757" width="12.6640625" style="2"/>
    <col min="9758" max="9758" width="1.6640625" style="2" customWidth="1"/>
    <col min="9759" max="9984" width="12.6640625" style="2"/>
    <col min="9985" max="9985" width="9.109375" style="2" customWidth="1"/>
    <col min="9986" max="9986" width="8.6640625" style="2" customWidth="1"/>
    <col min="9987" max="9987" width="23.33203125" style="2" customWidth="1"/>
    <col min="9988" max="9988" width="1.6640625" style="2" customWidth="1"/>
    <col min="9989" max="9989" width="12.6640625" style="2"/>
    <col min="9990" max="9990" width="1.6640625" style="2" customWidth="1"/>
    <col min="9991" max="9991" width="12.6640625" style="2"/>
    <col min="9992" max="9992" width="1.6640625" style="2" customWidth="1"/>
    <col min="9993" max="9993" width="12.6640625" style="2"/>
    <col min="9994" max="9994" width="1.6640625" style="2" customWidth="1"/>
    <col min="9995" max="9995" width="12.6640625" style="2"/>
    <col min="9996" max="9996" width="1.6640625" style="2" customWidth="1"/>
    <col min="9997" max="9997" width="12.6640625" style="2"/>
    <col min="9998" max="9998" width="1.6640625" style="2" customWidth="1"/>
    <col min="9999" max="9999" width="12.6640625" style="2"/>
    <col min="10000" max="10000" width="1.6640625" style="2" customWidth="1"/>
    <col min="10001" max="10001" width="12.6640625" style="2"/>
    <col min="10002" max="10002" width="1.6640625" style="2" customWidth="1"/>
    <col min="10003" max="10003" width="12.6640625" style="2"/>
    <col min="10004" max="10004" width="1.6640625" style="2" customWidth="1"/>
    <col min="10005" max="10005" width="12.6640625" style="2"/>
    <col min="10006" max="10006" width="1.6640625" style="2" customWidth="1"/>
    <col min="10007" max="10007" width="12.6640625" style="2"/>
    <col min="10008" max="10008" width="1.6640625" style="2" customWidth="1"/>
    <col min="10009" max="10009" width="12.6640625" style="2"/>
    <col min="10010" max="10010" width="1.6640625" style="2" customWidth="1"/>
    <col min="10011" max="10011" width="12.6640625" style="2"/>
    <col min="10012" max="10012" width="1.6640625" style="2" customWidth="1"/>
    <col min="10013" max="10013" width="12.6640625" style="2"/>
    <col min="10014" max="10014" width="1.6640625" style="2" customWidth="1"/>
    <col min="10015" max="10240" width="12.6640625" style="2"/>
    <col min="10241" max="10241" width="9.109375" style="2" customWidth="1"/>
    <col min="10242" max="10242" width="8.6640625" style="2" customWidth="1"/>
    <col min="10243" max="10243" width="23.33203125" style="2" customWidth="1"/>
    <col min="10244" max="10244" width="1.6640625" style="2" customWidth="1"/>
    <col min="10245" max="10245" width="12.6640625" style="2"/>
    <col min="10246" max="10246" width="1.6640625" style="2" customWidth="1"/>
    <col min="10247" max="10247" width="12.6640625" style="2"/>
    <col min="10248" max="10248" width="1.6640625" style="2" customWidth="1"/>
    <col min="10249" max="10249" width="12.6640625" style="2"/>
    <col min="10250" max="10250" width="1.6640625" style="2" customWidth="1"/>
    <col min="10251" max="10251" width="12.6640625" style="2"/>
    <col min="10252" max="10252" width="1.6640625" style="2" customWidth="1"/>
    <col min="10253" max="10253" width="12.6640625" style="2"/>
    <col min="10254" max="10254" width="1.6640625" style="2" customWidth="1"/>
    <col min="10255" max="10255" width="12.6640625" style="2"/>
    <col min="10256" max="10256" width="1.6640625" style="2" customWidth="1"/>
    <col min="10257" max="10257" width="12.6640625" style="2"/>
    <col min="10258" max="10258" width="1.6640625" style="2" customWidth="1"/>
    <col min="10259" max="10259" width="12.6640625" style="2"/>
    <col min="10260" max="10260" width="1.6640625" style="2" customWidth="1"/>
    <col min="10261" max="10261" width="12.6640625" style="2"/>
    <col min="10262" max="10262" width="1.6640625" style="2" customWidth="1"/>
    <col min="10263" max="10263" width="12.6640625" style="2"/>
    <col min="10264" max="10264" width="1.6640625" style="2" customWidth="1"/>
    <col min="10265" max="10265" width="12.6640625" style="2"/>
    <col min="10266" max="10266" width="1.6640625" style="2" customWidth="1"/>
    <col min="10267" max="10267" width="12.6640625" style="2"/>
    <col min="10268" max="10268" width="1.6640625" style="2" customWidth="1"/>
    <col min="10269" max="10269" width="12.6640625" style="2"/>
    <col min="10270" max="10270" width="1.6640625" style="2" customWidth="1"/>
    <col min="10271" max="10496" width="12.6640625" style="2"/>
    <col min="10497" max="10497" width="9.109375" style="2" customWidth="1"/>
    <col min="10498" max="10498" width="8.6640625" style="2" customWidth="1"/>
    <col min="10499" max="10499" width="23.33203125" style="2" customWidth="1"/>
    <col min="10500" max="10500" width="1.6640625" style="2" customWidth="1"/>
    <col min="10501" max="10501" width="12.6640625" style="2"/>
    <col min="10502" max="10502" width="1.6640625" style="2" customWidth="1"/>
    <col min="10503" max="10503" width="12.6640625" style="2"/>
    <col min="10504" max="10504" width="1.6640625" style="2" customWidth="1"/>
    <col min="10505" max="10505" width="12.6640625" style="2"/>
    <col min="10506" max="10506" width="1.6640625" style="2" customWidth="1"/>
    <col min="10507" max="10507" width="12.6640625" style="2"/>
    <col min="10508" max="10508" width="1.6640625" style="2" customWidth="1"/>
    <col min="10509" max="10509" width="12.6640625" style="2"/>
    <col min="10510" max="10510" width="1.6640625" style="2" customWidth="1"/>
    <col min="10511" max="10511" width="12.6640625" style="2"/>
    <col min="10512" max="10512" width="1.6640625" style="2" customWidth="1"/>
    <col min="10513" max="10513" width="12.6640625" style="2"/>
    <col min="10514" max="10514" width="1.6640625" style="2" customWidth="1"/>
    <col min="10515" max="10515" width="12.6640625" style="2"/>
    <col min="10516" max="10516" width="1.6640625" style="2" customWidth="1"/>
    <col min="10517" max="10517" width="12.6640625" style="2"/>
    <col min="10518" max="10518" width="1.6640625" style="2" customWidth="1"/>
    <col min="10519" max="10519" width="12.6640625" style="2"/>
    <col min="10520" max="10520" width="1.6640625" style="2" customWidth="1"/>
    <col min="10521" max="10521" width="12.6640625" style="2"/>
    <col min="10522" max="10522" width="1.6640625" style="2" customWidth="1"/>
    <col min="10523" max="10523" width="12.6640625" style="2"/>
    <col min="10524" max="10524" width="1.6640625" style="2" customWidth="1"/>
    <col min="10525" max="10525" width="12.6640625" style="2"/>
    <col min="10526" max="10526" width="1.6640625" style="2" customWidth="1"/>
    <col min="10527" max="10752" width="12.6640625" style="2"/>
    <col min="10753" max="10753" width="9.109375" style="2" customWidth="1"/>
    <col min="10754" max="10754" width="8.6640625" style="2" customWidth="1"/>
    <col min="10755" max="10755" width="23.33203125" style="2" customWidth="1"/>
    <col min="10756" max="10756" width="1.6640625" style="2" customWidth="1"/>
    <col min="10757" max="10757" width="12.6640625" style="2"/>
    <col min="10758" max="10758" width="1.6640625" style="2" customWidth="1"/>
    <col min="10759" max="10759" width="12.6640625" style="2"/>
    <col min="10760" max="10760" width="1.6640625" style="2" customWidth="1"/>
    <col min="10761" max="10761" width="12.6640625" style="2"/>
    <col min="10762" max="10762" width="1.6640625" style="2" customWidth="1"/>
    <col min="10763" max="10763" width="12.6640625" style="2"/>
    <col min="10764" max="10764" width="1.6640625" style="2" customWidth="1"/>
    <col min="10765" max="10765" width="12.6640625" style="2"/>
    <col min="10766" max="10766" width="1.6640625" style="2" customWidth="1"/>
    <col min="10767" max="10767" width="12.6640625" style="2"/>
    <col min="10768" max="10768" width="1.6640625" style="2" customWidth="1"/>
    <col min="10769" max="10769" width="12.6640625" style="2"/>
    <col min="10770" max="10770" width="1.6640625" style="2" customWidth="1"/>
    <col min="10771" max="10771" width="12.6640625" style="2"/>
    <col min="10772" max="10772" width="1.6640625" style="2" customWidth="1"/>
    <col min="10773" max="10773" width="12.6640625" style="2"/>
    <col min="10774" max="10774" width="1.6640625" style="2" customWidth="1"/>
    <col min="10775" max="10775" width="12.6640625" style="2"/>
    <col min="10776" max="10776" width="1.6640625" style="2" customWidth="1"/>
    <col min="10777" max="10777" width="12.6640625" style="2"/>
    <col min="10778" max="10778" width="1.6640625" style="2" customWidth="1"/>
    <col min="10779" max="10779" width="12.6640625" style="2"/>
    <col min="10780" max="10780" width="1.6640625" style="2" customWidth="1"/>
    <col min="10781" max="10781" width="12.6640625" style="2"/>
    <col min="10782" max="10782" width="1.6640625" style="2" customWidth="1"/>
    <col min="10783" max="11008" width="12.6640625" style="2"/>
    <col min="11009" max="11009" width="9.109375" style="2" customWidth="1"/>
    <col min="11010" max="11010" width="8.6640625" style="2" customWidth="1"/>
    <col min="11011" max="11011" width="23.33203125" style="2" customWidth="1"/>
    <col min="11012" max="11012" width="1.6640625" style="2" customWidth="1"/>
    <col min="11013" max="11013" width="12.6640625" style="2"/>
    <col min="11014" max="11014" width="1.6640625" style="2" customWidth="1"/>
    <col min="11015" max="11015" width="12.6640625" style="2"/>
    <col min="11016" max="11016" width="1.6640625" style="2" customWidth="1"/>
    <col min="11017" max="11017" width="12.6640625" style="2"/>
    <col min="11018" max="11018" width="1.6640625" style="2" customWidth="1"/>
    <col min="11019" max="11019" width="12.6640625" style="2"/>
    <col min="11020" max="11020" width="1.6640625" style="2" customWidth="1"/>
    <col min="11021" max="11021" width="12.6640625" style="2"/>
    <col min="11022" max="11022" width="1.6640625" style="2" customWidth="1"/>
    <col min="11023" max="11023" width="12.6640625" style="2"/>
    <col min="11024" max="11024" width="1.6640625" style="2" customWidth="1"/>
    <col min="11025" max="11025" width="12.6640625" style="2"/>
    <col min="11026" max="11026" width="1.6640625" style="2" customWidth="1"/>
    <col min="11027" max="11027" width="12.6640625" style="2"/>
    <col min="11028" max="11028" width="1.6640625" style="2" customWidth="1"/>
    <col min="11029" max="11029" width="12.6640625" style="2"/>
    <col min="11030" max="11030" width="1.6640625" style="2" customWidth="1"/>
    <col min="11031" max="11031" width="12.6640625" style="2"/>
    <col min="11032" max="11032" width="1.6640625" style="2" customWidth="1"/>
    <col min="11033" max="11033" width="12.6640625" style="2"/>
    <col min="11034" max="11034" width="1.6640625" style="2" customWidth="1"/>
    <col min="11035" max="11035" width="12.6640625" style="2"/>
    <col min="11036" max="11036" width="1.6640625" style="2" customWidth="1"/>
    <col min="11037" max="11037" width="12.6640625" style="2"/>
    <col min="11038" max="11038" width="1.6640625" style="2" customWidth="1"/>
    <col min="11039" max="11264" width="12.6640625" style="2"/>
    <col min="11265" max="11265" width="9.109375" style="2" customWidth="1"/>
    <col min="11266" max="11266" width="8.6640625" style="2" customWidth="1"/>
    <col min="11267" max="11267" width="23.33203125" style="2" customWidth="1"/>
    <col min="11268" max="11268" width="1.6640625" style="2" customWidth="1"/>
    <col min="11269" max="11269" width="12.6640625" style="2"/>
    <col min="11270" max="11270" width="1.6640625" style="2" customWidth="1"/>
    <col min="11271" max="11271" width="12.6640625" style="2"/>
    <col min="11272" max="11272" width="1.6640625" style="2" customWidth="1"/>
    <col min="11273" max="11273" width="12.6640625" style="2"/>
    <col min="11274" max="11274" width="1.6640625" style="2" customWidth="1"/>
    <col min="11275" max="11275" width="12.6640625" style="2"/>
    <col min="11276" max="11276" width="1.6640625" style="2" customWidth="1"/>
    <col min="11277" max="11277" width="12.6640625" style="2"/>
    <col min="11278" max="11278" width="1.6640625" style="2" customWidth="1"/>
    <col min="11279" max="11279" width="12.6640625" style="2"/>
    <col min="11280" max="11280" width="1.6640625" style="2" customWidth="1"/>
    <col min="11281" max="11281" width="12.6640625" style="2"/>
    <col min="11282" max="11282" width="1.6640625" style="2" customWidth="1"/>
    <col min="11283" max="11283" width="12.6640625" style="2"/>
    <col min="11284" max="11284" width="1.6640625" style="2" customWidth="1"/>
    <col min="11285" max="11285" width="12.6640625" style="2"/>
    <col min="11286" max="11286" width="1.6640625" style="2" customWidth="1"/>
    <col min="11287" max="11287" width="12.6640625" style="2"/>
    <col min="11288" max="11288" width="1.6640625" style="2" customWidth="1"/>
    <col min="11289" max="11289" width="12.6640625" style="2"/>
    <col min="11290" max="11290" width="1.6640625" style="2" customWidth="1"/>
    <col min="11291" max="11291" width="12.6640625" style="2"/>
    <col min="11292" max="11292" width="1.6640625" style="2" customWidth="1"/>
    <col min="11293" max="11293" width="12.6640625" style="2"/>
    <col min="11294" max="11294" width="1.6640625" style="2" customWidth="1"/>
    <col min="11295" max="11520" width="12.6640625" style="2"/>
    <col min="11521" max="11521" width="9.109375" style="2" customWidth="1"/>
    <col min="11522" max="11522" width="8.6640625" style="2" customWidth="1"/>
    <col min="11523" max="11523" width="23.33203125" style="2" customWidth="1"/>
    <col min="11524" max="11524" width="1.6640625" style="2" customWidth="1"/>
    <col min="11525" max="11525" width="12.6640625" style="2"/>
    <col min="11526" max="11526" width="1.6640625" style="2" customWidth="1"/>
    <col min="11527" max="11527" width="12.6640625" style="2"/>
    <col min="11528" max="11528" width="1.6640625" style="2" customWidth="1"/>
    <col min="11529" max="11529" width="12.6640625" style="2"/>
    <col min="11530" max="11530" width="1.6640625" style="2" customWidth="1"/>
    <col min="11531" max="11531" width="12.6640625" style="2"/>
    <col min="11532" max="11532" width="1.6640625" style="2" customWidth="1"/>
    <col min="11533" max="11533" width="12.6640625" style="2"/>
    <col min="11534" max="11534" width="1.6640625" style="2" customWidth="1"/>
    <col min="11535" max="11535" width="12.6640625" style="2"/>
    <col min="11536" max="11536" width="1.6640625" style="2" customWidth="1"/>
    <col min="11537" max="11537" width="12.6640625" style="2"/>
    <col min="11538" max="11538" width="1.6640625" style="2" customWidth="1"/>
    <col min="11539" max="11539" width="12.6640625" style="2"/>
    <col min="11540" max="11540" width="1.6640625" style="2" customWidth="1"/>
    <col min="11541" max="11541" width="12.6640625" style="2"/>
    <col min="11542" max="11542" width="1.6640625" style="2" customWidth="1"/>
    <col min="11543" max="11543" width="12.6640625" style="2"/>
    <col min="11544" max="11544" width="1.6640625" style="2" customWidth="1"/>
    <col min="11545" max="11545" width="12.6640625" style="2"/>
    <col min="11546" max="11546" width="1.6640625" style="2" customWidth="1"/>
    <col min="11547" max="11547" width="12.6640625" style="2"/>
    <col min="11548" max="11548" width="1.6640625" style="2" customWidth="1"/>
    <col min="11549" max="11549" width="12.6640625" style="2"/>
    <col min="11550" max="11550" width="1.6640625" style="2" customWidth="1"/>
    <col min="11551" max="11776" width="12.6640625" style="2"/>
    <col min="11777" max="11777" width="9.109375" style="2" customWidth="1"/>
    <col min="11778" max="11778" width="8.6640625" style="2" customWidth="1"/>
    <col min="11779" max="11779" width="23.33203125" style="2" customWidth="1"/>
    <col min="11780" max="11780" width="1.6640625" style="2" customWidth="1"/>
    <col min="11781" max="11781" width="12.6640625" style="2"/>
    <col min="11782" max="11782" width="1.6640625" style="2" customWidth="1"/>
    <col min="11783" max="11783" width="12.6640625" style="2"/>
    <col min="11784" max="11784" width="1.6640625" style="2" customWidth="1"/>
    <col min="11785" max="11785" width="12.6640625" style="2"/>
    <col min="11786" max="11786" width="1.6640625" style="2" customWidth="1"/>
    <col min="11787" max="11787" width="12.6640625" style="2"/>
    <col min="11788" max="11788" width="1.6640625" style="2" customWidth="1"/>
    <col min="11789" max="11789" width="12.6640625" style="2"/>
    <col min="11790" max="11790" width="1.6640625" style="2" customWidth="1"/>
    <col min="11791" max="11791" width="12.6640625" style="2"/>
    <col min="11792" max="11792" width="1.6640625" style="2" customWidth="1"/>
    <col min="11793" max="11793" width="12.6640625" style="2"/>
    <col min="11794" max="11794" width="1.6640625" style="2" customWidth="1"/>
    <col min="11795" max="11795" width="12.6640625" style="2"/>
    <col min="11796" max="11796" width="1.6640625" style="2" customWidth="1"/>
    <col min="11797" max="11797" width="12.6640625" style="2"/>
    <col min="11798" max="11798" width="1.6640625" style="2" customWidth="1"/>
    <col min="11799" max="11799" width="12.6640625" style="2"/>
    <col min="11800" max="11800" width="1.6640625" style="2" customWidth="1"/>
    <col min="11801" max="11801" width="12.6640625" style="2"/>
    <col min="11802" max="11802" width="1.6640625" style="2" customWidth="1"/>
    <col min="11803" max="11803" width="12.6640625" style="2"/>
    <col min="11804" max="11804" width="1.6640625" style="2" customWidth="1"/>
    <col min="11805" max="11805" width="12.6640625" style="2"/>
    <col min="11806" max="11806" width="1.6640625" style="2" customWidth="1"/>
    <col min="11807" max="12032" width="12.6640625" style="2"/>
    <col min="12033" max="12033" width="9.109375" style="2" customWidth="1"/>
    <col min="12034" max="12034" width="8.6640625" style="2" customWidth="1"/>
    <col min="12035" max="12035" width="23.33203125" style="2" customWidth="1"/>
    <col min="12036" max="12036" width="1.6640625" style="2" customWidth="1"/>
    <col min="12037" max="12037" width="12.6640625" style="2"/>
    <col min="12038" max="12038" width="1.6640625" style="2" customWidth="1"/>
    <col min="12039" max="12039" width="12.6640625" style="2"/>
    <col min="12040" max="12040" width="1.6640625" style="2" customWidth="1"/>
    <col min="12041" max="12041" width="12.6640625" style="2"/>
    <col min="12042" max="12042" width="1.6640625" style="2" customWidth="1"/>
    <col min="12043" max="12043" width="12.6640625" style="2"/>
    <col min="12044" max="12044" width="1.6640625" style="2" customWidth="1"/>
    <col min="12045" max="12045" width="12.6640625" style="2"/>
    <col min="12046" max="12046" width="1.6640625" style="2" customWidth="1"/>
    <col min="12047" max="12047" width="12.6640625" style="2"/>
    <col min="12048" max="12048" width="1.6640625" style="2" customWidth="1"/>
    <col min="12049" max="12049" width="12.6640625" style="2"/>
    <col min="12050" max="12050" width="1.6640625" style="2" customWidth="1"/>
    <col min="12051" max="12051" width="12.6640625" style="2"/>
    <col min="12052" max="12052" width="1.6640625" style="2" customWidth="1"/>
    <col min="12053" max="12053" width="12.6640625" style="2"/>
    <col min="12054" max="12054" width="1.6640625" style="2" customWidth="1"/>
    <col min="12055" max="12055" width="12.6640625" style="2"/>
    <col min="12056" max="12056" width="1.6640625" style="2" customWidth="1"/>
    <col min="12057" max="12057" width="12.6640625" style="2"/>
    <col min="12058" max="12058" width="1.6640625" style="2" customWidth="1"/>
    <col min="12059" max="12059" width="12.6640625" style="2"/>
    <col min="12060" max="12060" width="1.6640625" style="2" customWidth="1"/>
    <col min="12061" max="12061" width="12.6640625" style="2"/>
    <col min="12062" max="12062" width="1.6640625" style="2" customWidth="1"/>
    <col min="12063" max="12288" width="12.6640625" style="2"/>
    <col min="12289" max="12289" width="9.109375" style="2" customWidth="1"/>
    <col min="12290" max="12290" width="8.6640625" style="2" customWidth="1"/>
    <col min="12291" max="12291" width="23.33203125" style="2" customWidth="1"/>
    <col min="12292" max="12292" width="1.6640625" style="2" customWidth="1"/>
    <col min="12293" max="12293" width="12.6640625" style="2"/>
    <col min="12294" max="12294" width="1.6640625" style="2" customWidth="1"/>
    <col min="12295" max="12295" width="12.6640625" style="2"/>
    <col min="12296" max="12296" width="1.6640625" style="2" customWidth="1"/>
    <col min="12297" max="12297" width="12.6640625" style="2"/>
    <col min="12298" max="12298" width="1.6640625" style="2" customWidth="1"/>
    <col min="12299" max="12299" width="12.6640625" style="2"/>
    <col min="12300" max="12300" width="1.6640625" style="2" customWidth="1"/>
    <col min="12301" max="12301" width="12.6640625" style="2"/>
    <col min="12302" max="12302" width="1.6640625" style="2" customWidth="1"/>
    <col min="12303" max="12303" width="12.6640625" style="2"/>
    <col min="12304" max="12304" width="1.6640625" style="2" customWidth="1"/>
    <col min="12305" max="12305" width="12.6640625" style="2"/>
    <col min="12306" max="12306" width="1.6640625" style="2" customWidth="1"/>
    <col min="12307" max="12307" width="12.6640625" style="2"/>
    <col min="12308" max="12308" width="1.6640625" style="2" customWidth="1"/>
    <col min="12309" max="12309" width="12.6640625" style="2"/>
    <col min="12310" max="12310" width="1.6640625" style="2" customWidth="1"/>
    <col min="12311" max="12311" width="12.6640625" style="2"/>
    <col min="12312" max="12312" width="1.6640625" style="2" customWidth="1"/>
    <col min="12313" max="12313" width="12.6640625" style="2"/>
    <col min="12314" max="12314" width="1.6640625" style="2" customWidth="1"/>
    <col min="12315" max="12315" width="12.6640625" style="2"/>
    <col min="12316" max="12316" width="1.6640625" style="2" customWidth="1"/>
    <col min="12317" max="12317" width="12.6640625" style="2"/>
    <col min="12318" max="12318" width="1.6640625" style="2" customWidth="1"/>
    <col min="12319" max="12544" width="12.6640625" style="2"/>
    <col min="12545" max="12545" width="9.109375" style="2" customWidth="1"/>
    <col min="12546" max="12546" width="8.6640625" style="2" customWidth="1"/>
    <col min="12547" max="12547" width="23.33203125" style="2" customWidth="1"/>
    <col min="12548" max="12548" width="1.6640625" style="2" customWidth="1"/>
    <col min="12549" max="12549" width="12.6640625" style="2"/>
    <col min="12550" max="12550" width="1.6640625" style="2" customWidth="1"/>
    <col min="12551" max="12551" width="12.6640625" style="2"/>
    <col min="12552" max="12552" width="1.6640625" style="2" customWidth="1"/>
    <col min="12553" max="12553" width="12.6640625" style="2"/>
    <col min="12554" max="12554" width="1.6640625" style="2" customWidth="1"/>
    <col min="12555" max="12555" width="12.6640625" style="2"/>
    <col min="12556" max="12556" width="1.6640625" style="2" customWidth="1"/>
    <col min="12557" max="12557" width="12.6640625" style="2"/>
    <col min="12558" max="12558" width="1.6640625" style="2" customWidth="1"/>
    <col min="12559" max="12559" width="12.6640625" style="2"/>
    <col min="12560" max="12560" width="1.6640625" style="2" customWidth="1"/>
    <col min="12561" max="12561" width="12.6640625" style="2"/>
    <col min="12562" max="12562" width="1.6640625" style="2" customWidth="1"/>
    <col min="12563" max="12563" width="12.6640625" style="2"/>
    <col min="12564" max="12564" width="1.6640625" style="2" customWidth="1"/>
    <col min="12565" max="12565" width="12.6640625" style="2"/>
    <col min="12566" max="12566" width="1.6640625" style="2" customWidth="1"/>
    <col min="12567" max="12567" width="12.6640625" style="2"/>
    <col min="12568" max="12568" width="1.6640625" style="2" customWidth="1"/>
    <col min="12569" max="12569" width="12.6640625" style="2"/>
    <col min="12570" max="12570" width="1.6640625" style="2" customWidth="1"/>
    <col min="12571" max="12571" width="12.6640625" style="2"/>
    <col min="12572" max="12572" width="1.6640625" style="2" customWidth="1"/>
    <col min="12573" max="12573" width="12.6640625" style="2"/>
    <col min="12574" max="12574" width="1.6640625" style="2" customWidth="1"/>
    <col min="12575" max="12800" width="12.6640625" style="2"/>
    <col min="12801" max="12801" width="9.109375" style="2" customWidth="1"/>
    <col min="12802" max="12802" width="8.6640625" style="2" customWidth="1"/>
    <col min="12803" max="12803" width="23.33203125" style="2" customWidth="1"/>
    <col min="12804" max="12804" width="1.6640625" style="2" customWidth="1"/>
    <col min="12805" max="12805" width="12.6640625" style="2"/>
    <col min="12806" max="12806" width="1.6640625" style="2" customWidth="1"/>
    <col min="12807" max="12807" width="12.6640625" style="2"/>
    <col min="12808" max="12808" width="1.6640625" style="2" customWidth="1"/>
    <col min="12809" max="12809" width="12.6640625" style="2"/>
    <col min="12810" max="12810" width="1.6640625" style="2" customWidth="1"/>
    <col min="12811" max="12811" width="12.6640625" style="2"/>
    <col min="12812" max="12812" width="1.6640625" style="2" customWidth="1"/>
    <col min="12813" max="12813" width="12.6640625" style="2"/>
    <col min="12814" max="12814" width="1.6640625" style="2" customWidth="1"/>
    <col min="12815" max="12815" width="12.6640625" style="2"/>
    <col min="12816" max="12816" width="1.6640625" style="2" customWidth="1"/>
    <col min="12817" max="12817" width="12.6640625" style="2"/>
    <col min="12818" max="12818" width="1.6640625" style="2" customWidth="1"/>
    <col min="12819" max="12819" width="12.6640625" style="2"/>
    <col min="12820" max="12820" width="1.6640625" style="2" customWidth="1"/>
    <col min="12821" max="12821" width="12.6640625" style="2"/>
    <col min="12822" max="12822" width="1.6640625" style="2" customWidth="1"/>
    <col min="12823" max="12823" width="12.6640625" style="2"/>
    <col min="12824" max="12824" width="1.6640625" style="2" customWidth="1"/>
    <col min="12825" max="12825" width="12.6640625" style="2"/>
    <col min="12826" max="12826" width="1.6640625" style="2" customWidth="1"/>
    <col min="12827" max="12827" width="12.6640625" style="2"/>
    <col min="12828" max="12828" width="1.6640625" style="2" customWidth="1"/>
    <col min="12829" max="12829" width="12.6640625" style="2"/>
    <col min="12830" max="12830" width="1.6640625" style="2" customWidth="1"/>
    <col min="12831" max="13056" width="12.6640625" style="2"/>
    <col min="13057" max="13057" width="9.109375" style="2" customWidth="1"/>
    <col min="13058" max="13058" width="8.6640625" style="2" customWidth="1"/>
    <col min="13059" max="13059" width="23.33203125" style="2" customWidth="1"/>
    <col min="13060" max="13060" width="1.6640625" style="2" customWidth="1"/>
    <col min="13061" max="13061" width="12.6640625" style="2"/>
    <col min="13062" max="13062" width="1.6640625" style="2" customWidth="1"/>
    <col min="13063" max="13063" width="12.6640625" style="2"/>
    <col min="13064" max="13064" width="1.6640625" style="2" customWidth="1"/>
    <col min="13065" max="13065" width="12.6640625" style="2"/>
    <col min="13066" max="13066" width="1.6640625" style="2" customWidth="1"/>
    <col min="13067" max="13067" width="12.6640625" style="2"/>
    <col min="13068" max="13068" width="1.6640625" style="2" customWidth="1"/>
    <col min="13069" max="13069" width="12.6640625" style="2"/>
    <col min="13070" max="13070" width="1.6640625" style="2" customWidth="1"/>
    <col min="13071" max="13071" width="12.6640625" style="2"/>
    <col min="13072" max="13072" width="1.6640625" style="2" customWidth="1"/>
    <col min="13073" max="13073" width="12.6640625" style="2"/>
    <col min="13074" max="13074" width="1.6640625" style="2" customWidth="1"/>
    <col min="13075" max="13075" width="12.6640625" style="2"/>
    <col min="13076" max="13076" width="1.6640625" style="2" customWidth="1"/>
    <col min="13077" max="13077" width="12.6640625" style="2"/>
    <col min="13078" max="13078" width="1.6640625" style="2" customWidth="1"/>
    <col min="13079" max="13079" width="12.6640625" style="2"/>
    <col min="13080" max="13080" width="1.6640625" style="2" customWidth="1"/>
    <col min="13081" max="13081" width="12.6640625" style="2"/>
    <col min="13082" max="13082" width="1.6640625" style="2" customWidth="1"/>
    <col min="13083" max="13083" width="12.6640625" style="2"/>
    <col min="13084" max="13084" width="1.6640625" style="2" customWidth="1"/>
    <col min="13085" max="13085" width="12.6640625" style="2"/>
    <col min="13086" max="13086" width="1.6640625" style="2" customWidth="1"/>
    <col min="13087" max="13312" width="12.6640625" style="2"/>
    <col min="13313" max="13313" width="9.109375" style="2" customWidth="1"/>
    <col min="13314" max="13314" width="8.6640625" style="2" customWidth="1"/>
    <col min="13315" max="13315" width="23.33203125" style="2" customWidth="1"/>
    <col min="13316" max="13316" width="1.6640625" style="2" customWidth="1"/>
    <col min="13317" max="13317" width="12.6640625" style="2"/>
    <col min="13318" max="13318" width="1.6640625" style="2" customWidth="1"/>
    <col min="13319" max="13319" width="12.6640625" style="2"/>
    <col min="13320" max="13320" width="1.6640625" style="2" customWidth="1"/>
    <col min="13321" max="13321" width="12.6640625" style="2"/>
    <col min="13322" max="13322" width="1.6640625" style="2" customWidth="1"/>
    <col min="13323" max="13323" width="12.6640625" style="2"/>
    <col min="13324" max="13324" width="1.6640625" style="2" customWidth="1"/>
    <col min="13325" max="13325" width="12.6640625" style="2"/>
    <col min="13326" max="13326" width="1.6640625" style="2" customWidth="1"/>
    <col min="13327" max="13327" width="12.6640625" style="2"/>
    <col min="13328" max="13328" width="1.6640625" style="2" customWidth="1"/>
    <col min="13329" max="13329" width="12.6640625" style="2"/>
    <col min="13330" max="13330" width="1.6640625" style="2" customWidth="1"/>
    <col min="13331" max="13331" width="12.6640625" style="2"/>
    <col min="13332" max="13332" width="1.6640625" style="2" customWidth="1"/>
    <col min="13333" max="13333" width="12.6640625" style="2"/>
    <col min="13334" max="13334" width="1.6640625" style="2" customWidth="1"/>
    <col min="13335" max="13335" width="12.6640625" style="2"/>
    <col min="13336" max="13336" width="1.6640625" style="2" customWidth="1"/>
    <col min="13337" max="13337" width="12.6640625" style="2"/>
    <col min="13338" max="13338" width="1.6640625" style="2" customWidth="1"/>
    <col min="13339" max="13339" width="12.6640625" style="2"/>
    <col min="13340" max="13340" width="1.6640625" style="2" customWidth="1"/>
    <col min="13341" max="13341" width="12.6640625" style="2"/>
    <col min="13342" max="13342" width="1.6640625" style="2" customWidth="1"/>
    <col min="13343" max="13568" width="12.6640625" style="2"/>
    <col min="13569" max="13569" width="9.109375" style="2" customWidth="1"/>
    <col min="13570" max="13570" width="8.6640625" style="2" customWidth="1"/>
    <col min="13571" max="13571" width="23.33203125" style="2" customWidth="1"/>
    <col min="13572" max="13572" width="1.6640625" style="2" customWidth="1"/>
    <col min="13573" max="13573" width="12.6640625" style="2"/>
    <col min="13574" max="13574" width="1.6640625" style="2" customWidth="1"/>
    <col min="13575" max="13575" width="12.6640625" style="2"/>
    <col min="13576" max="13576" width="1.6640625" style="2" customWidth="1"/>
    <col min="13577" max="13577" width="12.6640625" style="2"/>
    <col min="13578" max="13578" width="1.6640625" style="2" customWidth="1"/>
    <col min="13579" max="13579" width="12.6640625" style="2"/>
    <col min="13580" max="13580" width="1.6640625" style="2" customWidth="1"/>
    <col min="13581" max="13581" width="12.6640625" style="2"/>
    <col min="13582" max="13582" width="1.6640625" style="2" customWidth="1"/>
    <col min="13583" max="13583" width="12.6640625" style="2"/>
    <col min="13584" max="13584" width="1.6640625" style="2" customWidth="1"/>
    <col min="13585" max="13585" width="12.6640625" style="2"/>
    <col min="13586" max="13586" width="1.6640625" style="2" customWidth="1"/>
    <col min="13587" max="13587" width="12.6640625" style="2"/>
    <col min="13588" max="13588" width="1.6640625" style="2" customWidth="1"/>
    <col min="13589" max="13589" width="12.6640625" style="2"/>
    <col min="13590" max="13590" width="1.6640625" style="2" customWidth="1"/>
    <col min="13591" max="13591" width="12.6640625" style="2"/>
    <col min="13592" max="13592" width="1.6640625" style="2" customWidth="1"/>
    <col min="13593" max="13593" width="12.6640625" style="2"/>
    <col min="13594" max="13594" width="1.6640625" style="2" customWidth="1"/>
    <col min="13595" max="13595" width="12.6640625" style="2"/>
    <col min="13596" max="13596" width="1.6640625" style="2" customWidth="1"/>
    <col min="13597" max="13597" width="12.6640625" style="2"/>
    <col min="13598" max="13598" width="1.6640625" style="2" customWidth="1"/>
    <col min="13599" max="13824" width="12.6640625" style="2"/>
    <col min="13825" max="13825" width="9.109375" style="2" customWidth="1"/>
    <col min="13826" max="13826" width="8.6640625" style="2" customWidth="1"/>
    <col min="13827" max="13827" width="23.33203125" style="2" customWidth="1"/>
    <col min="13828" max="13828" width="1.6640625" style="2" customWidth="1"/>
    <col min="13829" max="13829" width="12.6640625" style="2"/>
    <col min="13830" max="13830" width="1.6640625" style="2" customWidth="1"/>
    <col min="13831" max="13831" width="12.6640625" style="2"/>
    <col min="13832" max="13832" width="1.6640625" style="2" customWidth="1"/>
    <col min="13833" max="13833" width="12.6640625" style="2"/>
    <col min="13834" max="13834" width="1.6640625" style="2" customWidth="1"/>
    <col min="13835" max="13835" width="12.6640625" style="2"/>
    <col min="13836" max="13836" width="1.6640625" style="2" customWidth="1"/>
    <col min="13837" max="13837" width="12.6640625" style="2"/>
    <col min="13838" max="13838" width="1.6640625" style="2" customWidth="1"/>
    <col min="13839" max="13839" width="12.6640625" style="2"/>
    <col min="13840" max="13840" width="1.6640625" style="2" customWidth="1"/>
    <col min="13841" max="13841" width="12.6640625" style="2"/>
    <col min="13842" max="13842" width="1.6640625" style="2" customWidth="1"/>
    <col min="13843" max="13843" width="12.6640625" style="2"/>
    <col min="13844" max="13844" width="1.6640625" style="2" customWidth="1"/>
    <col min="13845" max="13845" width="12.6640625" style="2"/>
    <col min="13846" max="13846" width="1.6640625" style="2" customWidth="1"/>
    <col min="13847" max="13847" width="12.6640625" style="2"/>
    <col min="13848" max="13848" width="1.6640625" style="2" customWidth="1"/>
    <col min="13849" max="13849" width="12.6640625" style="2"/>
    <col min="13850" max="13850" width="1.6640625" style="2" customWidth="1"/>
    <col min="13851" max="13851" width="12.6640625" style="2"/>
    <col min="13852" max="13852" width="1.6640625" style="2" customWidth="1"/>
    <col min="13853" max="13853" width="12.6640625" style="2"/>
    <col min="13854" max="13854" width="1.6640625" style="2" customWidth="1"/>
    <col min="13855" max="14080" width="12.6640625" style="2"/>
    <col min="14081" max="14081" width="9.109375" style="2" customWidth="1"/>
    <col min="14082" max="14082" width="8.6640625" style="2" customWidth="1"/>
    <col min="14083" max="14083" width="23.33203125" style="2" customWidth="1"/>
    <col min="14084" max="14084" width="1.6640625" style="2" customWidth="1"/>
    <col min="14085" max="14085" width="12.6640625" style="2"/>
    <col min="14086" max="14086" width="1.6640625" style="2" customWidth="1"/>
    <col min="14087" max="14087" width="12.6640625" style="2"/>
    <col min="14088" max="14088" width="1.6640625" style="2" customWidth="1"/>
    <col min="14089" max="14089" width="12.6640625" style="2"/>
    <col min="14090" max="14090" width="1.6640625" style="2" customWidth="1"/>
    <col min="14091" max="14091" width="12.6640625" style="2"/>
    <col min="14092" max="14092" width="1.6640625" style="2" customWidth="1"/>
    <col min="14093" max="14093" width="12.6640625" style="2"/>
    <col min="14094" max="14094" width="1.6640625" style="2" customWidth="1"/>
    <col min="14095" max="14095" width="12.6640625" style="2"/>
    <col min="14096" max="14096" width="1.6640625" style="2" customWidth="1"/>
    <col min="14097" max="14097" width="12.6640625" style="2"/>
    <col min="14098" max="14098" width="1.6640625" style="2" customWidth="1"/>
    <col min="14099" max="14099" width="12.6640625" style="2"/>
    <col min="14100" max="14100" width="1.6640625" style="2" customWidth="1"/>
    <col min="14101" max="14101" width="12.6640625" style="2"/>
    <col min="14102" max="14102" width="1.6640625" style="2" customWidth="1"/>
    <col min="14103" max="14103" width="12.6640625" style="2"/>
    <col min="14104" max="14104" width="1.6640625" style="2" customWidth="1"/>
    <col min="14105" max="14105" width="12.6640625" style="2"/>
    <col min="14106" max="14106" width="1.6640625" style="2" customWidth="1"/>
    <col min="14107" max="14107" width="12.6640625" style="2"/>
    <col min="14108" max="14108" width="1.6640625" style="2" customWidth="1"/>
    <col min="14109" max="14109" width="12.6640625" style="2"/>
    <col min="14110" max="14110" width="1.6640625" style="2" customWidth="1"/>
    <col min="14111" max="14336" width="12.6640625" style="2"/>
    <col min="14337" max="14337" width="9.109375" style="2" customWidth="1"/>
    <col min="14338" max="14338" width="8.6640625" style="2" customWidth="1"/>
    <col min="14339" max="14339" width="23.33203125" style="2" customWidth="1"/>
    <col min="14340" max="14340" width="1.6640625" style="2" customWidth="1"/>
    <col min="14341" max="14341" width="12.6640625" style="2"/>
    <col min="14342" max="14342" width="1.6640625" style="2" customWidth="1"/>
    <col min="14343" max="14343" width="12.6640625" style="2"/>
    <col min="14344" max="14344" width="1.6640625" style="2" customWidth="1"/>
    <col min="14345" max="14345" width="12.6640625" style="2"/>
    <col min="14346" max="14346" width="1.6640625" style="2" customWidth="1"/>
    <col min="14347" max="14347" width="12.6640625" style="2"/>
    <col min="14348" max="14348" width="1.6640625" style="2" customWidth="1"/>
    <col min="14349" max="14349" width="12.6640625" style="2"/>
    <col min="14350" max="14350" width="1.6640625" style="2" customWidth="1"/>
    <col min="14351" max="14351" width="12.6640625" style="2"/>
    <col min="14352" max="14352" width="1.6640625" style="2" customWidth="1"/>
    <col min="14353" max="14353" width="12.6640625" style="2"/>
    <col min="14354" max="14354" width="1.6640625" style="2" customWidth="1"/>
    <col min="14355" max="14355" width="12.6640625" style="2"/>
    <col min="14356" max="14356" width="1.6640625" style="2" customWidth="1"/>
    <col min="14357" max="14357" width="12.6640625" style="2"/>
    <col min="14358" max="14358" width="1.6640625" style="2" customWidth="1"/>
    <col min="14359" max="14359" width="12.6640625" style="2"/>
    <col min="14360" max="14360" width="1.6640625" style="2" customWidth="1"/>
    <col min="14361" max="14361" width="12.6640625" style="2"/>
    <col min="14362" max="14362" width="1.6640625" style="2" customWidth="1"/>
    <col min="14363" max="14363" width="12.6640625" style="2"/>
    <col min="14364" max="14364" width="1.6640625" style="2" customWidth="1"/>
    <col min="14365" max="14365" width="12.6640625" style="2"/>
    <col min="14366" max="14366" width="1.6640625" style="2" customWidth="1"/>
    <col min="14367" max="14592" width="12.6640625" style="2"/>
    <col min="14593" max="14593" width="9.109375" style="2" customWidth="1"/>
    <col min="14594" max="14594" width="8.6640625" style="2" customWidth="1"/>
    <col min="14595" max="14595" width="23.33203125" style="2" customWidth="1"/>
    <col min="14596" max="14596" width="1.6640625" style="2" customWidth="1"/>
    <col min="14597" max="14597" width="12.6640625" style="2"/>
    <col min="14598" max="14598" width="1.6640625" style="2" customWidth="1"/>
    <col min="14599" max="14599" width="12.6640625" style="2"/>
    <col min="14600" max="14600" width="1.6640625" style="2" customWidth="1"/>
    <col min="14601" max="14601" width="12.6640625" style="2"/>
    <col min="14602" max="14602" width="1.6640625" style="2" customWidth="1"/>
    <col min="14603" max="14603" width="12.6640625" style="2"/>
    <col min="14604" max="14604" width="1.6640625" style="2" customWidth="1"/>
    <col min="14605" max="14605" width="12.6640625" style="2"/>
    <col min="14606" max="14606" width="1.6640625" style="2" customWidth="1"/>
    <col min="14607" max="14607" width="12.6640625" style="2"/>
    <col min="14608" max="14608" width="1.6640625" style="2" customWidth="1"/>
    <col min="14609" max="14609" width="12.6640625" style="2"/>
    <col min="14610" max="14610" width="1.6640625" style="2" customWidth="1"/>
    <col min="14611" max="14611" width="12.6640625" style="2"/>
    <col min="14612" max="14612" width="1.6640625" style="2" customWidth="1"/>
    <col min="14613" max="14613" width="12.6640625" style="2"/>
    <col min="14614" max="14614" width="1.6640625" style="2" customWidth="1"/>
    <col min="14615" max="14615" width="12.6640625" style="2"/>
    <col min="14616" max="14616" width="1.6640625" style="2" customWidth="1"/>
    <col min="14617" max="14617" width="12.6640625" style="2"/>
    <col min="14618" max="14618" width="1.6640625" style="2" customWidth="1"/>
    <col min="14619" max="14619" width="12.6640625" style="2"/>
    <col min="14620" max="14620" width="1.6640625" style="2" customWidth="1"/>
    <col min="14621" max="14621" width="12.6640625" style="2"/>
    <col min="14622" max="14622" width="1.6640625" style="2" customWidth="1"/>
    <col min="14623" max="14848" width="12.6640625" style="2"/>
    <col min="14849" max="14849" width="9.109375" style="2" customWidth="1"/>
    <col min="14850" max="14850" width="8.6640625" style="2" customWidth="1"/>
    <col min="14851" max="14851" width="23.33203125" style="2" customWidth="1"/>
    <col min="14852" max="14852" width="1.6640625" style="2" customWidth="1"/>
    <col min="14853" max="14853" width="12.6640625" style="2"/>
    <col min="14854" max="14854" width="1.6640625" style="2" customWidth="1"/>
    <col min="14855" max="14855" width="12.6640625" style="2"/>
    <col min="14856" max="14856" width="1.6640625" style="2" customWidth="1"/>
    <col min="14857" max="14857" width="12.6640625" style="2"/>
    <col min="14858" max="14858" width="1.6640625" style="2" customWidth="1"/>
    <col min="14859" max="14859" width="12.6640625" style="2"/>
    <col min="14860" max="14860" width="1.6640625" style="2" customWidth="1"/>
    <col min="14861" max="14861" width="12.6640625" style="2"/>
    <col min="14862" max="14862" width="1.6640625" style="2" customWidth="1"/>
    <col min="14863" max="14863" width="12.6640625" style="2"/>
    <col min="14864" max="14864" width="1.6640625" style="2" customWidth="1"/>
    <col min="14865" max="14865" width="12.6640625" style="2"/>
    <col min="14866" max="14866" width="1.6640625" style="2" customWidth="1"/>
    <col min="14867" max="14867" width="12.6640625" style="2"/>
    <col min="14868" max="14868" width="1.6640625" style="2" customWidth="1"/>
    <col min="14869" max="14869" width="12.6640625" style="2"/>
    <col min="14870" max="14870" width="1.6640625" style="2" customWidth="1"/>
    <col min="14871" max="14871" width="12.6640625" style="2"/>
    <col min="14872" max="14872" width="1.6640625" style="2" customWidth="1"/>
    <col min="14873" max="14873" width="12.6640625" style="2"/>
    <col min="14874" max="14874" width="1.6640625" style="2" customWidth="1"/>
    <col min="14875" max="14875" width="12.6640625" style="2"/>
    <col min="14876" max="14876" width="1.6640625" style="2" customWidth="1"/>
    <col min="14877" max="14877" width="12.6640625" style="2"/>
    <col min="14878" max="14878" width="1.6640625" style="2" customWidth="1"/>
    <col min="14879" max="15104" width="12.6640625" style="2"/>
    <col min="15105" max="15105" width="9.109375" style="2" customWidth="1"/>
    <col min="15106" max="15106" width="8.6640625" style="2" customWidth="1"/>
    <col min="15107" max="15107" width="23.33203125" style="2" customWidth="1"/>
    <col min="15108" max="15108" width="1.6640625" style="2" customWidth="1"/>
    <col min="15109" max="15109" width="12.6640625" style="2"/>
    <col min="15110" max="15110" width="1.6640625" style="2" customWidth="1"/>
    <col min="15111" max="15111" width="12.6640625" style="2"/>
    <col min="15112" max="15112" width="1.6640625" style="2" customWidth="1"/>
    <col min="15113" max="15113" width="12.6640625" style="2"/>
    <col min="15114" max="15114" width="1.6640625" style="2" customWidth="1"/>
    <col min="15115" max="15115" width="12.6640625" style="2"/>
    <col min="15116" max="15116" width="1.6640625" style="2" customWidth="1"/>
    <col min="15117" max="15117" width="12.6640625" style="2"/>
    <col min="15118" max="15118" width="1.6640625" style="2" customWidth="1"/>
    <col min="15119" max="15119" width="12.6640625" style="2"/>
    <col min="15120" max="15120" width="1.6640625" style="2" customWidth="1"/>
    <col min="15121" max="15121" width="12.6640625" style="2"/>
    <col min="15122" max="15122" width="1.6640625" style="2" customWidth="1"/>
    <col min="15123" max="15123" width="12.6640625" style="2"/>
    <col min="15124" max="15124" width="1.6640625" style="2" customWidth="1"/>
    <col min="15125" max="15125" width="12.6640625" style="2"/>
    <col min="15126" max="15126" width="1.6640625" style="2" customWidth="1"/>
    <col min="15127" max="15127" width="12.6640625" style="2"/>
    <col min="15128" max="15128" width="1.6640625" style="2" customWidth="1"/>
    <col min="15129" max="15129" width="12.6640625" style="2"/>
    <col min="15130" max="15130" width="1.6640625" style="2" customWidth="1"/>
    <col min="15131" max="15131" width="12.6640625" style="2"/>
    <col min="15132" max="15132" width="1.6640625" style="2" customWidth="1"/>
    <col min="15133" max="15133" width="12.6640625" style="2"/>
    <col min="15134" max="15134" width="1.6640625" style="2" customWidth="1"/>
    <col min="15135" max="15360" width="12.6640625" style="2"/>
    <col min="15361" max="15361" width="9.109375" style="2" customWidth="1"/>
    <col min="15362" max="15362" width="8.6640625" style="2" customWidth="1"/>
    <col min="15363" max="15363" width="23.33203125" style="2" customWidth="1"/>
    <col min="15364" max="15364" width="1.6640625" style="2" customWidth="1"/>
    <col min="15365" max="15365" width="12.6640625" style="2"/>
    <col min="15366" max="15366" width="1.6640625" style="2" customWidth="1"/>
    <col min="15367" max="15367" width="12.6640625" style="2"/>
    <col min="15368" max="15368" width="1.6640625" style="2" customWidth="1"/>
    <col min="15369" max="15369" width="12.6640625" style="2"/>
    <col min="15370" max="15370" width="1.6640625" style="2" customWidth="1"/>
    <col min="15371" max="15371" width="12.6640625" style="2"/>
    <col min="15372" max="15372" width="1.6640625" style="2" customWidth="1"/>
    <col min="15373" max="15373" width="12.6640625" style="2"/>
    <col min="15374" max="15374" width="1.6640625" style="2" customWidth="1"/>
    <col min="15375" max="15375" width="12.6640625" style="2"/>
    <col min="15376" max="15376" width="1.6640625" style="2" customWidth="1"/>
    <col min="15377" max="15377" width="12.6640625" style="2"/>
    <col min="15378" max="15378" width="1.6640625" style="2" customWidth="1"/>
    <col min="15379" max="15379" width="12.6640625" style="2"/>
    <col min="15380" max="15380" width="1.6640625" style="2" customWidth="1"/>
    <col min="15381" max="15381" width="12.6640625" style="2"/>
    <col min="15382" max="15382" width="1.6640625" style="2" customWidth="1"/>
    <col min="15383" max="15383" width="12.6640625" style="2"/>
    <col min="15384" max="15384" width="1.6640625" style="2" customWidth="1"/>
    <col min="15385" max="15385" width="12.6640625" style="2"/>
    <col min="15386" max="15386" width="1.6640625" style="2" customWidth="1"/>
    <col min="15387" max="15387" width="12.6640625" style="2"/>
    <col min="15388" max="15388" width="1.6640625" style="2" customWidth="1"/>
    <col min="15389" max="15389" width="12.6640625" style="2"/>
    <col min="15390" max="15390" width="1.6640625" style="2" customWidth="1"/>
    <col min="15391" max="15616" width="12.6640625" style="2"/>
    <col min="15617" max="15617" width="9.109375" style="2" customWidth="1"/>
    <col min="15618" max="15618" width="8.6640625" style="2" customWidth="1"/>
    <col min="15619" max="15619" width="23.33203125" style="2" customWidth="1"/>
    <col min="15620" max="15620" width="1.6640625" style="2" customWidth="1"/>
    <col min="15621" max="15621" width="12.6640625" style="2"/>
    <col min="15622" max="15622" width="1.6640625" style="2" customWidth="1"/>
    <col min="15623" max="15623" width="12.6640625" style="2"/>
    <col min="15624" max="15624" width="1.6640625" style="2" customWidth="1"/>
    <col min="15625" max="15625" width="12.6640625" style="2"/>
    <col min="15626" max="15626" width="1.6640625" style="2" customWidth="1"/>
    <col min="15627" max="15627" width="12.6640625" style="2"/>
    <col min="15628" max="15628" width="1.6640625" style="2" customWidth="1"/>
    <col min="15629" max="15629" width="12.6640625" style="2"/>
    <col min="15630" max="15630" width="1.6640625" style="2" customWidth="1"/>
    <col min="15631" max="15631" width="12.6640625" style="2"/>
    <col min="15632" max="15632" width="1.6640625" style="2" customWidth="1"/>
    <col min="15633" max="15633" width="12.6640625" style="2"/>
    <col min="15634" max="15634" width="1.6640625" style="2" customWidth="1"/>
    <col min="15635" max="15635" width="12.6640625" style="2"/>
    <col min="15636" max="15636" width="1.6640625" style="2" customWidth="1"/>
    <col min="15637" max="15637" width="12.6640625" style="2"/>
    <col min="15638" max="15638" width="1.6640625" style="2" customWidth="1"/>
    <col min="15639" max="15639" width="12.6640625" style="2"/>
    <col min="15640" max="15640" width="1.6640625" style="2" customWidth="1"/>
    <col min="15641" max="15641" width="12.6640625" style="2"/>
    <col min="15642" max="15642" width="1.6640625" style="2" customWidth="1"/>
    <col min="15643" max="15643" width="12.6640625" style="2"/>
    <col min="15644" max="15644" width="1.6640625" style="2" customWidth="1"/>
    <col min="15645" max="15645" width="12.6640625" style="2"/>
    <col min="15646" max="15646" width="1.6640625" style="2" customWidth="1"/>
    <col min="15647" max="15872" width="12.6640625" style="2"/>
    <col min="15873" max="15873" width="9.109375" style="2" customWidth="1"/>
    <col min="15874" max="15874" width="8.6640625" style="2" customWidth="1"/>
    <col min="15875" max="15875" width="23.33203125" style="2" customWidth="1"/>
    <col min="15876" max="15876" width="1.6640625" style="2" customWidth="1"/>
    <col min="15877" max="15877" width="12.6640625" style="2"/>
    <col min="15878" max="15878" width="1.6640625" style="2" customWidth="1"/>
    <col min="15879" max="15879" width="12.6640625" style="2"/>
    <col min="15880" max="15880" width="1.6640625" style="2" customWidth="1"/>
    <col min="15881" max="15881" width="12.6640625" style="2"/>
    <col min="15882" max="15882" width="1.6640625" style="2" customWidth="1"/>
    <col min="15883" max="15883" width="12.6640625" style="2"/>
    <col min="15884" max="15884" width="1.6640625" style="2" customWidth="1"/>
    <col min="15885" max="15885" width="12.6640625" style="2"/>
    <col min="15886" max="15886" width="1.6640625" style="2" customWidth="1"/>
    <col min="15887" max="15887" width="12.6640625" style="2"/>
    <col min="15888" max="15888" width="1.6640625" style="2" customWidth="1"/>
    <col min="15889" max="15889" width="12.6640625" style="2"/>
    <col min="15890" max="15890" width="1.6640625" style="2" customWidth="1"/>
    <col min="15891" max="15891" width="12.6640625" style="2"/>
    <col min="15892" max="15892" width="1.6640625" style="2" customWidth="1"/>
    <col min="15893" max="15893" width="12.6640625" style="2"/>
    <col min="15894" max="15894" width="1.6640625" style="2" customWidth="1"/>
    <col min="15895" max="15895" width="12.6640625" style="2"/>
    <col min="15896" max="15896" width="1.6640625" style="2" customWidth="1"/>
    <col min="15897" max="15897" width="12.6640625" style="2"/>
    <col min="15898" max="15898" width="1.6640625" style="2" customWidth="1"/>
    <col min="15899" max="15899" width="12.6640625" style="2"/>
    <col min="15900" max="15900" width="1.6640625" style="2" customWidth="1"/>
    <col min="15901" max="15901" width="12.6640625" style="2"/>
    <col min="15902" max="15902" width="1.6640625" style="2" customWidth="1"/>
    <col min="15903" max="16128" width="12.6640625" style="2"/>
    <col min="16129" max="16129" width="9.109375" style="2" customWidth="1"/>
    <col min="16130" max="16130" width="8.6640625" style="2" customWidth="1"/>
    <col min="16131" max="16131" width="23.33203125" style="2" customWidth="1"/>
    <col min="16132" max="16132" width="1.6640625" style="2" customWidth="1"/>
    <col min="16133" max="16133" width="12.6640625" style="2"/>
    <col min="16134" max="16134" width="1.6640625" style="2" customWidth="1"/>
    <col min="16135" max="16135" width="12.6640625" style="2"/>
    <col min="16136" max="16136" width="1.6640625" style="2" customWidth="1"/>
    <col min="16137" max="16137" width="12.6640625" style="2"/>
    <col min="16138" max="16138" width="1.6640625" style="2" customWidth="1"/>
    <col min="16139" max="16139" width="12.6640625" style="2"/>
    <col min="16140" max="16140" width="1.6640625" style="2" customWidth="1"/>
    <col min="16141" max="16141" width="12.6640625" style="2"/>
    <col min="16142" max="16142" width="1.6640625" style="2" customWidth="1"/>
    <col min="16143" max="16143" width="12.6640625" style="2"/>
    <col min="16144" max="16144" width="1.6640625" style="2" customWidth="1"/>
    <col min="16145" max="16145" width="12.6640625" style="2"/>
    <col min="16146" max="16146" width="1.6640625" style="2" customWidth="1"/>
    <col min="16147" max="16147" width="12.6640625" style="2"/>
    <col min="16148" max="16148" width="1.6640625" style="2" customWidth="1"/>
    <col min="16149" max="16149" width="12.6640625" style="2"/>
    <col min="16150" max="16150" width="1.6640625" style="2" customWidth="1"/>
    <col min="16151" max="16151" width="12.6640625" style="2"/>
    <col min="16152" max="16152" width="1.6640625" style="2" customWidth="1"/>
    <col min="16153" max="16153" width="12.6640625" style="2"/>
    <col min="16154" max="16154" width="1.6640625" style="2" customWidth="1"/>
    <col min="16155" max="16155" width="12.6640625" style="2"/>
    <col min="16156" max="16156" width="1.6640625" style="2" customWidth="1"/>
    <col min="16157" max="16157" width="12.6640625" style="2"/>
    <col min="16158" max="16158" width="1.6640625" style="2" customWidth="1"/>
    <col min="16159" max="16384" width="12.6640625" style="2"/>
  </cols>
  <sheetData>
    <row r="1" spans="1:31">
      <c r="A1" s="134" t="s">
        <v>207</v>
      </c>
    </row>
    <row r="2" spans="1:31">
      <c r="A2" s="134" t="s">
        <v>203</v>
      </c>
    </row>
    <row r="3" spans="1:31" ht="15.75" thickBo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row>
    <row r="5" spans="1:31">
      <c r="B5" s="7"/>
      <c r="AE5" s="7" t="s">
        <v>1</v>
      </c>
    </row>
    <row r="6" spans="1:31">
      <c r="A6" s="2" t="s">
        <v>2</v>
      </c>
      <c r="B6" s="7" t="s">
        <v>3</v>
      </c>
      <c r="C6" s="7" t="s">
        <v>4</v>
      </c>
      <c r="E6" s="10">
        <v>44166</v>
      </c>
      <c r="G6" s="10">
        <v>44197</v>
      </c>
      <c r="I6" s="10">
        <v>44228</v>
      </c>
      <c r="K6" s="10">
        <v>44256</v>
      </c>
      <c r="M6" s="10">
        <v>44287</v>
      </c>
      <c r="O6" s="10">
        <v>44317</v>
      </c>
      <c r="Q6" s="10">
        <v>44348</v>
      </c>
      <c r="S6" s="10">
        <v>44378</v>
      </c>
      <c r="U6" s="10">
        <v>44409</v>
      </c>
      <c r="W6" s="10">
        <v>44440</v>
      </c>
      <c r="Y6" s="10">
        <v>44470</v>
      </c>
      <c r="AA6" s="10">
        <v>44501</v>
      </c>
      <c r="AC6" s="10">
        <v>44531</v>
      </c>
      <c r="AE6" s="7" t="s">
        <v>5</v>
      </c>
    </row>
    <row r="7" spans="1:31" ht="15.75" thickBot="1">
      <c r="A7" s="5"/>
      <c r="B7" s="107"/>
      <c r="C7" s="3"/>
      <c r="D7" s="5"/>
      <c r="E7" s="3"/>
      <c r="F7" s="5"/>
      <c r="G7" s="3"/>
      <c r="H7" s="5"/>
      <c r="I7" s="3"/>
      <c r="J7" s="5"/>
      <c r="K7" s="3"/>
      <c r="L7" s="5"/>
      <c r="M7" s="3"/>
      <c r="N7" s="5"/>
      <c r="O7" s="3"/>
      <c r="P7" s="5"/>
      <c r="Q7" s="3"/>
      <c r="R7" s="5"/>
      <c r="S7" s="3"/>
      <c r="T7" s="5"/>
      <c r="U7" s="3"/>
      <c r="V7" s="5"/>
      <c r="W7" s="3"/>
      <c r="X7" s="5"/>
      <c r="Y7" s="3"/>
      <c r="Z7" s="5"/>
      <c r="AA7" s="3"/>
      <c r="AB7" s="5"/>
      <c r="AC7" s="3"/>
      <c r="AD7" s="5"/>
      <c r="AE7" s="3"/>
    </row>
    <row r="8" spans="1:31">
      <c r="B8" s="7"/>
      <c r="C8" s="4"/>
      <c r="E8" s="108"/>
      <c r="F8" s="13"/>
      <c r="G8" s="108"/>
      <c r="H8" s="13"/>
      <c r="I8" s="108"/>
      <c r="J8" s="13"/>
      <c r="K8" s="108"/>
      <c r="L8" s="13"/>
      <c r="M8" s="108"/>
      <c r="N8" s="13"/>
      <c r="O8" s="108"/>
      <c r="P8" s="13"/>
      <c r="Q8" s="108"/>
      <c r="R8" s="13"/>
      <c r="S8" s="108"/>
      <c r="T8" s="13"/>
      <c r="U8" s="108"/>
      <c r="V8" s="13"/>
      <c r="W8" s="108"/>
      <c r="X8" s="13"/>
      <c r="Y8" s="108"/>
      <c r="Z8" s="13"/>
      <c r="AA8" s="108"/>
      <c r="AB8" s="13"/>
      <c r="AC8" s="108"/>
      <c r="AD8" s="13"/>
      <c r="AE8" s="108"/>
    </row>
    <row r="9" spans="1:31">
      <c r="A9" s="109">
        <v>1</v>
      </c>
      <c r="B9" s="110">
        <v>303.02</v>
      </c>
      <c r="C9" s="111" t="s">
        <v>199</v>
      </c>
      <c r="D9" s="7"/>
      <c r="E9" s="81">
        <v>252467.13</v>
      </c>
      <c r="F9" s="81"/>
      <c r="G9" s="81">
        <v>297615.87</v>
      </c>
      <c r="H9" s="81"/>
      <c r="I9" s="81">
        <v>342764.61</v>
      </c>
      <c r="J9" s="81"/>
      <c r="K9" s="81">
        <v>387913.31</v>
      </c>
      <c r="L9" s="81"/>
      <c r="M9" s="81">
        <v>433062.01</v>
      </c>
      <c r="N9" s="81"/>
      <c r="O9" s="81">
        <v>478210.75</v>
      </c>
      <c r="P9" s="81"/>
      <c r="Q9" s="81">
        <v>523359.47</v>
      </c>
      <c r="R9" s="81"/>
      <c r="S9" s="81">
        <v>568508.18000000005</v>
      </c>
      <c r="T9" s="81"/>
      <c r="U9" s="81">
        <v>613656.93000000005</v>
      </c>
      <c r="V9" s="81"/>
      <c r="W9" s="81">
        <v>680132.96</v>
      </c>
      <c r="X9" s="81"/>
      <c r="Y9" s="81">
        <v>729704.46</v>
      </c>
      <c r="Z9" s="81"/>
      <c r="AA9" s="81">
        <v>767315.06</v>
      </c>
      <c r="AB9" s="81"/>
      <c r="AC9" s="81">
        <v>908965.71</v>
      </c>
      <c r="AD9" s="81"/>
      <c r="AE9" s="81">
        <v>537205.88076923077</v>
      </c>
    </row>
    <row r="10" spans="1:31">
      <c r="A10" s="109">
        <v>2</v>
      </c>
      <c r="B10" s="112">
        <v>303.2</v>
      </c>
      <c r="C10" s="113" t="s">
        <v>200</v>
      </c>
      <c r="D10" s="7"/>
      <c r="E10" s="81">
        <v>166704.64000000001</v>
      </c>
      <c r="F10" s="81"/>
      <c r="G10" s="81">
        <v>190179.3</v>
      </c>
      <c r="H10" s="81"/>
      <c r="I10" s="81">
        <v>213653.96</v>
      </c>
      <c r="J10" s="81"/>
      <c r="K10" s="81">
        <v>237128.57</v>
      </c>
      <c r="L10" s="81"/>
      <c r="M10" s="81">
        <v>260603.18</v>
      </c>
      <c r="N10" s="81"/>
      <c r="O10" s="81">
        <v>284077.82</v>
      </c>
      <c r="P10" s="81"/>
      <c r="Q10" s="81">
        <v>307552.46999999997</v>
      </c>
      <c r="R10" s="81"/>
      <c r="S10" s="81">
        <v>331027.08</v>
      </c>
      <c r="T10" s="81"/>
      <c r="U10" s="81">
        <v>354501.71</v>
      </c>
      <c r="V10" s="81"/>
      <c r="W10" s="81">
        <v>377976.35</v>
      </c>
      <c r="X10" s="81"/>
      <c r="Y10" s="81">
        <v>401450.97</v>
      </c>
      <c r="Z10" s="81"/>
      <c r="AA10" s="81">
        <v>424925.59</v>
      </c>
      <c r="AB10" s="81"/>
      <c r="AC10" s="81">
        <v>442488.1</v>
      </c>
      <c r="AD10" s="81"/>
      <c r="AE10" s="81">
        <v>307097.67230769229</v>
      </c>
    </row>
    <row r="11" spans="1:31">
      <c r="A11" s="109">
        <v>3</v>
      </c>
      <c r="B11" s="114">
        <v>391.11</v>
      </c>
      <c r="C11" s="115" t="s">
        <v>75</v>
      </c>
      <c r="D11" s="115"/>
      <c r="E11" s="81">
        <v>-37.440000000002328</v>
      </c>
      <c r="F11" s="81"/>
      <c r="G11" s="81">
        <v>46.56</v>
      </c>
      <c r="H11" s="81"/>
      <c r="I11" s="81">
        <v>457.5</v>
      </c>
      <c r="J11" s="81"/>
      <c r="K11" s="81">
        <v>1036.45</v>
      </c>
      <c r="L11" s="81"/>
      <c r="M11" s="81">
        <v>880.39</v>
      </c>
      <c r="N11" s="81"/>
      <c r="O11" s="81">
        <v>-10.69</v>
      </c>
      <c r="P11" s="81"/>
      <c r="Q11" s="81">
        <v>-901.77</v>
      </c>
      <c r="R11" s="81"/>
      <c r="S11" s="81">
        <v>-1792.85</v>
      </c>
      <c r="T11" s="81"/>
      <c r="U11" s="81">
        <v>-2683.93</v>
      </c>
      <c r="V11" s="81"/>
      <c r="W11" s="81">
        <v>-3575.01</v>
      </c>
      <c r="X11" s="81"/>
      <c r="Y11" s="81">
        <v>-4466.09</v>
      </c>
      <c r="Z11" s="81"/>
      <c r="AA11" s="81">
        <v>-5357.17</v>
      </c>
      <c r="AB11" s="81"/>
      <c r="AC11" s="81">
        <v>0</v>
      </c>
      <c r="AD11" s="81"/>
      <c r="AE11" s="81">
        <v>-1261.8500000000001</v>
      </c>
    </row>
    <row r="12" spans="1:31" s="115" customFormat="1">
      <c r="A12" s="109">
        <v>4</v>
      </c>
      <c r="B12" s="7"/>
      <c r="C12" s="2"/>
      <c r="D12" s="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row>
    <row r="13" spans="1:31">
      <c r="A13" s="109">
        <v>5</v>
      </c>
      <c r="B13" s="114">
        <v>111</v>
      </c>
      <c r="C13" s="2" t="s">
        <v>195</v>
      </c>
      <c r="E13" s="81">
        <v>0</v>
      </c>
      <c r="F13" s="81"/>
      <c r="G13" s="81">
        <v>0</v>
      </c>
      <c r="H13" s="81"/>
      <c r="I13" s="81">
        <v>0</v>
      </c>
      <c r="J13" s="81"/>
      <c r="K13" s="81">
        <v>0</v>
      </c>
      <c r="L13" s="81"/>
      <c r="M13" s="81">
        <v>0</v>
      </c>
      <c r="N13" s="81"/>
      <c r="O13" s="81">
        <v>0</v>
      </c>
      <c r="P13" s="81"/>
      <c r="Q13" s="81">
        <v>0</v>
      </c>
      <c r="R13" s="81"/>
      <c r="S13" s="81">
        <v>0</v>
      </c>
      <c r="T13" s="81"/>
      <c r="U13" s="81">
        <v>1527626.23</v>
      </c>
      <c r="V13" s="81"/>
      <c r="W13" s="81">
        <v>1571478.59</v>
      </c>
      <c r="X13" s="81"/>
      <c r="Y13" s="81">
        <v>1615471.6300000001</v>
      </c>
      <c r="Z13" s="81"/>
      <c r="AA13" s="81">
        <v>1659605.8199999998</v>
      </c>
      <c r="AB13" s="81"/>
      <c r="AC13" s="81">
        <v>1703881.61</v>
      </c>
      <c r="AD13" s="81"/>
      <c r="AE13" s="81">
        <v>621389.52923076926</v>
      </c>
    </row>
    <row r="14" spans="1:31">
      <c r="A14" s="109">
        <v>6</v>
      </c>
      <c r="B14" s="114">
        <v>115</v>
      </c>
      <c r="C14" s="2" t="s">
        <v>196</v>
      </c>
      <c r="E14" s="81">
        <v>11670628.43</v>
      </c>
      <c r="F14" s="81"/>
      <c r="G14" s="81">
        <v>11730786.299999999</v>
      </c>
      <c r="H14" s="81"/>
      <c r="I14" s="81">
        <v>11790944.17</v>
      </c>
      <c r="J14" s="81"/>
      <c r="K14" s="81">
        <v>11851102.039999999</v>
      </c>
      <c r="L14" s="81"/>
      <c r="M14" s="81">
        <v>11911259.909999998</v>
      </c>
      <c r="N14" s="81"/>
      <c r="O14" s="81">
        <v>11971417.779999999</v>
      </c>
      <c r="P14" s="81"/>
      <c r="Q14" s="81">
        <v>12031575.649999999</v>
      </c>
      <c r="R14" s="81"/>
      <c r="S14" s="81">
        <v>12091733.52</v>
      </c>
      <c r="T14" s="81"/>
      <c r="U14" s="81">
        <v>12151891.389999999</v>
      </c>
      <c r="V14" s="81"/>
      <c r="W14" s="81">
        <v>12212049.26</v>
      </c>
      <c r="X14" s="81"/>
      <c r="Y14" s="81">
        <v>12272207.129999999</v>
      </c>
      <c r="Z14" s="81"/>
      <c r="AA14" s="81">
        <v>12332365</v>
      </c>
      <c r="AB14" s="81"/>
      <c r="AC14" s="81">
        <v>12392522.869999999</v>
      </c>
      <c r="AD14" s="81"/>
      <c r="AE14" s="81">
        <v>12031575.649999999</v>
      </c>
    </row>
    <row r="15" spans="1:31">
      <c r="A15" s="109">
        <v>7</v>
      </c>
    </row>
    <row r="16" spans="1:31">
      <c r="A16" s="109">
        <v>8</v>
      </c>
      <c r="C16" s="2" t="s">
        <v>197</v>
      </c>
      <c r="D16" s="7" t="s">
        <v>6</v>
      </c>
      <c r="E16" s="13">
        <v>12089762.76</v>
      </c>
      <c r="F16" s="116" t="s">
        <v>6</v>
      </c>
      <c r="G16" s="13">
        <v>12218628.029999999</v>
      </c>
      <c r="H16" s="116" t="s">
        <v>6</v>
      </c>
      <c r="I16" s="13">
        <v>12347820.24</v>
      </c>
      <c r="J16" s="116" t="s">
        <v>6</v>
      </c>
      <c r="K16" s="13">
        <v>12477180.369999999</v>
      </c>
      <c r="L16" s="116" t="s">
        <v>6</v>
      </c>
      <c r="M16" s="13">
        <v>12605805.489999998</v>
      </c>
      <c r="N16" s="116" t="s">
        <v>6</v>
      </c>
      <c r="O16" s="13">
        <v>12733695.66</v>
      </c>
      <c r="P16" s="116" t="s">
        <v>6</v>
      </c>
      <c r="Q16" s="13">
        <v>12861585.819999998</v>
      </c>
      <c r="R16" s="116" t="s">
        <v>6</v>
      </c>
      <c r="S16" s="13">
        <v>12989475.93</v>
      </c>
      <c r="T16" s="116" t="s">
        <v>6</v>
      </c>
      <c r="U16" s="13">
        <v>14644992.329999998</v>
      </c>
      <c r="V16" s="116" t="s">
        <v>6</v>
      </c>
      <c r="W16" s="13">
        <v>14838062.15</v>
      </c>
      <c r="X16" s="116" t="s">
        <v>6</v>
      </c>
      <c r="Y16" s="13">
        <v>15014368.099999998</v>
      </c>
      <c r="Z16" s="116" t="s">
        <v>6</v>
      </c>
      <c r="AA16" s="13">
        <v>15178854.300000001</v>
      </c>
      <c r="AB16" s="116" t="s">
        <v>6</v>
      </c>
      <c r="AC16" s="13">
        <v>15447858.289999999</v>
      </c>
      <c r="AD16" s="116" t="s">
        <v>6</v>
      </c>
      <c r="AE16" s="13">
        <v>13496006.882307691</v>
      </c>
    </row>
    <row r="17" spans="1:31" ht="15.75" thickBot="1">
      <c r="A17" s="109"/>
      <c r="E17" s="117"/>
      <c r="F17" s="13"/>
      <c r="G17" s="117"/>
      <c r="H17" s="13"/>
      <c r="I17" s="117"/>
      <c r="J17" s="13"/>
      <c r="K17" s="117"/>
      <c r="L17" s="13"/>
      <c r="M17" s="117"/>
      <c r="N17" s="13"/>
      <c r="O17" s="117"/>
      <c r="P17" s="13"/>
      <c r="Q17" s="117"/>
      <c r="R17" s="13"/>
      <c r="S17" s="117"/>
      <c r="T17" s="13"/>
      <c r="U17" s="117"/>
      <c r="V17" s="13"/>
      <c r="W17" s="117"/>
      <c r="X17" s="13"/>
      <c r="Y17" s="117"/>
      <c r="Z17" s="13"/>
      <c r="AA17" s="117"/>
      <c r="AB17" s="13"/>
      <c r="AC17" s="117"/>
      <c r="AD17" s="13"/>
      <c r="AE17" s="117"/>
    </row>
    <row r="18" spans="1:31" ht="15.75" thickTop="1">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20" spans="1:31" ht="15.75" thickBo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row>
    <row r="21" spans="1:31">
      <c r="G21" s="118"/>
      <c r="I21" s="118"/>
    </row>
    <row r="22" spans="1:31">
      <c r="G22" s="118"/>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5861-D4E0-46B5-901A-D78774C1C55D}">
  <sheetPr>
    <tabColor rgb="FF92D050"/>
  </sheetPr>
  <dimension ref="A1:A2"/>
  <sheetViews>
    <sheetView workbookViewId="0">
      <selection activeCell="H30" sqref="H30"/>
    </sheetView>
  </sheetViews>
  <sheetFormatPr defaultRowHeight="15"/>
  <sheetData>
    <row r="1" spans="1:1">
      <c r="A1" s="134" t="s">
        <v>208</v>
      </c>
    </row>
    <row r="2" spans="1:1">
      <c r="A2" s="134" t="s">
        <v>203</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8B6C0-E475-4089-8501-42100087DABB}">
  <dimension ref="A1:O21"/>
  <sheetViews>
    <sheetView workbookViewId="0">
      <pane xSplit="1" ySplit="7" topLeftCell="B8" activePane="bottomRight" state="frozen"/>
      <selection sqref="A1:A2"/>
      <selection pane="topRight" sqref="A1:A2"/>
      <selection pane="bottomLeft" sqref="A1:A2"/>
      <selection pane="bottomRight" activeCell="C29" sqref="C29"/>
    </sheetView>
  </sheetViews>
  <sheetFormatPr defaultRowHeight="15"/>
  <cols>
    <col min="1" max="1" width="53.5546875" bestFit="1" customWidth="1"/>
    <col min="2" max="10" width="13.6640625" bestFit="1" customWidth="1"/>
    <col min="11" max="15" width="11.5546875" bestFit="1" customWidth="1"/>
  </cols>
  <sheetData>
    <row r="1" spans="1:15">
      <c r="A1" s="134" t="s">
        <v>209</v>
      </c>
    </row>
    <row r="2" spans="1:15">
      <c r="A2" s="134" t="s">
        <v>203</v>
      </c>
    </row>
    <row r="3" spans="1:15" ht="16.5" thickBot="1">
      <c r="A3" s="24"/>
      <c r="B3" s="24"/>
      <c r="C3" s="24"/>
      <c r="D3" s="24"/>
      <c r="E3" s="24"/>
      <c r="F3" s="24"/>
      <c r="G3" s="24"/>
      <c r="H3" s="24"/>
      <c r="I3" s="24"/>
      <c r="J3" s="24"/>
      <c r="K3" s="24"/>
      <c r="L3" s="24"/>
      <c r="M3" s="24"/>
      <c r="N3" s="24"/>
    </row>
    <row r="4" spans="1:15" ht="15.75">
      <c r="A4" s="76" t="s">
        <v>88</v>
      </c>
      <c r="B4" s="23"/>
      <c r="C4" s="23"/>
      <c r="D4" s="23"/>
      <c r="E4" s="23"/>
      <c r="F4" s="23"/>
      <c r="G4" s="23"/>
      <c r="H4" s="23"/>
      <c r="I4" s="23"/>
      <c r="J4" s="23"/>
      <c r="K4" s="23"/>
      <c r="L4" s="23"/>
      <c r="M4" s="23"/>
      <c r="N4" s="23"/>
    </row>
    <row r="5" spans="1:15" ht="16.5" thickBot="1">
      <c r="A5" s="24"/>
      <c r="B5" s="24"/>
      <c r="C5" s="24"/>
      <c r="D5" s="24"/>
      <c r="E5" s="24"/>
      <c r="F5" s="24"/>
      <c r="G5" s="24"/>
      <c r="H5" s="24"/>
      <c r="I5" s="24"/>
      <c r="J5" s="24"/>
      <c r="K5" s="24"/>
      <c r="L5" s="24"/>
      <c r="M5" s="24"/>
      <c r="N5" s="24"/>
    </row>
    <row r="6" spans="1:15" ht="15.75" thickBot="1">
      <c r="A6" s="129" t="s">
        <v>89</v>
      </c>
      <c r="B6" s="25" t="s">
        <v>90</v>
      </c>
      <c r="C6" s="25" t="s">
        <v>91</v>
      </c>
      <c r="D6" s="25" t="s">
        <v>92</v>
      </c>
      <c r="E6" s="25" t="s">
        <v>93</v>
      </c>
      <c r="F6" s="25" t="s">
        <v>94</v>
      </c>
      <c r="G6" s="25" t="s">
        <v>95</v>
      </c>
      <c r="H6" s="25" t="s">
        <v>96</v>
      </c>
      <c r="I6" s="25" t="s">
        <v>97</v>
      </c>
      <c r="J6" s="25" t="s">
        <v>98</v>
      </c>
      <c r="K6" s="25" t="s">
        <v>99</v>
      </c>
      <c r="L6" s="25" t="s">
        <v>100</v>
      </c>
      <c r="M6" s="25" t="s">
        <v>101</v>
      </c>
      <c r="N6" s="25" t="s">
        <v>102</v>
      </c>
      <c r="O6" s="130" t="s">
        <v>28</v>
      </c>
    </row>
    <row r="7" spans="1:15" ht="15.75" thickBot="1">
      <c r="A7" s="129"/>
      <c r="B7" s="25" t="s">
        <v>103</v>
      </c>
      <c r="C7" s="25" t="s">
        <v>103</v>
      </c>
      <c r="D7" s="25" t="s">
        <v>103</v>
      </c>
      <c r="E7" s="25" t="s">
        <v>103</v>
      </c>
      <c r="F7" s="25" t="s">
        <v>103</v>
      </c>
      <c r="G7" s="25" t="s">
        <v>103</v>
      </c>
      <c r="H7" s="25" t="s">
        <v>103</v>
      </c>
      <c r="I7" s="25" t="s">
        <v>103</v>
      </c>
      <c r="J7" s="25" t="s">
        <v>103</v>
      </c>
      <c r="K7" s="25" t="s">
        <v>103</v>
      </c>
      <c r="L7" s="25" t="s">
        <v>103</v>
      </c>
      <c r="M7" s="25" t="s">
        <v>103</v>
      </c>
      <c r="N7" s="25" t="s">
        <v>103</v>
      </c>
      <c r="O7" s="131"/>
    </row>
    <row r="8" spans="1:15">
      <c r="A8" s="26" t="s">
        <v>12</v>
      </c>
      <c r="B8" s="27"/>
      <c r="C8" s="27"/>
      <c r="D8" s="27"/>
      <c r="E8" s="27"/>
      <c r="F8" s="27"/>
      <c r="G8" s="27"/>
      <c r="H8" s="27"/>
      <c r="I8" s="27"/>
      <c r="J8" s="27"/>
      <c r="K8" s="27"/>
      <c r="L8" s="27"/>
      <c r="M8" s="27"/>
      <c r="N8" s="27"/>
    </row>
    <row r="9" spans="1:15">
      <c r="A9" s="28" t="s">
        <v>104</v>
      </c>
      <c r="B9" s="27"/>
      <c r="C9" s="27"/>
      <c r="D9" s="27"/>
      <c r="E9" s="27"/>
      <c r="F9" s="27"/>
      <c r="G9" s="27"/>
      <c r="H9" s="27"/>
      <c r="I9" s="27"/>
      <c r="J9" s="27"/>
      <c r="K9" s="27"/>
      <c r="L9" s="27"/>
      <c r="M9" s="27"/>
      <c r="N9" s="27"/>
    </row>
    <row r="10" spans="1:15">
      <c r="A10" s="29" t="s">
        <v>105</v>
      </c>
      <c r="B10" s="27"/>
      <c r="C10" s="27"/>
      <c r="D10" s="27"/>
      <c r="E10" s="27"/>
      <c r="F10" s="27"/>
      <c r="G10" s="27"/>
      <c r="H10" s="27"/>
      <c r="I10" s="27"/>
      <c r="J10" s="27"/>
      <c r="K10" s="27"/>
      <c r="L10" s="27"/>
      <c r="M10" s="27"/>
      <c r="N10" s="27"/>
    </row>
    <row r="11" spans="1:15">
      <c r="A11" s="30" t="s">
        <v>107</v>
      </c>
      <c r="B11" s="27"/>
      <c r="C11" s="27"/>
      <c r="D11" s="27"/>
      <c r="E11" s="27"/>
      <c r="F11" s="27"/>
      <c r="G11" s="27"/>
      <c r="H11" s="27"/>
      <c r="I11" s="27"/>
      <c r="J11" s="27"/>
      <c r="K11" s="27"/>
      <c r="L11" s="27"/>
      <c r="M11" s="27"/>
      <c r="N11" s="27"/>
    </row>
    <row r="12" spans="1:15">
      <c r="A12" s="78" t="s">
        <v>108</v>
      </c>
      <c r="B12" s="79">
        <v>-190111350.04000002</v>
      </c>
      <c r="C12" s="79">
        <v>-191224832.50999999</v>
      </c>
      <c r="D12" s="79">
        <v>-183357245.68999997</v>
      </c>
      <c r="E12" s="79">
        <v>-183512430.85999998</v>
      </c>
      <c r="F12" s="79">
        <v>-183330483.99000001</v>
      </c>
      <c r="G12" s="79">
        <v>-183656233.06</v>
      </c>
      <c r="H12" s="79">
        <v>-183009192.5</v>
      </c>
      <c r="I12" s="79">
        <v>-183669806.60999998</v>
      </c>
      <c r="J12" s="79">
        <v>-184134256.45000002</v>
      </c>
      <c r="K12" s="79">
        <v>-184987033.37</v>
      </c>
      <c r="L12" s="79">
        <v>-185996541.41</v>
      </c>
      <c r="M12" s="79">
        <v>-186782620.12</v>
      </c>
      <c r="N12" s="79">
        <v>-186376021.88</v>
      </c>
      <c r="O12" s="79">
        <f>SUM(B12:N12)/13</f>
        <v>-185396003.73000002</v>
      </c>
    </row>
    <row r="13" spans="1:15">
      <c r="A13" s="78" t="s">
        <v>109</v>
      </c>
      <c r="B13" s="79">
        <v>586842.39</v>
      </c>
      <c r="C13" s="79">
        <v>573820.23</v>
      </c>
      <c r="D13" s="79">
        <v>543090.46</v>
      </c>
      <c r="E13" s="79">
        <v>846986.8</v>
      </c>
      <c r="F13" s="79">
        <v>804086.22000000009</v>
      </c>
      <c r="G13" s="79">
        <v>751603.86</v>
      </c>
      <c r="H13" s="79">
        <v>-692324.6</v>
      </c>
      <c r="I13" s="79">
        <v>-751008.11</v>
      </c>
      <c r="J13" s="79">
        <v>-814101.83</v>
      </c>
      <c r="K13" s="79">
        <v>-878408.80999999994</v>
      </c>
      <c r="L13" s="79">
        <v>-945029.92</v>
      </c>
      <c r="M13" s="79">
        <v>-1015085.56</v>
      </c>
      <c r="N13" s="79">
        <v>-1089136.1400000001</v>
      </c>
      <c r="O13" s="79">
        <f t="shared" ref="O13:O17" si="0">SUM(B13:N13)/13</f>
        <v>-159897.30846153849</v>
      </c>
    </row>
    <row r="14" spans="1:15">
      <c r="A14" s="31" t="s">
        <v>110</v>
      </c>
      <c r="B14" s="27">
        <v>-252467.13</v>
      </c>
      <c r="C14" s="27">
        <v>-297615.87</v>
      </c>
      <c r="D14" s="27">
        <v>-342764.61</v>
      </c>
      <c r="E14" s="27">
        <v>-387913.31</v>
      </c>
      <c r="F14" s="27">
        <v>-433062.01</v>
      </c>
      <c r="G14" s="27">
        <v>-478210.75</v>
      </c>
      <c r="H14" s="27">
        <v>-523359.47</v>
      </c>
      <c r="I14" s="27">
        <v>-568508.17999999993</v>
      </c>
      <c r="J14" s="27">
        <v>-613656.93000000005</v>
      </c>
      <c r="K14" s="27">
        <v>-680132.96000000008</v>
      </c>
      <c r="L14" s="27">
        <v>-729704.46</v>
      </c>
      <c r="M14" s="27">
        <v>-767315.05999999994</v>
      </c>
      <c r="N14" s="27">
        <v>-908965.71000000008</v>
      </c>
      <c r="O14" s="27">
        <f t="shared" si="0"/>
        <v>-537205.88076923066</v>
      </c>
    </row>
    <row r="15" spans="1:15">
      <c r="A15" s="31" t="s">
        <v>111</v>
      </c>
      <c r="B15" s="27">
        <v>0</v>
      </c>
      <c r="C15" s="27">
        <v>0</v>
      </c>
      <c r="D15" s="27">
        <v>0</v>
      </c>
      <c r="E15" s="27">
        <v>0</v>
      </c>
      <c r="F15" s="27">
        <v>0</v>
      </c>
      <c r="G15" s="27">
        <v>0</v>
      </c>
      <c r="H15" s="27">
        <v>0</v>
      </c>
      <c r="I15" s="27">
        <v>0</v>
      </c>
      <c r="J15" s="27">
        <v>-1527626.23</v>
      </c>
      <c r="K15" s="27">
        <v>-1571478.59</v>
      </c>
      <c r="L15" s="27">
        <v>-1615471.6300000001</v>
      </c>
      <c r="M15" s="27">
        <v>-1659605.8199999998</v>
      </c>
      <c r="N15" s="27">
        <v>-1703881.61</v>
      </c>
      <c r="O15" s="27">
        <f t="shared" si="0"/>
        <v>-621389.52923076926</v>
      </c>
    </row>
    <row r="16" spans="1:15">
      <c r="A16" s="31" t="s">
        <v>112</v>
      </c>
      <c r="B16" s="27">
        <v>-166667.20000000001</v>
      </c>
      <c r="C16" s="27">
        <v>-190225.86000000002</v>
      </c>
      <c r="D16" s="27">
        <v>-214111.46</v>
      </c>
      <c r="E16" s="27">
        <v>-238165.02</v>
      </c>
      <c r="F16" s="27">
        <v>-261483.56999999998</v>
      </c>
      <c r="G16" s="27">
        <v>-284067.13</v>
      </c>
      <c r="H16" s="27">
        <v>-306650.7</v>
      </c>
      <c r="I16" s="27">
        <v>-329234.23</v>
      </c>
      <c r="J16" s="27">
        <v>-351817.77999999997</v>
      </c>
      <c r="K16" s="27">
        <v>-374401.34</v>
      </c>
      <c r="L16" s="27">
        <v>-396984.88</v>
      </c>
      <c r="M16" s="27">
        <v>-419568.42</v>
      </c>
      <c r="N16" s="27">
        <v>-442488.1</v>
      </c>
      <c r="O16" s="27">
        <f t="shared" si="0"/>
        <v>-305835.82230769232</v>
      </c>
    </row>
    <row r="17" spans="1:15" ht="15.75" thickBot="1">
      <c r="A17" s="31" t="s">
        <v>113</v>
      </c>
      <c r="B17" s="27">
        <v>-11670628.43</v>
      </c>
      <c r="C17" s="27">
        <v>-11730786.299999999</v>
      </c>
      <c r="D17" s="27">
        <v>-11790944.17</v>
      </c>
      <c r="E17" s="27">
        <v>-11851102.039999999</v>
      </c>
      <c r="F17" s="27">
        <v>-11911259.909999998</v>
      </c>
      <c r="G17" s="27">
        <v>-11971417.779999999</v>
      </c>
      <c r="H17" s="27">
        <v>-12031575.649999999</v>
      </c>
      <c r="I17" s="27">
        <v>-12091733.52</v>
      </c>
      <c r="J17" s="27">
        <v>-12151891.389999999</v>
      </c>
      <c r="K17" s="27">
        <v>-12212049.26</v>
      </c>
      <c r="L17" s="27">
        <v>-12272207.129999999</v>
      </c>
      <c r="M17" s="27">
        <v>-12332365</v>
      </c>
      <c r="N17" s="27">
        <v>-12392522.869999999</v>
      </c>
      <c r="O17" s="27">
        <f t="shared" si="0"/>
        <v>-12031575.649999999</v>
      </c>
    </row>
    <row r="18" spans="1:15">
      <c r="A18" s="32" t="s">
        <v>107</v>
      </c>
      <c r="B18" s="33">
        <v>-201614270.41000003</v>
      </c>
      <c r="C18" s="33">
        <v>-202869640.31000003</v>
      </c>
      <c r="D18" s="33">
        <v>-195161975.46999997</v>
      </c>
      <c r="E18" s="33">
        <v>-195142624.42999998</v>
      </c>
      <c r="F18" s="33">
        <v>-195132203.25999999</v>
      </c>
      <c r="G18" s="33">
        <v>-195638324.85999998</v>
      </c>
      <c r="H18" s="33">
        <v>-196563102.91999999</v>
      </c>
      <c r="I18" s="33">
        <v>-197410290.65000001</v>
      </c>
      <c r="J18" s="33">
        <v>-199593350.61000001</v>
      </c>
      <c r="K18" s="33">
        <v>-200703504.33000001</v>
      </c>
      <c r="L18" s="33">
        <v>-201955939.42999998</v>
      </c>
      <c r="M18" s="33">
        <v>-202976559.97999999</v>
      </c>
      <c r="N18" s="33">
        <v>-202913016.31</v>
      </c>
      <c r="O18" s="33">
        <f>SUM(O12:O17)</f>
        <v>-199051907.92076927</v>
      </c>
    </row>
    <row r="20" spans="1:15">
      <c r="A20" s="14" t="s">
        <v>185</v>
      </c>
      <c r="B20" s="35">
        <f>'B-9'!D46</f>
        <v>189524507.64999998</v>
      </c>
      <c r="C20" s="35">
        <f>'B-9'!E46</f>
        <v>190651012.27999994</v>
      </c>
      <c r="D20" s="35">
        <f>'B-9'!F46</f>
        <v>182814155.22999999</v>
      </c>
      <c r="E20" s="35">
        <f>'B-9'!G46</f>
        <v>182665444.06000003</v>
      </c>
      <c r="F20" s="35">
        <f>'B-9'!H46</f>
        <v>182526397.76999992</v>
      </c>
      <c r="G20" s="35">
        <f>'B-9'!I46</f>
        <v>182904629.19999993</v>
      </c>
      <c r="H20" s="35">
        <f>'B-9'!J46</f>
        <v>183701517.09999993</v>
      </c>
      <c r="I20" s="35">
        <f>'B-9'!K46</f>
        <v>184420814.72</v>
      </c>
      <c r="J20" s="35">
        <f>'B-9'!L46</f>
        <v>184948358.27999997</v>
      </c>
      <c r="K20" s="35">
        <f>'B-9'!M46</f>
        <v>185865442.1800001</v>
      </c>
      <c r="L20" s="35">
        <f>'B-9'!N46</f>
        <v>186941571.32999992</v>
      </c>
      <c r="M20" s="35">
        <f>'B-9'!O46</f>
        <v>187797705.67999995</v>
      </c>
      <c r="N20" s="35">
        <f>'B-9'!P46</f>
        <v>187465158.0199998</v>
      </c>
      <c r="O20" s="35">
        <f>'B-9'!Q46</f>
        <v>185555901.03846151</v>
      </c>
    </row>
    <row r="21" spans="1:15">
      <c r="A21" s="36" t="s">
        <v>114</v>
      </c>
      <c r="B21" s="37">
        <f>SUM(B12:B13)+B20</f>
        <v>0</v>
      </c>
      <c r="C21" s="37">
        <f t="shared" ref="C21:O21" si="1">SUM(C12:C13)+C20</f>
        <v>0</v>
      </c>
      <c r="D21" s="37">
        <f t="shared" si="1"/>
        <v>0</v>
      </c>
      <c r="E21" s="37">
        <f t="shared" si="1"/>
        <v>0</v>
      </c>
      <c r="F21" s="37">
        <f t="shared" si="1"/>
        <v>0</v>
      </c>
      <c r="G21" s="37">
        <f t="shared" si="1"/>
        <v>0</v>
      </c>
      <c r="H21" s="37">
        <f t="shared" si="1"/>
        <v>0</v>
      </c>
      <c r="I21" s="37">
        <f t="shared" si="1"/>
        <v>0</v>
      </c>
      <c r="J21" s="37">
        <f t="shared" si="1"/>
        <v>0</v>
      </c>
      <c r="K21" s="37">
        <f t="shared" si="1"/>
        <v>0</v>
      </c>
      <c r="L21" s="37">
        <f t="shared" si="1"/>
        <v>0</v>
      </c>
      <c r="M21" s="37">
        <f t="shared" si="1"/>
        <v>0</v>
      </c>
      <c r="N21" s="37">
        <f t="shared" si="1"/>
        <v>0</v>
      </c>
      <c r="O21" s="37">
        <f t="shared" si="1"/>
        <v>0</v>
      </c>
    </row>
  </sheetData>
  <mergeCells count="2">
    <mergeCell ref="A6:A7"/>
    <mergeCell ref="O6:O7"/>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90E4F-321D-4D5A-A397-E8407FBE2074}">
  <dimension ref="A1:H45"/>
  <sheetViews>
    <sheetView workbookViewId="0">
      <pane xSplit="1" ySplit="7" topLeftCell="B8" activePane="bottomRight" state="frozen"/>
      <selection sqref="A1:A2"/>
      <selection pane="topRight" sqref="A1:A2"/>
      <selection pane="bottomLeft" sqref="A1:A2"/>
      <selection pane="bottomRight" sqref="A1:A2"/>
    </sheetView>
  </sheetViews>
  <sheetFormatPr defaultRowHeight="15"/>
  <cols>
    <col min="1" max="1" width="68" bestFit="1" customWidth="1"/>
    <col min="2" max="2" width="12" bestFit="1" customWidth="1"/>
    <col min="3" max="3" width="9.5546875" bestFit="1" customWidth="1"/>
    <col min="4" max="4" width="8.77734375" bestFit="1" customWidth="1"/>
    <col min="5" max="6" width="9.5546875" bestFit="1" customWidth="1"/>
    <col min="7" max="7" width="8.77734375" bestFit="1" customWidth="1"/>
    <col min="8" max="8" width="9.5546875" bestFit="1" customWidth="1"/>
  </cols>
  <sheetData>
    <row r="1" spans="1:8">
      <c r="A1" s="134" t="s">
        <v>210</v>
      </c>
    </row>
    <row r="2" spans="1:8">
      <c r="A2" s="134" t="s">
        <v>203</v>
      </c>
    </row>
    <row r="3" spans="1:8" ht="16.5" thickBot="1">
      <c r="A3" s="84"/>
      <c r="B3" s="84"/>
      <c r="C3" s="84"/>
      <c r="D3" s="84"/>
      <c r="E3" s="84"/>
      <c r="F3" s="84"/>
      <c r="G3" s="84"/>
      <c r="H3" s="84"/>
    </row>
    <row r="4" spans="1:8" ht="15.75">
      <c r="A4" s="85" t="s">
        <v>88</v>
      </c>
      <c r="B4" s="83"/>
      <c r="C4" s="83"/>
      <c r="D4" s="83"/>
      <c r="E4" s="83"/>
      <c r="F4" s="83"/>
      <c r="G4" s="83"/>
      <c r="H4" s="83"/>
    </row>
    <row r="5" spans="1:8" ht="16.5" thickBot="1">
      <c r="A5" s="84"/>
      <c r="B5" s="84"/>
      <c r="C5" s="84"/>
      <c r="D5" s="84"/>
      <c r="E5" s="84"/>
      <c r="F5" s="84"/>
      <c r="G5" s="84"/>
      <c r="H5" s="84"/>
    </row>
    <row r="6" spans="1:8" ht="15.75" thickBot="1">
      <c r="A6" s="132" t="s">
        <v>115</v>
      </c>
      <c r="B6" s="132" t="s">
        <v>27</v>
      </c>
      <c r="C6" s="132"/>
      <c r="D6" s="132"/>
      <c r="E6" s="132"/>
      <c r="F6" s="132"/>
      <c r="G6" s="132"/>
      <c r="H6" s="132"/>
    </row>
    <row r="7" spans="1:8" ht="39" thickBot="1">
      <c r="A7" s="132"/>
      <c r="B7" s="86" t="s">
        <v>116</v>
      </c>
      <c r="C7" s="86" t="s">
        <v>117</v>
      </c>
      <c r="D7" s="86" t="s">
        <v>118</v>
      </c>
      <c r="E7" s="86" t="s">
        <v>119</v>
      </c>
      <c r="F7" s="86" t="s">
        <v>120</v>
      </c>
      <c r="G7" s="86" t="s">
        <v>121</v>
      </c>
      <c r="H7" s="86" t="s">
        <v>122</v>
      </c>
    </row>
    <row r="8" spans="1:8">
      <c r="A8" s="87" t="s">
        <v>123</v>
      </c>
      <c r="B8" s="88"/>
      <c r="C8" s="88"/>
      <c r="D8" s="88"/>
      <c r="E8" s="88"/>
      <c r="F8" s="88"/>
      <c r="G8" s="88"/>
      <c r="H8" s="88"/>
    </row>
    <row r="9" spans="1:8">
      <c r="A9" s="89" t="s">
        <v>105</v>
      </c>
      <c r="B9" s="88"/>
      <c r="C9" s="88"/>
      <c r="D9" s="88"/>
      <c r="E9" s="88"/>
      <c r="F9" s="88"/>
      <c r="G9" s="88"/>
      <c r="H9" s="88"/>
    </row>
    <row r="10" spans="1:8">
      <c r="A10" s="90" t="s">
        <v>124</v>
      </c>
      <c r="B10" s="88"/>
      <c r="C10" s="88"/>
      <c r="D10" s="88"/>
      <c r="E10" s="88"/>
      <c r="F10" s="88"/>
      <c r="G10" s="88"/>
      <c r="H10" s="88"/>
    </row>
    <row r="11" spans="1:8">
      <c r="A11" s="91" t="s">
        <v>125</v>
      </c>
      <c r="B11" s="88"/>
      <c r="C11" s="88"/>
      <c r="D11" s="88"/>
      <c r="E11" s="88"/>
      <c r="F11" s="88"/>
      <c r="G11" s="88"/>
      <c r="H11" s="88"/>
    </row>
    <row r="12" spans="1:8" ht="15.75" thickBot="1">
      <c r="A12" s="92" t="s">
        <v>126</v>
      </c>
      <c r="B12" s="88">
        <v>-97858.680769230807</v>
      </c>
      <c r="C12" s="88">
        <v>-97858.680769230807</v>
      </c>
      <c r="D12" s="88">
        <v>0</v>
      </c>
      <c r="E12" s="88">
        <v>-97858.680769230807</v>
      </c>
      <c r="F12" s="88">
        <v>-97858.680769230807</v>
      </c>
      <c r="G12" s="88">
        <v>0</v>
      </c>
      <c r="H12" s="88">
        <v>-97858.680769230807</v>
      </c>
    </row>
    <row r="13" spans="1:8">
      <c r="A13" s="93" t="s">
        <v>125</v>
      </c>
      <c r="B13" s="94">
        <v>-97858.680769230807</v>
      </c>
      <c r="C13" s="94">
        <v>-97858.680769230807</v>
      </c>
      <c r="D13" s="94">
        <v>0</v>
      </c>
      <c r="E13" s="94">
        <v>-97858.680769230807</v>
      </c>
      <c r="F13" s="94">
        <v>-97858.680769230807</v>
      </c>
      <c r="G13" s="94">
        <v>0</v>
      </c>
      <c r="H13" s="94">
        <v>-97858.680769230807</v>
      </c>
    </row>
    <row r="15" spans="1:8">
      <c r="A15" s="91" t="s">
        <v>127</v>
      </c>
      <c r="B15" s="88"/>
      <c r="C15" s="88"/>
      <c r="D15" s="88"/>
      <c r="E15" s="88"/>
      <c r="F15" s="88"/>
      <c r="G15" s="88"/>
      <c r="H15" s="88"/>
    </row>
    <row r="16" spans="1:8">
      <c r="A16" s="92" t="s">
        <v>128</v>
      </c>
      <c r="B16" s="88">
        <v>-13416.05</v>
      </c>
      <c r="C16" s="88">
        <v>-13416.05</v>
      </c>
      <c r="D16" s="88">
        <v>0</v>
      </c>
      <c r="E16" s="88">
        <v>-13416.05</v>
      </c>
      <c r="F16" s="88">
        <v>-13416.05</v>
      </c>
      <c r="G16" s="88">
        <v>0</v>
      </c>
      <c r="H16" s="88">
        <v>-13416.05</v>
      </c>
    </row>
    <row r="17" spans="1:8">
      <c r="A17" s="92" t="s">
        <v>129</v>
      </c>
      <c r="B17" s="88">
        <v>41413.402307692319</v>
      </c>
      <c r="C17" s="88">
        <v>41413.402307692319</v>
      </c>
      <c r="D17" s="88">
        <v>0</v>
      </c>
      <c r="E17" s="88">
        <v>41413.402307692319</v>
      </c>
      <c r="F17" s="88">
        <v>41413.402307692319</v>
      </c>
      <c r="G17" s="88">
        <v>0</v>
      </c>
      <c r="H17" s="88">
        <v>41413.402307692319</v>
      </c>
    </row>
    <row r="18" spans="1:8">
      <c r="A18" s="92" t="s">
        <v>130</v>
      </c>
      <c r="B18" s="88">
        <v>-121985177.66307694</v>
      </c>
      <c r="C18" s="88">
        <v>-121985177.66307694</v>
      </c>
      <c r="D18" s="88">
        <v>0</v>
      </c>
      <c r="E18" s="88">
        <v>-121985177.66307694</v>
      </c>
      <c r="F18" s="88">
        <v>-121985177.66307694</v>
      </c>
      <c r="G18" s="88">
        <v>0</v>
      </c>
      <c r="H18" s="88">
        <v>-121985177.66307694</v>
      </c>
    </row>
    <row r="19" spans="1:8">
      <c r="A19" s="92" t="s">
        <v>131</v>
      </c>
      <c r="B19" s="88">
        <v>-270535.76846153842</v>
      </c>
      <c r="C19" s="88">
        <v>-270535.76846153842</v>
      </c>
      <c r="D19" s="88">
        <v>0</v>
      </c>
      <c r="E19" s="88">
        <v>-270535.76846153842</v>
      </c>
      <c r="F19" s="88">
        <v>-270535.76846153842</v>
      </c>
      <c r="G19" s="88">
        <v>0</v>
      </c>
      <c r="H19" s="88">
        <v>-270535.76846153842</v>
      </c>
    </row>
    <row r="20" spans="1:8">
      <c r="A20" s="92" t="s">
        <v>132</v>
      </c>
      <c r="B20" s="88">
        <v>-5203289.5469230767</v>
      </c>
      <c r="C20" s="88">
        <v>-5203289.5469230767</v>
      </c>
      <c r="D20" s="88">
        <v>0</v>
      </c>
      <c r="E20" s="88">
        <v>-5203289.5469230767</v>
      </c>
      <c r="F20" s="88">
        <v>-5203289.5469230767</v>
      </c>
      <c r="G20" s="88">
        <v>0</v>
      </c>
      <c r="H20" s="88">
        <v>-5203289.5469230767</v>
      </c>
    </row>
    <row r="21" spans="1:8">
      <c r="A21" s="92" t="s">
        <v>133</v>
      </c>
      <c r="B21" s="88">
        <v>-46139265.946923077</v>
      </c>
      <c r="C21" s="88">
        <v>-46139265.946923077</v>
      </c>
      <c r="D21" s="88">
        <v>0</v>
      </c>
      <c r="E21" s="88">
        <v>-46139265.946923077</v>
      </c>
      <c r="F21" s="88">
        <v>-46139265.946923077</v>
      </c>
      <c r="G21" s="88">
        <v>0</v>
      </c>
      <c r="H21" s="88">
        <v>-46139265.946923077</v>
      </c>
    </row>
    <row r="22" spans="1:8">
      <c r="A22" s="92" t="s">
        <v>134</v>
      </c>
      <c r="B22" s="88">
        <v>-694478.38923076913</v>
      </c>
      <c r="C22" s="88">
        <v>-694478.38923076913</v>
      </c>
      <c r="D22" s="88">
        <v>0</v>
      </c>
      <c r="E22" s="88">
        <v>-694478.38923076913</v>
      </c>
      <c r="F22" s="88">
        <v>-694478.38923076913</v>
      </c>
      <c r="G22" s="88">
        <v>0</v>
      </c>
      <c r="H22" s="88">
        <v>-694478.38923076913</v>
      </c>
    </row>
    <row r="23" spans="1:8">
      <c r="A23" s="92" t="s">
        <v>135</v>
      </c>
      <c r="B23" s="88">
        <v>-17936.11307692324</v>
      </c>
      <c r="C23" s="88">
        <v>-17936.11307692324</v>
      </c>
      <c r="D23" s="88">
        <v>0</v>
      </c>
      <c r="E23" s="88">
        <v>-17936.11307692324</v>
      </c>
      <c r="F23" s="88">
        <v>-17936.11307692324</v>
      </c>
      <c r="G23" s="88">
        <v>0</v>
      </c>
      <c r="H23" s="88">
        <v>-17936.11307692324</v>
      </c>
    </row>
    <row r="24" spans="1:8">
      <c r="A24" s="92" t="s">
        <v>136</v>
      </c>
      <c r="B24" s="88">
        <v>-1995218.6630769232</v>
      </c>
      <c r="C24" s="88">
        <v>-1995218.6630769232</v>
      </c>
      <c r="D24" s="88">
        <v>0</v>
      </c>
      <c r="E24" s="88">
        <v>-1995218.6630769232</v>
      </c>
      <c r="F24" s="88">
        <v>-1995218.6630769232</v>
      </c>
      <c r="G24" s="88">
        <v>0</v>
      </c>
      <c r="H24" s="88">
        <v>-1995218.6630769232</v>
      </c>
    </row>
    <row r="25" spans="1:8">
      <c r="A25" s="92" t="s">
        <v>137</v>
      </c>
      <c r="B25" s="88">
        <v>-255461.60615384619</v>
      </c>
      <c r="C25" s="88">
        <v>-255461.60615384619</v>
      </c>
      <c r="D25" s="88">
        <v>0</v>
      </c>
      <c r="E25" s="88">
        <v>-255461.60615384619</v>
      </c>
      <c r="F25" s="88">
        <v>-255461.60615384619</v>
      </c>
      <c r="G25" s="88">
        <v>0</v>
      </c>
      <c r="H25" s="88">
        <v>-255461.60615384619</v>
      </c>
    </row>
    <row r="26" spans="1:8">
      <c r="A26" s="92" t="s">
        <v>138</v>
      </c>
      <c r="B26" s="88">
        <v>-2208574.6253846157</v>
      </c>
      <c r="C26" s="88">
        <v>-2208574.6253846157</v>
      </c>
      <c r="D26" s="88">
        <v>0</v>
      </c>
      <c r="E26" s="88">
        <v>-2208574.6253846157</v>
      </c>
      <c r="F26" s="88">
        <v>-2208574.6253846157</v>
      </c>
      <c r="G26" s="88">
        <v>0</v>
      </c>
      <c r="H26" s="88">
        <v>-2208574.6253846157</v>
      </c>
    </row>
    <row r="27" spans="1:8">
      <c r="A27" s="92" t="s">
        <v>139</v>
      </c>
      <c r="B27" s="88">
        <v>-363370.31384615379</v>
      </c>
      <c r="C27" s="88">
        <v>-363370.31384615379</v>
      </c>
      <c r="D27" s="88">
        <v>0</v>
      </c>
      <c r="E27" s="88">
        <v>-363370.31384615379</v>
      </c>
      <c r="F27" s="88">
        <v>-363370.31384615379</v>
      </c>
      <c r="G27" s="88">
        <v>0</v>
      </c>
      <c r="H27" s="88">
        <v>-363370.31384615379</v>
      </c>
    </row>
    <row r="28" spans="1:8">
      <c r="A28" s="92" t="s">
        <v>140</v>
      </c>
      <c r="B28" s="88">
        <v>-311955.96153846168</v>
      </c>
      <c r="C28" s="88">
        <v>-311955.96153846168</v>
      </c>
      <c r="D28" s="88">
        <v>311955.96153846162</v>
      </c>
      <c r="E28" s="88">
        <v>0</v>
      </c>
      <c r="F28" s="88">
        <v>-311955.96153846168</v>
      </c>
      <c r="G28" s="88">
        <v>311955.96153846162</v>
      </c>
      <c r="H28" s="88">
        <v>0</v>
      </c>
    </row>
    <row r="29" spans="1:8">
      <c r="A29" s="92" t="s">
        <v>141</v>
      </c>
      <c r="B29" s="88">
        <v>188994.02461538464</v>
      </c>
      <c r="C29" s="88">
        <v>188994.02461538464</v>
      </c>
      <c r="D29" s="88">
        <v>-188994.02461538464</v>
      </c>
      <c r="E29" s="88">
        <v>0</v>
      </c>
      <c r="F29" s="88">
        <v>188994.02461538464</v>
      </c>
      <c r="G29" s="88">
        <v>-188994.02461538464</v>
      </c>
      <c r="H29" s="88">
        <v>0</v>
      </c>
    </row>
    <row r="30" spans="1:8">
      <c r="A30" s="92" t="s">
        <v>142</v>
      </c>
      <c r="B30" s="88">
        <v>-30744.56384615384</v>
      </c>
      <c r="C30" s="88">
        <v>-30744.56384615384</v>
      </c>
      <c r="D30" s="88">
        <v>30744.56384615384</v>
      </c>
      <c r="E30" s="88">
        <v>0</v>
      </c>
      <c r="F30" s="88">
        <v>-30744.56384615384</v>
      </c>
      <c r="G30" s="88">
        <v>30744.56384615384</v>
      </c>
      <c r="H30" s="88">
        <v>0</v>
      </c>
    </row>
    <row r="31" spans="1:8" ht="15.75" thickBot="1">
      <c r="A31" s="92" t="s">
        <v>143</v>
      </c>
      <c r="B31" s="88">
        <v>-6190.8076923076896</v>
      </c>
      <c r="C31" s="88">
        <v>-6190.8076923076896</v>
      </c>
      <c r="D31" s="88">
        <v>6190.8076923076896</v>
      </c>
      <c r="E31" s="88">
        <v>0</v>
      </c>
      <c r="F31" s="88">
        <v>-6190.8076923076896</v>
      </c>
      <c r="G31" s="88">
        <v>6190.8076923076896</v>
      </c>
      <c r="H31" s="88">
        <v>0</v>
      </c>
    </row>
    <row r="32" spans="1:8">
      <c r="A32" s="93" t="s">
        <v>127</v>
      </c>
      <c r="B32" s="94">
        <v>-179265208.59230772</v>
      </c>
      <c r="C32" s="94">
        <v>-179265208.59230772</v>
      </c>
      <c r="D32" s="94">
        <v>159897.30846153852</v>
      </c>
      <c r="E32" s="94">
        <v>-179105311.28384617</v>
      </c>
      <c r="F32" s="94">
        <v>-179265208.59230772</v>
      </c>
      <c r="G32" s="94">
        <v>159897.30846153852</v>
      </c>
      <c r="H32" s="94">
        <v>-179105311.28384617</v>
      </c>
    </row>
    <row r="34" spans="1:8">
      <c r="A34" s="91" t="s">
        <v>144</v>
      </c>
      <c r="B34" s="88"/>
      <c r="C34" s="88"/>
      <c r="D34" s="88"/>
      <c r="E34" s="88"/>
      <c r="F34" s="88"/>
      <c r="G34" s="88"/>
      <c r="H34" s="88"/>
    </row>
    <row r="35" spans="1:8">
      <c r="A35" s="92" t="s">
        <v>145</v>
      </c>
      <c r="B35" s="88">
        <v>-2998984.8399999994</v>
      </c>
      <c r="C35" s="88">
        <v>-2998984.8399999994</v>
      </c>
      <c r="D35" s="88">
        <v>0</v>
      </c>
      <c r="E35" s="88">
        <v>-2998984.8399999994</v>
      </c>
      <c r="F35" s="88">
        <v>-2998984.8399999994</v>
      </c>
      <c r="G35" s="88">
        <v>0</v>
      </c>
      <c r="H35" s="88">
        <v>-2998984.8399999994</v>
      </c>
    </row>
    <row r="36" spans="1:8">
      <c r="A36" s="92" t="s">
        <v>146</v>
      </c>
      <c r="B36" s="88">
        <v>-1325555.4353846153</v>
      </c>
      <c r="C36" s="88">
        <v>-1325555.4353846153</v>
      </c>
      <c r="D36" s="88">
        <v>0</v>
      </c>
      <c r="E36" s="88">
        <v>-1325555.4353846153</v>
      </c>
      <c r="F36" s="88">
        <v>-1325555.4353846153</v>
      </c>
      <c r="G36" s="88">
        <v>0</v>
      </c>
      <c r="H36" s="88">
        <v>-1325555.4353846153</v>
      </c>
    </row>
    <row r="37" spans="1:8" ht="15.75" thickBot="1">
      <c r="A37" s="92" t="s">
        <v>147</v>
      </c>
      <c r="B37" s="88">
        <v>-1868293.49</v>
      </c>
      <c r="C37" s="88">
        <v>-1868293.49</v>
      </c>
      <c r="D37" s="88">
        <v>0</v>
      </c>
      <c r="E37" s="88">
        <v>-1868293.49</v>
      </c>
      <c r="F37" s="88">
        <v>-1868293.49</v>
      </c>
      <c r="G37" s="88">
        <v>0</v>
      </c>
      <c r="H37" s="88">
        <v>-1868293.49</v>
      </c>
    </row>
    <row r="38" spans="1:8">
      <c r="A38" s="93" t="s">
        <v>144</v>
      </c>
      <c r="B38" s="94">
        <v>-6192833.7653846145</v>
      </c>
      <c r="C38" s="94">
        <v>-6192833.7653846145</v>
      </c>
      <c r="D38" s="94">
        <v>0</v>
      </c>
      <c r="E38" s="94">
        <v>-6192833.7653846145</v>
      </c>
      <c r="F38" s="94">
        <v>-6192833.7653846145</v>
      </c>
      <c r="G38" s="94">
        <v>0</v>
      </c>
      <c r="H38" s="94">
        <v>-6192833.7653846145</v>
      </c>
    </row>
    <row r="40" spans="1:8">
      <c r="A40" s="98" t="s">
        <v>192</v>
      </c>
      <c r="B40" s="99">
        <f>B13+B32+B38</f>
        <v>-185555901.03846157</v>
      </c>
    </row>
    <row r="42" spans="1:8">
      <c r="A42" s="101" t="s">
        <v>149</v>
      </c>
      <c r="B42" s="102">
        <f>'B-9'!Q46</f>
        <v>185555901.03846151</v>
      </c>
    </row>
    <row r="43" spans="1:8">
      <c r="A43" s="101" t="s">
        <v>150</v>
      </c>
      <c r="B43" s="103">
        <f>B40+B42</f>
        <v>0</v>
      </c>
    </row>
    <row r="45" spans="1:8">
      <c r="B45" s="100"/>
    </row>
  </sheetData>
  <mergeCells count="2">
    <mergeCell ref="B6:H6"/>
    <mergeCell ref="A6:A7"/>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E3547-1798-471B-A726-6F88027B1999}">
  <dimension ref="A1:AA62"/>
  <sheetViews>
    <sheetView showGridLines="0" tabSelected="1" workbookViewId="0">
      <pane ySplit="10" topLeftCell="A11" activePane="bottomLeft" state="frozen"/>
      <selection sqref="A1:A2"/>
      <selection pane="bottomLeft" sqref="A1:A2"/>
    </sheetView>
  </sheetViews>
  <sheetFormatPr defaultRowHeight="15"/>
  <cols>
    <col min="1" max="1" width="22.88671875" style="41" customWidth="1"/>
    <col min="2" max="3" width="8.88671875" style="41"/>
    <col min="4" max="4" width="10.33203125" style="41" bestFit="1" customWidth="1"/>
    <col min="5" max="5" width="14.5546875" style="41" bestFit="1" customWidth="1"/>
    <col min="6" max="6" width="10.44140625" style="41" customWidth="1"/>
    <col min="7" max="8" width="8.88671875" style="41"/>
    <col min="9" max="9" width="9.5546875" style="41" customWidth="1"/>
    <col min="10" max="10" width="11.109375" style="41" customWidth="1"/>
    <col min="11" max="11" width="10.44140625" style="41" customWidth="1"/>
    <col min="12" max="16384" width="8.88671875" style="41"/>
  </cols>
  <sheetData>
    <row r="1" spans="1:25">
      <c r="A1" s="134" t="s">
        <v>211</v>
      </c>
    </row>
    <row r="2" spans="1:25">
      <c r="A2" s="134" t="s">
        <v>203</v>
      </c>
    </row>
    <row r="3" spans="1:25" ht="15.75">
      <c r="A3" s="42"/>
      <c r="B3" s="42"/>
      <c r="C3" s="42"/>
      <c r="D3" s="42"/>
      <c r="E3" s="42"/>
      <c r="F3" s="42"/>
      <c r="G3" s="42"/>
      <c r="H3" s="42"/>
      <c r="I3" s="42"/>
      <c r="J3" s="42"/>
      <c r="K3" s="40" t="s">
        <v>151</v>
      </c>
      <c r="L3" s="42"/>
      <c r="M3" s="42"/>
      <c r="N3" s="42"/>
      <c r="O3" s="42"/>
      <c r="P3" s="42"/>
      <c r="Q3" s="42"/>
      <c r="R3" s="42"/>
      <c r="S3" s="42"/>
      <c r="T3" s="42"/>
      <c r="U3" s="42"/>
      <c r="V3" s="42"/>
      <c r="W3" s="42"/>
      <c r="X3" s="42"/>
      <c r="Y3" s="42"/>
    </row>
    <row r="4" spans="1:25" ht="15.75">
      <c r="A4" s="42"/>
      <c r="B4" s="43" t="s">
        <v>152</v>
      </c>
      <c r="C4" s="43"/>
      <c r="D4" s="44"/>
      <c r="E4" s="44"/>
      <c r="F4" s="44"/>
      <c r="G4" s="44"/>
      <c r="H4" s="44"/>
      <c r="I4" s="44"/>
      <c r="J4" s="44"/>
      <c r="K4" s="44"/>
      <c r="L4" s="42"/>
      <c r="M4" s="42"/>
      <c r="N4" s="42"/>
      <c r="O4" s="42"/>
      <c r="P4" s="42"/>
      <c r="Q4" s="42"/>
      <c r="R4" s="42"/>
      <c r="S4" s="42"/>
      <c r="T4" s="42"/>
      <c r="U4" s="42"/>
      <c r="V4" s="42"/>
      <c r="W4" s="42"/>
      <c r="X4" s="42"/>
      <c r="Y4" s="42"/>
    </row>
    <row r="5" spans="1:25" ht="15.75">
      <c r="A5" s="42"/>
      <c r="B5" s="133" t="s">
        <v>153</v>
      </c>
      <c r="C5" s="133"/>
      <c r="D5" s="133"/>
      <c r="E5" s="133"/>
      <c r="F5" s="133"/>
      <c r="G5" s="133"/>
      <c r="H5" s="133"/>
      <c r="I5" s="133"/>
      <c r="J5" s="133"/>
      <c r="K5" s="133"/>
      <c r="L5" s="42"/>
      <c r="M5" s="42"/>
      <c r="N5" s="42"/>
      <c r="O5" s="42"/>
      <c r="P5" s="42"/>
      <c r="Q5" s="42"/>
      <c r="R5" s="42"/>
      <c r="S5" s="42"/>
      <c r="T5" s="42"/>
      <c r="U5" s="42"/>
      <c r="V5" s="42"/>
      <c r="W5" s="42"/>
      <c r="X5" s="42"/>
      <c r="Y5" s="42"/>
    </row>
    <row r="6" spans="1:25" ht="15.75">
      <c r="A6" s="42"/>
      <c r="B6" s="42"/>
      <c r="C6" s="42"/>
      <c r="D6" s="45"/>
      <c r="E6" s="45"/>
      <c r="F6" s="46" t="s">
        <v>154</v>
      </c>
      <c r="G6" s="45"/>
      <c r="H6" s="45"/>
      <c r="I6" s="45"/>
      <c r="J6" s="45"/>
      <c r="K6" s="45"/>
      <c r="L6" s="42"/>
      <c r="M6" s="42"/>
      <c r="N6" s="42"/>
      <c r="O6" s="42"/>
      <c r="P6" s="42"/>
      <c r="Q6" s="42"/>
      <c r="R6" s="42"/>
      <c r="S6" s="42"/>
      <c r="T6" s="42"/>
      <c r="U6" s="42"/>
      <c r="V6" s="42"/>
      <c r="W6" s="42"/>
      <c r="X6" s="42"/>
      <c r="Y6" s="42"/>
    </row>
    <row r="7" spans="1:25" ht="15.75">
      <c r="A7" s="42"/>
      <c r="B7" s="47"/>
      <c r="C7" s="47"/>
      <c r="D7" s="42"/>
      <c r="E7" s="42"/>
      <c r="F7" s="42"/>
      <c r="G7" s="42"/>
      <c r="H7" s="42"/>
      <c r="I7" s="42"/>
      <c r="J7" s="42"/>
      <c r="K7" s="42"/>
      <c r="L7" s="42"/>
      <c r="M7" s="42"/>
      <c r="N7" s="42"/>
      <c r="O7" s="42"/>
      <c r="P7" s="42"/>
      <c r="Q7" s="42"/>
      <c r="R7" s="42"/>
      <c r="S7" s="42"/>
      <c r="T7" s="42"/>
      <c r="U7" s="42"/>
      <c r="V7" s="42"/>
      <c r="W7" s="42"/>
      <c r="X7" s="42"/>
      <c r="Y7" s="42"/>
    </row>
    <row r="8" spans="1:25" ht="15.75">
      <c r="A8" s="42"/>
      <c r="B8" s="48"/>
      <c r="C8" s="48"/>
      <c r="D8" s="45" t="s">
        <v>155</v>
      </c>
      <c r="E8" s="45" t="s">
        <v>156</v>
      </c>
      <c r="F8" s="45" t="s">
        <v>157</v>
      </c>
      <c r="G8" s="45" t="s">
        <v>158</v>
      </c>
      <c r="H8" s="45" t="s">
        <v>159</v>
      </c>
      <c r="I8" s="49" t="s">
        <v>160</v>
      </c>
      <c r="J8" s="45" t="s">
        <v>161</v>
      </c>
      <c r="K8" s="45" t="s">
        <v>162</v>
      </c>
      <c r="L8" s="42"/>
      <c r="M8" s="42"/>
      <c r="N8" s="42"/>
      <c r="O8" s="42"/>
      <c r="P8" s="42"/>
      <c r="Q8" s="42"/>
      <c r="R8" s="42"/>
      <c r="S8" s="42"/>
      <c r="T8" s="42"/>
      <c r="U8" s="42"/>
      <c r="V8" s="42"/>
      <c r="W8" s="42"/>
      <c r="X8" s="42"/>
      <c r="Y8" s="42"/>
    </row>
    <row r="9" spans="1:25" ht="75">
      <c r="A9" s="50" t="s">
        <v>163</v>
      </c>
      <c r="B9" s="51"/>
      <c r="C9" s="51"/>
      <c r="D9" s="52" t="s">
        <v>106</v>
      </c>
      <c r="E9" s="52" t="s">
        <v>164</v>
      </c>
      <c r="F9" s="52" t="s">
        <v>165</v>
      </c>
      <c r="G9" s="52" t="s">
        <v>166</v>
      </c>
      <c r="H9" s="53" t="s">
        <v>167</v>
      </c>
      <c r="I9" s="52" t="s">
        <v>105</v>
      </c>
      <c r="J9" s="52" t="s">
        <v>168</v>
      </c>
      <c r="K9" s="52" t="s">
        <v>169</v>
      </c>
      <c r="L9" s="53"/>
      <c r="M9" s="53"/>
      <c r="N9" s="53"/>
      <c r="O9" s="53"/>
      <c r="P9" s="53"/>
      <c r="Q9" s="53"/>
      <c r="R9" s="53"/>
      <c r="S9" s="53"/>
      <c r="T9" s="53"/>
      <c r="U9" s="53"/>
      <c r="V9" s="53"/>
      <c r="W9" s="53"/>
      <c r="X9" s="53"/>
      <c r="Y9" s="53"/>
    </row>
    <row r="10" spans="1:25" ht="15.75">
      <c r="A10" s="54">
        <v>1</v>
      </c>
      <c r="B10" s="55" t="s">
        <v>170</v>
      </c>
      <c r="C10" s="55"/>
      <c r="D10" s="56">
        <v>543279475.15692294</v>
      </c>
      <c r="E10" s="57">
        <v>199051907.9207693</v>
      </c>
      <c r="F10" s="57">
        <v>344227567.2361536</v>
      </c>
      <c r="G10" s="58">
        <v>0</v>
      </c>
      <c r="H10" s="57">
        <v>27602673.824615385</v>
      </c>
      <c r="I10" s="57">
        <v>371830241.06076896</v>
      </c>
      <c r="J10" s="57">
        <v>28932348.242307693</v>
      </c>
      <c r="K10" s="57">
        <v>400762589.30307662</v>
      </c>
      <c r="L10" s="59"/>
      <c r="M10" s="59"/>
      <c r="N10" s="60"/>
      <c r="O10" s="59"/>
      <c r="P10" s="59"/>
      <c r="Q10" s="59"/>
      <c r="R10" s="42"/>
      <c r="S10" s="42"/>
      <c r="T10" s="42"/>
      <c r="U10" s="42"/>
      <c r="V10" s="42"/>
      <c r="W10" s="42"/>
      <c r="X10" s="42"/>
      <c r="Y10" s="42"/>
    </row>
    <row r="11" spans="1:25" ht="15.75">
      <c r="A11" s="54">
        <v>2</v>
      </c>
      <c r="B11" s="42"/>
      <c r="C11" s="42"/>
      <c r="D11" s="42"/>
      <c r="E11" s="58"/>
      <c r="F11" s="58"/>
      <c r="G11" s="58"/>
      <c r="H11" s="58"/>
      <c r="I11" s="58"/>
      <c r="J11" s="58"/>
      <c r="K11" s="58"/>
      <c r="L11" s="42"/>
      <c r="M11" s="42"/>
      <c r="N11" s="42"/>
      <c r="O11" s="42"/>
      <c r="P11" s="42"/>
      <c r="Q11" s="42"/>
      <c r="R11" s="42"/>
      <c r="S11" s="42"/>
      <c r="T11" s="42"/>
      <c r="U11" s="42"/>
      <c r="V11" s="42"/>
      <c r="W11" s="42"/>
      <c r="X11" s="42"/>
      <c r="Y11" s="42"/>
    </row>
    <row r="12" spans="1:25" ht="17.25">
      <c r="A12" s="54">
        <v>3</v>
      </c>
      <c r="B12" s="61" t="s">
        <v>171</v>
      </c>
      <c r="C12" s="62"/>
      <c r="D12" s="42"/>
      <c r="E12" s="58"/>
      <c r="F12" s="58"/>
      <c r="G12" s="58"/>
      <c r="H12" s="58"/>
      <c r="I12" s="58"/>
      <c r="J12" s="58"/>
      <c r="K12" s="58"/>
      <c r="L12" s="42"/>
      <c r="M12" s="42"/>
      <c r="N12" s="42"/>
      <c r="O12" s="42"/>
      <c r="P12" s="42"/>
      <c r="Q12" s="42"/>
      <c r="R12" s="42"/>
      <c r="S12" s="42"/>
      <c r="T12" s="42"/>
      <c r="U12" s="42"/>
      <c r="V12" s="42"/>
      <c r="W12" s="42"/>
      <c r="X12" s="42"/>
      <c r="Y12" s="42"/>
    </row>
    <row r="13" spans="1:25" ht="15.75">
      <c r="A13" s="54">
        <v>4</v>
      </c>
      <c r="B13" s="63" t="s">
        <v>172</v>
      </c>
      <c r="C13" s="63"/>
      <c r="D13" s="56">
        <v>-25094010.086923081</v>
      </c>
      <c r="E13" s="57">
        <v>-159897.30846153846</v>
      </c>
      <c r="F13" s="57">
        <v>-24934112.778461542</v>
      </c>
      <c r="G13" s="57">
        <v>0</v>
      </c>
      <c r="H13" s="57">
        <v>-3658085.6969230771</v>
      </c>
      <c r="I13" s="57">
        <v>-28592198.475384619</v>
      </c>
      <c r="J13" s="57">
        <v>0</v>
      </c>
      <c r="K13" s="57">
        <v>-28592198.475384619</v>
      </c>
      <c r="L13" s="64"/>
      <c r="M13" s="64"/>
      <c r="N13" s="42"/>
      <c r="O13" s="42"/>
      <c r="P13" s="42"/>
      <c r="Q13" s="42"/>
      <c r="R13" s="42"/>
      <c r="S13" s="42"/>
      <c r="T13" s="42"/>
      <c r="U13" s="42"/>
      <c r="V13" s="42"/>
      <c r="W13" s="42"/>
      <c r="X13" s="42"/>
      <c r="Y13" s="42"/>
    </row>
    <row r="14" spans="1:25" ht="15.75">
      <c r="A14" s="54">
        <v>5</v>
      </c>
      <c r="B14" s="63" t="s">
        <v>173</v>
      </c>
      <c r="C14" s="63"/>
      <c r="D14" s="57">
        <v>0</v>
      </c>
      <c r="E14" s="57">
        <v>0</v>
      </c>
      <c r="F14" s="57">
        <v>0</v>
      </c>
      <c r="G14" s="57">
        <v>0</v>
      </c>
      <c r="H14" s="57">
        <v>0</v>
      </c>
      <c r="I14" s="57">
        <v>0</v>
      </c>
      <c r="J14" s="57">
        <v>-7016298.1823076913</v>
      </c>
      <c r="K14" s="57">
        <v>-7016298.1823076913</v>
      </c>
      <c r="L14" s="64"/>
      <c r="M14" s="64"/>
      <c r="N14" s="42"/>
      <c r="O14" s="42"/>
      <c r="P14" s="42"/>
      <c r="Q14" s="42"/>
      <c r="R14" s="42"/>
      <c r="S14" s="42"/>
      <c r="T14" s="42"/>
      <c r="U14" s="42"/>
      <c r="V14" s="42"/>
      <c r="W14" s="42"/>
      <c r="X14" s="42"/>
      <c r="Y14" s="42"/>
    </row>
    <row r="15" spans="1:25" ht="15.75">
      <c r="A15" s="54">
        <v>6</v>
      </c>
      <c r="B15" s="55" t="s">
        <v>174</v>
      </c>
      <c r="C15" s="55"/>
      <c r="D15" s="57">
        <v>0</v>
      </c>
      <c r="E15" s="57">
        <v>0</v>
      </c>
      <c r="F15" s="57">
        <v>0</v>
      </c>
      <c r="G15" s="57">
        <v>0</v>
      </c>
      <c r="H15" s="57">
        <v>0</v>
      </c>
      <c r="I15" s="57">
        <v>0</v>
      </c>
      <c r="J15" s="57">
        <v>-84467.63307692307</v>
      </c>
      <c r="K15" s="57">
        <v>-84467.63307692307</v>
      </c>
      <c r="L15" s="64"/>
      <c r="M15" s="64"/>
      <c r="N15" s="42"/>
      <c r="O15" s="42"/>
      <c r="P15" s="42"/>
      <c r="Q15" s="42"/>
      <c r="R15" s="42"/>
      <c r="S15" s="42"/>
      <c r="T15" s="42"/>
      <c r="U15" s="42"/>
      <c r="V15" s="42"/>
      <c r="W15" s="42"/>
      <c r="X15" s="42"/>
      <c r="Y15" s="42"/>
    </row>
    <row r="16" spans="1:25" ht="15.75">
      <c r="A16" s="54">
        <v>7</v>
      </c>
      <c r="B16" s="65" t="s">
        <v>175</v>
      </c>
      <c r="C16" s="65"/>
      <c r="D16" s="57">
        <v>0</v>
      </c>
      <c r="E16" s="57">
        <v>0</v>
      </c>
      <c r="F16" s="57">
        <v>0</v>
      </c>
      <c r="G16" s="57">
        <v>0</v>
      </c>
      <c r="H16" s="57">
        <v>0</v>
      </c>
      <c r="I16" s="57">
        <v>0</v>
      </c>
      <c r="J16" s="57">
        <v>-2740948.2299999995</v>
      </c>
      <c r="K16" s="57">
        <v>-2740948.2299999995</v>
      </c>
      <c r="L16" s="64"/>
      <c r="M16" s="64"/>
      <c r="N16" s="42"/>
      <c r="O16" s="42"/>
      <c r="P16" s="42"/>
      <c r="Q16" s="42"/>
      <c r="R16" s="42"/>
      <c r="S16" s="42"/>
      <c r="T16" s="42"/>
      <c r="U16" s="42"/>
      <c r="V16" s="42"/>
      <c r="W16" s="42"/>
      <c r="X16" s="42"/>
      <c r="Y16" s="42"/>
    </row>
    <row r="17" spans="1:27" ht="15.75">
      <c r="A17" s="54">
        <v>8</v>
      </c>
      <c r="B17" s="55" t="s">
        <v>176</v>
      </c>
      <c r="C17" s="55"/>
      <c r="D17" s="57">
        <v>-4989393.1061538458</v>
      </c>
      <c r="E17" s="57">
        <v>-621389.52923076914</v>
      </c>
      <c r="F17" s="57">
        <v>-4368003.576923077</v>
      </c>
      <c r="G17" s="57">
        <v>0</v>
      </c>
      <c r="H17" s="57">
        <v>0</v>
      </c>
      <c r="I17" s="57">
        <v>-4368003.576923077</v>
      </c>
      <c r="J17" s="57">
        <v>0</v>
      </c>
      <c r="K17" s="57">
        <v>-4368003.576923077</v>
      </c>
      <c r="L17" s="64"/>
      <c r="M17" s="64"/>
      <c r="N17" s="42"/>
      <c r="O17" s="42"/>
      <c r="P17" s="42"/>
      <c r="Q17" s="42"/>
      <c r="R17" s="42"/>
      <c r="S17" s="42"/>
      <c r="T17" s="42"/>
      <c r="U17" s="42"/>
      <c r="V17" s="42"/>
      <c r="W17" s="42"/>
      <c r="X17" s="42"/>
      <c r="Y17" s="42"/>
    </row>
    <row r="18" spans="1:27" ht="15.75">
      <c r="A18" s="54">
        <v>9</v>
      </c>
      <c r="B18" s="55" t="s">
        <v>177</v>
      </c>
      <c r="C18" s="55"/>
      <c r="D18" s="57">
        <v>0</v>
      </c>
      <c r="E18" s="57">
        <v>0</v>
      </c>
      <c r="F18" s="57">
        <v>0</v>
      </c>
      <c r="G18" s="57">
        <v>0</v>
      </c>
      <c r="H18" s="57">
        <v>0</v>
      </c>
      <c r="I18" s="57">
        <v>0</v>
      </c>
      <c r="J18" s="57">
        <v>42039.327692307692</v>
      </c>
      <c r="K18" s="57">
        <v>42039.327692307692</v>
      </c>
      <c r="L18" s="64"/>
      <c r="M18" s="64"/>
      <c r="N18" s="42"/>
      <c r="O18" s="42"/>
      <c r="P18" s="42"/>
      <c r="Q18" s="42"/>
      <c r="R18" s="42"/>
      <c r="S18" s="42"/>
      <c r="T18" s="42"/>
      <c r="U18" s="42"/>
      <c r="V18" s="42"/>
      <c r="W18" s="42"/>
      <c r="X18" s="42"/>
      <c r="Y18" s="42"/>
    </row>
    <row r="19" spans="1:27" ht="17.25">
      <c r="A19" s="54">
        <v>10</v>
      </c>
      <c r="B19" s="55" t="s">
        <v>148</v>
      </c>
      <c r="C19" s="55"/>
      <c r="D19" s="66">
        <v>0</v>
      </c>
      <c r="E19" s="66">
        <v>0</v>
      </c>
      <c r="F19" s="66">
        <v>0</v>
      </c>
      <c r="G19" s="66">
        <v>0</v>
      </c>
      <c r="H19" s="66">
        <v>0</v>
      </c>
      <c r="I19" s="66">
        <v>0</v>
      </c>
      <c r="J19" s="66">
        <v>-5412853.0907692313</v>
      </c>
      <c r="K19" s="66">
        <v>-5412853.0907692313</v>
      </c>
      <c r="L19" s="64"/>
      <c r="M19" s="64"/>
      <c r="N19" s="42"/>
      <c r="O19" s="42"/>
      <c r="P19" s="42"/>
      <c r="Q19" s="42"/>
      <c r="R19" s="42"/>
      <c r="S19" s="42"/>
      <c r="T19" s="42"/>
      <c r="U19" s="42"/>
      <c r="V19" s="42"/>
      <c r="W19" s="42"/>
      <c r="X19" s="42"/>
      <c r="Y19" s="42"/>
      <c r="Z19" s="42"/>
      <c r="AA19" s="42"/>
    </row>
    <row r="20" spans="1:27" ht="17.25">
      <c r="A20" s="54">
        <v>11</v>
      </c>
      <c r="B20" s="55" t="s">
        <v>178</v>
      </c>
      <c r="C20" s="55"/>
      <c r="D20" s="67">
        <v>-30083403.193076927</v>
      </c>
      <c r="E20" s="67">
        <v>-781286.83769230754</v>
      </c>
      <c r="F20" s="67">
        <v>-29302116.355384618</v>
      </c>
      <c r="G20" s="67">
        <v>0</v>
      </c>
      <c r="H20" s="67">
        <v>-3658085.6969230771</v>
      </c>
      <c r="I20" s="67">
        <v>-32960202.052307695</v>
      </c>
      <c r="J20" s="67">
        <v>-15212527.808461538</v>
      </c>
      <c r="K20" s="67">
        <v>-48172729.860769235</v>
      </c>
      <c r="L20" s="68"/>
      <c r="M20" s="68"/>
      <c r="N20" s="59"/>
      <c r="O20" s="59"/>
      <c r="P20" s="59"/>
      <c r="Q20" s="59"/>
      <c r="R20" s="59"/>
      <c r="S20" s="59"/>
      <c r="T20" s="59"/>
      <c r="U20" s="59"/>
      <c r="V20" s="59"/>
      <c r="W20" s="59"/>
      <c r="X20" s="59"/>
      <c r="Y20" s="59"/>
      <c r="Z20" s="59"/>
      <c r="AA20" s="59"/>
    </row>
    <row r="21" spans="1:27" ht="15.75">
      <c r="A21" s="54">
        <v>12</v>
      </c>
      <c r="B21" s="42"/>
      <c r="C21" s="42"/>
      <c r="D21" s="69" t="s">
        <v>0</v>
      </c>
      <c r="E21" s="69" t="s">
        <v>0</v>
      </c>
      <c r="F21" s="69" t="s">
        <v>0</v>
      </c>
      <c r="G21" s="69" t="s">
        <v>0</v>
      </c>
      <c r="H21" s="69" t="s">
        <v>0</v>
      </c>
      <c r="I21" s="69" t="s">
        <v>0</v>
      </c>
      <c r="J21" s="69" t="s">
        <v>0</v>
      </c>
      <c r="K21" s="69" t="s">
        <v>0</v>
      </c>
      <c r="L21" s="59"/>
      <c r="M21" s="59"/>
      <c r="N21" s="59"/>
      <c r="O21" s="59"/>
      <c r="P21" s="59"/>
      <c r="Q21" s="59"/>
      <c r="R21" s="59"/>
      <c r="S21" s="59"/>
      <c r="T21" s="59"/>
      <c r="U21" s="59"/>
      <c r="V21" s="59"/>
      <c r="W21" s="59"/>
      <c r="X21" s="59"/>
      <c r="Y21" s="59"/>
      <c r="Z21" s="59"/>
      <c r="AA21" s="59"/>
    </row>
    <row r="22" spans="1:27" ht="17.25">
      <c r="A22" s="54">
        <v>13</v>
      </c>
      <c r="B22" s="55" t="s">
        <v>179</v>
      </c>
      <c r="C22" s="55"/>
      <c r="D22" s="70">
        <v>513196071.96384603</v>
      </c>
      <c r="E22" s="71">
        <v>198270621.08307698</v>
      </c>
      <c r="F22" s="71">
        <v>314925450.88076901</v>
      </c>
      <c r="G22" s="71">
        <v>0</v>
      </c>
      <c r="H22" s="71">
        <v>23944588.127692308</v>
      </c>
      <c r="I22" s="71">
        <v>338870039.00846124</v>
      </c>
      <c r="J22" s="71">
        <v>13719820.433846155</v>
      </c>
      <c r="K22" s="71">
        <v>352589859.44230741</v>
      </c>
      <c r="L22" s="59"/>
      <c r="M22" s="59"/>
      <c r="N22" s="59"/>
      <c r="O22" s="59"/>
      <c r="P22" s="59"/>
      <c r="Q22" s="59"/>
      <c r="R22" s="59"/>
      <c r="S22" s="59"/>
      <c r="T22" s="59"/>
      <c r="U22" s="59"/>
      <c r="V22" s="59"/>
      <c r="W22" s="59"/>
      <c r="X22" s="59"/>
      <c r="Y22" s="59"/>
      <c r="Z22" s="59"/>
      <c r="AA22" s="59"/>
    </row>
    <row r="23" spans="1:27" ht="15.75">
      <c r="A23" s="54">
        <v>14</v>
      </c>
      <c r="B23" s="42"/>
      <c r="C23" s="42"/>
      <c r="D23" s="59"/>
      <c r="E23" s="58"/>
      <c r="F23" s="58"/>
      <c r="G23" s="58"/>
      <c r="H23" s="58"/>
      <c r="I23" s="58"/>
      <c r="J23" s="58"/>
      <c r="K23" s="58"/>
      <c r="L23" s="59"/>
      <c r="M23" s="59"/>
      <c r="N23" s="59"/>
      <c r="O23" s="59"/>
      <c r="P23" s="59"/>
      <c r="Q23" s="59"/>
      <c r="R23" s="59"/>
      <c r="S23" s="59"/>
      <c r="T23" s="59"/>
      <c r="U23" s="59"/>
      <c r="V23" s="59"/>
      <c r="W23" s="59"/>
      <c r="X23" s="59"/>
      <c r="Y23" s="59"/>
      <c r="Z23" s="59"/>
      <c r="AA23" s="59"/>
    </row>
    <row r="24" spans="1:27" ht="17.25">
      <c r="A24" s="54">
        <v>15</v>
      </c>
      <c r="B24" s="55" t="s">
        <v>180</v>
      </c>
      <c r="C24" s="55"/>
      <c r="D24" s="72">
        <v>0</v>
      </c>
      <c r="E24" s="67">
        <v>0</v>
      </c>
      <c r="F24" s="67">
        <v>0</v>
      </c>
      <c r="G24" s="67">
        <v>0</v>
      </c>
      <c r="H24" s="67">
        <v>0</v>
      </c>
      <c r="I24" s="67">
        <v>0</v>
      </c>
      <c r="J24" s="67">
        <v>0</v>
      </c>
      <c r="K24" s="67">
        <v>0</v>
      </c>
      <c r="L24" s="59"/>
      <c r="M24" s="59"/>
      <c r="N24" s="59"/>
      <c r="O24" s="59"/>
      <c r="P24" s="59"/>
      <c r="Q24" s="59"/>
      <c r="R24" s="59"/>
      <c r="S24" s="59"/>
      <c r="T24" s="59"/>
      <c r="U24" s="59"/>
      <c r="V24" s="59"/>
      <c r="W24" s="59"/>
      <c r="X24" s="59"/>
      <c r="Y24" s="59"/>
      <c r="Z24" s="59"/>
      <c r="AA24" s="59"/>
    </row>
    <row r="25" spans="1:27" ht="15.75">
      <c r="A25" s="54">
        <v>16</v>
      </c>
      <c r="B25" s="42"/>
      <c r="C25" s="42"/>
      <c r="D25" s="60"/>
      <c r="E25" s="58"/>
      <c r="F25" s="58"/>
      <c r="G25" s="58"/>
      <c r="H25" s="58"/>
      <c r="I25" s="58"/>
      <c r="J25" s="58"/>
      <c r="K25" s="58"/>
      <c r="L25" s="59"/>
      <c r="M25" s="59"/>
      <c r="N25" s="59"/>
      <c r="O25" s="59"/>
      <c r="P25" s="59"/>
      <c r="Q25" s="59"/>
      <c r="R25" s="59"/>
      <c r="S25" s="59"/>
      <c r="T25" s="59"/>
      <c r="U25" s="59"/>
      <c r="V25" s="59"/>
      <c r="W25" s="59"/>
      <c r="X25" s="59"/>
      <c r="Y25" s="59"/>
      <c r="Z25" s="59"/>
      <c r="AA25" s="59"/>
    </row>
    <row r="26" spans="1:27" ht="17.25">
      <c r="A26" s="54">
        <v>17</v>
      </c>
      <c r="B26" s="55" t="s">
        <v>181</v>
      </c>
      <c r="C26" s="55"/>
      <c r="D26" s="70">
        <v>513196071.96384603</v>
      </c>
      <c r="E26" s="71">
        <v>198270621.08307698</v>
      </c>
      <c r="F26" s="71">
        <v>314925450.88076901</v>
      </c>
      <c r="G26" s="71">
        <v>0</v>
      </c>
      <c r="H26" s="71">
        <v>23944588.127692308</v>
      </c>
      <c r="I26" s="71">
        <v>338870039.00846124</v>
      </c>
      <c r="J26" s="71">
        <v>13719820.433846155</v>
      </c>
      <c r="K26" s="71">
        <v>352589859.44230741</v>
      </c>
      <c r="L26" s="59"/>
      <c r="M26" s="59"/>
      <c r="N26" s="59"/>
      <c r="O26" s="59"/>
      <c r="P26" s="59"/>
      <c r="Q26" s="59"/>
      <c r="R26" s="59"/>
      <c r="S26" s="59"/>
      <c r="T26" s="59"/>
      <c r="U26" s="59"/>
      <c r="V26" s="59"/>
      <c r="W26" s="59"/>
      <c r="X26" s="59"/>
      <c r="Y26" s="59"/>
      <c r="Z26" s="59"/>
      <c r="AA26" s="59"/>
    </row>
    <row r="27" spans="1:27" ht="15.75">
      <c r="A27" s="42"/>
      <c r="B27" s="42"/>
      <c r="C27" s="42"/>
      <c r="D27" s="59"/>
      <c r="E27" s="59"/>
      <c r="F27" s="59"/>
      <c r="G27" s="59"/>
      <c r="H27" s="59"/>
      <c r="I27" s="59"/>
      <c r="J27" s="59"/>
      <c r="K27" s="59"/>
      <c r="L27" s="59"/>
      <c r="M27" s="59"/>
      <c r="N27" s="59"/>
      <c r="O27" s="59"/>
      <c r="P27" s="59"/>
      <c r="Q27" s="59"/>
      <c r="R27" s="59"/>
      <c r="S27" s="59"/>
      <c r="T27" s="59"/>
      <c r="U27" s="59"/>
      <c r="V27" s="59"/>
      <c r="W27" s="59"/>
      <c r="X27" s="59"/>
      <c r="Y27" s="59"/>
      <c r="Z27" s="59"/>
      <c r="AA27" s="59"/>
    </row>
    <row r="28" spans="1:27" ht="17.25">
      <c r="A28" s="42"/>
      <c r="B28" s="55" t="s">
        <v>182</v>
      </c>
      <c r="C28" s="55"/>
      <c r="D28" s="70"/>
      <c r="E28" s="70"/>
      <c r="F28" s="70"/>
      <c r="G28" s="70"/>
      <c r="H28" s="70"/>
      <c r="I28" s="70"/>
      <c r="J28" s="70"/>
      <c r="K28" s="70"/>
      <c r="L28" s="59"/>
      <c r="M28" s="59"/>
      <c r="N28" s="59"/>
      <c r="O28" s="59"/>
      <c r="P28" s="59"/>
      <c r="Q28" s="59"/>
      <c r="R28" s="59"/>
      <c r="S28" s="59"/>
      <c r="T28" s="59"/>
      <c r="U28" s="59"/>
      <c r="V28" s="59"/>
      <c r="W28" s="59"/>
      <c r="X28" s="59"/>
      <c r="Y28" s="59"/>
      <c r="Z28" s="59"/>
      <c r="AA28" s="59"/>
    </row>
    <row r="29" spans="1:27" ht="17.25">
      <c r="A29" s="42"/>
      <c r="B29" s="73" t="s">
        <v>183</v>
      </c>
      <c r="C29" s="74"/>
      <c r="D29" s="74"/>
      <c r="E29" s="74"/>
      <c r="F29" s="74"/>
      <c r="G29" s="74"/>
      <c r="H29" s="74"/>
      <c r="I29" s="70"/>
      <c r="J29" s="70"/>
      <c r="K29" s="70"/>
      <c r="L29" s="59"/>
      <c r="M29" s="59"/>
      <c r="N29" s="59"/>
      <c r="O29" s="59"/>
      <c r="P29" s="59"/>
      <c r="Q29" s="59"/>
      <c r="R29" s="59"/>
      <c r="S29" s="59"/>
      <c r="T29" s="59"/>
      <c r="U29" s="59"/>
      <c r="V29" s="59"/>
      <c r="W29" s="59"/>
      <c r="X29" s="59"/>
      <c r="Y29" s="59"/>
      <c r="Z29" s="59"/>
      <c r="AA29" s="59"/>
    </row>
    <row r="30" spans="1:27" ht="17.25">
      <c r="A30" s="42"/>
      <c r="B30" s="75" t="s">
        <v>184</v>
      </c>
      <c r="C30" s="74"/>
      <c r="D30" s="74"/>
      <c r="E30" s="74"/>
      <c r="F30" s="74"/>
      <c r="G30" s="74"/>
      <c r="H30" s="74"/>
      <c r="I30" s="70"/>
      <c r="J30" s="70"/>
      <c r="K30" s="70"/>
      <c r="L30" s="59"/>
      <c r="M30" s="59"/>
      <c r="N30" s="59"/>
      <c r="O30" s="59"/>
      <c r="P30" s="59"/>
      <c r="Q30" s="59"/>
      <c r="R30" s="59"/>
      <c r="S30" s="59"/>
      <c r="T30" s="59"/>
      <c r="U30" s="59"/>
      <c r="V30" s="59"/>
      <c r="W30" s="59"/>
      <c r="X30" s="59"/>
      <c r="Y30" s="59"/>
      <c r="Z30" s="59"/>
      <c r="AA30" s="59"/>
    </row>
    <row r="31" spans="1:27" ht="17.25">
      <c r="A31" s="42"/>
      <c r="B31" s="42"/>
      <c r="C31" s="42"/>
      <c r="D31" s="70"/>
      <c r="E31" s="70"/>
      <c r="F31" s="70"/>
      <c r="G31" s="70"/>
      <c r="H31" s="70"/>
      <c r="I31" s="70"/>
      <c r="J31" s="70"/>
      <c r="K31" s="70"/>
      <c r="L31" s="59"/>
      <c r="M31" s="59"/>
      <c r="N31" s="59"/>
      <c r="O31" s="59"/>
      <c r="P31" s="59"/>
      <c r="Q31" s="59"/>
      <c r="R31" s="59"/>
      <c r="S31" s="59"/>
      <c r="T31" s="59"/>
      <c r="U31" s="59"/>
      <c r="V31" s="59"/>
      <c r="W31" s="59"/>
      <c r="X31" s="59"/>
      <c r="Y31" s="59"/>
      <c r="Z31" s="59"/>
      <c r="AA31" s="59"/>
    </row>
    <row r="32" spans="1:27" ht="17.25">
      <c r="A32" s="42"/>
      <c r="B32" s="42"/>
      <c r="C32" s="42"/>
      <c r="D32" s="70"/>
      <c r="E32" s="70"/>
      <c r="F32" s="70"/>
      <c r="G32" s="70"/>
      <c r="H32" s="70"/>
      <c r="I32" s="70"/>
      <c r="J32" s="70"/>
      <c r="K32" s="70"/>
      <c r="L32" s="59"/>
      <c r="M32" s="59"/>
      <c r="N32" s="59"/>
      <c r="O32" s="59"/>
      <c r="P32" s="59"/>
      <c r="Q32" s="59"/>
      <c r="R32" s="59"/>
      <c r="S32" s="59"/>
      <c r="T32" s="59"/>
      <c r="U32" s="59"/>
      <c r="V32" s="59"/>
      <c r="W32" s="59"/>
      <c r="X32" s="59"/>
      <c r="Y32" s="59"/>
      <c r="Z32" s="59"/>
      <c r="AA32" s="59"/>
    </row>
    <row r="33" spans="1:27" ht="17.25">
      <c r="A33" s="42"/>
      <c r="B33" s="42"/>
      <c r="C33" s="104" t="s">
        <v>194</v>
      </c>
      <c r="D33" s="70"/>
      <c r="E33" s="97">
        <f>'B-9'!Q46</f>
        <v>185555901.03846151</v>
      </c>
      <c r="F33" s="70"/>
      <c r="G33" s="70"/>
      <c r="H33" s="70"/>
      <c r="I33" s="70"/>
      <c r="J33" s="70"/>
      <c r="K33" s="70"/>
      <c r="L33" s="59"/>
      <c r="M33" s="59"/>
      <c r="N33" s="59"/>
      <c r="O33" s="59"/>
      <c r="P33" s="59"/>
      <c r="Q33" s="59"/>
      <c r="R33" s="59"/>
      <c r="S33" s="59"/>
      <c r="T33" s="59"/>
      <c r="U33" s="59"/>
      <c r="V33" s="59"/>
      <c r="W33" s="59"/>
      <c r="X33" s="59"/>
      <c r="Y33" s="59"/>
      <c r="Z33" s="59"/>
      <c r="AA33" s="59"/>
    </row>
    <row r="34" spans="1:27" ht="17.25">
      <c r="A34" s="42"/>
      <c r="C34" s="104" t="s">
        <v>193</v>
      </c>
      <c r="E34" s="39">
        <f>'B-10'!AE16</f>
        <v>13496006.882307691</v>
      </c>
      <c r="F34" s="70"/>
      <c r="G34" s="70"/>
      <c r="H34" s="70"/>
      <c r="I34" s="70"/>
      <c r="J34" s="70"/>
      <c r="K34" s="70"/>
      <c r="L34" s="59"/>
      <c r="M34" s="59"/>
      <c r="N34" s="59"/>
      <c r="O34" s="59"/>
      <c r="P34" s="59"/>
      <c r="Q34" s="59"/>
      <c r="R34" s="59"/>
      <c r="S34" s="59"/>
      <c r="T34" s="59"/>
      <c r="U34" s="59"/>
      <c r="V34" s="59"/>
      <c r="W34" s="59"/>
      <c r="X34" s="59"/>
      <c r="Y34" s="59"/>
      <c r="Z34" s="59"/>
      <c r="AA34" s="59"/>
    </row>
    <row r="35" spans="1:27">
      <c r="E35" s="95">
        <f>SUM(E33:E34)</f>
        <v>199051907.92076918</v>
      </c>
      <c r="F35" s="59"/>
      <c r="G35" s="59"/>
      <c r="H35" s="59"/>
      <c r="I35" s="59"/>
      <c r="J35" s="59"/>
      <c r="K35" s="59"/>
      <c r="L35" s="59"/>
      <c r="M35" s="59"/>
      <c r="N35" s="59"/>
      <c r="O35" s="59"/>
      <c r="P35" s="59"/>
      <c r="Q35" s="59"/>
      <c r="R35" s="59"/>
      <c r="S35" s="59"/>
      <c r="T35" s="59"/>
      <c r="U35" s="59"/>
      <c r="V35" s="59"/>
      <c r="W35" s="59"/>
      <c r="X35" s="59"/>
      <c r="Y35" s="59"/>
      <c r="Z35" s="59"/>
      <c r="AA35" s="59"/>
    </row>
    <row r="36" spans="1:27">
      <c r="E36" s="96"/>
      <c r="F36" s="59"/>
      <c r="G36" s="59"/>
      <c r="H36" s="59"/>
      <c r="I36" s="59"/>
      <c r="J36" s="59"/>
      <c r="K36" s="59"/>
      <c r="L36" s="59"/>
      <c r="M36" s="59"/>
      <c r="N36" s="59"/>
      <c r="O36" s="59"/>
      <c r="P36" s="59"/>
      <c r="Q36" s="59"/>
      <c r="R36" s="59"/>
      <c r="S36" s="59"/>
      <c r="T36" s="59"/>
      <c r="U36" s="59"/>
      <c r="V36" s="59"/>
      <c r="W36" s="59"/>
      <c r="X36" s="59"/>
      <c r="Y36" s="59"/>
      <c r="Z36" s="59"/>
      <c r="AA36" s="59"/>
    </row>
    <row r="37" spans="1:27">
      <c r="C37" s="38" t="s">
        <v>150</v>
      </c>
      <c r="E37" s="22">
        <f>E10-E35</f>
        <v>0</v>
      </c>
      <c r="F37" s="59"/>
      <c r="G37" s="59"/>
      <c r="H37" s="59"/>
      <c r="I37" s="59"/>
      <c r="J37" s="59"/>
      <c r="K37" s="59"/>
      <c r="L37" s="59"/>
      <c r="M37" s="59"/>
      <c r="N37" s="59"/>
      <c r="O37" s="59"/>
      <c r="P37" s="59"/>
      <c r="Q37" s="59"/>
      <c r="R37" s="59"/>
      <c r="S37" s="59"/>
      <c r="T37" s="59"/>
      <c r="U37" s="59"/>
      <c r="V37" s="59"/>
      <c r="W37" s="59"/>
      <c r="X37" s="59"/>
      <c r="Y37" s="59"/>
      <c r="Z37" s="59"/>
      <c r="AA37" s="59"/>
    </row>
    <row r="38" spans="1:27">
      <c r="D38" s="59"/>
      <c r="E38" s="59"/>
      <c r="F38" s="59"/>
      <c r="G38" s="59"/>
      <c r="H38" s="59"/>
      <c r="I38" s="59"/>
      <c r="J38" s="59"/>
      <c r="K38" s="59"/>
      <c r="L38" s="59"/>
      <c r="M38" s="59"/>
      <c r="N38" s="59"/>
      <c r="O38" s="59"/>
      <c r="P38" s="59"/>
      <c r="Q38" s="59"/>
      <c r="R38" s="59"/>
      <c r="S38" s="59"/>
      <c r="T38" s="59"/>
      <c r="U38" s="59"/>
      <c r="V38" s="59"/>
      <c r="W38" s="59"/>
      <c r="X38" s="59"/>
      <c r="Y38" s="59"/>
      <c r="Z38" s="59"/>
      <c r="AA38" s="59"/>
    </row>
    <row r="39" spans="1:27">
      <c r="D39" s="59"/>
      <c r="E39" s="59"/>
      <c r="F39" s="59"/>
      <c r="G39" s="59"/>
      <c r="H39" s="59"/>
      <c r="I39" s="59"/>
      <c r="J39" s="59"/>
      <c r="K39" s="59"/>
      <c r="L39" s="59"/>
      <c r="M39" s="59"/>
      <c r="N39" s="59"/>
      <c r="O39" s="59"/>
      <c r="P39" s="59"/>
      <c r="Q39" s="59"/>
      <c r="R39" s="59"/>
      <c r="S39" s="59"/>
      <c r="T39" s="59"/>
      <c r="U39" s="59"/>
      <c r="V39" s="59"/>
      <c r="W39" s="59"/>
      <c r="X39" s="59"/>
      <c r="Y39" s="59"/>
      <c r="Z39" s="59"/>
      <c r="AA39" s="59"/>
    </row>
    <row r="40" spans="1:27">
      <c r="D40" s="59"/>
      <c r="E40" s="59"/>
      <c r="F40" s="59"/>
      <c r="G40" s="59"/>
      <c r="H40" s="59"/>
      <c r="I40" s="59"/>
      <c r="J40" s="59"/>
      <c r="K40" s="59"/>
      <c r="L40" s="59"/>
      <c r="M40" s="59"/>
      <c r="N40" s="59"/>
      <c r="O40" s="59"/>
      <c r="P40" s="59"/>
      <c r="Q40" s="59"/>
      <c r="R40" s="59"/>
      <c r="S40" s="59"/>
      <c r="T40" s="59"/>
      <c r="U40" s="59"/>
      <c r="V40" s="59"/>
      <c r="W40" s="59"/>
      <c r="X40" s="59"/>
      <c r="Y40" s="59"/>
      <c r="Z40" s="59"/>
      <c r="AA40" s="59"/>
    </row>
    <row r="41" spans="1:27">
      <c r="D41" s="59"/>
      <c r="E41" s="59"/>
      <c r="F41" s="59"/>
      <c r="G41" s="59"/>
      <c r="H41" s="59"/>
      <c r="I41" s="59"/>
      <c r="J41" s="59"/>
      <c r="K41" s="59"/>
      <c r="L41" s="59"/>
      <c r="M41" s="59"/>
      <c r="N41" s="59"/>
      <c r="O41" s="59"/>
      <c r="P41" s="59"/>
      <c r="Q41" s="59"/>
      <c r="R41" s="59"/>
      <c r="S41" s="59"/>
      <c r="T41" s="59"/>
      <c r="U41" s="59"/>
      <c r="V41" s="59"/>
      <c r="W41" s="59"/>
      <c r="X41" s="59"/>
      <c r="Y41" s="59"/>
      <c r="Z41" s="59"/>
      <c r="AA41" s="59"/>
    </row>
    <row r="42" spans="1:27">
      <c r="D42" s="59"/>
      <c r="E42" s="59"/>
      <c r="F42" s="59"/>
      <c r="G42" s="59"/>
      <c r="H42" s="59"/>
      <c r="I42" s="59"/>
      <c r="J42" s="59"/>
      <c r="K42" s="59"/>
      <c r="L42" s="59"/>
      <c r="M42" s="59"/>
      <c r="N42" s="59"/>
      <c r="O42" s="59"/>
      <c r="P42" s="59"/>
      <c r="Q42" s="59"/>
      <c r="R42" s="59"/>
      <c r="S42" s="59"/>
      <c r="T42" s="59"/>
      <c r="U42" s="59"/>
      <c r="V42" s="59"/>
      <c r="W42" s="59"/>
      <c r="X42" s="59"/>
      <c r="Y42" s="59"/>
      <c r="Z42" s="59"/>
      <c r="AA42" s="59"/>
    </row>
    <row r="43" spans="1:27">
      <c r="D43" s="59"/>
      <c r="E43" s="59"/>
      <c r="F43" s="59"/>
      <c r="G43" s="59"/>
      <c r="H43" s="59"/>
      <c r="I43" s="59"/>
      <c r="J43" s="59"/>
      <c r="K43" s="59"/>
      <c r="L43" s="59"/>
      <c r="M43" s="59"/>
      <c r="N43" s="59"/>
      <c r="O43" s="59"/>
      <c r="P43" s="59"/>
      <c r="Q43" s="59"/>
      <c r="R43" s="59"/>
      <c r="S43" s="59"/>
      <c r="T43" s="59"/>
      <c r="U43" s="59"/>
      <c r="V43" s="59"/>
      <c r="W43" s="59"/>
      <c r="X43" s="59"/>
      <c r="Y43" s="59"/>
      <c r="Z43" s="59"/>
      <c r="AA43" s="59"/>
    </row>
    <row r="44" spans="1:27">
      <c r="D44" s="59"/>
      <c r="E44" s="59"/>
      <c r="F44" s="59"/>
      <c r="G44" s="59"/>
      <c r="H44" s="59"/>
      <c r="I44" s="59"/>
      <c r="J44" s="59"/>
      <c r="K44" s="59"/>
      <c r="L44" s="59"/>
      <c r="M44" s="59"/>
      <c r="N44" s="59"/>
      <c r="O44" s="59"/>
      <c r="P44" s="59"/>
      <c r="Q44" s="59"/>
      <c r="R44" s="59"/>
      <c r="S44" s="59"/>
      <c r="T44" s="59"/>
      <c r="U44" s="59"/>
      <c r="V44" s="59"/>
      <c r="W44" s="59"/>
      <c r="X44" s="59"/>
      <c r="Y44" s="59"/>
      <c r="Z44" s="59"/>
      <c r="AA44" s="59"/>
    </row>
    <row r="45" spans="1:27">
      <c r="D45" s="59"/>
      <c r="E45" s="59"/>
      <c r="F45" s="59"/>
      <c r="G45" s="59"/>
      <c r="H45" s="59"/>
      <c r="I45" s="59"/>
      <c r="J45" s="59"/>
      <c r="K45" s="59"/>
      <c r="L45" s="59"/>
      <c r="M45" s="59"/>
      <c r="N45" s="59"/>
      <c r="O45" s="59"/>
      <c r="P45" s="59"/>
      <c r="Q45" s="59"/>
      <c r="R45" s="59"/>
      <c r="S45" s="59"/>
      <c r="T45" s="59"/>
      <c r="U45" s="59"/>
      <c r="V45" s="59"/>
      <c r="W45" s="59"/>
      <c r="X45" s="59"/>
      <c r="Y45" s="59"/>
      <c r="Z45" s="59"/>
      <c r="AA45" s="59"/>
    </row>
    <row r="46" spans="1:27">
      <c r="D46" s="59"/>
      <c r="E46" s="59"/>
      <c r="F46" s="59"/>
      <c r="G46" s="59"/>
      <c r="H46" s="59"/>
      <c r="I46" s="59"/>
      <c r="J46" s="59"/>
      <c r="K46" s="59"/>
      <c r="L46" s="59"/>
      <c r="M46" s="59"/>
      <c r="N46" s="59"/>
      <c r="O46" s="59"/>
      <c r="P46" s="59"/>
      <c r="Q46" s="59"/>
      <c r="R46" s="59"/>
      <c r="S46" s="59"/>
      <c r="T46" s="59"/>
      <c r="U46" s="59"/>
      <c r="V46" s="59"/>
      <c r="W46" s="59"/>
      <c r="X46" s="59"/>
      <c r="Y46" s="59"/>
      <c r="Z46" s="59"/>
      <c r="AA46" s="59"/>
    </row>
    <row r="47" spans="1:27">
      <c r="D47" s="59"/>
      <c r="E47" s="59"/>
      <c r="F47" s="59"/>
      <c r="G47" s="59"/>
      <c r="H47" s="59"/>
      <c r="I47" s="59"/>
      <c r="J47" s="59"/>
      <c r="K47" s="59"/>
      <c r="L47" s="59"/>
      <c r="M47" s="59"/>
      <c r="N47" s="59"/>
      <c r="O47" s="59"/>
      <c r="P47" s="59"/>
      <c r="Q47" s="59"/>
      <c r="R47" s="59"/>
      <c r="S47" s="59"/>
      <c r="T47" s="59"/>
      <c r="U47" s="59"/>
      <c r="V47" s="59"/>
      <c r="W47" s="59"/>
      <c r="X47" s="59"/>
      <c r="Y47" s="59"/>
      <c r="Z47" s="59"/>
      <c r="AA47" s="59"/>
    </row>
    <row r="48" spans="1:27">
      <c r="D48" s="59"/>
      <c r="E48" s="59"/>
      <c r="F48" s="59"/>
      <c r="G48" s="59"/>
      <c r="H48" s="59"/>
      <c r="I48" s="59"/>
      <c r="J48" s="59"/>
      <c r="K48" s="59"/>
      <c r="L48" s="59"/>
      <c r="M48" s="59"/>
      <c r="N48" s="59"/>
      <c r="O48" s="59"/>
      <c r="P48" s="59"/>
      <c r="Q48" s="59"/>
      <c r="R48" s="59"/>
      <c r="S48" s="59"/>
      <c r="T48" s="59"/>
      <c r="U48" s="59"/>
      <c r="V48" s="59"/>
      <c r="W48" s="59"/>
      <c r="X48" s="59"/>
      <c r="Y48" s="59"/>
      <c r="Z48" s="59"/>
      <c r="AA48" s="59"/>
    </row>
    <row r="49" spans="4:27">
      <c r="D49" s="59"/>
      <c r="E49" s="59"/>
      <c r="F49" s="59"/>
      <c r="G49" s="59"/>
      <c r="H49" s="59"/>
      <c r="I49" s="59"/>
      <c r="J49" s="59"/>
      <c r="K49" s="59"/>
      <c r="L49" s="59"/>
      <c r="M49" s="59"/>
      <c r="N49" s="59"/>
      <c r="O49" s="59"/>
      <c r="P49" s="59"/>
      <c r="Q49" s="59"/>
      <c r="R49" s="59"/>
      <c r="S49" s="59"/>
      <c r="T49" s="59"/>
      <c r="U49" s="59"/>
      <c r="V49" s="59"/>
      <c r="W49" s="59"/>
      <c r="X49" s="59"/>
      <c r="Y49" s="59"/>
      <c r="Z49" s="59"/>
      <c r="AA49" s="59"/>
    </row>
    <row r="50" spans="4:27">
      <c r="D50" s="59"/>
      <c r="E50" s="59"/>
      <c r="F50" s="59"/>
      <c r="G50" s="59"/>
      <c r="H50" s="59"/>
      <c r="I50" s="59"/>
      <c r="J50" s="59"/>
      <c r="K50" s="59"/>
      <c r="L50" s="59"/>
      <c r="M50" s="59"/>
      <c r="N50" s="59"/>
      <c r="O50" s="59"/>
      <c r="P50" s="59"/>
      <c r="Q50" s="59"/>
      <c r="R50" s="59"/>
      <c r="S50" s="59"/>
      <c r="T50" s="59"/>
      <c r="U50" s="59"/>
      <c r="V50" s="59"/>
      <c r="W50" s="59"/>
      <c r="X50" s="59"/>
      <c r="Y50" s="59"/>
      <c r="Z50" s="59"/>
      <c r="AA50" s="59"/>
    </row>
    <row r="51" spans="4:27">
      <c r="D51" s="59"/>
      <c r="E51" s="59"/>
      <c r="F51" s="59"/>
      <c r="G51" s="59"/>
      <c r="H51" s="59"/>
      <c r="I51" s="59"/>
      <c r="J51" s="59"/>
      <c r="K51" s="59"/>
      <c r="L51" s="59"/>
      <c r="M51" s="59"/>
      <c r="N51" s="59"/>
      <c r="O51" s="59"/>
      <c r="P51" s="59"/>
      <c r="Q51" s="59"/>
      <c r="R51" s="59"/>
      <c r="S51" s="59"/>
      <c r="T51" s="59"/>
      <c r="U51" s="59"/>
      <c r="V51" s="59"/>
      <c r="W51" s="59"/>
      <c r="X51" s="59"/>
      <c r="Y51" s="59"/>
      <c r="Z51" s="59"/>
      <c r="AA51" s="59"/>
    </row>
    <row r="52" spans="4:27">
      <c r="D52" s="59"/>
      <c r="E52" s="59"/>
      <c r="F52" s="59"/>
      <c r="G52" s="59"/>
      <c r="H52" s="59"/>
      <c r="I52" s="59"/>
      <c r="J52" s="59"/>
      <c r="K52" s="59"/>
      <c r="L52" s="59"/>
      <c r="M52" s="59"/>
      <c r="N52" s="59"/>
      <c r="O52" s="59"/>
      <c r="P52" s="59"/>
      <c r="Q52" s="59"/>
      <c r="R52" s="59"/>
      <c r="S52" s="59"/>
      <c r="T52" s="59"/>
      <c r="U52" s="59"/>
      <c r="V52" s="59"/>
      <c r="W52" s="59"/>
      <c r="X52" s="59"/>
      <c r="Y52" s="59"/>
      <c r="Z52" s="59"/>
      <c r="AA52" s="59"/>
    </row>
    <row r="53" spans="4:27">
      <c r="D53" s="59"/>
      <c r="E53" s="59"/>
      <c r="F53" s="59"/>
      <c r="G53" s="59"/>
      <c r="H53" s="59"/>
      <c r="I53" s="59"/>
      <c r="J53" s="59"/>
      <c r="K53" s="59"/>
      <c r="L53" s="59"/>
      <c r="M53" s="59"/>
      <c r="N53" s="59"/>
      <c r="O53" s="59"/>
      <c r="P53" s="59"/>
      <c r="Q53" s="59"/>
      <c r="R53" s="59"/>
      <c r="S53" s="59"/>
      <c r="T53" s="59"/>
      <c r="U53" s="59"/>
      <c r="V53" s="59"/>
      <c r="W53" s="59"/>
      <c r="X53" s="59"/>
      <c r="Y53" s="59"/>
      <c r="Z53" s="59"/>
      <c r="AA53" s="59"/>
    </row>
    <row r="54" spans="4:27">
      <c r="D54" s="59"/>
      <c r="E54" s="59"/>
      <c r="F54" s="59"/>
      <c r="G54" s="59"/>
      <c r="H54" s="59"/>
      <c r="I54" s="59"/>
      <c r="J54" s="59"/>
      <c r="K54" s="59"/>
      <c r="L54" s="59"/>
      <c r="M54" s="59"/>
      <c r="N54" s="59"/>
      <c r="O54" s="59"/>
      <c r="P54" s="59"/>
      <c r="Q54" s="59"/>
      <c r="R54" s="59"/>
      <c r="S54" s="59"/>
      <c r="T54" s="59"/>
      <c r="U54" s="59"/>
      <c r="V54" s="59"/>
      <c r="W54" s="59"/>
      <c r="X54" s="59"/>
      <c r="Y54" s="59"/>
      <c r="Z54" s="59"/>
      <c r="AA54" s="59"/>
    </row>
    <row r="55" spans="4:27">
      <c r="D55" s="59"/>
      <c r="E55" s="59"/>
      <c r="F55" s="59"/>
      <c r="G55" s="59"/>
      <c r="H55" s="59"/>
      <c r="I55" s="59"/>
      <c r="J55" s="59"/>
      <c r="K55" s="59"/>
      <c r="L55" s="59"/>
      <c r="M55" s="59"/>
      <c r="N55" s="59"/>
      <c r="O55" s="59"/>
      <c r="P55" s="59"/>
      <c r="Q55" s="59"/>
      <c r="R55" s="59"/>
      <c r="S55" s="59"/>
      <c r="T55" s="59"/>
      <c r="U55" s="59"/>
      <c r="V55" s="59"/>
      <c r="W55" s="59"/>
      <c r="X55" s="59"/>
      <c r="Y55" s="59"/>
      <c r="Z55" s="59"/>
      <c r="AA55" s="59"/>
    </row>
    <row r="56" spans="4:27">
      <c r="D56" s="59"/>
      <c r="E56" s="59"/>
      <c r="F56" s="59"/>
      <c r="G56" s="59"/>
      <c r="H56" s="59"/>
      <c r="I56" s="59"/>
      <c r="J56" s="59"/>
      <c r="K56" s="59"/>
      <c r="L56" s="59"/>
      <c r="M56" s="59"/>
      <c r="N56" s="59"/>
      <c r="O56" s="59"/>
      <c r="P56" s="59"/>
      <c r="Q56" s="59"/>
      <c r="R56" s="59"/>
      <c r="S56" s="59"/>
      <c r="T56" s="59"/>
      <c r="U56" s="59"/>
      <c r="V56" s="59"/>
      <c r="W56" s="59"/>
      <c r="X56" s="59"/>
      <c r="Y56" s="59"/>
      <c r="Z56" s="59"/>
      <c r="AA56" s="59"/>
    </row>
    <row r="57" spans="4:27">
      <c r="D57" s="59"/>
      <c r="E57" s="59"/>
      <c r="F57" s="59"/>
      <c r="G57" s="59"/>
      <c r="H57" s="59"/>
      <c r="I57" s="59"/>
      <c r="J57" s="59"/>
      <c r="K57" s="59"/>
      <c r="L57" s="59"/>
      <c r="M57" s="59"/>
      <c r="N57" s="59"/>
      <c r="O57" s="59"/>
      <c r="P57" s="59"/>
      <c r="Q57" s="59"/>
      <c r="R57" s="59"/>
      <c r="S57" s="59"/>
      <c r="T57" s="59"/>
      <c r="U57" s="59"/>
      <c r="V57" s="59"/>
      <c r="W57" s="59"/>
      <c r="X57" s="59"/>
      <c r="Y57" s="59"/>
      <c r="Z57" s="59"/>
      <c r="AA57" s="59"/>
    </row>
    <row r="58" spans="4:27">
      <c r="D58" s="59"/>
      <c r="E58" s="59"/>
      <c r="F58" s="59"/>
      <c r="G58" s="59"/>
      <c r="H58" s="59"/>
      <c r="I58" s="59"/>
      <c r="J58" s="59"/>
      <c r="K58" s="59"/>
      <c r="L58" s="59"/>
      <c r="M58" s="59"/>
      <c r="N58" s="59"/>
      <c r="O58" s="59"/>
      <c r="P58" s="59"/>
      <c r="Q58" s="59"/>
      <c r="R58" s="59"/>
      <c r="S58" s="59"/>
      <c r="T58" s="59"/>
      <c r="U58" s="59"/>
      <c r="V58" s="59"/>
      <c r="W58" s="59"/>
      <c r="X58" s="59"/>
      <c r="Y58" s="59"/>
      <c r="Z58" s="59"/>
      <c r="AA58" s="59"/>
    </row>
    <row r="59" spans="4:27">
      <c r="D59" s="59"/>
      <c r="E59" s="59"/>
      <c r="F59" s="59"/>
      <c r="G59" s="59"/>
      <c r="H59" s="59"/>
      <c r="I59" s="59"/>
      <c r="J59" s="59"/>
      <c r="K59" s="59"/>
      <c r="L59" s="59"/>
      <c r="M59" s="59"/>
      <c r="N59" s="59"/>
      <c r="O59" s="59"/>
      <c r="P59" s="59"/>
      <c r="Q59" s="59"/>
      <c r="R59" s="59"/>
      <c r="S59" s="59"/>
      <c r="T59" s="59"/>
      <c r="U59" s="59"/>
      <c r="V59" s="59"/>
      <c r="W59" s="59"/>
      <c r="X59" s="59"/>
      <c r="Y59" s="59"/>
      <c r="Z59" s="59"/>
      <c r="AA59" s="59"/>
    </row>
    <row r="60" spans="4:27">
      <c r="D60" s="59"/>
      <c r="E60" s="59"/>
      <c r="F60" s="59"/>
      <c r="G60" s="59"/>
      <c r="H60" s="59"/>
      <c r="I60" s="59"/>
      <c r="J60" s="59"/>
      <c r="K60" s="59"/>
      <c r="L60" s="59"/>
      <c r="M60" s="59"/>
      <c r="N60" s="59"/>
      <c r="O60" s="59"/>
      <c r="P60" s="59"/>
      <c r="Q60" s="59"/>
      <c r="R60" s="59"/>
      <c r="S60" s="59"/>
      <c r="T60" s="59"/>
      <c r="U60" s="59"/>
      <c r="V60" s="59"/>
      <c r="W60" s="59"/>
      <c r="X60" s="59"/>
      <c r="Y60" s="59"/>
      <c r="Z60" s="59"/>
      <c r="AA60" s="59"/>
    </row>
    <row r="61" spans="4:27">
      <c r="D61" s="59"/>
      <c r="E61" s="59"/>
      <c r="F61" s="59"/>
      <c r="G61" s="59"/>
      <c r="H61" s="59"/>
      <c r="I61" s="59"/>
      <c r="J61" s="59"/>
      <c r="K61" s="59"/>
      <c r="L61" s="59"/>
      <c r="M61" s="59"/>
      <c r="N61" s="59"/>
      <c r="O61" s="59"/>
      <c r="P61" s="59"/>
      <c r="Q61" s="59"/>
      <c r="R61" s="59"/>
      <c r="S61" s="59"/>
      <c r="T61" s="59"/>
      <c r="U61" s="59"/>
      <c r="V61" s="59"/>
      <c r="W61" s="59"/>
      <c r="X61" s="59"/>
      <c r="Y61" s="59"/>
      <c r="Z61" s="59"/>
      <c r="AA61" s="59"/>
    </row>
    <row r="62" spans="4:27">
      <c r="D62" s="59"/>
      <c r="E62" s="59"/>
      <c r="F62" s="59"/>
      <c r="G62" s="59"/>
      <c r="H62" s="59"/>
      <c r="I62" s="59"/>
      <c r="J62" s="59"/>
      <c r="K62" s="59"/>
      <c r="L62" s="59"/>
      <c r="M62" s="59"/>
      <c r="N62" s="59"/>
      <c r="O62" s="59"/>
      <c r="P62" s="59"/>
      <c r="Q62" s="59"/>
      <c r="R62" s="59"/>
      <c r="S62" s="59"/>
      <c r="T62" s="59"/>
      <c r="U62" s="59"/>
      <c r="V62" s="59"/>
      <c r="W62" s="59"/>
      <c r="X62" s="59"/>
      <c r="Y62" s="59"/>
      <c r="Z62" s="59"/>
      <c r="AA62" s="59"/>
    </row>
  </sheetData>
  <mergeCells count="1">
    <mergeCell ref="B5:K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39</vt:i4>
      </vt:variant>
    </vt:vector>
  </HeadingPairs>
  <TitlesOfParts>
    <vt:vector size="47" baseType="lpstr">
      <vt:lpstr>B-9</vt:lpstr>
      <vt:lpstr>Support --&gt;</vt:lpstr>
      <vt:lpstr>CDR Reserve Data</vt:lpstr>
      <vt:lpstr>B-10</vt:lpstr>
      <vt:lpstr>Reconciliations --&gt;</vt:lpstr>
      <vt:lpstr>General Ledger</vt:lpstr>
      <vt:lpstr>Rate Base</vt:lpstr>
      <vt:lpstr>ESR</vt:lpstr>
      <vt:lpstr>'B-9'!A10CWIP</vt:lpstr>
      <vt:lpstr>'B-9'!A11CUSTADV</vt:lpstr>
      <vt:lpstr>'B-9'!A12JOBSUP</vt:lpstr>
      <vt:lpstr>'B-9'!A12LPINV</vt:lpstr>
      <vt:lpstr>'B-9'!A13WORKCAP</vt:lpstr>
      <vt:lpstr>'B-9'!A14ADDRBASE</vt:lpstr>
      <vt:lpstr>'B-9'!A16NOIADJ</vt:lpstr>
      <vt:lpstr>'B-9'!A17DISEXP</vt:lpstr>
      <vt:lpstr>'B-9'!A17REVENUES</vt:lpstr>
      <vt:lpstr>'B-9'!A18ENCONS</vt:lpstr>
      <vt:lpstr>'B-9'!A19EXPALL</vt:lpstr>
      <vt:lpstr>'B-9'!A1FINSTAT</vt:lpstr>
      <vt:lpstr>'B-9'!A20NONADJ</vt:lpstr>
      <vt:lpstr>'B-9'!A21EXPFAC</vt:lpstr>
      <vt:lpstr>'B-9'!A22RATERELIEF</vt:lpstr>
      <vt:lpstr>'B-9'!A23COSTCAP</vt:lpstr>
      <vt:lpstr>'B-9'!A23DEBTCOST</vt:lpstr>
      <vt:lpstr>'B-9'!A24CEBTCOST</vt:lpstr>
      <vt:lpstr>'B-9'!A25COSTFREECAP</vt:lpstr>
      <vt:lpstr>'B-9'!A26INTREL</vt:lpstr>
      <vt:lpstr>'B-9'!A27PROJDATA</vt:lpstr>
      <vt:lpstr>'B-9'!A28SAFTYCIT</vt:lpstr>
      <vt:lpstr>'B-9'!A29RAXINFO</vt:lpstr>
      <vt:lpstr>'B-9'!A2RATEBASE</vt:lpstr>
      <vt:lpstr>'B-9'!A30REACQBONDS</vt:lpstr>
      <vt:lpstr>'B-9'!A31DEFINCTAX</vt:lpstr>
      <vt:lpstr>'B-9'!A33TAXCHECK</vt:lpstr>
      <vt:lpstr>'B-9'!A3ADJRBASE</vt:lpstr>
      <vt:lpstr>'B-9'!A4PLBAL</vt:lpstr>
      <vt:lpstr>'B-9'!A5BKDEP</vt:lpstr>
      <vt:lpstr>'B-9'!A5DEPEXP</vt:lpstr>
      <vt:lpstr>'B-9'!A5PLDEP</vt:lpstr>
      <vt:lpstr>'B-9'!A6DEPRES</vt:lpstr>
      <vt:lpstr>'B-9'!A7COMPL</vt:lpstr>
      <vt:lpstr>'B-9'!A8COMRES</vt:lpstr>
      <vt:lpstr>'B-9'!A9FUTUSE</vt:lpstr>
      <vt:lpstr>'B-9'!Print_Area</vt:lpstr>
      <vt:lpstr>SCHA6RC</vt:lpstr>
      <vt:lpstr>'B-9'!TAXES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2022-06-22T00:34:22Z</dcterms:created>
  <dcterms:modified xsi:type="dcterms:W3CDTF">2022-06-22T00:36:02Z</dcterms:modified>
</cp:coreProperties>
</file>