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0CD6B21-E71E-4AEE-A812-7D0262BD4957}" xr6:coauthVersionLast="46" xr6:coauthVersionMax="46" xr10:uidLastSave="{00000000-0000-0000-0000-000000000000}"/>
  <bookViews>
    <workbookView xWindow="1890" yWindow="750" windowWidth="20295" windowHeight="10350" firstSheet="2" activeTab="6" xr2:uid="{96AA0F51-3B0A-4B4A-81D3-6E0E8AE37A06}"/>
  </bookViews>
  <sheets>
    <sheet name="MFR G1-14" sheetId="1" r:id="rId1"/>
    <sheet name="Support --&gt;" sheetId="2" r:id="rId2"/>
    <sheet name="CDR Reserve Data" sheetId="3" r:id="rId3"/>
    <sheet name="Capital Leases" sheetId="6" r:id="rId4"/>
    <sheet name="Reconciliations --&gt;" sheetId="4" r:id="rId5"/>
    <sheet name="General Ledger" sheetId="7" r:id="rId6"/>
    <sheet name="Rate Base"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1" l="1"/>
  <c r="A12" i="1" s="1"/>
  <c r="A13" i="1" s="1"/>
  <c r="A14" i="1" s="1"/>
  <c r="A15" i="1" s="1"/>
  <c r="A16" i="1" s="1"/>
  <c r="A17" i="1" s="1"/>
  <c r="A18" i="1" s="1"/>
  <c r="O18" i="7"/>
  <c r="O17" i="7"/>
  <c r="O16" i="7"/>
  <c r="O15" i="7"/>
  <c r="O14" i="7"/>
  <c r="O13" i="7"/>
  <c r="O12" i="7"/>
  <c r="B46" i="5"/>
  <c r="B54" i="5"/>
  <c r="C12" i="3"/>
  <c r="D17" i="3"/>
  <c r="E17" i="3"/>
  <c r="F17" i="3"/>
  <c r="G17" i="3"/>
  <c r="H17" i="3"/>
  <c r="I17" i="3"/>
  <c r="J17" i="3"/>
  <c r="K17" i="3"/>
  <c r="L17" i="3"/>
  <c r="M17" i="3"/>
  <c r="N17" i="3"/>
  <c r="O17" i="3"/>
  <c r="C17" i="3"/>
  <c r="P17" i="3" s="1"/>
  <c r="E15" i="1"/>
  <c r="F15" i="1"/>
  <c r="G15" i="1"/>
  <c r="H15" i="1"/>
  <c r="I15" i="1"/>
  <c r="J15" i="1"/>
  <c r="K15" i="1"/>
  <c r="L15" i="1"/>
  <c r="M15" i="1"/>
  <c r="N15" i="1"/>
  <c r="O15" i="1"/>
  <c r="P15" i="1"/>
  <c r="D15" i="1"/>
  <c r="A10" i="1"/>
  <c r="A9" i="3"/>
  <c r="A10" i="3"/>
  <c r="D12" i="3"/>
  <c r="E12" i="3"/>
  <c r="F12" i="3"/>
  <c r="G12" i="3"/>
  <c r="H12" i="3"/>
  <c r="I12" i="3"/>
  <c r="J12" i="3"/>
  <c r="K12" i="3"/>
  <c r="L12" i="3"/>
  <c r="M12" i="3"/>
  <c r="N12" i="3"/>
  <c r="O12" i="3"/>
  <c r="P12" i="3"/>
  <c r="D16" i="1" l="1"/>
  <c r="F9" i="1"/>
  <c r="G10" i="1"/>
  <c r="H16" i="1"/>
  <c r="J9" i="1"/>
  <c r="K10" i="1"/>
  <c r="L16" i="1"/>
  <c r="N9" i="1"/>
  <c r="O10" i="1"/>
  <c r="P16" i="1"/>
  <c r="E9" i="1"/>
  <c r="F10" i="1"/>
  <c r="G16" i="1"/>
  <c r="I9" i="1"/>
  <c r="J10" i="1"/>
  <c r="K16" i="1"/>
  <c r="M9" i="1"/>
  <c r="N10" i="1"/>
  <c r="O16" i="1"/>
  <c r="D10" i="1"/>
  <c r="E10" i="1"/>
  <c r="F16" i="1"/>
  <c r="H9" i="1"/>
  <c r="I10" i="1"/>
  <c r="J16" i="1"/>
  <c r="L9" i="1"/>
  <c r="M10" i="1"/>
  <c r="N16" i="1"/>
  <c r="P9" i="1"/>
  <c r="D9" i="1"/>
  <c r="E16" i="1"/>
  <c r="G9" i="1"/>
  <c r="G12" i="1" s="1"/>
  <c r="G18" i="1" s="1"/>
  <c r="E22" i="7" s="1"/>
  <c r="E23" i="7" s="1"/>
  <c r="H10" i="1"/>
  <c r="I16" i="1"/>
  <c r="K9" i="1"/>
  <c r="L10" i="1"/>
  <c r="M16" i="1"/>
  <c r="O9" i="1"/>
  <c r="O12" i="1" s="1"/>
  <c r="O18" i="1" s="1"/>
  <c r="M22" i="7" s="1"/>
  <c r="M23" i="7" s="1"/>
  <c r="P10" i="1"/>
  <c r="Q15" i="1"/>
  <c r="K12" i="1" l="1"/>
  <c r="K18" i="1" s="1"/>
  <c r="L12" i="1"/>
  <c r="L18" i="1" s="1"/>
  <c r="J22" i="7" s="1"/>
  <c r="J23" i="7" s="1"/>
  <c r="H12" i="1"/>
  <c r="H18" i="1" s="1"/>
  <c r="F22" i="7" s="1"/>
  <c r="F23" i="7" s="1"/>
  <c r="F12" i="1"/>
  <c r="F18" i="1" s="1"/>
  <c r="D22" i="7" s="1"/>
  <c r="D23" i="7" s="1"/>
  <c r="M12" i="1"/>
  <c r="M18" i="1" s="1"/>
  <c r="K22" i="7" s="1"/>
  <c r="K23" i="7" s="1"/>
  <c r="J12" i="1"/>
  <c r="J18" i="1" s="1"/>
  <c r="H22" i="7" s="1"/>
  <c r="H23" i="7" s="1"/>
  <c r="E12" i="1"/>
  <c r="E18" i="1" s="1"/>
  <c r="C22" i="7" s="1"/>
  <c r="C23" i="7" s="1"/>
  <c r="N12" i="1"/>
  <c r="N18" i="1" s="1"/>
  <c r="L22" i="7" s="1"/>
  <c r="L23" i="7" s="1"/>
  <c r="I12" i="1"/>
  <c r="I18" i="1" s="1"/>
  <c r="G22" i="7" s="1"/>
  <c r="G23" i="7" s="1"/>
  <c r="P12" i="1"/>
  <c r="P18" i="1" s="1"/>
  <c r="N22" i="7" s="1"/>
  <c r="N23" i="7" s="1"/>
  <c r="Q16" i="1"/>
  <c r="D12" i="1"/>
  <c r="D18" i="1" s="1"/>
  <c r="Q9" i="1"/>
  <c r="Q10" i="1"/>
  <c r="F14" i="3"/>
  <c r="F15" i="3" s="1"/>
  <c r="F18" i="3" s="1"/>
  <c r="K14" i="3"/>
  <c r="K15" i="3" s="1"/>
  <c r="K18" i="3" s="1"/>
  <c r="N14" i="3"/>
  <c r="N15" i="3" s="1"/>
  <c r="N18" i="3" s="1"/>
  <c r="O14" i="3"/>
  <c r="O15" i="3" s="1"/>
  <c r="O18" i="3" s="1"/>
  <c r="G14" i="3"/>
  <c r="G15" i="3" s="1"/>
  <c r="G18" i="3" s="1"/>
  <c r="E14" i="3" l="1"/>
  <c r="E15" i="3" s="1"/>
  <c r="E18" i="3" s="1"/>
  <c r="I22" i="7"/>
  <c r="I23" i="7" s="1"/>
  <c r="J14" i="3"/>
  <c r="J15" i="3" s="1"/>
  <c r="J18" i="3" s="1"/>
  <c r="H14" i="3"/>
  <c r="H15" i="3" s="1"/>
  <c r="H18" i="3" s="1"/>
  <c r="D14" i="3"/>
  <c r="D15" i="3" s="1"/>
  <c r="D18" i="3" s="1"/>
  <c r="I14" i="3"/>
  <c r="I15" i="3" s="1"/>
  <c r="I18" i="3" s="1"/>
  <c r="L14" i="3"/>
  <c r="L15" i="3" s="1"/>
  <c r="L18" i="3" s="1"/>
  <c r="M14" i="3"/>
  <c r="M15" i="3" s="1"/>
  <c r="M18" i="3" s="1"/>
  <c r="C14" i="3"/>
  <c r="C15" i="3" s="1"/>
  <c r="C18" i="3" s="1"/>
  <c r="B22" i="7"/>
  <c r="B23" i="7" s="1"/>
  <c r="Q12" i="1"/>
  <c r="Q18" i="1" s="1"/>
  <c r="P14" i="3" s="1"/>
  <c r="P15" i="3" s="1"/>
  <c r="P18" i="3" s="1"/>
  <c r="B48" i="5" l="1"/>
  <c r="B49" i="5" s="1"/>
  <c r="B56" i="5" s="1"/>
  <c r="O22" i="7"/>
  <c r="O23" i="7" s="1"/>
</calcChain>
</file>

<file path=xl/sharedStrings.xml><?xml version="1.0" encoding="utf-8"?>
<sst xmlns="http://schemas.openxmlformats.org/spreadsheetml/2006/main" count="195" uniqueCount="117">
  <si>
    <t>Line</t>
  </si>
  <si>
    <t>A/C</t>
  </si>
  <si>
    <t>Dec.</t>
  </si>
  <si>
    <t>Jan.</t>
  </si>
  <si>
    <t>Feb.</t>
  </si>
  <si>
    <t>Mar.</t>
  </si>
  <si>
    <t>Apr.</t>
  </si>
  <si>
    <t>May.</t>
  </si>
  <si>
    <t>Jun.</t>
  </si>
  <si>
    <t>Jul.</t>
  </si>
  <si>
    <t>Aug.</t>
  </si>
  <si>
    <t>Sep.</t>
  </si>
  <si>
    <t>Oct.</t>
  </si>
  <si>
    <t>Nov.</t>
  </si>
  <si>
    <t>13 Month</t>
  </si>
  <si>
    <t>No.</t>
  </si>
  <si>
    <t>Description</t>
  </si>
  <si>
    <t>Average</t>
  </si>
  <si>
    <t>SUBTOTAL</t>
  </si>
  <si>
    <t>TOTAL</t>
  </si>
  <si>
    <t>Florida City Gas</t>
  </si>
  <si>
    <t>CDR: 2022 FCG Rate Case</t>
  </si>
  <si>
    <t>FCG Reserve Summary by Utility Account</t>
  </si>
  <si>
    <t>Dec - 2022</t>
  </si>
  <si>
    <t>Jan - 2023</t>
  </si>
  <si>
    <t>Feb - 2023</t>
  </si>
  <si>
    <t>Mar - 2023</t>
  </si>
  <si>
    <t>Apr - 2023</t>
  </si>
  <si>
    <t>May - 2023</t>
  </si>
  <si>
    <t>Jun - 2023</t>
  </si>
  <si>
    <t>Jul - 2023</t>
  </si>
  <si>
    <t>Aug - 2023</t>
  </si>
  <si>
    <t>Sep - 2023</t>
  </si>
  <si>
    <t>Oct - 2023</t>
  </si>
  <si>
    <t>Nov - 2023</t>
  </si>
  <si>
    <t>Dec - 2023</t>
  </si>
  <si>
    <t>13 Month Average</t>
  </si>
  <si>
    <t>1570: Florida City Gas</t>
  </si>
  <si>
    <t>Ending Reserve Balance - Life</t>
  </si>
  <si>
    <t>30302: 30302</t>
  </si>
  <si>
    <t>30320: 30320</t>
  </si>
  <si>
    <t>Subtotal Ending Reserve Balance - Life</t>
  </si>
  <si>
    <t>Plant Acquisition Adjustment</t>
  </si>
  <si>
    <t>CUSTOMIZED SOFTWARE - 12 YR</t>
  </si>
  <si>
    <t>CUSTOMIZED SOFTWARE - 20 YR</t>
  </si>
  <si>
    <t>PROPERTY UNDER CAPITAL LEASES</t>
  </si>
  <si>
    <t>ACQUISITION ADJUSTMENT</t>
  </si>
  <si>
    <t>MFR Balance</t>
  </si>
  <si>
    <t>Check</t>
  </si>
  <si>
    <t>FPLM: 2022 FCG Rate Case</t>
  </si>
  <si>
    <t>RAF: 02 Detailed GL Balance Sheet</t>
  </si>
  <si>
    <t>Monthly</t>
  </si>
  <si>
    <t>TOTAL ASSETS</t>
  </si>
  <si>
    <t>NET UTILITY PLANT</t>
  </si>
  <si>
    <t>ACCUM PROVISION FOR DEPRECIATION</t>
  </si>
  <si>
    <t>9111601: Accm Prov Amortization-Fin Leases-Gas</t>
  </si>
  <si>
    <t>Capital Leases</t>
  </si>
  <si>
    <t>PE_FCG - RAF: 38 Detailed Juris COS ID Rate Base</t>
  </si>
  <si>
    <t>Company per Book</t>
  </si>
  <si>
    <t>Utility per Book</t>
  </si>
  <si>
    <t>Commission Adj per Book</t>
  </si>
  <si>
    <t>Company Adj per Book</t>
  </si>
  <si>
    <t>Adj Utility per Book</t>
  </si>
  <si>
    <t>Juris Utility</t>
  </si>
  <si>
    <t>Juris Commission Adj</t>
  </si>
  <si>
    <t>Juris Company Adj</t>
  </si>
  <si>
    <t>Juris Adj Utility</t>
  </si>
  <si>
    <t>Separation Factor</t>
  </si>
  <si>
    <t>RATE BASE</t>
  </si>
  <si>
    <t>TOTAL ACCUM DEPRECIATION</t>
  </si>
  <si>
    <t>ACCUM DEPR INTANGIBLE</t>
  </si>
  <si>
    <t>G-BAL008000: ACC PROV DEPR &amp; AMORT - INTANGIBLE</t>
  </si>
  <si>
    <t>ACCUM DEPR DISTRIB EXCL ECCR</t>
  </si>
  <si>
    <t>G-BAL008509: ACC PROV DEPR &amp; AMORT - DISTRIBUTION ACCT 374</t>
  </si>
  <si>
    <t>G-BAL008510: ACC PROV DEPR &amp; AMORT - DISTRIBUTION ACCT 375</t>
  </si>
  <si>
    <t>G-BAL008511: ACC PROV DEPR &amp; AMORT - DISTRIBUTION ACCT 376</t>
  </si>
  <si>
    <t>G-BAL008512: ACC PROV DEPR &amp; AMORT - DISTRIBUTION ACCT 378</t>
  </si>
  <si>
    <t>G-BAL008513: ACC PROV DEPR &amp; AMORT - DISTRIBUTION ACCT 379</t>
  </si>
  <si>
    <t>G-BAL008514: ACC PROV DEPR &amp; AMORT - DISTRIBUTION ACCT 380</t>
  </si>
  <si>
    <t>G-BAL008515: ACC PROV DEPR &amp; AMORT - DISTRIBUTION ACCT 381</t>
  </si>
  <si>
    <t>G-BAL008516: ACC PROV DEPR &amp; AMORT - DISTRIBUTION ACCT 382</t>
  </si>
  <si>
    <t>G-BAL008517: ACC PROV DEPR &amp; AMORT - DISTRIBUTION ACCT 383</t>
  </si>
  <si>
    <t>G-BAL008518: ACC PROV DEPR &amp; AMORT - DISTRIBUTION ACCT 384</t>
  </si>
  <si>
    <t>G-BAL008519: ACC PROV DEPR &amp; AMORT - DISTRIBUTION ACCT 385</t>
  </si>
  <si>
    <t>G-BAL008520: ACC PROV DEPR &amp; AMORT - DISTRIBUTION ACCT 387</t>
  </si>
  <si>
    <t>G-BAL008562: ACC PROV DEPR &amp; AMORT - DISTRIBUTION ACCT 376 - SAFE</t>
  </si>
  <si>
    <t>G-BAL008563: ACC PROV DEPR &amp; AMORT - DISTRIBUTION ACCT 380 - SAFE</t>
  </si>
  <si>
    <t>G-BAL008564: ACC PROV DEPR &amp; AMORT - DISTRIBUTION ACCT 381 - SAFE</t>
  </si>
  <si>
    <t>G-BAL008565: ACC PROV DEPR &amp; AMORT - DISTRIBUTION ACCT 382 - SAFE</t>
  </si>
  <si>
    <t>G-BAL008580: ACC PROV DEPR &amp; AMORT - STORAGE</t>
  </si>
  <si>
    <t>ACCUM DEPR GENERAL PLANT</t>
  </si>
  <si>
    <t>G-BAL008600: ACC PROV DEPR &amp; AMORT - GENERAL PLANT TRANSPORTATION EQUIP</t>
  </si>
  <si>
    <t>G-BAL008710: ACC PROV DEPR &amp; AMORT - GENERAL PLANT STRUCTURES</t>
  </si>
  <si>
    <t>G-BAL008720: ACC PROV DEPR &amp; AMORT - GENERAL PLANT OTHER</t>
  </si>
  <si>
    <t>G-BAL008800: ACCM PROV AMORT - PLANT ACQ ADJUSTMENT AGL</t>
  </si>
  <si>
    <t>G-BAL008900: ACC PROV DEPR &amp; AMORT - PROPERTY UNDER CAPITAL LEASES</t>
  </si>
  <si>
    <t>Total Reserve Amortization</t>
  </si>
  <si>
    <t>13 Month Average of Reserve Amortization presented on MFR</t>
  </si>
  <si>
    <t>30200: 30200 - Franchises &amp; Consents</t>
  </si>
  <si>
    <t>30300: 30300 - Misc Intangible Plant</t>
  </si>
  <si>
    <t>Amortization presented on MFR G1-12</t>
  </si>
  <si>
    <t>9108600: Accum Prov Deprec Plant - Gas</t>
  </si>
  <si>
    <t>9108601: Accum Prov Deprec SAFE Clause-Gas</t>
  </si>
  <si>
    <t>9111600: Accm Prov Amortiz-Util Plant-Gas</t>
  </si>
  <si>
    <t>9111603: Accm Provision Amort-Cloud-Gas</t>
  </si>
  <si>
    <t>9115600: Accm Prov Amort-Plt Acqu Adjmt-Gas</t>
  </si>
  <si>
    <t>MFR Amortization Reserve Balance</t>
  </si>
  <si>
    <t>* These intangible items were booked to 9108600 in actuals under prior ownership. They were therefore included in the starting balance for 9108600 after FCG was acquired by FPL. In order to tie to the general ledger, these items are presented on MFR G1-12 for depreciation reserve, rather than MFR G1-14 for amortization reserve.</t>
  </si>
  <si>
    <t>*</t>
  </si>
  <si>
    <t>20220069-GU</t>
  </si>
  <si>
    <t>FCG 002011</t>
  </si>
  <si>
    <t>FCG 002012</t>
  </si>
  <si>
    <t>FCG 002013</t>
  </si>
  <si>
    <t>FCG 002014</t>
  </si>
  <si>
    <t>FCG 002015</t>
  </si>
  <si>
    <t>FCG 002016</t>
  </si>
  <si>
    <t>FCG 002017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</si>
</sst>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_)"/>
    <numFmt numFmtId="165" formatCode="_(* #,##0_);_(* \(#,##0\);_(* &quot;-&quot;??_);_(@_)"/>
    <numFmt numFmtId="166" formatCode="0.00_)"/>
    <numFmt numFmtId="167" formatCode="_(&quot;$&quot;* #,##0_);_(&quot;$&quot;* \(#,##0\);_(&quot;$&quot;* &quot;-&quot;??_);_(@_)"/>
    <numFmt numFmtId="168" formatCode="#,##0_);[Red]\(#,##0\);&quot; &quot;"/>
    <numFmt numFmtId="169" formatCode="#,##0_)"/>
    <numFmt numFmtId="170" formatCode="#,##0.000000_);[Red]\(#,##0.000000\);&quot; &quot;"/>
  </numFmts>
  <fonts count="15"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name val="Courier"/>
    </font>
    <font>
      <sz val="12"/>
      <name val="Arial"/>
      <family val="2"/>
    </font>
    <font>
      <sz val="12"/>
      <name val="Courier"/>
    </font>
    <font>
      <sz val="11"/>
      <color indexed="8"/>
      <name val="Calibri"/>
      <family val="2"/>
      <scheme val="minor"/>
    </font>
    <font>
      <b/>
      <u/>
      <sz val="10"/>
      <name val="Arial"/>
      <family val="2"/>
    </font>
    <font>
      <u/>
      <sz val="10"/>
      <name val="Arial"/>
      <family val="2"/>
    </font>
    <font>
      <sz val="10"/>
      <color rgb="FFFFFFFE"/>
      <name val="Arial"/>
      <family val="2"/>
    </font>
    <font>
      <sz val="10"/>
      <name val="Arial"/>
      <family val="2"/>
    </font>
    <font>
      <b/>
      <u/>
      <sz val="11"/>
      <color theme="1"/>
      <name val="Calibri"/>
      <family val="2"/>
      <scheme val="minor"/>
    </font>
    <font>
      <sz val="10"/>
      <name val="Times New Roman"/>
      <family val="1"/>
    </font>
  </fonts>
  <fills count="4">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s>
  <borders count="9">
    <border>
      <left/>
      <right/>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
      <left/>
      <right/>
      <top style="medium">
        <color indexed="8"/>
      </top>
      <bottom/>
      <diagonal/>
    </border>
    <border>
      <left/>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s>
  <cellStyleXfs count="26">
    <xf numFmtId="0" fontId="0" fillId="0" borderId="0"/>
    <xf numFmtId="43" fontId="1" fillId="0" borderId="0" applyFont="0" applyFill="0" applyBorder="0" applyAlignment="0" applyProtection="0"/>
    <xf numFmtId="0" fontId="2"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37" fontId="5" fillId="0" borderId="0"/>
    <xf numFmtId="5" fontId="5" fillId="0" borderId="0"/>
    <xf numFmtId="164" fontId="5" fillId="0" borderId="0"/>
    <xf numFmtId="9" fontId="4" fillId="0" borderId="0" applyFont="0" applyFill="0" applyBorder="0" applyAlignment="0" applyProtection="0"/>
    <xf numFmtId="0" fontId="8" fillId="0" borderId="0"/>
    <xf numFmtId="0" fontId="6"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8" fillId="0" borderId="0"/>
    <xf numFmtId="0" fontId="8" fillId="0" borderId="0"/>
    <xf numFmtId="0" fontId="6" fillId="0" borderId="0"/>
    <xf numFmtId="9" fontId="6" fillId="0" borderId="0" applyFont="0" applyFill="0" applyBorder="0" applyAlignment="0" applyProtection="0"/>
    <xf numFmtId="0" fontId="8" fillId="0" borderId="0"/>
    <xf numFmtId="0" fontId="2"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8" fillId="0" borderId="0"/>
  </cellStyleXfs>
  <cellXfs count="124">
    <xf numFmtId="0" fontId="0" fillId="0" borderId="0" xfId="0"/>
    <xf numFmtId="0" fontId="2" fillId="0" borderId="0" xfId="2"/>
    <xf numFmtId="164" fontId="6" fillId="0" borderId="0" xfId="8" applyFont="1"/>
    <xf numFmtId="164" fontId="6" fillId="0" borderId="0" xfId="8" quotePrefix="1" applyFont="1" applyAlignment="1" applyProtection="1">
      <alignment horizontal="left"/>
    </xf>
    <xf numFmtId="164" fontId="6" fillId="0" borderId="0" xfId="8" applyNumberFormat="1" applyFont="1" applyAlignment="1" applyProtection="1">
      <alignment horizontal="left"/>
    </xf>
    <xf numFmtId="164" fontId="6" fillId="0" borderId="0" xfId="8" applyFont="1" applyBorder="1"/>
    <xf numFmtId="164" fontId="6" fillId="0" borderId="0" xfId="8" quotePrefix="1" applyFont="1" applyBorder="1" applyAlignment="1">
      <alignment horizontal="left"/>
    </xf>
    <xf numFmtId="37" fontId="6" fillId="0" borderId="0" xfId="8" applyNumberFormat="1" applyFont="1" applyAlignment="1" applyProtection="1">
      <alignment horizontal="fill"/>
    </xf>
    <xf numFmtId="37" fontId="6" fillId="0" borderId="0" xfId="8" applyNumberFormat="1" applyFont="1" applyProtection="1"/>
    <xf numFmtId="164" fontId="6" fillId="0" borderId="0" xfId="8" quotePrefix="1" applyFont="1" applyAlignment="1">
      <alignment horizontal="left"/>
    </xf>
    <xf numFmtId="164" fontId="6" fillId="0" borderId="0" xfId="8" applyFont="1" applyAlignment="1" applyProtection="1"/>
    <xf numFmtId="0" fontId="6" fillId="0" borderId="0" xfId="8" applyNumberFormat="1" applyFont="1" applyAlignment="1" applyProtection="1">
      <alignment horizontal="left"/>
    </xf>
    <xf numFmtId="164" fontId="6" fillId="0" borderId="0" xfId="8" applyFont="1" applyAlignment="1">
      <alignment horizontal="left"/>
    </xf>
    <xf numFmtId="164" fontId="6" fillId="0" borderId="0" xfId="8" applyFont="1" applyBorder="1" applyAlignment="1" applyProtection="1">
      <alignment horizontal="left"/>
    </xf>
    <xf numFmtId="164" fontId="6" fillId="0" borderId="0" xfId="8" applyFont="1" applyBorder="1" applyAlignment="1" applyProtection="1">
      <alignment horizontal="fill"/>
    </xf>
    <xf numFmtId="164" fontId="6" fillId="0" borderId="0" xfId="8" applyNumberFormat="1" applyFont="1" applyBorder="1" applyAlignment="1" applyProtection="1">
      <alignment horizontal="left"/>
    </xf>
    <xf numFmtId="164" fontId="6" fillId="0" borderId="0" xfId="8" applyFont="1" applyFill="1" applyBorder="1" applyAlignment="1" applyProtection="1">
      <alignment horizontal="center"/>
    </xf>
    <xf numFmtId="164" fontId="6" fillId="0" borderId="0" xfId="8" applyFont="1" applyBorder="1" applyAlignment="1" applyProtection="1">
      <alignment horizontal="center"/>
    </xf>
    <xf numFmtId="164" fontId="6" fillId="0" borderId="3" xfId="8" applyFont="1" applyBorder="1" applyAlignment="1" applyProtection="1">
      <alignment horizontal="left"/>
    </xf>
    <xf numFmtId="164" fontId="6" fillId="0" borderId="3" xfId="8" applyFont="1" applyBorder="1"/>
    <xf numFmtId="164" fontId="6" fillId="0" borderId="3" xfId="8" applyFont="1" applyBorder="1" applyAlignment="1" applyProtection="1">
      <alignment horizontal="center"/>
    </xf>
    <xf numFmtId="164" fontId="6" fillId="0" borderId="3" xfId="8" applyFont="1" applyBorder="1" applyAlignment="1">
      <alignment horizontal="left"/>
    </xf>
    <xf numFmtId="164" fontId="6" fillId="0" borderId="3" xfId="8" applyNumberFormat="1" applyFont="1" applyBorder="1" applyAlignment="1" applyProtection="1">
      <alignment horizontal="left"/>
    </xf>
    <xf numFmtId="37" fontId="6" fillId="0" borderId="0" xfId="8" applyNumberFormat="1" applyFont="1" applyProtection="1">
      <protection locked="0"/>
    </xf>
    <xf numFmtId="164" fontId="6" fillId="0" borderId="3" xfId="8" applyFont="1" applyBorder="1" applyAlignment="1" applyProtection="1">
      <alignment horizontal="fill"/>
    </xf>
    <xf numFmtId="167" fontId="6" fillId="0" borderId="2" xfId="4" applyNumberFormat="1" applyFont="1" applyBorder="1" applyProtection="1"/>
    <xf numFmtId="37" fontId="6" fillId="0" borderId="2" xfId="8" applyNumberFormat="1" applyFont="1" applyBorder="1" applyProtection="1">
      <protection locked="0"/>
    </xf>
    <xf numFmtId="37" fontId="7" fillId="0" borderId="0" xfId="8" applyNumberFormat="1" applyFont="1" applyProtection="1"/>
    <xf numFmtId="164" fontId="7" fillId="0" borderId="0" xfId="8" applyFont="1" applyBorder="1"/>
    <xf numFmtId="164" fontId="6" fillId="0" borderId="0" xfId="8" quotePrefix="1" applyFont="1" applyBorder="1" applyAlignment="1" applyProtection="1">
      <alignment horizontal="center"/>
    </xf>
    <xf numFmtId="164" fontId="6" fillId="0" borderId="3" xfId="8" quotePrefix="1" applyFont="1" applyBorder="1" applyAlignment="1" applyProtection="1">
      <alignment horizontal="center"/>
    </xf>
    <xf numFmtId="166" fontId="6" fillId="0" borderId="0" xfId="8" quotePrefix="1" applyNumberFormat="1" applyFont="1" applyAlignment="1" applyProtection="1">
      <alignment horizontal="center"/>
    </xf>
    <xf numFmtId="0" fontId="8" fillId="0" borderId="0" xfId="10"/>
    <xf numFmtId="0" fontId="8" fillId="0" borderId="5" xfId="10" applyBorder="1"/>
    <xf numFmtId="0" fontId="4" fillId="0" borderId="0" xfId="10" applyFont="1"/>
    <xf numFmtId="0" fontId="4" fillId="0" borderId="6" xfId="10" applyFont="1" applyBorder="1" applyAlignment="1">
      <alignment horizontal="center" vertical="center" wrapText="1"/>
    </xf>
    <xf numFmtId="0" fontId="3" fillId="0" borderId="0" xfId="10" applyFont="1" applyAlignment="1">
      <alignment horizontal="left"/>
    </xf>
    <xf numFmtId="168" fontId="4" fillId="0" borderId="0" xfId="10" applyNumberFormat="1" applyFont="1" applyAlignment="1">
      <alignment horizontal="right"/>
    </xf>
    <xf numFmtId="0" fontId="9" fillId="0" borderId="0" xfId="10" applyFont="1" applyAlignment="1">
      <alignment horizontal="left" indent="1"/>
    </xf>
    <xf numFmtId="0" fontId="4" fillId="0" borderId="0" xfId="10" applyFont="1" applyAlignment="1">
      <alignment horizontal="left" indent="2"/>
    </xf>
    <xf numFmtId="0" fontId="3" fillId="0" borderId="0" xfId="10" applyFont="1" applyAlignment="1">
      <alignment horizontal="left" indent="2"/>
    </xf>
    <xf numFmtId="168" fontId="3" fillId="0" borderId="4" xfId="10" applyNumberFormat="1" applyFont="1" applyBorder="1" applyAlignment="1">
      <alignment horizontal="right"/>
    </xf>
    <xf numFmtId="2" fontId="0" fillId="0" borderId="0" xfId="0" applyNumberFormat="1" applyAlignment="1">
      <alignment horizontal="left"/>
    </xf>
    <xf numFmtId="165" fontId="6" fillId="0" borderId="0" xfId="1" applyNumberFormat="1" applyFont="1" applyBorder="1" applyProtection="1">
      <protection locked="0"/>
    </xf>
    <xf numFmtId="165" fontId="6" fillId="0" borderId="0" xfId="1" applyNumberFormat="1" applyFont="1" applyBorder="1" applyProtection="1"/>
    <xf numFmtId="165" fontId="6" fillId="0" borderId="0" xfId="1" applyNumberFormat="1" applyFont="1" applyProtection="1">
      <protection locked="0"/>
    </xf>
    <xf numFmtId="2" fontId="6" fillId="0" borderId="0" xfId="8" applyNumberFormat="1" applyFont="1" applyAlignment="1">
      <alignment horizontal="center"/>
    </xf>
    <xf numFmtId="0" fontId="4" fillId="0" borderId="0" xfId="10" applyFont="1" applyFill="1" applyAlignment="1">
      <alignment horizontal="right" indent="2"/>
    </xf>
    <xf numFmtId="43" fontId="0" fillId="0" borderId="1" xfId="1" applyFont="1" applyBorder="1"/>
    <xf numFmtId="43" fontId="0" fillId="0" borderId="0" xfId="0" applyNumberFormat="1"/>
    <xf numFmtId="0" fontId="8" fillId="0" borderId="0" xfId="10"/>
    <xf numFmtId="0" fontId="8" fillId="0" borderId="5" xfId="10" applyBorder="1"/>
    <xf numFmtId="0" fontId="4" fillId="0" borderId="0" xfId="10" applyFont="1"/>
    <xf numFmtId="0" fontId="4" fillId="0" borderId="6" xfId="10" applyFont="1" applyBorder="1" applyAlignment="1">
      <alignment horizontal="center" vertical="center" wrapText="1"/>
    </xf>
    <xf numFmtId="0" fontId="9" fillId="0" borderId="0" xfId="10" applyFont="1" applyAlignment="1">
      <alignment horizontal="left" vertical="center"/>
    </xf>
    <xf numFmtId="39" fontId="4" fillId="0" borderId="0" xfId="10" applyNumberFormat="1" applyFont="1" applyAlignment="1">
      <alignment horizontal="right" vertical="center"/>
    </xf>
    <xf numFmtId="0" fontId="10" fillId="0" borderId="0" xfId="10" applyFont="1" applyAlignment="1">
      <alignment horizontal="left" vertical="center" indent="1"/>
    </xf>
    <xf numFmtId="0" fontId="10" fillId="0" borderId="0" xfId="10" applyFont="1" applyAlignment="1">
      <alignment horizontal="left" vertical="center" indent="2"/>
    </xf>
    <xf numFmtId="0" fontId="10" fillId="0" borderId="0" xfId="10" applyFont="1" applyAlignment="1">
      <alignment horizontal="left" vertical="center" indent="3"/>
    </xf>
    <xf numFmtId="0" fontId="4" fillId="0" borderId="0" xfId="10" applyFont="1" applyAlignment="1">
      <alignment horizontal="left" vertical="center" indent="6"/>
    </xf>
    <xf numFmtId="39" fontId="0" fillId="0" borderId="1" xfId="0" applyNumberFormat="1" applyBorder="1"/>
    <xf numFmtId="43" fontId="0" fillId="2" borderId="0" xfId="0" applyNumberFormat="1" applyFill="1"/>
    <xf numFmtId="0" fontId="4" fillId="2" borderId="0" xfId="10" applyFont="1" applyFill="1" applyAlignment="1">
      <alignment horizontal="right" indent="2"/>
    </xf>
    <xf numFmtId="0" fontId="0" fillId="0" borderId="0" xfId="0" applyAlignment="1">
      <alignment horizontal="right"/>
    </xf>
    <xf numFmtId="0" fontId="8" fillId="0" borderId="0" xfId="10"/>
    <xf numFmtId="0" fontId="8" fillId="0" borderId="5" xfId="10" applyBorder="1"/>
    <xf numFmtId="0" fontId="4" fillId="0" borderId="0" xfId="10" applyFont="1"/>
    <xf numFmtId="0" fontId="4" fillId="0" borderId="6" xfId="10" applyFont="1" applyBorder="1" applyAlignment="1">
      <alignment horizontal="center" vertical="center" wrapText="1"/>
    </xf>
    <xf numFmtId="0" fontId="9" fillId="0" borderId="0" xfId="10" applyFont="1" applyAlignment="1">
      <alignment horizontal="left" vertical="center"/>
    </xf>
    <xf numFmtId="169" fontId="4" fillId="0" borderId="0" xfId="10" applyNumberFormat="1" applyFont="1" applyAlignment="1">
      <alignment horizontal="right" vertical="center"/>
    </xf>
    <xf numFmtId="168" fontId="4" fillId="0" borderId="0" xfId="10" applyNumberFormat="1" applyFont="1" applyAlignment="1">
      <alignment horizontal="right" vertical="center"/>
    </xf>
    <xf numFmtId="0" fontId="9" fillId="0" borderId="0" xfId="10" applyFont="1" applyAlignment="1">
      <alignment horizontal="left" vertical="center" indent="1"/>
    </xf>
    <xf numFmtId="0" fontId="9" fillId="0" borderId="0" xfId="10" applyFont="1" applyAlignment="1">
      <alignment horizontal="left" vertical="center" indent="2"/>
    </xf>
    <xf numFmtId="0" fontId="9" fillId="0" borderId="0" xfId="10" applyFont="1" applyAlignment="1">
      <alignment horizontal="left" vertical="center" indent="3"/>
    </xf>
    <xf numFmtId="0" fontId="4" fillId="0" borderId="0" xfId="10" applyFont="1" applyAlignment="1">
      <alignment horizontal="left" vertical="center" indent="4"/>
    </xf>
    <xf numFmtId="170" fontId="4" fillId="0" borderId="0" xfId="10" applyNumberFormat="1" applyFont="1" applyAlignment="1">
      <alignment horizontal="right" vertical="center"/>
    </xf>
    <xf numFmtId="0" fontId="3" fillId="0" borderId="0" xfId="10" applyFont="1" applyAlignment="1">
      <alignment horizontal="left" vertical="center" indent="3"/>
    </xf>
    <xf numFmtId="168" fontId="4" fillId="0" borderId="4" xfId="10" applyNumberFormat="1" applyFont="1" applyBorder="1" applyAlignment="1">
      <alignment horizontal="right" vertical="center"/>
    </xf>
    <xf numFmtId="168" fontId="11" fillId="0" borderId="0" xfId="10" applyNumberFormat="1" applyFont="1" applyAlignment="1">
      <alignment horizontal="right" vertical="center"/>
    </xf>
    <xf numFmtId="0" fontId="3" fillId="0" borderId="0" xfId="10" applyFont="1" applyAlignment="1">
      <alignment horizontal="left" vertical="center" indent="2"/>
    </xf>
    <xf numFmtId="168" fontId="3" fillId="0" borderId="4" xfId="10" applyNumberFormat="1" applyFont="1" applyBorder="1" applyAlignment="1">
      <alignment horizontal="right" vertical="center"/>
    </xf>
    <xf numFmtId="168" fontId="0" fillId="0" borderId="0" xfId="0" applyNumberFormat="1"/>
    <xf numFmtId="0" fontId="4" fillId="3" borderId="0" xfId="10" applyFont="1" applyFill="1" applyAlignment="1">
      <alignment horizontal="left" vertical="center" indent="4"/>
    </xf>
    <xf numFmtId="169" fontId="4" fillId="3" borderId="0" xfId="10" applyNumberFormat="1" applyFont="1" applyFill="1" applyAlignment="1">
      <alignment horizontal="right" vertical="center"/>
    </xf>
    <xf numFmtId="170" fontId="4" fillId="3" borderId="0" xfId="10" applyNumberFormat="1" applyFont="1" applyFill="1" applyAlignment="1">
      <alignment horizontal="right" vertical="center"/>
    </xf>
    <xf numFmtId="0" fontId="3" fillId="3" borderId="0" xfId="10" applyFont="1" applyFill="1" applyAlignment="1">
      <alignment horizontal="left" vertical="center" indent="3"/>
    </xf>
    <xf numFmtId="168" fontId="4" fillId="3" borderId="4" xfId="10" applyNumberFormat="1" applyFont="1" applyFill="1" applyBorder="1" applyAlignment="1">
      <alignment horizontal="right" vertical="center"/>
    </xf>
    <xf numFmtId="168" fontId="11" fillId="3" borderId="0" xfId="10" applyNumberFormat="1" applyFont="1" applyFill="1" applyAlignment="1">
      <alignment horizontal="right" vertical="center"/>
    </xf>
    <xf numFmtId="37" fontId="0" fillId="0" borderId="1" xfId="0" applyNumberFormat="1" applyBorder="1"/>
    <xf numFmtId="43" fontId="0" fillId="2" borderId="0" xfId="1" applyFont="1" applyFill="1"/>
    <xf numFmtId="43" fontId="4" fillId="0" borderId="0" xfId="1" applyFont="1" applyAlignment="1">
      <alignment horizontal="right"/>
    </xf>
    <xf numFmtId="0" fontId="13" fillId="0" borderId="0" xfId="0" applyFont="1" applyAlignment="1">
      <alignment horizontal="right"/>
    </xf>
    <xf numFmtId="0" fontId="4" fillId="0" borderId="0" xfId="25" applyFont="1" applyAlignment="1">
      <alignment horizontal="right" indent="2"/>
    </xf>
    <xf numFmtId="43" fontId="0" fillId="0" borderId="0" xfId="1" applyFont="1"/>
    <xf numFmtId="0" fontId="0" fillId="0" borderId="0" xfId="0" applyAlignment="1">
      <alignment horizontal="right"/>
    </xf>
    <xf numFmtId="168" fontId="4" fillId="0" borderId="0" xfId="25" applyNumberFormat="1" applyFont="1" applyAlignment="1">
      <alignment horizontal="right"/>
    </xf>
    <xf numFmtId="43" fontId="4" fillId="0" borderId="1" xfId="1" applyFont="1" applyBorder="1" applyAlignment="1">
      <alignment horizontal="right"/>
    </xf>
    <xf numFmtId="43" fontId="0" fillId="0" borderId="0" xfId="1" applyFont="1" applyFill="1"/>
    <xf numFmtId="0" fontId="0" fillId="0" borderId="5" xfId="0" applyBorder="1"/>
    <xf numFmtId="0" fontId="4" fillId="0" borderId="0" xfId="0" applyFont="1"/>
    <xf numFmtId="0" fontId="4" fillId="0" borderId="6" xfId="0" applyFont="1" applyBorder="1" applyAlignment="1">
      <alignment horizontal="center" vertical="center" wrapText="1"/>
    </xf>
    <xf numFmtId="0" fontId="9" fillId="0" borderId="0" xfId="0" applyFont="1" applyAlignment="1">
      <alignment horizontal="left" vertical="center"/>
    </xf>
    <xf numFmtId="39" fontId="4" fillId="0" borderId="0" xfId="0" applyNumberFormat="1" applyFont="1" applyAlignment="1">
      <alignment horizontal="right" vertical="center"/>
    </xf>
    <xf numFmtId="0" fontId="10" fillId="0" borderId="0" xfId="0" applyFont="1" applyAlignment="1">
      <alignment horizontal="left" vertical="center" indent="1"/>
    </xf>
    <xf numFmtId="0" fontId="10" fillId="0" borderId="0" xfId="0" applyFont="1" applyAlignment="1">
      <alignment horizontal="left" vertical="center" indent="2"/>
    </xf>
    <xf numFmtId="0" fontId="10" fillId="0" borderId="0" xfId="0" applyFont="1" applyAlignment="1">
      <alignment horizontal="left" vertical="center" indent="3"/>
    </xf>
    <xf numFmtId="0" fontId="4" fillId="3" borderId="0" xfId="0" applyFont="1" applyFill="1" applyAlignment="1">
      <alignment horizontal="left" vertical="center" indent="6"/>
    </xf>
    <xf numFmtId="39" fontId="4" fillId="3" borderId="0" xfId="0" applyNumberFormat="1" applyFont="1" applyFill="1" applyAlignment="1">
      <alignment horizontal="right" vertical="center"/>
    </xf>
    <xf numFmtId="0" fontId="3" fillId="0" borderId="0" xfId="0" applyFont="1" applyAlignment="1">
      <alignment horizontal="left" vertical="center" indent="5"/>
    </xf>
    <xf numFmtId="39" fontId="3" fillId="0" borderId="4" xfId="0" applyNumberFormat="1" applyFont="1" applyBorder="1" applyAlignment="1">
      <alignment horizontal="right" vertical="center"/>
    </xf>
    <xf numFmtId="0" fontId="12" fillId="0" borderId="0" xfId="0" applyFont="1"/>
    <xf numFmtId="43" fontId="12" fillId="0" borderId="1" xfId="1" applyFont="1" applyBorder="1" applyAlignment="1">
      <alignment horizontal="right"/>
    </xf>
    <xf numFmtId="0" fontId="12" fillId="2" borderId="0" xfId="17" applyFont="1" applyFill="1" applyAlignment="1">
      <alignment horizontal="left" indent="2"/>
    </xf>
    <xf numFmtId="43" fontId="3" fillId="2" borderId="0" xfId="1" applyFont="1" applyFill="1" applyBorder="1" applyAlignment="1">
      <alignment horizontal="right"/>
    </xf>
    <xf numFmtId="0" fontId="4" fillId="0" borderId="0" xfId="0" applyFont="1" applyFill="1" applyAlignment="1">
      <alignment horizontal="left" vertical="center" indent="6"/>
    </xf>
    <xf numFmtId="39" fontId="4" fillId="0" borderId="0" xfId="0" applyNumberFormat="1" applyFont="1" applyFill="1" applyAlignment="1">
      <alignment horizontal="right" vertical="center"/>
    </xf>
    <xf numFmtId="0" fontId="0" fillId="0" borderId="0" xfId="0" applyFill="1"/>
    <xf numFmtId="0" fontId="6" fillId="0" borderId="0" xfId="8" applyNumberFormat="1" applyFont="1" applyFill="1" applyAlignment="1">
      <alignment horizontal="center"/>
    </xf>
    <xf numFmtId="0" fontId="4" fillId="0" borderId="6" xfId="1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0" fillId="0" borderId="0" xfId="0" applyAlignment="1">
      <alignment horizontal="left" wrapText="1"/>
    </xf>
    <xf numFmtId="0" fontId="14" fillId="0" borderId="0" xfId="15" applyFont="1"/>
  </cellXfs>
  <cellStyles count="26">
    <cellStyle name="Comma" xfId="1" builtinId="3"/>
    <cellStyle name="Comma 2" xfId="3" xr:uid="{305195C2-8940-4B9D-9682-B1AEA74F0B92}"/>
    <cellStyle name="Comma 2 2" xfId="22" xr:uid="{167228A7-222D-48FA-8FB8-3FFD8487A923}"/>
    <cellStyle name="Comma 2 3" xfId="12" xr:uid="{0DFD0C42-925D-498B-8371-07856EB3D214}"/>
    <cellStyle name="Currency 2" xfId="4" xr:uid="{8F11799A-B366-475E-8923-74E233B318BC}"/>
    <cellStyle name="Currency 2 2" xfId="23" xr:uid="{6B7406F9-0F9A-40A4-B5E4-D5883E594BA5}"/>
    <cellStyle name="Currency 2 3" xfId="13" xr:uid="{082D7638-E256-4EB0-9995-D9839A46AE97}"/>
    <cellStyle name="Normal" xfId="0" builtinId="0"/>
    <cellStyle name="Normal 2" xfId="5" xr:uid="{EF3DB1CD-7C97-43C3-94D2-C8CCCE016AE5}"/>
    <cellStyle name="Normal 2 2" xfId="20" xr:uid="{35FC7285-4EA9-4069-80E6-572255526B37}"/>
    <cellStyle name="Normal 2 3" xfId="16" xr:uid="{C829011D-841F-4852-98D1-FBCBB48EA4D6}"/>
    <cellStyle name="Normal 3" xfId="6" xr:uid="{62FAE9CC-DEBA-4E50-9FFF-DE9676E041BB}"/>
    <cellStyle name="Normal 4" xfId="7" xr:uid="{3B9F9073-0984-4505-A668-4BB015C7F6A0}"/>
    <cellStyle name="Normal 5" xfId="8" xr:uid="{7420AF89-AB07-4405-B75C-84CADAC2DD6A}"/>
    <cellStyle name="Normal 6" xfId="2" xr:uid="{8E20644A-812A-4691-83D1-558C54E043C0}"/>
    <cellStyle name="Normal 6 2" xfId="17" xr:uid="{B2CBAD9A-5649-43BA-A828-609FF9652870}"/>
    <cellStyle name="Normal 6 3" xfId="21" xr:uid="{DD748D65-7CD7-4B83-91D5-9797354C1C7C}"/>
    <cellStyle name="Normal 6 4" xfId="11" xr:uid="{1D6BFB9D-B816-476D-A1C8-E0CCBBC14AB5}"/>
    <cellStyle name="Normal 7" xfId="10" xr:uid="{6EC59251-59CB-4077-B844-98FD81C4997D}"/>
    <cellStyle name="Normal 7 2" xfId="25" xr:uid="{41E9BDFD-EA72-4D4E-9740-81D7BA39C678}"/>
    <cellStyle name="Normal 7 3" xfId="18" xr:uid="{7B086F41-C544-45BB-8D7C-BA51881F69DC}"/>
    <cellStyle name="Normal 8" xfId="15" xr:uid="{EED1008D-A8B7-44BA-804B-6D6407219CBB}"/>
    <cellStyle name="Percent 2" xfId="9" xr:uid="{9A8DFC53-81F6-427E-AD9C-D3B88679A0A8}"/>
    <cellStyle name="Percent 2 2" xfId="19" xr:uid="{D6283032-42C2-42F1-A0B6-351BF84AB97D}"/>
    <cellStyle name="Percent 2 3" xfId="24" xr:uid="{83603EB3-FF8C-44EB-A59E-33AB1DEF881A}"/>
    <cellStyle name="Percent 2 4" xfId="14" xr:uid="{27FB5F3E-F270-4D9C-A394-8EFAEBCC51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0AEFF-3985-4A04-93FB-A3D7760F4DE0}">
  <dimension ref="A1:R40"/>
  <sheetViews>
    <sheetView zoomScale="85" zoomScaleNormal="85" workbookViewId="0">
      <selection sqref="A1:A2"/>
    </sheetView>
  </sheetViews>
  <sheetFormatPr defaultRowHeight="15" x14ac:dyDescent="0.25"/>
  <cols>
    <col min="1" max="1" width="11.140625" customWidth="1"/>
    <col min="2" max="2" width="13.140625" customWidth="1"/>
    <col min="3" max="3" width="51.140625" bestFit="1" customWidth="1"/>
    <col min="4" max="17" width="16.140625" customWidth="1"/>
  </cols>
  <sheetData>
    <row r="1" spans="1:18" x14ac:dyDescent="0.25">
      <c r="A1" s="123" t="s">
        <v>110</v>
      </c>
    </row>
    <row r="2" spans="1:18" x14ac:dyDescent="0.25">
      <c r="A2" s="123" t="s">
        <v>109</v>
      </c>
    </row>
    <row r="3" spans="1:18" ht="16.5" thickBot="1" x14ac:dyDescent="0.3">
      <c r="A3" s="21"/>
      <c r="B3" s="19"/>
      <c r="C3" s="19"/>
      <c r="D3" s="19"/>
      <c r="E3" s="19"/>
      <c r="F3" s="19"/>
      <c r="G3" s="19"/>
      <c r="H3" s="19"/>
      <c r="I3" s="19"/>
      <c r="J3" s="19"/>
      <c r="K3" s="19"/>
      <c r="L3" s="19"/>
      <c r="M3" s="19"/>
      <c r="N3" s="19"/>
      <c r="O3" s="19"/>
      <c r="P3" s="19"/>
      <c r="Q3" s="19"/>
      <c r="R3" s="1"/>
    </row>
    <row r="4" spans="1:18" ht="15.75" x14ac:dyDescent="0.25">
      <c r="A4" s="13"/>
      <c r="B4" s="13"/>
      <c r="C4" s="13"/>
      <c r="D4" s="13"/>
      <c r="E4" s="13"/>
      <c r="F4" s="13"/>
      <c r="G4" s="13"/>
      <c r="H4" s="13"/>
      <c r="I4" s="13"/>
      <c r="J4" s="13"/>
      <c r="K4" s="13"/>
      <c r="L4" s="13"/>
      <c r="M4" s="13"/>
      <c r="N4" s="13"/>
      <c r="O4" s="13"/>
      <c r="P4" s="13"/>
      <c r="Q4" s="13"/>
      <c r="R4" s="28"/>
    </row>
    <row r="5" spans="1:18" ht="15.75" x14ac:dyDescent="0.25">
      <c r="A5" s="15" t="s">
        <v>0</v>
      </c>
      <c r="B5" s="17" t="s">
        <v>1</v>
      </c>
      <c r="C5" s="5"/>
      <c r="D5" s="16" t="s">
        <v>2</v>
      </c>
      <c r="E5" s="17" t="s">
        <v>3</v>
      </c>
      <c r="F5" s="17" t="s">
        <v>4</v>
      </c>
      <c r="G5" s="17" t="s">
        <v>5</v>
      </c>
      <c r="H5" s="17" t="s">
        <v>6</v>
      </c>
      <c r="I5" s="17" t="s">
        <v>7</v>
      </c>
      <c r="J5" s="17" t="s">
        <v>8</v>
      </c>
      <c r="K5" s="17" t="s">
        <v>9</v>
      </c>
      <c r="L5" s="17" t="s">
        <v>10</v>
      </c>
      <c r="M5" s="17" t="s">
        <v>11</v>
      </c>
      <c r="N5" s="17" t="s">
        <v>12</v>
      </c>
      <c r="O5" s="17" t="s">
        <v>13</v>
      </c>
      <c r="P5" s="17" t="s">
        <v>2</v>
      </c>
      <c r="Q5" s="17" t="s">
        <v>14</v>
      </c>
      <c r="R5" s="28"/>
    </row>
    <row r="6" spans="1:18" ht="15.75" x14ac:dyDescent="0.25">
      <c r="A6" s="15" t="s">
        <v>15</v>
      </c>
      <c r="B6" s="17" t="s">
        <v>15</v>
      </c>
      <c r="C6" s="17" t="s">
        <v>16</v>
      </c>
      <c r="D6" s="29">
        <v>2022</v>
      </c>
      <c r="E6" s="17">
        <v>2023</v>
      </c>
      <c r="F6" s="17">
        <v>2023</v>
      </c>
      <c r="G6" s="17">
        <v>2023</v>
      </c>
      <c r="H6" s="17">
        <v>2023</v>
      </c>
      <c r="I6" s="17">
        <v>2023</v>
      </c>
      <c r="J6" s="17">
        <v>2023</v>
      </c>
      <c r="K6" s="17">
        <v>2023</v>
      </c>
      <c r="L6" s="17">
        <v>2023</v>
      </c>
      <c r="M6" s="17">
        <v>2023</v>
      </c>
      <c r="N6" s="17">
        <v>2023</v>
      </c>
      <c r="O6" s="17">
        <v>2023</v>
      </c>
      <c r="P6" s="17">
        <v>2023</v>
      </c>
      <c r="Q6" s="17" t="s">
        <v>17</v>
      </c>
      <c r="R6" s="28"/>
    </row>
    <row r="7" spans="1:18" ht="16.5" thickBot="1" x14ac:dyDescent="0.3">
      <c r="A7" s="22"/>
      <c r="B7" s="18"/>
      <c r="C7" s="20"/>
      <c r="D7" s="30"/>
      <c r="E7" s="20"/>
      <c r="F7" s="20"/>
      <c r="G7" s="20"/>
      <c r="H7" s="20"/>
      <c r="I7" s="20"/>
      <c r="J7" s="20"/>
      <c r="K7" s="20"/>
      <c r="L7" s="20"/>
      <c r="M7" s="20"/>
      <c r="N7" s="20"/>
      <c r="O7" s="20"/>
      <c r="P7" s="20"/>
      <c r="Q7" s="20"/>
      <c r="R7" s="28"/>
    </row>
    <row r="8" spans="1:18" ht="15.75" x14ac:dyDescent="0.25">
      <c r="A8" s="15"/>
      <c r="B8" s="13"/>
      <c r="C8" s="13"/>
      <c r="D8" s="14"/>
      <c r="E8" s="14"/>
      <c r="F8" s="14"/>
      <c r="G8" s="14"/>
      <c r="H8" s="14"/>
      <c r="I8" s="14"/>
      <c r="J8" s="14"/>
      <c r="K8" s="14"/>
      <c r="L8" s="14"/>
      <c r="M8" s="14"/>
      <c r="N8" s="14"/>
      <c r="O8" s="14"/>
      <c r="P8" s="14"/>
      <c r="Q8" s="14"/>
      <c r="R8" s="28"/>
    </row>
    <row r="9" spans="1:18" ht="15.75" x14ac:dyDescent="0.25">
      <c r="A9" s="11">
        <v>1</v>
      </c>
      <c r="B9" s="31">
        <v>303.02</v>
      </c>
      <c r="C9" s="6" t="s">
        <v>43</v>
      </c>
      <c r="D9" s="43">
        <f>SUMIF('CDR Reserve Data'!$A:$A,$B9,'CDR Reserve Data'!$C:$C)</f>
        <v>1730743.7175470279</v>
      </c>
      <c r="E9" s="43">
        <f>SUMIF('CDR Reserve Data'!$A:$A,$B9,'CDR Reserve Data'!$D:$D)</f>
        <v>1810127.019140797</v>
      </c>
      <c r="F9" s="43">
        <f>SUMIF('CDR Reserve Data'!$A:$A,$B9,'CDR Reserve Data'!$E:$E)</f>
        <v>1892763.2349007316</v>
      </c>
      <c r="G9" s="43">
        <f>SUMIF('CDR Reserve Data'!$A:$A,$B9,'CDR Reserve Data'!$F:$F)</f>
        <v>1978555.1153269324</v>
      </c>
      <c r="H9" s="43">
        <f>SUMIF('CDR Reserve Data'!$A:$A,$B9,'CDR Reserve Data'!$G:$G)</f>
        <v>2064658.1941528122</v>
      </c>
      <c r="I9" s="43">
        <f>SUMIF('CDR Reserve Data'!$A:$A,$B9,'CDR Reserve Data'!$H:$H)</f>
        <v>2151010.2316984362</v>
      </c>
      <c r="J9" s="43">
        <f>SUMIF('CDR Reserve Data'!$A:$A,$B9,'CDR Reserve Data'!$I:$I)</f>
        <v>2237561.4362198543</v>
      </c>
      <c r="K9" s="43">
        <f>SUMIF('CDR Reserve Data'!$A:$A,$B9,'CDR Reserve Data'!$J:$J)</f>
        <v>2324271.9743219088</v>
      </c>
      <c r="L9" s="43">
        <f>SUMIF('CDR Reserve Data'!$A:$A,$B9,'CDR Reserve Data'!$K:$K)</f>
        <v>2411109.9792884709</v>
      </c>
      <c r="M9" s="43">
        <f>SUMIF('CDR Reserve Data'!$A:$A,$B9,'CDR Reserve Data'!$L:$L)</f>
        <v>2498049.9577466417</v>
      </c>
      <c r="N9" s="43">
        <f>SUMIF('CDR Reserve Data'!$A:$A,$B9,'CDR Reserve Data'!$M:$M)</f>
        <v>2585071.5149980974</v>
      </c>
      <c r="O9" s="43">
        <f>SUMIF('CDR Reserve Data'!$A:$A,$B9,'CDR Reserve Data'!$N:$N)</f>
        <v>2672165.5867324723</v>
      </c>
      <c r="P9" s="43">
        <f>SUMIF('CDR Reserve Data'!$A:$A,$B9,'CDR Reserve Data'!$O:$O)</f>
        <v>2759350.3015704993</v>
      </c>
      <c r="Q9" s="44">
        <f>SUM(D9:P9)/13</f>
        <v>2239649.0972034368</v>
      </c>
    </row>
    <row r="10" spans="1:18" ht="15.75" x14ac:dyDescent="0.25">
      <c r="A10" s="11">
        <f t="shared" ref="A10:A18" si="0">A9+1</f>
        <v>2</v>
      </c>
      <c r="B10" s="46">
        <v>303.2</v>
      </c>
      <c r="C10" s="12" t="s">
        <v>44</v>
      </c>
      <c r="D10" s="43">
        <f>SUMIF('CDR Reserve Data'!$A:$A,$B10,'CDR Reserve Data'!$C:$C)</f>
        <v>728745.74213796388</v>
      </c>
      <c r="E10" s="43">
        <f>SUMIF('CDR Reserve Data'!$A:$A,$B10,'CDR Reserve Data'!$D:$D)</f>
        <v>753575.08113611676</v>
      </c>
      <c r="F10" s="43">
        <f>SUMIF('CDR Reserve Data'!$A:$A,$B10,'CDR Reserve Data'!$E:$E)</f>
        <v>778459.75091635482</v>
      </c>
      <c r="G10" s="43">
        <f>SUMIF('CDR Reserve Data'!$A:$A,$B10,'CDR Reserve Data'!$F:$F)</f>
        <v>803392.85198892734</v>
      </c>
      <c r="H10" s="43">
        <f>SUMIF('CDR Reserve Data'!$A:$A,$B10,'CDR Reserve Data'!$G:$G)</f>
        <v>828368.86476203438</v>
      </c>
      <c r="I10" s="43">
        <f>SUMIF('CDR Reserve Data'!$A:$A,$B10,'CDR Reserve Data'!$H:$H)</f>
        <v>853383.37356223562</v>
      </c>
      <c r="J10" s="43">
        <f>SUMIF('CDR Reserve Data'!$A:$A,$B10,'CDR Reserve Data'!$I:$I)</f>
        <v>878432.84585077886</v>
      </c>
      <c r="K10" s="43">
        <f>SUMIF('CDR Reserve Data'!$A:$A,$B10,'CDR Reserve Data'!$J:$J)</f>
        <v>903514.45559666224</v>
      </c>
      <c r="L10" s="43">
        <f>SUMIF('CDR Reserve Data'!$A:$A,$B10,'CDR Reserve Data'!$K:$K)</f>
        <v>928625.94197508448</v>
      </c>
      <c r="M10" s="43">
        <f>SUMIF('CDR Reserve Data'!$A:$A,$B10,'CDR Reserve Data'!$L:$L)</f>
        <v>953765.49632620474</v>
      </c>
      <c r="N10" s="43">
        <f>SUMIF('CDR Reserve Data'!$A:$A,$B10,'CDR Reserve Data'!$M:$M)</f>
        <v>978931.67172214971</v>
      </c>
      <c r="O10" s="43">
        <f>SUMIF('CDR Reserve Data'!$A:$A,$B10,'CDR Reserve Data'!$N:$N)</f>
        <v>1004126.4292505317</v>
      </c>
      <c r="P10" s="43">
        <f>SUMIF('CDR Reserve Data'!$A:$A,$B10,'CDR Reserve Data'!$O:$O)</f>
        <v>1029365.3779861265</v>
      </c>
      <c r="Q10" s="44">
        <f>SUM(D10:P10)/13</f>
        <v>878668.29870855145</v>
      </c>
    </row>
    <row r="11" spans="1:18" ht="15.75" x14ac:dyDescent="0.25">
      <c r="A11" s="11">
        <f t="shared" si="0"/>
        <v>3</v>
      </c>
      <c r="B11" s="2"/>
      <c r="C11" s="2"/>
      <c r="D11" s="7"/>
      <c r="E11" s="7"/>
      <c r="F11" s="7"/>
      <c r="G11" s="7"/>
      <c r="H11" s="7"/>
      <c r="I11" s="7"/>
      <c r="J11" s="7"/>
      <c r="K11" s="7"/>
      <c r="L11" s="7"/>
      <c r="M11" s="7"/>
      <c r="N11" s="7"/>
      <c r="O11" s="7"/>
      <c r="P11" s="7"/>
      <c r="Q11" s="7"/>
    </row>
    <row r="12" spans="1:18" ht="16.5" thickBot="1" x14ac:dyDescent="0.3">
      <c r="A12" s="11">
        <f t="shared" si="0"/>
        <v>4</v>
      </c>
      <c r="B12" s="2"/>
      <c r="C12" s="3" t="s">
        <v>18</v>
      </c>
      <c r="D12" s="25">
        <f t="shared" ref="D12:Q12" si="1">SUM(D9:D11)</f>
        <v>2459489.4596849917</v>
      </c>
      <c r="E12" s="25">
        <f t="shared" si="1"/>
        <v>2563702.1002769135</v>
      </c>
      <c r="F12" s="25">
        <f t="shared" si="1"/>
        <v>2671222.9858170864</v>
      </c>
      <c r="G12" s="25">
        <f t="shared" si="1"/>
        <v>2781947.9673158596</v>
      </c>
      <c r="H12" s="25">
        <f t="shared" si="1"/>
        <v>2893027.0589148467</v>
      </c>
      <c r="I12" s="25">
        <f t="shared" si="1"/>
        <v>3004393.605260672</v>
      </c>
      <c r="J12" s="25">
        <f t="shared" si="1"/>
        <v>3115994.282070633</v>
      </c>
      <c r="K12" s="25">
        <f t="shared" si="1"/>
        <v>3227786.4299185709</v>
      </c>
      <c r="L12" s="25">
        <f t="shared" si="1"/>
        <v>3339735.9212635555</v>
      </c>
      <c r="M12" s="25">
        <f t="shared" si="1"/>
        <v>3451815.4540728466</v>
      </c>
      <c r="N12" s="25">
        <f t="shared" si="1"/>
        <v>3564003.1867202474</v>
      </c>
      <c r="O12" s="25">
        <f t="shared" si="1"/>
        <v>3676292.0159830041</v>
      </c>
      <c r="P12" s="25">
        <f t="shared" si="1"/>
        <v>3788715.6795566259</v>
      </c>
      <c r="Q12" s="25">
        <f t="shared" si="1"/>
        <v>3118317.3959119883</v>
      </c>
    </row>
    <row r="13" spans="1:18" ht="16.5" thickTop="1" x14ac:dyDescent="0.25">
      <c r="A13" s="11">
        <f t="shared" si="0"/>
        <v>5</v>
      </c>
      <c r="B13" s="2"/>
      <c r="C13" s="2"/>
      <c r="D13" s="10"/>
      <c r="E13" s="10"/>
      <c r="F13" s="10"/>
      <c r="G13" s="10"/>
      <c r="H13" s="10"/>
      <c r="I13" s="10"/>
      <c r="J13" s="10"/>
      <c r="K13" s="10"/>
      <c r="L13" s="10"/>
      <c r="M13" s="10"/>
      <c r="N13" s="10"/>
      <c r="O13" s="10"/>
      <c r="P13" s="10"/>
      <c r="Q13" s="10"/>
    </row>
    <row r="14" spans="1:18" ht="15.75" x14ac:dyDescent="0.25">
      <c r="A14" s="11">
        <f t="shared" si="0"/>
        <v>6</v>
      </c>
      <c r="B14" s="2"/>
      <c r="C14" s="2"/>
      <c r="D14" s="23"/>
      <c r="E14" s="23"/>
      <c r="F14" s="23"/>
      <c r="G14" s="23"/>
      <c r="H14" s="23"/>
      <c r="I14" s="23"/>
      <c r="J14" s="23"/>
      <c r="K14" s="23"/>
      <c r="L14" s="23"/>
      <c r="M14" s="23"/>
      <c r="N14" s="23"/>
      <c r="O14" s="23"/>
      <c r="P14" s="23"/>
      <c r="Q14" s="8"/>
    </row>
    <row r="15" spans="1:18" ht="15.75" x14ac:dyDescent="0.25">
      <c r="A15" s="11">
        <f t="shared" si="0"/>
        <v>7</v>
      </c>
      <c r="B15" s="117">
        <v>111.11</v>
      </c>
      <c r="C15" s="9" t="s">
        <v>45</v>
      </c>
      <c r="D15" s="45">
        <f>-'Capital Leases'!B12</f>
        <v>1703881.61</v>
      </c>
      <c r="E15" s="45">
        <f>-'Capital Leases'!C12</f>
        <v>1703881.61</v>
      </c>
      <c r="F15" s="45">
        <f>-'Capital Leases'!D12</f>
        <v>1703881.61</v>
      </c>
      <c r="G15" s="45">
        <f>-'Capital Leases'!E12</f>
        <v>1703881.61</v>
      </c>
      <c r="H15" s="45">
        <f>-'Capital Leases'!F12</f>
        <v>1703881.61</v>
      </c>
      <c r="I15" s="45">
        <f>-'Capital Leases'!G12</f>
        <v>1703881.61</v>
      </c>
      <c r="J15" s="45">
        <f>-'Capital Leases'!H12</f>
        <v>1703881.61</v>
      </c>
      <c r="K15" s="45">
        <f>-'Capital Leases'!I12</f>
        <v>1703881.61</v>
      </c>
      <c r="L15" s="45">
        <f>-'Capital Leases'!J12</f>
        <v>1703881.61</v>
      </c>
      <c r="M15" s="45">
        <f>-'Capital Leases'!K12</f>
        <v>1703881.61</v>
      </c>
      <c r="N15" s="45">
        <f>-'Capital Leases'!L12</f>
        <v>1703881.61</v>
      </c>
      <c r="O15" s="45">
        <f>-'Capital Leases'!M12</f>
        <v>1703881.61</v>
      </c>
      <c r="P15" s="45">
        <f>-'Capital Leases'!N12</f>
        <v>1703881.61</v>
      </c>
      <c r="Q15" s="44">
        <f>SUM(D15:P15)/13</f>
        <v>1703881.6099999996</v>
      </c>
    </row>
    <row r="16" spans="1:18" ht="15.75" x14ac:dyDescent="0.25">
      <c r="A16" s="11">
        <f t="shared" si="0"/>
        <v>8</v>
      </c>
      <c r="B16" s="46">
        <v>115</v>
      </c>
      <c r="C16" s="9" t="s">
        <v>46</v>
      </c>
      <c r="D16" s="43">
        <f>SUMIF('CDR Reserve Data'!$A:$A,$B16,'CDR Reserve Data'!$C:$C)</f>
        <v>13114417.309999989</v>
      </c>
      <c r="E16" s="43">
        <f>SUMIF('CDR Reserve Data'!$A:$A,$B16,'CDR Reserve Data'!$D:$D)</f>
        <v>13174575.179999989</v>
      </c>
      <c r="F16" s="43">
        <f>SUMIF('CDR Reserve Data'!$A:$A,$B16,'CDR Reserve Data'!$E:$E)</f>
        <v>13234733.049999988</v>
      </c>
      <c r="G16" s="43">
        <f>SUMIF('CDR Reserve Data'!$A:$A,$B16,'CDR Reserve Data'!$F:$F)</f>
        <v>13294890.919999987</v>
      </c>
      <c r="H16" s="43">
        <f>SUMIF('CDR Reserve Data'!$A:$A,$B16,'CDR Reserve Data'!$G:$G)</f>
        <v>13355048.789999986</v>
      </c>
      <c r="I16" s="43">
        <f>SUMIF('CDR Reserve Data'!$A:$A,$B16,'CDR Reserve Data'!$H:$H)</f>
        <v>13415206.659999985</v>
      </c>
      <c r="J16" s="43">
        <f>SUMIF('CDR Reserve Data'!$A:$A,$B16,'CDR Reserve Data'!$I:$I)</f>
        <v>13475364.529999984</v>
      </c>
      <c r="K16" s="43">
        <f>SUMIF('CDR Reserve Data'!$A:$A,$B16,'CDR Reserve Data'!$J:$J)</f>
        <v>13535522.399999984</v>
      </c>
      <c r="L16" s="43">
        <f>SUMIF('CDR Reserve Data'!$A:$A,$B16,'CDR Reserve Data'!$K:$K)</f>
        <v>13595680.269999983</v>
      </c>
      <c r="M16" s="43">
        <f>SUMIF('CDR Reserve Data'!$A:$A,$B16,'CDR Reserve Data'!$L:$L)</f>
        <v>13655838.139999982</v>
      </c>
      <c r="N16" s="43">
        <f>SUMIF('CDR Reserve Data'!$A:$A,$B16,'CDR Reserve Data'!$M:$M)</f>
        <v>13715996.009999981</v>
      </c>
      <c r="O16" s="43">
        <f>SUMIF('CDR Reserve Data'!$A:$A,$B16,'CDR Reserve Data'!$N:$N)</f>
        <v>13776153.87999998</v>
      </c>
      <c r="P16" s="43">
        <f>SUMIF('CDR Reserve Data'!$A:$A,$B16,'CDR Reserve Data'!$O:$O)</f>
        <v>13836311.74999998</v>
      </c>
      <c r="Q16" s="44">
        <f>SUM(D16:P16)/13</f>
        <v>13475364.529999983</v>
      </c>
    </row>
    <row r="17" spans="1:18" ht="15.75" x14ac:dyDescent="0.25">
      <c r="A17" s="11">
        <f t="shared" si="0"/>
        <v>9</v>
      </c>
      <c r="B17" s="2"/>
      <c r="C17" s="2"/>
      <c r="D17" s="23"/>
      <c r="E17" s="23"/>
      <c r="F17" s="23"/>
      <c r="G17" s="23"/>
      <c r="H17" s="23"/>
      <c r="I17" s="23"/>
      <c r="J17" s="23"/>
      <c r="K17" s="23"/>
      <c r="L17" s="23"/>
      <c r="M17" s="23"/>
      <c r="N17" s="23"/>
      <c r="O17" s="23"/>
      <c r="P17" s="23"/>
      <c r="Q17" s="8"/>
    </row>
    <row r="18" spans="1:18" ht="16.5" thickBot="1" x14ac:dyDescent="0.3">
      <c r="A18" s="11">
        <f t="shared" si="0"/>
        <v>10</v>
      </c>
      <c r="B18" s="2"/>
      <c r="C18" s="2" t="s">
        <v>19</v>
      </c>
      <c r="D18" s="26">
        <f>D12+SUM(D15:D16)</f>
        <v>17277788.379684981</v>
      </c>
      <c r="E18" s="26">
        <f t="shared" ref="E18:Q18" si="2">E12+SUM(E15:E16)</f>
        <v>17442158.890276901</v>
      </c>
      <c r="F18" s="26">
        <f t="shared" si="2"/>
        <v>17609837.645817075</v>
      </c>
      <c r="G18" s="26">
        <f t="shared" si="2"/>
        <v>17780720.497315846</v>
      </c>
      <c r="H18" s="26">
        <f t="shared" si="2"/>
        <v>17951957.458914831</v>
      </c>
      <c r="I18" s="26">
        <f t="shared" si="2"/>
        <v>18123481.875260659</v>
      </c>
      <c r="J18" s="26">
        <f t="shared" si="2"/>
        <v>18295240.422070615</v>
      </c>
      <c r="K18" s="26">
        <f t="shared" si="2"/>
        <v>18467190.439918555</v>
      </c>
      <c r="L18" s="26">
        <f t="shared" si="2"/>
        <v>18639297.801263537</v>
      </c>
      <c r="M18" s="26">
        <f t="shared" si="2"/>
        <v>18811535.204072829</v>
      </c>
      <c r="N18" s="26">
        <f t="shared" si="2"/>
        <v>18983880.806720227</v>
      </c>
      <c r="O18" s="26">
        <f t="shared" si="2"/>
        <v>19156327.505982984</v>
      </c>
      <c r="P18" s="26">
        <f t="shared" si="2"/>
        <v>19328909.039556604</v>
      </c>
      <c r="Q18" s="26">
        <f t="shared" si="2"/>
        <v>18297563.53591197</v>
      </c>
    </row>
    <row r="19" spans="1:18" ht="16.5" thickTop="1" x14ac:dyDescent="0.25">
      <c r="A19" s="4"/>
      <c r="B19" s="2"/>
      <c r="C19" s="2"/>
      <c r="D19" s="23"/>
      <c r="E19" s="23"/>
      <c r="F19" s="23"/>
      <c r="G19" s="23"/>
      <c r="H19" s="23"/>
      <c r="I19" s="23"/>
      <c r="J19" s="23"/>
      <c r="K19" s="23"/>
      <c r="L19" s="23"/>
      <c r="M19" s="23"/>
      <c r="N19" s="23"/>
      <c r="O19" s="23"/>
      <c r="P19" s="23"/>
      <c r="Q19" s="8"/>
    </row>
    <row r="20" spans="1:18" ht="15.75" x14ac:dyDescent="0.25">
      <c r="A20" s="12"/>
      <c r="B20" s="2"/>
      <c r="C20" s="2"/>
      <c r="D20" s="23"/>
      <c r="E20" s="23"/>
      <c r="F20" s="23"/>
      <c r="G20" s="23"/>
      <c r="H20" s="23"/>
      <c r="I20" s="23"/>
      <c r="J20" s="23"/>
      <c r="K20" s="23"/>
      <c r="L20" s="23"/>
      <c r="M20" s="23"/>
      <c r="N20" s="23"/>
      <c r="O20" s="23"/>
      <c r="P20" s="23"/>
      <c r="Q20" s="8"/>
    </row>
    <row r="21" spans="1:18" ht="15.75" x14ac:dyDescent="0.25">
      <c r="A21" s="12"/>
      <c r="B21" s="2"/>
      <c r="C21" s="2"/>
      <c r="D21" s="23"/>
      <c r="E21" s="23"/>
      <c r="F21" s="23"/>
      <c r="G21" s="23"/>
      <c r="H21" s="23"/>
      <c r="I21" s="23"/>
      <c r="J21" s="23"/>
      <c r="K21" s="23"/>
      <c r="L21" s="23"/>
      <c r="M21" s="23"/>
      <c r="N21" s="23"/>
      <c r="O21" s="23"/>
      <c r="P21" s="23"/>
      <c r="Q21" s="8"/>
    </row>
    <row r="22" spans="1:18" ht="15.75" x14ac:dyDescent="0.25">
      <c r="A22" s="12"/>
      <c r="B22" s="2"/>
      <c r="C22" s="2"/>
      <c r="D22" s="23"/>
      <c r="E22" s="23"/>
      <c r="F22" s="23"/>
      <c r="G22" s="23"/>
      <c r="H22" s="23"/>
      <c r="I22" s="23"/>
      <c r="J22" s="23"/>
      <c r="K22" s="23"/>
      <c r="L22" s="23"/>
      <c r="M22" s="23"/>
      <c r="N22" s="23"/>
      <c r="O22" s="23"/>
      <c r="P22" s="23"/>
      <c r="Q22" s="8"/>
      <c r="R22" s="1"/>
    </row>
    <row r="23" spans="1:18" ht="15.75" x14ac:dyDescent="0.25">
      <c r="A23" s="12"/>
      <c r="B23" s="2"/>
      <c r="C23" s="2"/>
      <c r="D23" s="23"/>
      <c r="E23" s="23"/>
      <c r="F23" s="23"/>
      <c r="G23" s="23"/>
      <c r="H23" s="23"/>
      <c r="I23" s="23"/>
      <c r="J23" s="23"/>
      <c r="K23" s="23"/>
      <c r="L23" s="23"/>
      <c r="M23" s="23"/>
      <c r="N23" s="23"/>
      <c r="O23" s="23"/>
      <c r="P23" s="23"/>
      <c r="Q23" s="8"/>
      <c r="R23" s="1"/>
    </row>
    <row r="24" spans="1:18" ht="15.75" x14ac:dyDescent="0.25">
      <c r="A24" s="12"/>
      <c r="B24" s="2"/>
      <c r="C24" s="2"/>
      <c r="D24" s="23"/>
      <c r="E24" s="23"/>
      <c r="F24" s="23"/>
      <c r="G24" s="23"/>
      <c r="H24" s="23"/>
      <c r="I24" s="23"/>
      <c r="J24" s="23"/>
      <c r="K24" s="23"/>
      <c r="L24" s="23"/>
      <c r="M24" s="23"/>
      <c r="N24" s="23"/>
      <c r="O24" s="23"/>
      <c r="P24" s="23"/>
      <c r="Q24" s="8"/>
      <c r="R24" s="1"/>
    </row>
    <row r="25" spans="1:18" ht="15.75" x14ac:dyDescent="0.25">
      <c r="A25" s="12"/>
      <c r="B25" s="2"/>
      <c r="C25" s="2"/>
      <c r="D25" s="23"/>
      <c r="E25" s="23"/>
      <c r="F25" s="23"/>
      <c r="G25" s="23"/>
      <c r="H25" s="23"/>
      <c r="I25" s="23"/>
      <c r="J25" s="23"/>
      <c r="K25" s="23"/>
      <c r="L25" s="23"/>
      <c r="M25" s="23"/>
      <c r="N25" s="23"/>
      <c r="O25" s="23"/>
      <c r="P25" s="23"/>
      <c r="Q25" s="8"/>
      <c r="R25" s="1"/>
    </row>
    <row r="26" spans="1:18" ht="15.75" x14ac:dyDescent="0.25">
      <c r="A26" s="12"/>
      <c r="B26" s="2"/>
      <c r="C26" s="2"/>
      <c r="D26" s="23"/>
      <c r="E26" s="23"/>
      <c r="F26" s="23"/>
      <c r="G26" s="23"/>
      <c r="H26" s="23"/>
      <c r="I26" s="23"/>
      <c r="J26" s="23"/>
      <c r="K26" s="23"/>
      <c r="L26" s="23"/>
      <c r="M26" s="23"/>
      <c r="N26" s="23"/>
      <c r="O26" s="23"/>
      <c r="P26" s="23"/>
      <c r="Q26" s="8"/>
      <c r="R26" s="1"/>
    </row>
    <row r="27" spans="1:18" ht="15.75" x14ac:dyDescent="0.25">
      <c r="A27" s="12"/>
      <c r="B27" s="2"/>
      <c r="C27" s="2"/>
      <c r="D27" s="23"/>
      <c r="E27" s="23"/>
      <c r="F27" s="23"/>
      <c r="G27" s="23"/>
      <c r="H27" s="23"/>
      <c r="I27" s="23"/>
      <c r="J27" s="23"/>
      <c r="K27" s="23"/>
      <c r="L27" s="23"/>
      <c r="M27" s="23"/>
      <c r="N27" s="23"/>
      <c r="O27" s="23"/>
      <c r="P27" s="23"/>
      <c r="Q27" s="8"/>
      <c r="R27" s="1"/>
    </row>
    <row r="28" spans="1:18" ht="15.75" x14ac:dyDescent="0.25">
      <c r="A28" s="12"/>
      <c r="B28" s="2"/>
      <c r="C28" s="2"/>
      <c r="D28" s="23"/>
      <c r="E28" s="23"/>
      <c r="F28" s="23"/>
      <c r="G28" s="23"/>
      <c r="H28" s="23"/>
      <c r="I28" s="23"/>
      <c r="J28" s="23"/>
      <c r="K28" s="23"/>
      <c r="L28" s="23"/>
      <c r="M28" s="23"/>
      <c r="N28" s="23"/>
      <c r="O28" s="23"/>
      <c r="P28" s="23"/>
      <c r="Q28" s="8"/>
      <c r="R28" s="1"/>
    </row>
    <row r="29" spans="1:18" ht="15.75" x14ac:dyDescent="0.25">
      <c r="A29" s="12"/>
      <c r="B29" s="2"/>
      <c r="C29" s="2"/>
      <c r="D29" s="23"/>
      <c r="E29" s="23"/>
      <c r="F29" s="23"/>
      <c r="G29" s="23"/>
      <c r="H29" s="23"/>
      <c r="I29" s="23"/>
      <c r="J29" s="23"/>
      <c r="K29" s="23"/>
      <c r="L29" s="23"/>
      <c r="M29" s="23"/>
      <c r="N29" s="23"/>
      <c r="O29" s="23"/>
      <c r="P29" s="23"/>
      <c r="Q29" s="8"/>
      <c r="R29" s="1"/>
    </row>
    <row r="30" spans="1:18" ht="15.75" x14ac:dyDescent="0.25">
      <c r="A30" s="12"/>
      <c r="B30" s="2"/>
      <c r="C30" s="2"/>
      <c r="D30" s="23"/>
      <c r="E30" s="23"/>
      <c r="F30" s="23"/>
      <c r="G30" s="23"/>
      <c r="H30" s="23"/>
      <c r="I30" s="23"/>
      <c r="J30" s="23"/>
      <c r="K30" s="23"/>
      <c r="L30" s="23"/>
      <c r="M30" s="23"/>
      <c r="N30" s="23"/>
      <c r="O30" s="23"/>
      <c r="P30" s="23"/>
      <c r="Q30" s="8"/>
      <c r="R30" s="1"/>
    </row>
    <row r="31" spans="1:18" ht="15.75" x14ac:dyDescent="0.25">
      <c r="A31" s="12"/>
      <c r="B31" s="2"/>
      <c r="C31" s="2"/>
      <c r="D31" s="8"/>
      <c r="E31" s="8"/>
      <c r="F31" s="8"/>
      <c r="G31" s="8"/>
      <c r="H31" s="8"/>
      <c r="I31" s="8"/>
      <c r="J31" s="8"/>
      <c r="K31" s="8"/>
      <c r="L31" s="8"/>
      <c r="M31" s="8"/>
      <c r="N31" s="8"/>
      <c r="O31" s="8"/>
      <c r="P31" s="8"/>
      <c r="Q31" s="8"/>
      <c r="R31" s="1"/>
    </row>
    <row r="32" spans="1:18" ht="15.75" x14ac:dyDescent="0.25">
      <c r="A32" s="12"/>
      <c r="B32" s="2"/>
      <c r="C32" s="2"/>
      <c r="D32" s="23"/>
      <c r="E32" s="23"/>
      <c r="F32" s="23"/>
      <c r="G32" s="23"/>
      <c r="H32" s="23"/>
      <c r="I32" s="23"/>
      <c r="J32" s="23"/>
      <c r="K32" s="23"/>
      <c r="L32" s="23"/>
      <c r="M32" s="23"/>
      <c r="N32" s="23"/>
      <c r="O32" s="23"/>
      <c r="P32" s="23"/>
      <c r="Q32" s="8"/>
      <c r="R32" s="27"/>
    </row>
    <row r="33" spans="1:18" ht="15.75" x14ac:dyDescent="0.25">
      <c r="A33" s="12"/>
      <c r="B33" s="2"/>
      <c r="C33" s="2"/>
      <c r="D33" s="8"/>
      <c r="E33" s="8"/>
      <c r="F33" s="8"/>
      <c r="G33" s="8"/>
      <c r="H33" s="8"/>
      <c r="I33" s="8"/>
      <c r="J33" s="8"/>
      <c r="K33" s="8"/>
      <c r="L33" s="8"/>
      <c r="M33" s="8"/>
      <c r="N33" s="8"/>
      <c r="O33" s="8"/>
      <c r="P33" s="8"/>
      <c r="Q33" s="8"/>
      <c r="R33" s="1"/>
    </row>
    <row r="34" spans="1:18" ht="15.75" x14ac:dyDescent="0.25">
      <c r="A34" s="12"/>
      <c r="B34" s="2"/>
      <c r="C34" s="2"/>
      <c r="D34" s="8"/>
      <c r="E34" s="8"/>
      <c r="F34" s="8"/>
      <c r="G34" s="8"/>
      <c r="H34" s="8"/>
      <c r="I34" s="8"/>
      <c r="J34" s="8"/>
      <c r="K34" s="8"/>
      <c r="L34" s="8"/>
      <c r="M34" s="8"/>
      <c r="N34" s="8"/>
      <c r="O34" s="8"/>
      <c r="P34" s="8"/>
      <c r="Q34" s="8"/>
      <c r="R34" s="1"/>
    </row>
    <row r="35" spans="1:18" ht="15.75" x14ac:dyDescent="0.25">
      <c r="A35" s="12"/>
      <c r="B35" s="2"/>
      <c r="C35" s="2"/>
      <c r="D35" s="8"/>
      <c r="E35" s="8"/>
      <c r="F35" s="8"/>
      <c r="G35" s="8"/>
      <c r="H35" s="8"/>
      <c r="I35" s="8"/>
      <c r="J35" s="8"/>
      <c r="K35" s="8"/>
      <c r="L35" s="8"/>
      <c r="M35" s="8"/>
      <c r="N35" s="8"/>
      <c r="O35" s="8"/>
      <c r="P35" s="8"/>
      <c r="Q35" s="8"/>
      <c r="R35" s="1"/>
    </row>
    <row r="36" spans="1:18" ht="15.75" x14ac:dyDescent="0.25">
      <c r="A36" s="12"/>
      <c r="B36" s="2"/>
      <c r="C36" s="2"/>
      <c r="D36" s="8"/>
      <c r="E36" s="8"/>
      <c r="F36" s="8"/>
      <c r="G36" s="8"/>
      <c r="H36" s="8"/>
      <c r="I36" s="8"/>
      <c r="J36" s="8"/>
      <c r="K36" s="8"/>
      <c r="L36" s="8"/>
      <c r="M36" s="8"/>
      <c r="N36" s="8"/>
      <c r="O36" s="8"/>
      <c r="P36" s="8"/>
      <c r="Q36" s="8"/>
      <c r="R36" s="1"/>
    </row>
    <row r="37" spans="1:18" ht="15.75" x14ac:dyDescent="0.25">
      <c r="A37" s="12"/>
      <c r="B37" s="2"/>
      <c r="C37" s="2"/>
      <c r="D37" s="2"/>
      <c r="E37" s="2"/>
      <c r="F37" s="2"/>
      <c r="G37" s="2"/>
      <c r="H37" s="2"/>
      <c r="I37" s="2"/>
      <c r="J37" s="2"/>
      <c r="K37" s="2"/>
      <c r="L37" s="2"/>
      <c r="M37" s="2"/>
      <c r="N37" s="2"/>
      <c r="O37" s="2"/>
      <c r="P37" s="2"/>
      <c r="Q37" s="2"/>
      <c r="R37" s="1"/>
    </row>
    <row r="38" spans="1:18" ht="16.5" thickBot="1" x14ac:dyDescent="0.3">
      <c r="A38" s="18"/>
      <c r="B38" s="24"/>
      <c r="C38" s="24"/>
      <c r="D38" s="24"/>
      <c r="E38" s="24"/>
      <c r="F38" s="24"/>
      <c r="G38" s="24"/>
      <c r="H38" s="24"/>
      <c r="I38" s="24"/>
      <c r="J38" s="24"/>
      <c r="K38" s="24"/>
      <c r="L38" s="24"/>
      <c r="M38" s="24"/>
      <c r="N38" s="24"/>
      <c r="O38" s="24"/>
      <c r="P38" s="24"/>
      <c r="Q38" s="24"/>
    </row>
    <row r="39" spans="1:18" ht="15.75" x14ac:dyDescent="0.25">
      <c r="A39" s="12"/>
      <c r="B39" s="2"/>
      <c r="C39" s="2"/>
      <c r="D39" s="2"/>
      <c r="E39" s="2"/>
      <c r="F39" s="2"/>
      <c r="G39" s="2"/>
      <c r="H39" s="2"/>
      <c r="I39" s="2"/>
      <c r="J39" s="2"/>
      <c r="K39" s="2"/>
      <c r="L39" s="2"/>
      <c r="M39" s="2"/>
      <c r="N39" s="2"/>
      <c r="O39" s="2"/>
      <c r="P39" s="2"/>
      <c r="Q39" s="2"/>
    </row>
    <row r="40" spans="1:18" ht="15.75" x14ac:dyDescent="0.25">
      <c r="A40" s="12"/>
      <c r="B40" s="2"/>
      <c r="C40" s="2"/>
      <c r="D40" s="2"/>
      <c r="E40" s="2"/>
      <c r="F40" s="2"/>
      <c r="G40" s="2"/>
      <c r="H40" s="2"/>
      <c r="I40" s="2"/>
      <c r="J40" s="2"/>
      <c r="K40" s="2"/>
      <c r="L40" s="2"/>
      <c r="M40" s="2"/>
      <c r="N40" s="2"/>
      <c r="O40" s="2"/>
      <c r="P40" s="2"/>
      <c r="Q40" s="2"/>
    </row>
  </sheetData>
  <pageMargins left="0.7" right="0.7" top="0.75" bottom="0.75" header="0.3" footer="0.3"/>
  <pageSetup orientation="portrait" horizontalDpi="90" verticalDpi="90" r:id="rId1"/>
  <ignoredErrors>
    <ignoredError sqref="D9:Q1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14BCF-FC99-44B0-BECA-94331704CEB2}">
  <sheetPr>
    <tabColor rgb="FF92D050"/>
  </sheetPr>
  <dimension ref="A1:A2"/>
  <sheetViews>
    <sheetView workbookViewId="0">
      <selection sqref="A1:A2"/>
    </sheetView>
  </sheetViews>
  <sheetFormatPr defaultRowHeight="15" x14ac:dyDescent="0.25"/>
  <sheetData>
    <row r="1" spans="1:1" x14ac:dyDescent="0.25">
      <c r="A1" s="123" t="s">
        <v>111</v>
      </c>
    </row>
    <row r="2" spans="1:1" x14ac:dyDescent="0.25">
      <c r="A2" s="123" t="s">
        <v>109</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60BA-F268-4D76-968D-704CFC697B22}">
  <dimension ref="A1:P18"/>
  <sheetViews>
    <sheetView workbookViewId="0">
      <pane xSplit="2" ySplit="6" topLeftCell="C7" activePane="bottomRight" state="frozen"/>
      <selection sqref="A1:A2"/>
      <selection pane="topRight" sqref="A1:A2"/>
      <selection pane="bottomLeft" sqref="A1:A2"/>
      <selection pane="bottomRight" sqref="A1:A2"/>
    </sheetView>
  </sheetViews>
  <sheetFormatPr defaultRowHeight="15" x14ac:dyDescent="0.25"/>
  <cols>
    <col min="2" max="2" width="44.7109375" bestFit="1" customWidth="1"/>
    <col min="3" max="16" width="14.28515625" bestFit="1" customWidth="1"/>
  </cols>
  <sheetData>
    <row r="1" spans="1:16" x14ac:dyDescent="0.25">
      <c r="A1" s="123" t="s">
        <v>112</v>
      </c>
    </row>
    <row r="2" spans="1:16" x14ac:dyDescent="0.25">
      <c r="A2" s="123" t="s">
        <v>109</v>
      </c>
    </row>
    <row r="3" spans="1:16" ht="15.75" thickBot="1" x14ac:dyDescent="0.3">
      <c r="B3" s="33"/>
      <c r="C3" s="33"/>
      <c r="D3" s="33"/>
      <c r="E3" s="33"/>
      <c r="F3" s="33"/>
      <c r="G3" s="33"/>
      <c r="H3" s="33"/>
      <c r="I3" s="33"/>
      <c r="J3" s="33"/>
      <c r="K3" s="33"/>
      <c r="L3" s="33"/>
      <c r="M3" s="33"/>
      <c r="N3" s="33"/>
      <c r="O3" s="33"/>
      <c r="P3" s="33"/>
    </row>
    <row r="4" spans="1:16" x14ac:dyDescent="0.25">
      <c r="B4" s="34" t="s">
        <v>21</v>
      </c>
      <c r="C4" s="32"/>
      <c r="D4" s="32"/>
      <c r="E4" s="32"/>
      <c r="F4" s="32"/>
      <c r="G4" s="32"/>
      <c r="H4" s="32"/>
      <c r="I4" s="32"/>
      <c r="J4" s="32"/>
      <c r="K4" s="32"/>
      <c r="L4" s="32"/>
      <c r="M4" s="32"/>
      <c r="N4" s="32"/>
      <c r="O4" s="32"/>
      <c r="P4" s="32"/>
    </row>
    <row r="5" spans="1:16" ht="15.75" thickBot="1" x14ac:dyDescent="0.3">
      <c r="B5" s="33"/>
      <c r="C5" s="33"/>
      <c r="D5" s="33"/>
      <c r="E5" s="33"/>
      <c r="F5" s="33"/>
      <c r="G5" s="33"/>
      <c r="H5" s="33"/>
      <c r="I5" s="33"/>
      <c r="J5" s="33"/>
      <c r="K5" s="33"/>
      <c r="L5" s="33"/>
      <c r="M5" s="33"/>
      <c r="N5" s="33"/>
      <c r="O5" s="33"/>
      <c r="P5" s="33"/>
    </row>
    <row r="6" spans="1:16" ht="26.25" thickBot="1" x14ac:dyDescent="0.3">
      <c r="B6" s="35" t="s">
        <v>22</v>
      </c>
      <c r="C6" s="35" t="s">
        <v>23</v>
      </c>
      <c r="D6" s="35" t="s">
        <v>24</v>
      </c>
      <c r="E6" s="35" t="s">
        <v>25</v>
      </c>
      <c r="F6" s="35" t="s">
        <v>26</v>
      </c>
      <c r="G6" s="35" t="s">
        <v>27</v>
      </c>
      <c r="H6" s="35" t="s">
        <v>28</v>
      </c>
      <c r="I6" s="35" t="s">
        <v>29</v>
      </c>
      <c r="J6" s="35" t="s">
        <v>30</v>
      </c>
      <c r="K6" s="35" t="s">
        <v>31</v>
      </c>
      <c r="L6" s="35" t="s">
        <v>32</v>
      </c>
      <c r="M6" s="35" t="s">
        <v>33</v>
      </c>
      <c r="N6" s="35" t="s">
        <v>34</v>
      </c>
      <c r="O6" s="35" t="s">
        <v>35</v>
      </c>
      <c r="P6" s="35" t="s">
        <v>36</v>
      </c>
    </row>
    <row r="7" spans="1:16" x14ac:dyDescent="0.25">
      <c r="B7" s="36" t="s">
        <v>37</v>
      </c>
      <c r="C7" s="37"/>
      <c r="D7" s="37"/>
      <c r="E7" s="37"/>
      <c r="F7" s="37"/>
      <c r="G7" s="37"/>
      <c r="H7" s="37"/>
      <c r="I7" s="37"/>
      <c r="J7" s="37"/>
      <c r="K7" s="37"/>
      <c r="L7" s="37"/>
      <c r="M7" s="37"/>
      <c r="N7" s="37"/>
      <c r="O7" s="37"/>
      <c r="P7" s="37"/>
    </row>
    <row r="8" spans="1:16" x14ac:dyDescent="0.25">
      <c r="B8" s="38" t="s">
        <v>38</v>
      </c>
      <c r="C8" s="37"/>
      <c r="D8" s="37"/>
      <c r="E8" s="37"/>
      <c r="F8" s="37"/>
      <c r="G8" s="37"/>
      <c r="H8" s="37"/>
      <c r="I8" s="37"/>
      <c r="J8" s="37"/>
      <c r="K8" s="37"/>
      <c r="L8" s="37"/>
      <c r="M8" s="37"/>
      <c r="N8" s="37"/>
      <c r="O8" s="37"/>
      <c r="P8" s="37"/>
    </row>
    <row r="9" spans="1:16" x14ac:dyDescent="0.25">
      <c r="A9" t="str">
        <f t="shared" ref="A9:A10" si="0">CONCATENATE(LEFT(B9,3),".",MID(B9,4,2))</f>
        <v>303.02</v>
      </c>
      <c r="B9" s="39" t="s">
        <v>39</v>
      </c>
      <c r="C9" s="37">
        <v>1730743.7175470279</v>
      </c>
      <c r="D9" s="37">
        <v>1810127.019140797</v>
      </c>
      <c r="E9" s="37">
        <v>1892763.2349007316</v>
      </c>
      <c r="F9" s="37">
        <v>1978555.1153269324</v>
      </c>
      <c r="G9" s="37">
        <v>2064658.1941528122</v>
      </c>
      <c r="H9" s="37">
        <v>2151010.2316984362</v>
      </c>
      <c r="I9" s="37">
        <v>2237561.4362198543</v>
      </c>
      <c r="J9" s="37">
        <v>2324271.9743219088</v>
      </c>
      <c r="K9" s="37">
        <v>2411109.9792884709</v>
      </c>
      <c r="L9" s="37">
        <v>2498049.9577466417</v>
      </c>
      <c r="M9" s="37">
        <v>2585071.5149980974</v>
      </c>
      <c r="N9" s="37">
        <v>2672165.5867324723</v>
      </c>
      <c r="O9" s="37">
        <v>2759350.3015704993</v>
      </c>
      <c r="P9" s="37">
        <v>2239649.0972034368</v>
      </c>
    </row>
    <row r="10" spans="1:16" x14ac:dyDescent="0.25">
      <c r="A10" t="str">
        <f t="shared" si="0"/>
        <v>303.20</v>
      </c>
      <c r="B10" s="39" t="s">
        <v>40</v>
      </c>
      <c r="C10" s="37">
        <v>728745.74213796388</v>
      </c>
      <c r="D10" s="37">
        <v>753575.08113611676</v>
      </c>
      <c r="E10" s="37">
        <v>778459.75091635482</v>
      </c>
      <c r="F10" s="37">
        <v>803392.85198892734</v>
      </c>
      <c r="G10" s="37">
        <v>828368.86476203438</v>
      </c>
      <c r="H10" s="37">
        <v>853383.37356223562</v>
      </c>
      <c r="I10" s="37">
        <v>878432.84585077886</v>
      </c>
      <c r="J10" s="37">
        <v>903514.45559666224</v>
      </c>
      <c r="K10" s="37">
        <v>928625.94197508448</v>
      </c>
      <c r="L10" s="37">
        <v>953765.49632620474</v>
      </c>
      <c r="M10" s="37">
        <v>978931.67172214971</v>
      </c>
      <c r="N10" s="37">
        <v>1004126.4292505317</v>
      </c>
      <c r="O10" s="37">
        <v>1029365.3779861265</v>
      </c>
      <c r="P10" s="37">
        <v>878668.29870855145</v>
      </c>
    </row>
    <row r="11" spans="1:16" ht="15.75" thickBot="1" x14ac:dyDescent="0.3">
      <c r="A11" s="42">
        <v>115</v>
      </c>
      <c r="B11" s="39" t="s">
        <v>42</v>
      </c>
      <c r="C11" s="37">
        <v>13114417.309999989</v>
      </c>
      <c r="D11" s="37">
        <v>13174575.179999989</v>
      </c>
      <c r="E11" s="37">
        <v>13234733.049999988</v>
      </c>
      <c r="F11" s="37">
        <v>13294890.919999987</v>
      </c>
      <c r="G11" s="37">
        <v>13355048.789999986</v>
      </c>
      <c r="H11" s="37">
        <v>13415206.659999985</v>
      </c>
      <c r="I11" s="37">
        <v>13475364.529999984</v>
      </c>
      <c r="J11" s="37">
        <v>13535522.399999984</v>
      </c>
      <c r="K11" s="37">
        <v>13595680.269999983</v>
      </c>
      <c r="L11" s="37">
        <v>13655838.139999982</v>
      </c>
      <c r="M11" s="37">
        <v>13715996.009999981</v>
      </c>
      <c r="N11" s="37">
        <v>13776153.87999998</v>
      </c>
      <c r="O11" s="37">
        <v>13836311.74999998</v>
      </c>
      <c r="P11" s="37">
        <v>13475364.529999983</v>
      </c>
    </row>
    <row r="12" spans="1:16" x14ac:dyDescent="0.25">
      <c r="B12" s="40" t="s">
        <v>41</v>
      </c>
      <c r="C12" s="41">
        <f t="shared" ref="C12:P12" si="1">SUM(C9:C11)</f>
        <v>15573906.769684982</v>
      </c>
      <c r="D12" s="41">
        <f t="shared" si="1"/>
        <v>15738277.280276902</v>
      </c>
      <c r="E12" s="41">
        <f t="shared" si="1"/>
        <v>15905956.035817074</v>
      </c>
      <c r="F12" s="41">
        <f t="shared" si="1"/>
        <v>16076838.887315847</v>
      </c>
      <c r="G12" s="41">
        <f t="shared" si="1"/>
        <v>16248075.848914832</v>
      </c>
      <c r="H12" s="41">
        <f t="shared" si="1"/>
        <v>16419600.265260657</v>
      </c>
      <c r="I12" s="41">
        <f t="shared" si="1"/>
        <v>16591358.812070617</v>
      </c>
      <c r="J12" s="41">
        <f t="shared" si="1"/>
        <v>16763308.829918554</v>
      </c>
      <c r="K12" s="41">
        <f t="shared" si="1"/>
        <v>16935416.191263538</v>
      </c>
      <c r="L12" s="41">
        <f t="shared" si="1"/>
        <v>17107653.59407283</v>
      </c>
      <c r="M12" s="41">
        <f t="shared" si="1"/>
        <v>17279999.196720228</v>
      </c>
      <c r="N12" s="41">
        <f t="shared" si="1"/>
        <v>17452445.895982984</v>
      </c>
      <c r="O12" s="41">
        <f t="shared" si="1"/>
        <v>17625027.429556604</v>
      </c>
      <c r="P12" s="41">
        <f t="shared" si="1"/>
        <v>16593681.92591197</v>
      </c>
    </row>
    <row r="14" spans="1:16" x14ac:dyDescent="0.25">
      <c r="B14" s="47" t="s">
        <v>47</v>
      </c>
      <c r="C14" s="48">
        <f>'MFR G1-14'!D18</f>
        <v>17277788.379684981</v>
      </c>
      <c r="D14" s="48">
        <f>'MFR G1-14'!E18</f>
        <v>17442158.890276901</v>
      </c>
      <c r="E14" s="48">
        <f>'MFR G1-14'!F18</f>
        <v>17609837.645817075</v>
      </c>
      <c r="F14" s="48">
        <f>'MFR G1-14'!G18</f>
        <v>17780720.497315846</v>
      </c>
      <c r="G14" s="48">
        <f>'MFR G1-14'!H18</f>
        <v>17951957.458914831</v>
      </c>
      <c r="H14" s="48">
        <f>'MFR G1-14'!I18</f>
        <v>18123481.875260659</v>
      </c>
      <c r="I14" s="48">
        <f>'MFR G1-14'!J18</f>
        <v>18295240.422070615</v>
      </c>
      <c r="J14" s="48">
        <f>'MFR G1-14'!K18</f>
        <v>18467190.439918555</v>
      </c>
      <c r="K14" s="48">
        <f>'MFR G1-14'!L18</f>
        <v>18639297.801263537</v>
      </c>
      <c r="L14" s="48">
        <f>'MFR G1-14'!M18</f>
        <v>18811535.204072829</v>
      </c>
      <c r="M14" s="48">
        <f>'MFR G1-14'!N18</f>
        <v>18983880.806720227</v>
      </c>
      <c r="N14" s="48">
        <f>'MFR G1-14'!O18</f>
        <v>19156327.505982984</v>
      </c>
      <c r="O14" s="48">
        <f>'MFR G1-14'!P18</f>
        <v>19328909.039556604</v>
      </c>
      <c r="P14" s="48">
        <f>'MFR G1-14'!Q18</f>
        <v>18297563.53591197</v>
      </c>
    </row>
    <row r="15" spans="1:16" x14ac:dyDescent="0.25">
      <c r="B15" s="47" t="s">
        <v>48</v>
      </c>
      <c r="C15" s="49">
        <f>C12-C14</f>
        <v>-1703881.6099999994</v>
      </c>
      <c r="D15" s="49">
        <f t="shared" ref="D15:P15" si="2">D12-D14</f>
        <v>-1703881.6099999994</v>
      </c>
      <c r="E15" s="49">
        <f t="shared" si="2"/>
        <v>-1703881.6100000013</v>
      </c>
      <c r="F15" s="49">
        <f t="shared" si="2"/>
        <v>-1703881.6099999994</v>
      </c>
      <c r="G15" s="49">
        <f t="shared" si="2"/>
        <v>-1703881.6099999994</v>
      </c>
      <c r="H15" s="49">
        <f t="shared" si="2"/>
        <v>-1703881.6100000013</v>
      </c>
      <c r="I15" s="49">
        <f t="shared" si="2"/>
        <v>-1703881.6099999975</v>
      </c>
      <c r="J15" s="49">
        <f t="shared" si="2"/>
        <v>-1703881.6100000013</v>
      </c>
      <c r="K15" s="49">
        <f t="shared" si="2"/>
        <v>-1703881.6099999994</v>
      </c>
      <c r="L15" s="49">
        <f t="shared" si="2"/>
        <v>-1703881.6099999994</v>
      </c>
      <c r="M15" s="49">
        <f t="shared" si="2"/>
        <v>-1703881.6099999994</v>
      </c>
      <c r="N15" s="49">
        <f t="shared" si="2"/>
        <v>-1703881.6099999994</v>
      </c>
      <c r="O15" s="49">
        <f t="shared" si="2"/>
        <v>-1703881.6099999994</v>
      </c>
      <c r="P15" s="49">
        <f t="shared" si="2"/>
        <v>-1703881.6099999994</v>
      </c>
    </row>
    <row r="17" spans="2:16" x14ac:dyDescent="0.25">
      <c r="B17" s="47" t="s">
        <v>56</v>
      </c>
      <c r="C17" s="60">
        <f>-'Capital Leases'!B12</f>
        <v>1703881.61</v>
      </c>
      <c r="D17" s="60">
        <f>-'Capital Leases'!C12</f>
        <v>1703881.61</v>
      </c>
      <c r="E17" s="60">
        <f>-'Capital Leases'!D12</f>
        <v>1703881.61</v>
      </c>
      <c r="F17" s="60">
        <f>-'Capital Leases'!E12</f>
        <v>1703881.61</v>
      </c>
      <c r="G17" s="60">
        <f>-'Capital Leases'!F12</f>
        <v>1703881.61</v>
      </c>
      <c r="H17" s="60">
        <f>-'Capital Leases'!G12</f>
        <v>1703881.61</v>
      </c>
      <c r="I17" s="60">
        <f>-'Capital Leases'!H12</f>
        <v>1703881.61</v>
      </c>
      <c r="J17" s="60">
        <f>-'Capital Leases'!I12</f>
        <v>1703881.61</v>
      </c>
      <c r="K17" s="60">
        <f>-'Capital Leases'!J12</f>
        <v>1703881.61</v>
      </c>
      <c r="L17" s="60">
        <f>-'Capital Leases'!K12</f>
        <v>1703881.61</v>
      </c>
      <c r="M17" s="60">
        <f>-'Capital Leases'!L12</f>
        <v>1703881.61</v>
      </c>
      <c r="N17" s="60">
        <f>-'Capital Leases'!M12</f>
        <v>1703881.61</v>
      </c>
      <c r="O17" s="60">
        <f>-'Capital Leases'!N12</f>
        <v>1703881.61</v>
      </c>
      <c r="P17" s="60">
        <f>SUM(C17:O17)/13</f>
        <v>1703881.6099999996</v>
      </c>
    </row>
    <row r="18" spans="2:16" x14ac:dyDescent="0.25">
      <c r="B18" s="62" t="s">
        <v>48</v>
      </c>
      <c r="C18" s="61">
        <f>C15+C17</f>
        <v>0</v>
      </c>
      <c r="D18" s="61">
        <f t="shared" ref="D18:O18" si="3">D15+D17</f>
        <v>0</v>
      </c>
      <c r="E18" s="61">
        <f t="shared" si="3"/>
        <v>0</v>
      </c>
      <c r="F18" s="61">
        <f t="shared" si="3"/>
        <v>0</v>
      </c>
      <c r="G18" s="61">
        <f t="shared" si="3"/>
        <v>0</v>
      </c>
      <c r="H18" s="61">
        <f t="shared" si="3"/>
        <v>0</v>
      </c>
      <c r="I18" s="61">
        <f t="shared" si="3"/>
        <v>2.5611370801925659E-9</v>
      </c>
      <c r="J18" s="61">
        <f t="shared" si="3"/>
        <v>0</v>
      </c>
      <c r="K18" s="61">
        <f t="shared" si="3"/>
        <v>0</v>
      </c>
      <c r="L18" s="61">
        <f t="shared" si="3"/>
        <v>0</v>
      </c>
      <c r="M18" s="61">
        <f t="shared" si="3"/>
        <v>0</v>
      </c>
      <c r="N18" s="61">
        <f t="shared" si="3"/>
        <v>0</v>
      </c>
      <c r="O18" s="61">
        <f t="shared" si="3"/>
        <v>0</v>
      </c>
      <c r="P18" s="61">
        <f>P15+P17</f>
        <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08480-2A87-476D-8DF8-DE74B196E2DE}">
  <dimension ref="A1:N12"/>
  <sheetViews>
    <sheetView workbookViewId="0">
      <selection sqref="A1:A2"/>
    </sheetView>
  </sheetViews>
  <sheetFormatPr defaultRowHeight="15" x14ac:dyDescent="0.25"/>
  <cols>
    <col min="1" max="1" width="61.5703125" bestFit="1" customWidth="1"/>
    <col min="2" max="14" width="15" bestFit="1" customWidth="1"/>
  </cols>
  <sheetData>
    <row r="1" spans="1:14" x14ac:dyDescent="0.25">
      <c r="A1" s="123" t="s">
        <v>113</v>
      </c>
    </row>
    <row r="2" spans="1:14" x14ac:dyDescent="0.25">
      <c r="A2" s="123" t="s">
        <v>109</v>
      </c>
    </row>
    <row r="3" spans="1:14" ht="15.75" thickBot="1" x14ac:dyDescent="0.3">
      <c r="A3" s="51"/>
      <c r="B3" s="51"/>
      <c r="C3" s="51"/>
      <c r="D3" s="51"/>
      <c r="E3" s="51"/>
      <c r="F3" s="51"/>
      <c r="G3" s="51"/>
      <c r="H3" s="51"/>
      <c r="I3" s="51"/>
      <c r="J3" s="51"/>
      <c r="K3" s="51"/>
      <c r="L3" s="51"/>
      <c r="M3" s="51"/>
      <c r="N3" s="51"/>
    </row>
    <row r="4" spans="1:14" x14ac:dyDescent="0.25">
      <c r="A4" s="52" t="s">
        <v>49</v>
      </c>
      <c r="B4" s="50"/>
      <c r="C4" s="50"/>
      <c r="D4" s="50"/>
      <c r="E4" s="50"/>
      <c r="F4" s="50"/>
      <c r="G4" s="50"/>
      <c r="H4" s="50"/>
      <c r="I4" s="50"/>
      <c r="J4" s="50"/>
      <c r="K4" s="50"/>
      <c r="L4" s="50"/>
      <c r="M4" s="50"/>
      <c r="N4" s="50"/>
    </row>
    <row r="5" spans="1:14" ht="15.75" thickBot="1" x14ac:dyDescent="0.3">
      <c r="A5" s="51"/>
      <c r="B5" s="51"/>
      <c r="C5" s="51"/>
      <c r="D5" s="51"/>
      <c r="E5" s="51"/>
      <c r="F5" s="51"/>
      <c r="G5" s="51"/>
      <c r="H5" s="51"/>
      <c r="I5" s="51"/>
      <c r="J5" s="51"/>
      <c r="K5" s="51"/>
      <c r="L5" s="51"/>
      <c r="M5" s="51"/>
      <c r="N5" s="51"/>
    </row>
    <row r="6" spans="1:14" ht="15.75" thickBot="1" x14ac:dyDescent="0.3">
      <c r="A6" s="118" t="s">
        <v>50</v>
      </c>
      <c r="B6" s="53" t="s">
        <v>23</v>
      </c>
      <c r="C6" s="53" t="s">
        <v>24</v>
      </c>
      <c r="D6" s="53" t="s">
        <v>25</v>
      </c>
      <c r="E6" s="53" t="s">
        <v>26</v>
      </c>
      <c r="F6" s="53" t="s">
        <v>27</v>
      </c>
      <c r="G6" s="53" t="s">
        <v>28</v>
      </c>
      <c r="H6" s="53" t="s">
        <v>29</v>
      </c>
      <c r="I6" s="53" t="s">
        <v>30</v>
      </c>
      <c r="J6" s="53" t="s">
        <v>31</v>
      </c>
      <c r="K6" s="53" t="s">
        <v>32</v>
      </c>
      <c r="L6" s="53" t="s">
        <v>33</v>
      </c>
      <c r="M6" s="53" t="s">
        <v>34</v>
      </c>
      <c r="N6" s="53" t="s">
        <v>35</v>
      </c>
    </row>
    <row r="7" spans="1:14" ht="15.75" thickBot="1" x14ac:dyDescent="0.3">
      <c r="A7" s="118"/>
      <c r="B7" s="53" t="s">
        <v>51</v>
      </c>
      <c r="C7" s="53" t="s">
        <v>51</v>
      </c>
      <c r="D7" s="53" t="s">
        <v>51</v>
      </c>
      <c r="E7" s="53" t="s">
        <v>51</v>
      </c>
      <c r="F7" s="53" t="s">
        <v>51</v>
      </c>
      <c r="G7" s="53" t="s">
        <v>51</v>
      </c>
      <c r="H7" s="53" t="s">
        <v>51</v>
      </c>
      <c r="I7" s="53" t="s">
        <v>51</v>
      </c>
      <c r="J7" s="53" t="s">
        <v>51</v>
      </c>
      <c r="K7" s="53" t="s">
        <v>51</v>
      </c>
      <c r="L7" s="53" t="s">
        <v>51</v>
      </c>
      <c r="M7" s="53" t="s">
        <v>51</v>
      </c>
      <c r="N7" s="53" t="s">
        <v>51</v>
      </c>
    </row>
    <row r="8" spans="1:14" x14ac:dyDescent="0.25">
      <c r="A8" s="54" t="s">
        <v>20</v>
      </c>
      <c r="B8" s="55"/>
      <c r="C8" s="55"/>
      <c r="D8" s="55"/>
      <c r="E8" s="55"/>
      <c r="F8" s="55"/>
      <c r="G8" s="55"/>
      <c r="H8" s="55"/>
      <c r="I8" s="55"/>
      <c r="J8" s="55"/>
      <c r="K8" s="55"/>
      <c r="L8" s="55"/>
      <c r="M8" s="55"/>
      <c r="N8" s="55"/>
    </row>
    <row r="9" spans="1:14" x14ac:dyDescent="0.25">
      <c r="A9" s="56" t="s">
        <v>52</v>
      </c>
      <c r="B9" s="55"/>
      <c r="C9" s="55"/>
      <c r="D9" s="55"/>
      <c r="E9" s="55"/>
      <c r="F9" s="55"/>
      <c r="G9" s="55"/>
      <c r="H9" s="55"/>
      <c r="I9" s="55"/>
      <c r="J9" s="55"/>
      <c r="K9" s="55"/>
      <c r="L9" s="55"/>
      <c r="M9" s="55"/>
      <c r="N9" s="55"/>
    </row>
    <row r="10" spans="1:14" x14ac:dyDescent="0.25">
      <c r="A10" s="57" t="s">
        <v>53</v>
      </c>
      <c r="B10" s="55"/>
      <c r="C10" s="55"/>
      <c r="D10" s="55"/>
      <c r="E10" s="55"/>
      <c r="F10" s="55"/>
      <c r="G10" s="55"/>
      <c r="H10" s="55"/>
      <c r="I10" s="55"/>
      <c r="J10" s="55"/>
      <c r="K10" s="55"/>
      <c r="L10" s="55"/>
      <c r="M10" s="55"/>
      <c r="N10" s="55"/>
    </row>
    <row r="11" spans="1:14" x14ac:dyDescent="0.25">
      <c r="A11" s="58" t="s">
        <v>54</v>
      </c>
      <c r="B11" s="55"/>
      <c r="C11" s="55"/>
      <c r="D11" s="55"/>
      <c r="E11" s="55"/>
      <c r="F11" s="55"/>
      <c r="G11" s="55"/>
      <c r="H11" s="55"/>
      <c r="I11" s="55"/>
      <c r="J11" s="55"/>
      <c r="K11" s="55"/>
      <c r="L11" s="55"/>
      <c r="M11" s="55"/>
      <c r="N11" s="55"/>
    </row>
    <row r="12" spans="1:14" x14ac:dyDescent="0.25">
      <c r="A12" s="59" t="s">
        <v>55</v>
      </c>
      <c r="B12" s="55">
        <v>-1703881.61</v>
      </c>
      <c r="C12" s="55">
        <v>-1703881.61</v>
      </c>
      <c r="D12" s="55">
        <v>-1703881.61</v>
      </c>
      <c r="E12" s="55">
        <v>-1703881.61</v>
      </c>
      <c r="F12" s="55">
        <v>-1703881.61</v>
      </c>
      <c r="G12" s="55">
        <v>-1703881.61</v>
      </c>
      <c r="H12" s="55">
        <v>-1703881.61</v>
      </c>
      <c r="I12" s="55">
        <v>-1703881.61</v>
      </c>
      <c r="J12" s="55">
        <v>-1703881.61</v>
      </c>
      <c r="K12" s="55">
        <v>-1703881.61</v>
      </c>
      <c r="L12" s="55">
        <v>-1703881.61</v>
      </c>
      <c r="M12" s="55">
        <v>-1703881.61</v>
      </c>
      <c r="N12" s="55">
        <v>-1703881.61</v>
      </c>
    </row>
  </sheetData>
  <mergeCells count="1">
    <mergeCell ref="A6:A7"/>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D7FED-ACD5-4FB6-BE1C-FB264697D364}">
  <sheetPr>
    <tabColor rgb="FF92D050"/>
  </sheetPr>
  <dimension ref="A1:A2"/>
  <sheetViews>
    <sheetView workbookViewId="0">
      <selection sqref="A1:A2"/>
    </sheetView>
  </sheetViews>
  <sheetFormatPr defaultRowHeight="15" x14ac:dyDescent="0.25"/>
  <sheetData>
    <row r="1" spans="1:1" x14ac:dyDescent="0.25">
      <c r="A1" s="123" t="s">
        <v>114</v>
      </c>
    </row>
    <row r="2" spans="1:1" x14ac:dyDescent="0.25">
      <c r="A2" s="123" t="s">
        <v>109</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05B43-3991-4FAE-B73C-8759118D1E8F}">
  <dimension ref="A1:O23"/>
  <sheetViews>
    <sheetView zoomScale="85" zoomScaleNormal="85" workbookViewId="0">
      <pane xSplit="1" ySplit="7" topLeftCell="B8" activePane="bottomRight" state="frozen"/>
      <selection sqref="A1:A2"/>
      <selection pane="topRight" sqref="A1:A2"/>
      <selection pane="bottomLeft" sqref="A1:A2"/>
      <selection pane="bottomRight" sqref="A1:A2"/>
    </sheetView>
  </sheetViews>
  <sheetFormatPr defaultRowHeight="15" x14ac:dyDescent="0.25"/>
  <cols>
    <col min="1" max="1" width="74.140625" bestFit="1" customWidth="1"/>
    <col min="2" max="15" width="17.7109375" bestFit="1" customWidth="1"/>
  </cols>
  <sheetData>
    <row r="1" spans="1:15" x14ac:dyDescent="0.25">
      <c r="A1" s="123" t="s">
        <v>115</v>
      </c>
    </row>
    <row r="2" spans="1:15" x14ac:dyDescent="0.25">
      <c r="A2" s="123" t="s">
        <v>109</v>
      </c>
    </row>
    <row r="3" spans="1:15" ht="15.75" thickBot="1" x14ac:dyDescent="0.3">
      <c r="A3" s="98"/>
      <c r="B3" s="98"/>
      <c r="C3" s="98"/>
      <c r="D3" s="98"/>
      <c r="E3" s="98"/>
      <c r="F3" s="98"/>
      <c r="G3" s="98"/>
      <c r="H3" s="98"/>
      <c r="I3" s="98"/>
      <c r="J3" s="98"/>
      <c r="K3" s="98"/>
      <c r="L3" s="98"/>
      <c r="M3" s="98"/>
      <c r="N3" s="98"/>
      <c r="O3" s="98"/>
    </row>
    <row r="4" spans="1:15" ht="15" customHeight="1" x14ac:dyDescent="0.25">
      <c r="A4" s="99" t="s">
        <v>49</v>
      </c>
    </row>
    <row r="5" spans="1:15" ht="15.75" thickBot="1" x14ac:dyDescent="0.3">
      <c r="A5" s="98"/>
      <c r="B5" s="98"/>
      <c r="C5" s="98"/>
      <c r="D5" s="98"/>
      <c r="E5" s="98"/>
      <c r="F5" s="98"/>
      <c r="G5" s="98"/>
      <c r="H5" s="98"/>
      <c r="I5" s="98"/>
      <c r="J5" s="98"/>
      <c r="K5" s="98"/>
      <c r="L5" s="98"/>
      <c r="M5" s="98"/>
      <c r="N5" s="98"/>
      <c r="O5" s="98"/>
    </row>
    <row r="6" spans="1:15" ht="15.75" thickBot="1" x14ac:dyDescent="0.3">
      <c r="A6" s="119" t="s">
        <v>50</v>
      </c>
      <c r="B6" s="100" t="s">
        <v>23</v>
      </c>
      <c r="C6" s="100" t="s">
        <v>24</v>
      </c>
      <c r="D6" s="100" t="s">
        <v>25</v>
      </c>
      <c r="E6" s="100" t="s">
        <v>26</v>
      </c>
      <c r="F6" s="100" t="s">
        <v>27</v>
      </c>
      <c r="G6" s="100" t="s">
        <v>28</v>
      </c>
      <c r="H6" s="100" t="s">
        <v>29</v>
      </c>
      <c r="I6" s="100" t="s">
        <v>30</v>
      </c>
      <c r="J6" s="100" t="s">
        <v>31</v>
      </c>
      <c r="K6" s="100" t="s">
        <v>32</v>
      </c>
      <c r="L6" s="100" t="s">
        <v>33</v>
      </c>
      <c r="M6" s="100" t="s">
        <v>34</v>
      </c>
      <c r="N6" s="100" t="s">
        <v>35</v>
      </c>
      <c r="O6" s="120" t="s">
        <v>36</v>
      </c>
    </row>
    <row r="7" spans="1:15" ht="15.75" thickBot="1" x14ac:dyDescent="0.3">
      <c r="A7" s="119"/>
      <c r="B7" s="100" t="s">
        <v>51</v>
      </c>
      <c r="C7" s="100" t="s">
        <v>51</v>
      </c>
      <c r="D7" s="100" t="s">
        <v>51</v>
      </c>
      <c r="E7" s="100" t="s">
        <v>51</v>
      </c>
      <c r="F7" s="100" t="s">
        <v>51</v>
      </c>
      <c r="G7" s="100" t="s">
        <v>51</v>
      </c>
      <c r="H7" s="100" t="s">
        <v>51</v>
      </c>
      <c r="I7" s="100" t="s">
        <v>51</v>
      </c>
      <c r="J7" s="100" t="s">
        <v>51</v>
      </c>
      <c r="K7" s="100" t="s">
        <v>51</v>
      </c>
      <c r="L7" s="100" t="s">
        <v>51</v>
      </c>
      <c r="M7" s="100" t="s">
        <v>51</v>
      </c>
      <c r="N7" s="100" t="s">
        <v>51</v>
      </c>
      <c r="O7" s="121"/>
    </row>
    <row r="8" spans="1:15" x14ac:dyDescent="0.25">
      <c r="A8" s="101" t="s">
        <v>20</v>
      </c>
      <c r="B8" s="102"/>
      <c r="C8" s="102"/>
      <c r="D8" s="102"/>
      <c r="E8" s="102"/>
      <c r="F8" s="102"/>
      <c r="G8" s="102"/>
      <c r="H8" s="102"/>
      <c r="I8" s="102"/>
      <c r="J8" s="102"/>
      <c r="K8" s="102"/>
      <c r="L8" s="102"/>
      <c r="M8" s="102"/>
      <c r="N8" s="102"/>
      <c r="O8" s="102"/>
    </row>
    <row r="9" spans="1:15" x14ac:dyDescent="0.25">
      <c r="A9" s="103" t="s">
        <v>52</v>
      </c>
      <c r="B9" s="102"/>
      <c r="C9" s="102"/>
      <c r="D9" s="102"/>
      <c r="E9" s="102"/>
      <c r="F9" s="102"/>
      <c r="G9" s="102"/>
      <c r="H9" s="102"/>
      <c r="I9" s="102"/>
      <c r="J9" s="102"/>
      <c r="K9" s="102"/>
      <c r="L9" s="102"/>
      <c r="M9" s="102"/>
      <c r="N9" s="102"/>
      <c r="O9" s="102"/>
    </row>
    <row r="10" spans="1:15" x14ac:dyDescent="0.25">
      <c r="A10" s="104" t="s">
        <v>53</v>
      </c>
      <c r="B10" s="102"/>
      <c r="C10" s="102"/>
      <c r="D10" s="102"/>
      <c r="E10" s="102"/>
      <c r="F10" s="102"/>
      <c r="G10" s="102"/>
      <c r="H10" s="102"/>
      <c r="I10" s="102"/>
      <c r="J10" s="102"/>
      <c r="K10" s="102"/>
      <c r="L10" s="102"/>
      <c r="M10" s="102"/>
      <c r="N10" s="102"/>
      <c r="O10" s="102"/>
    </row>
    <row r="11" spans="1:15" x14ac:dyDescent="0.25">
      <c r="A11" s="105" t="s">
        <v>54</v>
      </c>
      <c r="B11" s="102"/>
      <c r="C11" s="102"/>
      <c r="D11" s="102"/>
      <c r="E11" s="102"/>
      <c r="F11" s="102"/>
      <c r="G11" s="102"/>
      <c r="H11" s="102"/>
      <c r="I11" s="102"/>
      <c r="J11" s="102"/>
      <c r="K11" s="102"/>
      <c r="L11" s="102"/>
      <c r="M11" s="102"/>
      <c r="N11" s="102"/>
      <c r="O11" s="102"/>
    </row>
    <row r="12" spans="1:15" s="116" customFormat="1" x14ac:dyDescent="0.25">
      <c r="A12" s="114" t="s">
        <v>101</v>
      </c>
      <c r="B12" s="115">
        <v>-197448600.34461311</v>
      </c>
      <c r="C12" s="115">
        <v>-198414169.32641694</v>
      </c>
      <c r="D12" s="115">
        <v>-199387489.12482327</v>
      </c>
      <c r="E12" s="115">
        <v>-200312287.60241812</v>
      </c>
      <c r="F12" s="115">
        <v>-201294992.97513017</v>
      </c>
      <c r="G12" s="115">
        <v>-202286323.43446177</v>
      </c>
      <c r="H12" s="115">
        <v>-203285673.79090145</v>
      </c>
      <c r="I12" s="115">
        <v>-204292993.17786041</v>
      </c>
      <c r="J12" s="115">
        <v>-205308277.22228342</v>
      </c>
      <c r="K12" s="115">
        <v>-206331615.29751527</v>
      </c>
      <c r="L12" s="115">
        <v>-207363251.08202377</v>
      </c>
      <c r="M12" s="115">
        <v>-208403377.90896904</v>
      </c>
      <c r="N12" s="115">
        <v>-209451944.31999081</v>
      </c>
      <c r="O12" s="115">
        <f>SUM(B12:N12)/13</f>
        <v>-203352384.27749285</v>
      </c>
    </row>
    <row r="13" spans="1:15" s="116" customFormat="1" x14ac:dyDescent="0.25">
      <c r="A13" s="114" t="s">
        <v>102</v>
      </c>
      <c r="B13" s="115">
        <v>-2094623.3734524597</v>
      </c>
      <c r="C13" s="115">
        <v>-2190339.2534114076</v>
      </c>
      <c r="D13" s="115">
        <v>-2287813.0572904432</v>
      </c>
      <c r="E13" s="115">
        <v>-2387103.7959094187</v>
      </c>
      <c r="F13" s="115">
        <v>-2488258.6779242144</v>
      </c>
      <c r="G13" s="115">
        <v>-2591315.4702595351</v>
      </c>
      <c r="H13" s="115">
        <v>-2696304.3864551452</v>
      </c>
      <c r="I13" s="115">
        <v>-2803249.5973428544</v>
      </c>
      <c r="J13" s="115">
        <v>-2912170.4395881118</v>
      </c>
      <c r="K13" s="115">
        <v>-3023082.3825232778</v>
      </c>
      <c r="L13" s="115">
        <v>-3135997.8016142379</v>
      </c>
      <c r="M13" s="115">
        <v>-3250926.5972337024</v>
      </c>
      <c r="N13" s="115">
        <v>-3367876.6896798396</v>
      </c>
      <c r="O13" s="115">
        <f>SUM(B13:N13)/13</f>
        <v>-2709927.8094372805</v>
      </c>
    </row>
    <row r="14" spans="1:15" x14ac:dyDescent="0.25">
      <c r="A14" s="106" t="s">
        <v>103</v>
      </c>
      <c r="B14" s="107">
        <v>-1730743.7175470267</v>
      </c>
      <c r="C14" s="107">
        <v>-1810127.0191407958</v>
      </c>
      <c r="D14" s="107">
        <v>-1892763.2349007302</v>
      </c>
      <c r="E14" s="107">
        <v>-1978555.1153269308</v>
      </c>
      <c r="F14" s="107">
        <v>-2064658.1941528111</v>
      </c>
      <c r="G14" s="107">
        <v>-2151010.2316984343</v>
      </c>
      <c r="H14" s="107">
        <v>-2237561.4362198529</v>
      </c>
      <c r="I14" s="107">
        <v>-2324271.9743219069</v>
      </c>
      <c r="J14" s="107">
        <v>-2411109.97928847</v>
      </c>
      <c r="K14" s="107">
        <v>-2498049.9577466398</v>
      </c>
      <c r="L14" s="107">
        <v>-2585071.5149980951</v>
      </c>
      <c r="M14" s="107">
        <v>-2672165.5867324714</v>
      </c>
      <c r="N14" s="107">
        <v>-2759350.3015704979</v>
      </c>
      <c r="O14" s="107">
        <f t="shared" ref="O14:O18" si="0">SUM(B14:N14)/13</f>
        <v>-2239649.0972034354</v>
      </c>
    </row>
    <row r="15" spans="1:15" x14ac:dyDescent="0.25">
      <c r="A15" s="106" t="s">
        <v>55</v>
      </c>
      <c r="B15" s="107">
        <v>-1703881.61</v>
      </c>
      <c r="C15" s="107">
        <v>-1703881.61</v>
      </c>
      <c r="D15" s="107">
        <v>-1703881.61</v>
      </c>
      <c r="E15" s="107">
        <v>-1703881.61</v>
      </c>
      <c r="F15" s="107">
        <v>-1703881.61</v>
      </c>
      <c r="G15" s="107">
        <v>-1703881.61</v>
      </c>
      <c r="H15" s="107">
        <v>-1703881.61</v>
      </c>
      <c r="I15" s="107">
        <v>-1703881.61</v>
      </c>
      <c r="J15" s="107">
        <v>-1703881.61</v>
      </c>
      <c r="K15" s="107">
        <v>-1703881.61</v>
      </c>
      <c r="L15" s="107">
        <v>-1703881.61</v>
      </c>
      <c r="M15" s="107">
        <v>-1703881.61</v>
      </c>
      <c r="N15" s="107">
        <v>-1703881.61</v>
      </c>
      <c r="O15" s="107">
        <f t="shared" si="0"/>
        <v>-1703881.6099999996</v>
      </c>
    </row>
    <row r="16" spans="1:15" x14ac:dyDescent="0.25">
      <c r="A16" s="106" t="s">
        <v>104</v>
      </c>
      <c r="B16" s="107">
        <v>-728745.74213796353</v>
      </c>
      <c r="C16" s="107">
        <v>-753575.08113611653</v>
      </c>
      <c r="D16" s="107">
        <v>-778459.75091635436</v>
      </c>
      <c r="E16" s="107">
        <v>-803392.851988927</v>
      </c>
      <c r="F16" s="107">
        <v>-828368.86476203392</v>
      </c>
      <c r="G16" s="107">
        <v>-853383.37356223504</v>
      </c>
      <c r="H16" s="107">
        <v>-878432.84585077828</v>
      </c>
      <c r="I16" s="107">
        <v>-903514.45559666166</v>
      </c>
      <c r="J16" s="107">
        <v>-928625.9419750839</v>
      </c>
      <c r="K16" s="107">
        <v>-953765.49632620404</v>
      </c>
      <c r="L16" s="107">
        <v>-978931.67172214901</v>
      </c>
      <c r="M16" s="107">
        <v>-1004126.4292505309</v>
      </c>
      <c r="N16" s="107">
        <v>-1029365.3779861256</v>
      </c>
      <c r="O16" s="107">
        <f t="shared" si="0"/>
        <v>-878668.2987085511</v>
      </c>
    </row>
    <row r="17" spans="1:15" ht="15.75" thickBot="1" x14ac:dyDescent="0.3">
      <c r="A17" s="106" t="s">
        <v>105</v>
      </c>
      <c r="B17" s="107">
        <v>-13114417.309999999</v>
      </c>
      <c r="C17" s="107">
        <v>-13174575.18</v>
      </c>
      <c r="D17" s="107">
        <v>-13234733.049999999</v>
      </c>
      <c r="E17" s="107">
        <v>-13294890.92</v>
      </c>
      <c r="F17" s="107">
        <v>-13355048.789999999</v>
      </c>
      <c r="G17" s="107">
        <v>-13415206.66</v>
      </c>
      <c r="H17" s="107">
        <v>-13475364.529999999</v>
      </c>
      <c r="I17" s="107">
        <v>-13535522.399999999</v>
      </c>
      <c r="J17" s="107">
        <v>-13595680.27</v>
      </c>
      <c r="K17" s="107">
        <v>-13655838.140000001</v>
      </c>
      <c r="L17" s="107">
        <v>-13715996.01</v>
      </c>
      <c r="M17" s="107">
        <v>-13776153.879999999</v>
      </c>
      <c r="N17" s="107">
        <v>-13836311.75</v>
      </c>
      <c r="O17" s="107">
        <f t="shared" si="0"/>
        <v>-13475364.529999999</v>
      </c>
    </row>
    <row r="18" spans="1:15" x14ac:dyDescent="0.25">
      <c r="A18" s="108" t="s">
        <v>54</v>
      </c>
      <c r="B18" s="109">
        <v>-216821012.09775057</v>
      </c>
      <c r="C18" s="109">
        <v>-218046667.47010529</v>
      </c>
      <c r="D18" s="109">
        <v>-219285139.82793084</v>
      </c>
      <c r="E18" s="109">
        <v>-220480111.89564341</v>
      </c>
      <c r="F18" s="109">
        <v>-221735209.11196923</v>
      </c>
      <c r="G18" s="109">
        <v>-223001120.779982</v>
      </c>
      <c r="H18" s="109">
        <v>-224277218.59942722</v>
      </c>
      <c r="I18" s="109">
        <v>-225563433.21512184</v>
      </c>
      <c r="J18" s="109">
        <v>-226859745.46313509</v>
      </c>
      <c r="K18" s="109">
        <v>-228166232.8841114</v>
      </c>
      <c r="L18" s="109">
        <v>-229483129.69035825</v>
      </c>
      <c r="M18" s="109">
        <v>-230810632.01218578</v>
      </c>
      <c r="N18" s="109">
        <v>-232148730.0492273</v>
      </c>
      <c r="O18" s="109">
        <f t="shared" si="0"/>
        <v>-224359875.62284213</v>
      </c>
    </row>
    <row r="21" spans="1:15" x14ac:dyDescent="0.25">
      <c r="A21" s="110"/>
    </row>
    <row r="22" spans="1:15" x14ac:dyDescent="0.25">
      <c r="A22" s="110" t="s">
        <v>106</v>
      </c>
      <c r="B22" s="111">
        <f>'MFR G1-14'!D18</f>
        <v>17277788.379684981</v>
      </c>
      <c r="C22" s="111">
        <f>'MFR G1-14'!E18</f>
        <v>17442158.890276901</v>
      </c>
      <c r="D22" s="111">
        <f>'MFR G1-14'!F18</f>
        <v>17609837.645817075</v>
      </c>
      <c r="E22" s="111">
        <f>'MFR G1-14'!G18</f>
        <v>17780720.497315846</v>
      </c>
      <c r="F22" s="111">
        <f>'MFR G1-14'!H18</f>
        <v>17951957.458914831</v>
      </c>
      <c r="G22" s="111">
        <f>'MFR G1-14'!I18</f>
        <v>18123481.875260659</v>
      </c>
      <c r="H22" s="111">
        <f>'MFR G1-14'!J18</f>
        <v>18295240.422070615</v>
      </c>
      <c r="I22" s="111">
        <f>'MFR G1-14'!K18</f>
        <v>18467190.439918555</v>
      </c>
      <c r="J22" s="111">
        <f>'MFR G1-14'!L18</f>
        <v>18639297.801263537</v>
      </c>
      <c r="K22" s="111">
        <f>'MFR G1-14'!M18</f>
        <v>18811535.204072829</v>
      </c>
      <c r="L22" s="111">
        <f>'MFR G1-14'!N18</f>
        <v>18983880.806720227</v>
      </c>
      <c r="M22" s="111">
        <f>'MFR G1-14'!O18</f>
        <v>19156327.505982984</v>
      </c>
      <c r="N22" s="111">
        <f>'MFR G1-14'!P18</f>
        <v>19328909.039556604</v>
      </c>
      <c r="O22" s="111">
        <f>'MFR G1-14'!Q18</f>
        <v>18297563.53591197</v>
      </c>
    </row>
    <row r="23" spans="1:15" x14ac:dyDescent="0.25">
      <c r="A23" s="112" t="s">
        <v>48</v>
      </c>
      <c r="B23" s="113">
        <f>B22+SUM(B14:B17)</f>
        <v>0</v>
      </c>
      <c r="C23" s="113">
        <f t="shared" ref="C23:O23" si="1">C22+SUM(C14:C17)</f>
        <v>0</v>
      </c>
      <c r="D23" s="113">
        <f t="shared" si="1"/>
        <v>0</v>
      </c>
      <c r="E23" s="113">
        <f t="shared" si="1"/>
        <v>0</v>
      </c>
      <c r="F23" s="113">
        <f t="shared" si="1"/>
        <v>0</v>
      </c>
      <c r="G23" s="113">
        <f t="shared" si="1"/>
        <v>0</v>
      </c>
      <c r="H23" s="113">
        <f t="shared" si="1"/>
        <v>0</v>
      </c>
      <c r="I23" s="113">
        <f t="shared" si="1"/>
        <v>0</v>
      </c>
      <c r="J23" s="113">
        <f t="shared" si="1"/>
        <v>0</v>
      </c>
      <c r="K23" s="113">
        <f t="shared" si="1"/>
        <v>0</v>
      </c>
      <c r="L23" s="113">
        <f t="shared" si="1"/>
        <v>0</v>
      </c>
      <c r="M23" s="113">
        <f t="shared" si="1"/>
        <v>0</v>
      </c>
      <c r="N23" s="113">
        <f t="shared" si="1"/>
        <v>0</v>
      </c>
      <c r="O23" s="113">
        <f t="shared" si="1"/>
        <v>0</v>
      </c>
    </row>
  </sheetData>
  <mergeCells count="2">
    <mergeCell ref="A6:A7"/>
    <mergeCell ref="O6:O7"/>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999D-5AAC-4444-836A-A7BB814888D9}">
  <dimension ref="A1:N58"/>
  <sheetViews>
    <sheetView tabSelected="1" workbookViewId="0">
      <pane xSplit="1" ySplit="7" topLeftCell="B8" activePane="bottomRight" state="frozen"/>
      <selection sqref="A1:A2"/>
      <selection pane="topRight" sqref="A1:A2"/>
      <selection pane="bottomLeft" sqref="A1:A2"/>
      <selection pane="bottomRight" activeCell="B1" sqref="B1"/>
    </sheetView>
  </sheetViews>
  <sheetFormatPr defaultRowHeight="15" x14ac:dyDescent="0.25"/>
  <cols>
    <col min="1" max="1" width="86.28515625" bestFit="1" customWidth="1"/>
    <col min="2" max="3" width="12.28515625" bestFit="1" customWidth="1"/>
    <col min="4" max="4" width="11.28515625" bestFit="1" customWidth="1"/>
    <col min="5" max="5" width="10.7109375" bestFit="1" customWidth="1"/>
    <col min="6" max="7" width="12.28515625" bestFit="1" customWidth="1"/>
    <col min="8" max="8" width="11.28515625" bestFit="1" customWidth="1"/>
    <col min="9" max="9" width="10.7109375" bestFit="1" customWidth="1"/>
    <col min="10" max="10" width="12.28515625" bestFit="1" customWidth="1"/>
  </cols>
  <sheetData>
    <row r="1" spans="1:11" x14ac:dyDescent="0.25">
      <c r="A1" s="123" t="s">
        <v>116</v>
      </c>
    </row>
    <row r="2" spans="1:11" x14ac:dyDescent="0.25">
      <c r="A2" s="123" t="s">
        <v>109</v>
      </c>
    </row>
    <row r="3" spans="1:11" ht="15.75" thickBot="1" x14ac:dyDescent="0.3">
      <c r="A3" s="65"/>
      <c r="B3" s="65"/>
      <c r="C3" s="65"/>
      <c r="D3" s="65"/>
      <c r="E3" s="65"/>
      <c r="F3" s="65"/>
      <c r="G3" s="65"/>
      <c r="H3" s="65"/>
      <c r="I3" s="65"/>
      <c r="J3" s="65"/>
      <c r="K3" s="65"/>
    </row>
    <row r="4" spans="1:11" x14ac:dyDescent="0.25">
      <c r="A4" s="66" t="s">
        <v>49</v>
      </c>
      <c r="B4" s="64"/>
      <c r="C4" s="64"/>
      <c r="D4" s="64"/>
      <c r="E4" s="64"/>
      <c r="F4" s="64"/>
      <c r="G4" s="64"/>
      <c r="H4" s="64"/>
      <c r="I4" s="64"/>
      <c r="J4" s="64"/>
      <c r="K4" s="64"/>
    </row>
    <row r="5" spans="1:11" ht="15.75" thickBot="1" x14ac:dyDescent="0.3">
      <c r="A5" s="65"/>
      <c r="B5" s="65"/>
      <c r="C5" s="65"/>
      <c r="D5" s="65"/>
      <c r="E5" s="65"/>
      <c r="F5" s="65"/>
      <c r="G5" s="65"/>
      <c r="H5" s="65"/>
      <c r="I5" s="65"/>
      <c r="J5" s="65"/>
      <c r="K5" s="65"/>
    </row>
    <row r="6" spans="1:11" ht="15.75" thickBot="1" x14ac:dyDescent="0.3">
      <c r="A6" s="118" t="s">
        <v>57</v>
      </c>
      <c r="B6" s="118" t="s">
        <v>35</v>
      </c>
      <c r="C6" s="118"/>
      <c r="D6" s="118"/>
      <c r="E6" s="118"/>
      <c r="F6" s="118"/>
      <c r="G6" s="118"/>
      <c r="H6" s="118"/>
      <c r="I6" s="118"/>
      <c r="J6" s="118"/>
      <c r="K6" s="118"/>
    </row>
    <row r="7" spans="1:11" ht="39" thickBot="1" x14ac:dyDescent="0.3">
      <c r="A7" s="118"/>
      <c r="B7" s="67" t="s">
        <v>58</v>
      </c>
      <c r="C7" s="67" t="s">
        <v>59</v>
      </c>
      <c r="D7" s="67" t="s">
        <v>60</v>
      </c>
      <c r="E7" s="67" t="s">
        <v>61</v>
      </c>
      <c r="F7" s="67" t="s">
        <v>62</v>
      </c>
      <c r="G7" s="67" t="s">
        <v>63</v>
      </c>
      <c r="H7" s="67" t="s">
        <v>64</v>
      </c>
      <c r="I7" s="67" t="s">
        <v>65</v>
      </c>
      <c r="J7" s="67" t="s">
        <v>66</v>
      </c>
      <c r="K7" s="67" t="s">
        <v>67</v>
      </c>
    </row>
    <row r="8" spans="1:11" x14ac:dyDescent="0.25">
      <c r="A8" s="68" t="s">
        <v>68</v>
      </c>
      <c r="B8" s="69"/>
      <c r="C8" s="69"/>
      <c r="D8" s="69"/>
      <c r="E8" s="69"/>
      <c r="F8" s="69"/>
      <c r="G8" s="69"/>
      <c r="H8" s="69"/>
      <c r="I8" s="69"/>
      <c r="J8" s="69"/>
      <c r="K8" s="70"/>
    </row>
    <row r="9" spans="1:11" x14ac:dyDescent="0.25">
      <c r="A9" s="71" t="s">
        <v>53</v>
      </c>
      <c r="B9" s="69"/>
      <c r="C9" s="69"/>
      <c r="D9" s="69"/>
      <c r="E9" s="69"/>
      <c r="F9" s="69"/>
      <c r="G9" s="69"/>
      <c r="H9" s="69"/>
      <c r="I9" s="69"/>
      <c r="J9" s="69"/>
      <c r="K9" s="70"/>
    </row>
    <row r="10" spans="1:11" x14ac:dyDescent="0.25">
      <c r="A10" s="72" t="s">
        <v>69</v>
      </c>
      <c r="B10" s="69"/>
      <c r="C10" s="69"/>
      <c r="D10" s="69"/>
      <c r="E10" s="69"/>
      <c r="F10" s="69"/>
      <c r="G10" s="69"/>
      <c r="H10" s="69"/>
      <c r="I10" s="69"/>
      <c r="J10" s="69"/>
      <c r="K10" s="70"/>
    </row>
    <row r="11" spans="1:11" x14ac:dyDescent="0.25">
      <c r="A11" s="73" t="s">
        <v>70</v>
      </c>
      <c r="B11" s="69"/>
      <c r="C11" s="69"/>
      <c r="D11" s="69"/>
      <c r="E11" s="69"/>
      <c r="F11" s="69"/>
      <c r="G11" s="69"/>
      <c r="H11" s="69"/>
      <c r="I11" s="69"/>
      <c r="J11" s="69"/>
      <c r="K11" s="70"/>
    </row>
    <row r="12" spans="1:11" ht="15.75" thickBot="1" x14ac:dyDescent="0.3">
      <c r="A12" s="74" t="s">
        <v>71</v>
      </c>
      <c r="B12" s="69">
        <v>-3216177.405911989</v>
      </c>
      <c r="C12" s="69">
        <v>-3216177.405911989</v>
      </c>
      <c r="D12" s="69">
        <v>0</v>
      </c>
      <c r="E12" s="69">
        <v>0</v>
      </c>
      <c r="F12" s="69">
        <v>-3216177.405911989</v>
      </c>
      <c r="G12" s="69">
        <v>-3216177.405911989</v>
      </c>
      <c r="H12" s="69">
        <v>0</v>
      </c>
      <c r="I12" s="69">
        <v>0</v>
      </c>
      <c r="J12" s="69">
        <v>-3216177.405911989</v>
      </c>
      <c r="K12" s="75">
        <v>1</v>
      </c>
    </row>
    <row r="13" spans="1:11" x14ac:dyDescent="0.25">
      <c r="A13" s="85" t="s">
        <v>70</v>
      </c>
      <c r="B13" s="86">
        <v>-3216177.405911989</v>
      </c>
      <c r="C13" s="86">
        <v>-3216177.405911989</v>
      </c>
      <c r="D13" s="86">
        <v>0</v>
      </c>
      <c r="E13" s="86">
        <v>0</v>
      </c>
      <c r="F13" s="86">
        <v>-3216177.405911989</v>
      </c>
      <c r="G13" s="86">
        <v>-3216177.405911989</v>
      </c>
      <c r="H13" s="86">
        <v>0</v>
      </c>
      <c r="I13" s="86">
        <v>0</v>
      </c>
      <c r="J13" s="86">
        <v>-3216177.405911989</v>
      </c>
      <c r="K13" s="87">
        <v>1</v>
      </c>
    </row>
    <row r="15" spans="1:11" x14ac:dyDescent="0.25">
      <c r="A15" s="73" t="s">
        <v>72</v>
      </c>
      <c r="B15" s="69"/>
      <c r="C15" s="69"/>
      <c r="D15" s="69"/>
      <c r="E15" s="69"/>
      <c r="F15" s="69"/>
      <c r="G15" s="69"/>
      <c r="H15" s="69"/>
      <c r="I15" s="69"/>
      <c r="J15" s="69"/>
      <c r="K15" s="70"/>
    </row>
    <row r="16" spans="1:11" x14ac:dyDescent="0.25">
      <c r="A16" s="74" t="s">
        <v>73</v>
      </c>
      <c r="B16" s="69">
        <v>-13416.049999999997</v>
      </c>
      <c r="C16" s="69">
        <v>-13416.049999999997</v>
      </c>
      <c r="D16" s="69">
        <v>0</v>
      </c>
      <c r="E16" s="69">
        <v>0</v>
      </c>
      <c r="F16" s="69">
        <v>-13416.049999999997</v>
      </c>
      <c r="G16" s="69">
        <v>-13416.049999999997</v>
      </c>
      <c r="H16" s="69">
        <v>0</v>
      </c>
      <c r="I16" s="69">
        <v>0</v>
      </c>
      <c r="J16" s="69">
        <v>-13416.049999999997</v>
      </c>
      <c r="K16" s="75">
        <v>1</v>
      </c>
    </row>
    <row r="17" spans="1:11" x14ac:dyDescent="0.25">
      <c r="A17" s="74" t="s">
        <v>74</v>
      </c>
      <c r="B17" s="69">
        <v>31592.84811352324</v>
      </c>
      <c r="C17" s="69">
        <v>31592.84811352324</v>
      </c>
      <c r="D17" s="69">
        <v>0</v>
      </c>
      <c r="E17" s="69">
        <v>-49069.796661833199</v>
      </c>
      <c r="F17" s="69">
        <v>-17476.94854830996</v>
      </c>
      <c r="G17" s="69">
        <v>31592.84811352324</v>
      </c>
      <c r="H17" s="69">
        <v>0</v>
      </c>
      <c r="I17" s="69">
        <v>-49069.796661833199</v>
      </c>
      <c r="J17" s="69">
        <v>-17476.94854830996</v>
      </c>
      <c r="K17" s="75">
        <v>1</v>
      </c>
    </row>
    <row r="18" spans="1:11" x14ac:dyDescent="0.25">
      <c r="A18" s="74" t="s">
        <v>75</v>
      </c>
      <c r="B18" s="69">
        <v>-132914873.78508022</v>
      </c>
      <c r="C18" s="69">
        <v>-132914873.78508022</v>
      </c>
      <c r="D18" s="69">
        <v>0</v>
      </c>
      <c r="E18" s="69">
        <v>-56669.679207888352</v>
      </c>
      <c r="F18" s="69">
        <v>-132971543.46428812</v>
      </c>
      <c r="G18" s="69">
        <v>-132914873.78508022</v>
      </c>
      <c r="H18" s="69">
        <v>0</v>
      </c>
      <c r="I18" s="69">
        <v>-56669.679207888352</v>
      </c>
      <c r="J18" s="69">
        <v>-132971543.46428812</v>
      </c>
      <c r="K18" s="75">
        <v>1</v>
      </c>
    </row>
    <row r="19" spans="1:11" x14ac:dyDescent="0.25">
      <c r="A19" s="74" t="s">
        <v>76</v>
      </c>
      <c r="B19" s="69">
        <v>-412535.57674540672</v>
      </c>
      <c r="C19" s="69">
        <v>-412535.57674540672</v>
      </c>
      <c r="D19" s="69">
        <v>0</v>
      </c>
      <c r="E19" s="69">
        <v>7944.7249818386272</v>
      </c>
      <c r="F19" s="69">
        <v>-404590.85176356812</v>
      </c>
      <c r="G19" s="69">
        <v>-412535.57674540672</v>
      </c>
      <c r="H19" s="69">
        <v>0</v>
      </c>
      <c r="I19" s="69">
        <v>7944.7249818386272</v>
      </c>
      <c r="J19" s="69">
        <v>-404590.85176356812</v>
      </c>
      <c r="K19" s="75">
        <v>1</v>
      </c>
    </row>
    <row r="20" spans="1:11" x14ac:dyDescent="0.25">
      <c r="A20" s="74" t="s">
        <v>77</v>
      </c>
      <c r="B20" s="69">
        <v>-5825522.0140800588</v>
      </c>
      <c r="C20" s="69">
        <v>-5825522.0140800588</v>
      </c>
      <c r="D20" s="69">
        <v>0</v>
      </c>
      <c r="E20" s="69">
        <v>-33822.456176272637</v>
      </c>
      <c r="F20" s="69">
        <v>-5859344.4702563314</v>
      </c>
      <c r="G20" s="69">
        <v>-5825522.0140800588</v>
      </c>
      <c r="H20" s="69">
        <v>0</v>
      </c>
      <c r="I20" s="69">
        <v>-33822.456176272637</v>
      </c>
      <c r="J20" s="69">
        <v>-5859344.4702563314</v>
      </c>
      <c r="K20" s="75">
        <v>1</v>
      </c>
    </row>
    <row r="21" spans="1:11" x14ac:dyDescent="0.25">
      <c r="A21" s="74" t="s">
        <v>78</v>
      </c>
      <c r="B21" s="69">
        <v>-50008850.02421464</v>
      </c>
      <c r="C21" s="69">
        <v>-50008850.02421464</v>
      </c>
      <c r="D21" s="69">
        <v>0</v>
      </c>
      <c r="E21" s="69">
        <v>7439055.779461192</v>
      </c>
      <c r="F21" s="69">
        <v>-42569794.24475345</v>
      </c>
      <c r="G21" s="69">
        <v>-50008850.02421464</v>
      </c>
      <c r="H21" s="69">
        <v>0</v>
      </c>
      <c r="I21" s="69">
        <v>7439055.779461192</v>
      </c>
      <c r="J21" s="69">
        <v>-42569794.24475345</v>
      </c>
      <c r="K21" s="75">
        <v>1</v>
      </c>
    </row>
    <row r="22" spans="1:11" x14ac:dyDescent="0.25">
      <c r="A22" s="74" t="s">
        <v>79</v>
      </c>
      <c r="B22" s="69">
        <v>-1522474.0771467756</v>
      </c>
      <c r="C22" s="69">
        <v>-1522474.0771467756</v>
      </c>
      <c r="D22" s="69">
        <v>0</v>
      </c>
      <c r="E22" s="69">
        <v>-4909556.405085356</v>
      </c>
      <c r="F22" s="69">
        <v>-6432030.4822321311</v>
      </c>
      <c r="G22" s="69">
        <v>-1522474.0771467756</v>
      </c>
      <c r="H22" s="69">
        <v>0</v>
      </c>
      <c r="I22" s="69">
        <v>-4909556.405085356</v>
      </c>
      <c r="J22" s="69">
        <v>-6432030.4822321311</v>
      </c>
      <c r="K22" s="75">
        <v>1</v>
      </c>
    </row>
    <row r="23" spans="1:11" x14ac:dyDescent="0.25">
      <c r="A23" s="74" t="s">
        <v>80</v>
      </c>
      <c r="B23" s="69">
        <v>1450896.7367004792</v>
      </c>
      <c r="C23" s="69">
        <v>1450896.7367004792</v>
      </c>
      <c r="D23" s="69">
        <v>0</v>
      </c>
      <c r="E23" s="69">
        <v>-2966556.5719833518</v>
      </c>
      <c r="F23" s="69">
        <v>-1515659.8352828727</v>
      </c>
      <c r="G23" s="69">
        <v>1450896.7367004792</v>
      </c>
      <c r="H23" s="69">
        <v>0</v>
      </c>
      <c r="I23" s="69">
        <v>-2966556.5719833518</v>
      </c>
      <c r="J23" s="69">
        <v>-1515659.8352828727</v>
      </c>
      <c r="K23" s="75">
        <v>1</v>
      </c>
    </row>
    <row r="24" spans="1:11" x14ac:dyDescent="0.25">
      <c r="A24" s="74" t="s">
        <v>81</v>
      </c>
      <c r="B24" s="69">
        <v>-1983478.4333461015</v>
      </c>
      <c r="C24" s="69">
        <v>-1983478.4333461015</v>
      </c>
      <c r="D24" s="69">
        <v>0</v>
      </c>
      <c r="E24" s="69">
        <v>16007.507181421966</v>
      </c>
      <c r="F24" s="69">
        <v>-1967470.9261646797</v>
      </c>
      <c r="G24" s="69">
        <v>-1983478.4333461015</v>
      </c>
      <c r="H24" s="69">
        <v>0</v>
      </c>
      <c r="I24" s="69">
        <v>16007.507181421966</v>
      </c>
      <c r="J24" s="69">
        <v>-1967470.9261646797</v>
      </c>
      <c r="K24" s="75">
        <v>1</v>
      </c>
    </row>
    <row r="25" spans="1:11" x14ac:dyDescent="0.25">
      <c r="A25" s="74" t="s">
        <v>82</v>
      </c>
      <c r="B25" s="69">
        <v>-139457.74906157504</v>
      </c>
      <c r="C25" s="69">
        <v>-139457.74906157504</v>
      </c>
      <c r="D25" s="69">
        <v>0</v>
      </c>
      <c r="E25" s="69">
        <v>-5631.0221305794994</v>
      </c>
      <c r="F25" s="69">
        <v>-145088.77119215456</v>
      </c>
      <c r="G25" s="69">
        <v>-139457.74906157504</v>
      </c>
      <c r="H25" s="69">
        <v>0</v>
      </c>
      <c r="I25" s="69">
        <v>-5631.0221305794994</v>
      </c>
      <c r="J25" s="69">
        <v>-145088.77119215456</v>
      </c>
      <c r="K25" s="75">
        <v>1</v>
      </c>
    </row>
    <row r="26" spans="1:11" x14ac:dyDescent="0.25">
      <c r="A26" s="74" t="s">
        <v>83</v>
      </c>
      <c r="B26" s="69">
        <v>-2292690.7366329478</v>
      </c>
      <c r="C26" s="69">
        <v>-2292690.7366329478</v>
      </c>
      <c r="D26" s="69">
        <v>0</v>
      </c>
      <c r="E26" s="69">
        <v>-19959.235617570477</v>
      </c>
      <c r="F26" s="69">
        <v>-2312649.9722505184</v>
      </c>
      <c r="G26" s="69">
        <v>-2292690.7366329478</v>
      </c>
      <c r="H26" s="69">
        <v>0</v>
      </c>
      <c r="I26" s="69">
        <v>-19959.235617570477</v>
      </c>
      <c r="J26" s="69">
        <v>-2312649.9722505184</v>
      </c>
      <c r="K26" s="75">
        <v>1</v>
      </c>
    </row>
    <row r="27" spans="1:11" x14ac:dyDescent="0.25">
      <c r="A27" s="74" t="s">
        <v>84</v>
      </c>
      <c r="B27" s="69">
        <v>-402026.17908449896</v>
      </c>
      <c r="C27" s="69">
        <v>-402026.17908449896</v>
      </c>
      <c r="D27" s="69">
        <v>0</v>
      </c>
      <c r="E27" s="69">
        <v>2039.8525650997051</v>
      </c>
      <c r="F27" s="69">
        <v>-399986.32651939924</v>
      </c>
      <c r="G27" s="69">
        <v>-402026.17908449896</v>
      </c>
      <c r="H27" s="69">
        <v>0</v>
      </c>
      <c r="I27" s="69">
        <v>2039.8525650997051</v>
      </c>
      <c r="J27" s="69">
        <v>-399986.32651939924</v>
      </c>
      <c r="K27" s="75">
        <v>1</v>
      </c>
    </row>
    <row r="28" spans="1:11" x14ac:dyDescent="0.25">
      <c r="A28" s="74" t="s">
        <v>85</v>
      </c>
      <c r="B28" s="69">
        <v>-2075839.3866942956</v>
      </c>
      <c r="C28" s="69">
        <v>-2075839.3866942956</v>
      </c>
      <c r="D28" s="69">
        <v>2075839.3866942956</v>
      </c>
      <c r="E28" s="69">
        <v>-1918606.8977642986</v>
      </c>
      <c r="F28" s="69">
        <v>-1918606.8977642986</v>
      </c>
      <c r="G28" s="69">
        <v>-2075839.3866942956</v>
      </c>
      <c r="H28" s="69">
        <v>2075839.3866942956</v>
      </c>
      <c r="I28" s="69">
        <v>-1918606.8977642986</v>
      </c>
      <c r="J28" s="69">
        <v>-1918606.8977642986</v>
      </c>
      <c r="K28" s="75">
        <v>1</v>
      </c>
    </row>
    <row r="29" spans="1:11" x14ac:dyDescent="0.25">
      <c r="A29" s="74" t="s">
        <v>86</v>
      </c>
      <c r="B29" s="69">
        <v>-494303.38183287974</v>
      </c>
      <c r="C29" s="69">
        <v>-494303.38183287974</v>
      </c>
      <c r="D29" s="69">
        <v>494303.38183287974</v>
      </c>
      <c r="E29" s="69">
        <v>-500019.45042830484</v>
      </c>
      <c r="F29" s="69">
        <v>-500019.45042830484</v>
      </c>
      <c r="G29" s="69">
        <v>-494303.38183287974</v>
      </c>
      <c r="H29" s="69">
        <v>494303.38183287974</v>
      </c>
      <c r="I29" s="69">
        <v>-500019.45042830484</v>
      </c>
      <c r="J29" s="69">
        <v>-500019.45042830484</v>
      </c>
      <c r="K29" s="75">
        <v>1</v>
      </c>
    </row>
    <row r="30" spans="1:11" x14ac:dyDescent="0.25">
      <c r="A30" s="74" t="s">
        <v>87</v>
      </c>
      <c r="B30" s="69">
        <v>-87766.795525953887</v>
      </c>
      <c r="C30" s="69">
        <v>-87766.795525953887</v>
      </c>
      <c r="D30" s="69">
        <v>87766.795525953887</v>
      </c>
      <c r="E30" s="69">
        <v>-80168.629017994259</v>
      </c>
      <c r="F30" s="69">
        <v>-80168.629017994259</v>
      </c>
      <c r="G30" s="69">
        <v>-87766.795525953887</v>
      </c>
      <c r="H30" s="69">
        <v>87766.795525953887</v>
      </c>
      <c r="I30" s="69">
        <v>-80168.629017994259</v>
      </c>
      <c r="J30" s="69">
        <v>-80168.629017994259</v>
      </c>
      <c r="K30" s="75">
        <v>1</v>
      </c>
    </row>
    <row r="31" spans="1:11" x14ac:dyDescent="0.25">
      <c r="A31" s="74" t="s">
        <v>88</v>
      </c>
      <c r="B31" s="69">
        <v>-52019.665384151849</v>
      </c>
      <c r="C31" s="69">
        <v>-52019.665384151849</v>
      </c>
      <c r="D31" s="69">
        <v>52019.665384151849</v>
      </c>
      <c r="E31" s="69">
        <v>-47238.237352490949</v>
      </c>
      <c r="F31" s="69">
        <v>-47238.237352490949</v>
      </c>
      <c r="G31" s="69">
        <v>-52019.665384151849</v>
      </c>
      <c r="H31" s="69">
        <v>52019.665384151849</v>
      </c>
      <c r="I31" s="69">
        <v>-47238.237352490949</v>
      </c>
      <c r="J31" s="69">
        <v>-47238.237352490949</v>
      </c>
      <c r="K31" s="75">
        <v>1</v>
      </c>
    </row>
    <row r="32" spans="1:11" ht="15.75" thickBot="1" x14ac:dyDescent="0.3">
      <c r="A32" s="74" t="s">
        <v>89</v>
      </c>
      <c r="B32" s="69">
        <v>-382147.48904929584</v>
      </c>
      <c r="C32" s="69">
        <v>-382147.48904929584</v>
      </c>
      <c r="D32" s="69">
        <v>0</v>
      </c>
      <c r="E32" s="69">
        <v>0</v>
      </c>
      <c r="F32" s="69">
        <v>-382147.48904929584</v>
      </c>
      <c r="G32" s="69">
        <v>-382147.48904929584</v>
      </c>
      <c r="H32" s="69">
        <v>0</v>
      </c>
      <c r="I32" s="69">
        <v>0</v>
      </c>
      <c r="J32" s="69">
        <v>-382147.48904929584</v>
      </c>
      <c r="K32" s="75">
        <v>1</v>
      </c>
    </row>
    <row r="33" spans="1:11" x14ac:dyDescent="0.25">
      <c r="A33" s="76" t="s">
        <v>72</v>
      </c>
      <c r="B33" s="77">
        <v>-197124911.75906476</v>
      </c>
      <c r="C33" s="77">
        <v>-197124911.75906476</v>
      </c>
      <c r="D33" s="77">
        <v>2709929.2294372814</v>
      </c>
      <c r="E33" s="77">
        <v>-3122250.5172363878</v>
      </c>
      <c r="F33" s="77">
        <v>-197537233.04686391</v>
      </c>
      <c r="G33" s="77">
        <v>-197124911.75906476</v>
      </c>
      <c r="H33" s="77">
        <v>2709929.2294372814</v>
      </c>
      <c r="I33" s="77">
        <v>-3122250.5172363878</v>
      </c>
      <c r="J33" s="77">
        <v>-197537233.04686391</v>
      </c>
      <c r="K33" s="78">
        <v>17</v>
      </c>
    </row>
    <row r="35" spans="1:11" x14ac:dyDescent="0.25">
      <c r="A35" s="73" t="s">
        <v>90</v>
      </c>
      <c r="B35" s="69"/>
      <c r="C35" s="69"/>
      <c r="D35" s="69"/>
      <c r="E35" s="69"/>
      <c r="F35" s="69"/>
      <c r="G35" s="69"/>
      <c r="H35" s="69"/>
      <c r="I35" s="69"/>
      <c r="J35" s="69"/>
      <c r="K35" s="70"/>
    </row>
    <row r="36" spans="1:11" x14ac:dyDescent="0.25">
      <c r="A36" s="74" t="s">
        <v>91</v>
      </c>
      <c r="B36" s="69">
        <v>-4673774.3235843759</v>
      </c>
      <c r="C36" s="69">
        <v>-4673774.3235843759</v>
      </c>
      <c r="D36" s="69">
        <v>0</v>
      </c>
      <c r="E36" s="69">
        <v>143913.41846400005</v>
      </c>
      <c r="F36" s="69">
        <v>-4529860.9051203756</v>
      </c>
      <c r="G36" s="69">
        <v>-4673774.3235843759</v>
      </c>
      <c r="H36" s="69">
        <v>0</v>
      </c>
      <c r="I36" s="69">
        <v>143913.41846400005</v>
      </c>
      <c r="J36" s="69">
        <v>-4529860.9051203756</v>
      </c>
      <c r="K36" s="75">
        <v>1</v>
      </c>
    </row>
    <row r="37" spans="1:11" x14ac:dyDescent="0.25">
      <c r="A37" s="74" t="s">
        <v>92</v>
      </c>
      <c r="B37" s="69">
        <v>-1781838.2372499986</v>
      </c>
      <c r="C37" s="69">
        <v>-1781838.2372499986</v>
      </c>
      <c r="D37" s="69">
        <v>0</v>
      </c>
      <c r="E37" s="69">
        <v>-49288.005684000003</v>
      </c>
      <c r="F37" s="69">
        <v>-1831126.2429339986</v>
      </c>
      <c r="G37" s="69">
        <v>-1781838.2372499986</v>
      </c>
      <c r="H37" s="69">
        <v>0</v>
      </c>
      <c r="I37" s="69">
        <v>-49288.005684000003</v>
      </c>
      <c r="J37" s="69">
        <v>-1831126.2429339986</v>
      </c>
      <c r="K37" s="75">
        <v>1</v>
      </c>
    </row>
    <row r="38" spans="1:11" x14ac:dyDescent="0.25">
      <c r="A38" s="74" t="s">
        <v>93</v>
      </c>
      <c r="B38" s="69">
        <v>-2383927.7570310263</v>
      </c>
      <c r="C38" s="69">
        <v>-2383927.7570310263</v>
      </c>
      <c r="D38" s="69">
        <v>0</v>
      </c>
      <c r="E38" s="69">
        <v>13686.779487500004</v>
      </c>
      <c r="F38" s="69">
        <v>-2370240.9775435263</v>
      </c>
      <c r="G38" s="69">
        <v>-2383927.7570310263</v>
      </c>
      <c r="H38" s="69">
        <v>0</v>
      </c>
      <c r="I38" s="69">
        <v>13686.779487500004</v>
      </c>
      <c r="J38" s="69">
        <v>-2370240.9775435263</v>
      </c>
      <c r="K38" s="75">
        <v>1</v>
      </c>
    </row>
    <row r="39" spans="1:11" x14ac:dyDescent="0.25">
      <c r="A39" s="82" t="s">
        <v>94</v>
      </c>
      <c r="B39" s="83">
        <v>-13475364.529999999</v>
      </c>
      <c r="C39" s="83">
        <v>-13475364.529999999</v>
      </c>
      <c r="D39" s="83">
        <v>0</v>
      </c>
      <c r="E39" s="83">
        <v>0</v>
      </c>
      <c r="F39" s="83">
        <v>-13475364.529999999</v>
      </c>
      <c r="G39" s="83">
        <v>-13475364.529999999</v>
      </c>
      <c r="H39" s="83">
        <v>0</v>
      </c>
      <c r="I39" s="83">
        <v>0</v>
      </c>
      <c r="J39" s="83">
        <v>-13475364.529999999</v>
      </c>
      <c r="K39" s="84">
        <v>1</v>
      </c>
    </row>
    <row r="40" spans="1:11" ht="15.75" thickBot="1" x14ac:dyDescent="0.3">
      <c r="A40" s="82" t="s">
        <v>95</v>
      </c>
      <c r="B40" s="83">
        <v>-1703881.6099999996</v>
      </c>
      <c r="C40" s="83">
        <v>-1703881.6099999996</v>
      </c>
      <c r="D40" s="83">
        <v>1703881.6099999996</v>
      </c>
      <c r="E40" s="83">
        <v>0</v>
      </c>
      <c r="F40" s="83">
        <v>0</v>
      </c>
      <c r="G40" s="83">
        <v>-1703881.6099999996</v>
      </c>
      <c r="H40" s="83">
        <v>1703881.6099999996</v>
      </c>
      <c r="I40" s="83">
        <v>0</v>
      </c>
      <c r="J40" s="83">
        <v>0</v>
      </c>
      <c r="K40" s="84">
        <v>1</v>
      </c>
    </row>
    <row r="41" spans="1:11" x14ac:dyDescent="0.25">
      <c r="A41" s="76" t="s">
        <v>90</v>
      </c>
      <c r="B41" s="77">
        <v>-24018786.457865402</v>
      </c>
      <c r="C41" s="77">
        <v>-24018786.457865402</v>
      </c>
      <c r="D41" s="77">
        <v>1703881.6099999996</v>
      </c>
      <c r="E41" s="77">
        <v>108312.19226750004</v>
      </c>
      <c r="F41" s="77">
        <v>-22206592.655597903</v>
      </c>
      <c r="G41" s="77">
        <v>-24018786.457865402</v>
      </c>
      <c r="H41" s="77">
        <v>1703881.6099999996</v>
      </c>
      <c r="I41" s="77">
        <v>108312.19226750004</v>
      </c>
      <c r="J41" s="77">
        <v>-22206592.655597903</v>
      </c>
      <c r="K41" s="78">
        <v>5</v>
      </c>
    </row>
    <row r="42" spans="1:11" ht="15.75" thickBot="1" x14ac:dyDescent="0.3"/>
    <row r="43" spans="1:11" x14ac:dyDescent="0.25">
      <c r="A43" s="79" t="s">
        <v>69</v>
      </c>
      <c r="B43" s="80">
        <v>-224359875.62284213</v>
      </c>
      <c r="C43" s="80">
        <v>-224359875.62284213</v>
      </c>
      <c r="D43" s="80">
        <v>4413810.8394372808</v>
      </c>
      <c r="E43" s="80">
        <v>-3013938.324968888</v>
      </c>
      <c r="F43" s="80">
        <v>-222960003.10837379</v>
      </c>
      <c r="G43" s="80">
        <v>-224359875.62284213</v>
      </c>
      <c r="H43" s="80">
        <v>4413810.8394372808</v>
      </c>
      <c r="I43" s="80">
        <v>-3013938.324968888</v>
      </c>
      <c r="J43" s="80">
        <v>-222960003.10837379</v>
      </c>
      <c r="K43" s="70">
        <v>23</v>
      </c>
    </row>
    <row r="46" spans="1:11" x14ac:dyDescent="0.25">
      <c r="A46" s="63" t="s">
        <v>96</v>
      </c>
      <c r="B46" s="81">
        <f>B13+SUM(B39:B40)</f>
        <v>-18395423.545911986</v>
      </c>
      <c r="C46" s="81"/>
      <c r="D46" s="81"/>
      <c r="E46" s="81"/>
      <c r="F46" s="81"/>
      <c r="G46" s="81"/>
      <c r="H46" s="81"/>
      <c r="I46" s="81"/>
      <c r="J46" s="81"/>
    </row>
    <row r="48" spans="1:11" x14ac:dyDescent="0.25">
      <c r="A48" s="63" t="s">
        <v>97</v>
      </c>
      <c r="B48" s="88">
        <f>'MFR G1-14'!Q18</f>
        <v>18297563.53591197</v>
      </c>
    </row>
    <row r="49" spans="1:14" x14ac:dyDescent="0.25">
      <c r="B49" s="97">
        <f>B46+B48</f>
        <v>-97860.01000001654</v>
      </c>
    </row>
    <row r="51" spans="1:14" x14ac:dyDescent="0.25">
      <c r="A51" s="91" t="s">
        <v>100</v>
      </c>
      <c r="B51" t="s">
        <v>108</v>
      </c>
      <c r="C51" s="95"/>
      <c r="D51" s="95"/>
      <c r="E51" s="95"/>
      <c r="F51" s="95"/>
      <c r="G51" s="95"/>
      <c r="H51" s="95"/>
      <c r="I51" s="95"/>
      <c r="J51" s="95"/>
      <c r="K51" s="95"/>
      <c r="L51" s="95"/>
      <c r="M51" s="95"/>
      <c r="N51" s="95"/>
    </row>
    <row r="52" spans="1:14" x14ac:dyDescent="0.25">
      <c r="A52" s="92" t="s">
        <v>98</v>
      </c>
      <c r="B52" s="90">
        <v>97976</v>
      </c>
      <c r="C52" s="95"/>
      <c r="D52" s="95"/>
      <c r="E52" s="95"/>
      <c r="F52" s="95"/>
      <c r="G52" s="95"/>
      <c r="H52" s="95"/>
      <c r="I52" s="95"/>
      <c r="J52" s="95"/>
      <c r="K52" s="95"/>
      <c r="L52" s="95"/>
      <c r="M52" s="95"/>
      <c r="N52" s="95"/>
    </row>
    <row r="53" spans="1:14" x14ac:dyDescent="0.25">
      <c r="A53" s="92" t="s">
        <v>99</v>
      </c>
      <c r="B53" s="96">
        <v>-115.99</v>
      </c>
    </row>
    <row r="54" spans="1:14" x14ac:dyDescent="0.25">
      <c r="B54" s="93">
        <f>SUM(B52:B53)</f>
        <v>97860.01</v>
      </c>
    </row>
    <row r="56" spans="1:14" x14ac:dyDescent="0.25">
      <c r="A56" s="94" t="s">
        <v>48</v>
      </c>
      <c r="B56" s="89">
        <f>B49+B54</f>
        <v>-1.6545527614653111E-8</v>
      </c>
    </row>
    <row r="58" spans="1:14" ht="45" customHeight="1" x14ac:dyDescent="0.25">
      <c r="B58" s="122" t="s">
        <v>107</v>
      </c>
      <c r="C58" s="122"/>
      <c r="D58" s="122"/>
      <c r="E58" s="122"/>
      <c r="F58" s="122"/>
      <c r="G58" s="122"/>
      <c r="H58" s="122"/>
      <c r="I58" s="122"/>
      <c r="J58" s="122"/>
    </row>
  </sheetData>
  <mergeCells count="3">
    <mergeCell ref="B6:K6"/>
    <mergeCell ref="A6:A7"/>
    <mergeCell ref="B58:J58"/>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MFR G1-14</vt:lpstr>
      <vt:lpstr>Support --&gt;</vt:lpstr>
      <vt:lpstr>CDR Reserve Data</vt:lpstr>
      <vt:lpstr>Capital Leases</vt:lpstr>
      <vt:lpstr>Reconciliations --&gt;</vt:lpstr>
      <vt:lpstr>General Ledger</vt:lpstr>
      <vt:lpstr>Rate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2022-06-29T20:15:32Z</dcterms:created>
  <dcterms:modified xsi:type="dcterms:W3CDTF">2022-06-29T20:15:36Z</dcterms:modified>
</cp:coreProperties>
</file>