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2500" yWindow="2370" windowWidth="28425" windowHeight="15375"/>
  </bookViews>
  <sheets>
    <sheet name="Sched E4" sheetId="5" r:id="rId1"/>
    <sheet name="2016" sheetId="2" r:id="rId2"/>
    <sheet name="2017" sheetId="3" r:id="rId3"/>
    <sheet name="2018" sheetId="4" r:id="rId4"/>
    <sheet name="2019" sheetId="8" r:id="rId5"/>
    <sheet name="2021 bud" sheetId="9" r:id="rId6"/>
    <sheet name="IND 2021 Bud" sheetId="10" r:id="rId7"/>
    <sheet name="2019 bud" sheetId="7" r:id="rId8"/>
  </sheets>
  <definedNames>
    <definedName name="_Regression_Int" localSheetId="0" hidden="1">1</definedName>
    <definedName name="_xlnm.Print_Area" localSheetId="0">'Sched E4'!$A$1:$N$92</definedName>
    <definedName name="Print_Area_MI" localSheetId="0">'Sched E4'!$A$1:$N$94</definedName>
    <definedName name="SUPRESS">'2019'!$M$1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5" i="9" l="1"/>
  <c r="E64" i="9"/>
  <c r="E40" i="9" s="1"/>
  <c r="E63" i="9"/>
  <c r="E39" i="9" s="1"/>
  <c r="M45" i="9"/>
  <c r="M63" i="9"/>
  <c r="M39" i="9" s="1"/>
  <c r="M64" i="9"/>
  <c r="M40" i="9" s="1"/>
  <c r="F45" i="9"/>
  <c r="F63" i="9"/>
  <c r="F39" i="9" s="1"/>
  <c r="F64" i="9"/>
  <c r="F40" i="9" s="1"/>
  <c r="N45" i="9"/>
  <c r="N64" i="9"/>
  <c r="N40" i="9" s="1"/>
  <c r="N63" i="9"/>
  <c r="N39" i="9" s="1"/>
  <c r="D45" i="9"/>
  <c r="D63" i="9"/>
  <c r="D39" i="9" s="1"/>
  <c r="D64" i="9"/>
  <c r="D40" i="9" s="1"/>
  <c r="G45" i="9"/>
  <c r="G64" i="9"/>
  <c r="G40" i="9" s="1"/>
  <c r="G63" i="9"/>
  <c r="G39" i="9" s="1"/>
  <c r="L45" i="9"/>
  <c r="L63" i="9"/>
  <c r="L39" i="9" s="1"/>
  <c r="L64" i="9"/>
  <c r="L40" i="9" s="1"/>
  <c r="H45" i="9"/>
  <c r="H64" i="9"/>
  <c r="H40" i="9" s="1"/>
  <c r="H63" i="9"/>
  <c r="H39" i="9" s="1"/>
  <c r="I45" i="9"/>
  <c r="I64" i="9"/>
  <c r="I40" i="9" s="1"/>
  <c r="I63" i="9"/>
  <c r="I39" i="9" s="1"/>
  <c r="J45" i="9"/>
  <c r="J64" i="9"/>
  <c r="J40" i="9" s="1"/>
  <c r="J63" i="9"/>
  <c r="J39" i="9" s="1"/>
  <c r="C45" i="9"/>
  <c r="C63" i="9"/>
  <c r="C64" i="9"/>
  <c r="C40" i="9" s="1"/>
  <c r="K45" i="9"/>
  <c r="K63" i="9"/>
  <c r="K39" i="9" s="1"/>
  <c r="K64" i="9"/>
  <c r="K40" i="9" s="1"/>
  <c r="X70" i="10"/>
  <c r="Y70" i="10" s="1"/>
  <c r="Z70" i="10" s="1"/>
  <c r="V70" i="10"/>
  <c r="U70" i="10"/>
  <c r="T70" i="10"/>
  <c r="S70" i="10"/>
  <c r="R70" i="10"/>
  <c r="Q70" i="10"/>
  <c r="P70" i="10"/>
  <c r="O70" i="10"/>
  <c r="N70" i="10"/>
  <c r="M70" i="10"/>
  <c r="L70" i="10"/>
  <c r="K70" i="10"/>
  <c r="J70" i="10"/>
  <c r="C39" i="9" l="1"/>
  <c r="C68" i="9"/>
  <c r="D68" i="9"/>
  <c r="D69" i="9"/>
  <c r="M68" i="9"/>
  <c r="N68" i="9"/>
  <c r="F68" i="9"/>
  <c r="L68" i="9"/>
  <c r="E68" i="9"/>
  <c r="J68" i="9"/>
  <c r="K68" i="9"/>
  <c r="G68" i="9"/>
  <c r="H68" i="9"/>
  <c r="I68" i="9"/>
  <c r="Q63" i="9"/>
  <c r="O63" i="9"/>
  <c r="R63" i="9" s="1"/>
  <c r="L69" i="9"/>
  <c r="O64" i="9"/>
  <c r="Q64" i="9"/>
  <c r="G69" i="9"/>
  <c r="Q58" i="9"/>
  <c r="Q59" i="9"/>
  <c r="Q57" i="9"/>
  <c r="E69" i="9" l="1"/>
  <c r="F69" i="9"/>
  <c r="C69" i="9"/>
  <c r="I69" i="9"/>
  <c r="H69" i="9"/>
  <c r="K69" i="9"/>
  <c r="M69" i="9"/>
  <c r="R64" i="9"/>
  <c r="S64" i="9" s="1"/>
  <c r="N69" i="9"/>
  <c r="O13" i="9"/>
  <c r="J69" i="9"/>
  <c r="O12" i="9"/>
  <c r="S63" i="9"/>
  <c r="O57" i="9"/>
  <c r="R57" i="9" s="1"/>
  <c r="S57" i="9" s="1"/>
  <c r="O58" i="9"/>
  <c r="R58" i="9" s="1"/>
  <c r="S58" i="9" s="1"/>
  <c r="R59" i="9"/>
  <c r="S59" i="9" s="1"/>
  <c r="X66" i="10"/>
  <c r="Y66" i="10" s="1"/>
  <c r="Z66" i="10" s="1"/>
  <c r="X65" i="10"/>
  <c r="Y65" i="10" s="1"/>
  <c r="Z65" i="10" s="1"/>
  <c r="X64" i="10"/>
  <c r="Y64" i="10" s="1"/>
  <c r="Z64" i="10" s="1"/>
  <c r="X63" i="10"/>
  <c r="Y63" i="10" s="1"/>
  <c r="Z63" i="10" s="1"/>
  <c r="X62" i="10"/>
  <c r="Y62" i="10" s="1"/>
  <c r="Z62" i="10" s="1"/>
  <c r="X61" i="10"/>
  <c r="Y61" i="10" s="1"/>
  <c r="Z61" i="10" s="1"/>
  <c r="X60" i="10"/>
  <c r="Y60" i="10" s="1"/>
  <c r="Z60" i="10" s="1"/>
  <c r="X59" i="10"/>
  <c r="Y59" i="10" s="1"/>
  <c r="Z59" i="10" s="1"/>
  <c r="Y58" i="10"/>
  <c r="Z58" i="10" s="1"/>
  <c r="X58" i="10"/>
  <c r="X57" i="10"/>
  <c r="Y57" i="10" s="1"/>
  <c r="Z57" i="10" s="1"/>
  <c r="X56" i="10"/>
  <c r="Y56" i="10" s="1"/>
  <c r="Z56" i="10" s="1"/>
  <c r="X55" i="10"/>
  <c r="Y55" i="10" s="1"/>
  <c r="Z55" i="10" s="1"/>
  <c r="X54" i="10"/>
  <c r="Y54" i="10" s="1"/>
  <c r="Z54" i="10" s="1"/>
  <c r="X53" i="10"/>
  <c r="Y53" i="10" s="1"/>
  <c r="Z53" i="10" s="1"/>
  <c r="X52" i="10"/>
  <c r="Y52" i="10" s="1"/>
  <c r="Z52" i="10" s="1"/>
  <c r="Y51" i="10"/>
  <c r="Z51" i="10" s="1"/>
  <c r="X51" i="10"/>
  <c r="X50" i="10"/>
  <c r="Y50" i="10" s="1"/>
  <c r="Z50" i="10" s="1"/>
  <c r="X49" i="10"/>
  <c r="Y49" i="10" s="1"/>
  <c r="Z49" i="10" s="1"/>
  <c r="X48" i="10"/>
  <c r="Y48" i="10" s="1"/>
  <c r="Z48" i="10" s="1"/>
  <c r="X47" i="10"/>
  <c r="Y47" i="10" s="1"/>
  <c r="Z47" i="10" s="1"/>
  <c r="X46" i="10"/>
  <c r="Y46" i="10" s="1"/>
  <c r="Z46" i="10" s="1"/>
  <c r="X45" i="10"/>
  <c r="Y45" i="10" s="1"/>
  <c r="Z45" i="10" s="1"/>
  <c r="X44" i="10"/>
  <c r="Y44" i="10" s="1"/>
  <c r="Z44" i="10" s="1"/>
  <c r="X43" i="10"/>
  <c r="Y43" i="10" s="1"/>
  <c r="Z43" i="10" s="1"/>
  <c r="Y42" i="10"/>
  <c r="Z42" i="10" s="1"/>
  <c r="X42" i="10"/>
  <c r="X38" i="10"/>
  <c r="Y38" i="10" s="1"/>
  <c r="Z38" i="10" s="1"/>
  <c r="X37" i="10"/>
  <c r="Y37" i="10" s="1"/>
  <c r="Z37" i="10" s="1"/>
  <c r="X36" i="10"/>
  <c r="Y36" i="10" s="1"/>
  <c r="Z36" i="10" s="1"/>
  <c r="X35" i="10"/>
  <c r="Y35" i="10" s="1"/>
  <c r="Z35" i="10" s="1"/>
  <c r="Y34" i="10"/>
  <c r="Z34" i="10" s="1"/>
  <c r="X34" i="10"/>
  <c r="X33" i="10"/>
  <c r="Y33" i="10" s="1"/>
  <c r="Z33" i="10" s="1"/>
  <c r="X32" i="10"/>
  <c r="Y32" i="10" s="1"/>
  <c r="Z32" i="10" s="1"/>
  <c r="X31" i="10"/>
  <c r="Y31" i="10" s="1"/>
  <c r="Z31" i="10" s="1"/>
  <c r="X30" i="10"/>
  <c r="Y30" i="10" s="1"/>
  <c r="Z30" i="10" s="1"/>
  <c r="X29" i="10"/>
  <c r="Y29" i="10" s="1"/>
  <c r="Z29" i="10" s="1"/>
  <c r="X28" i="10"/>
  <c r="Y28" i="10" s="1"/>
  <c r="Z28" i="10" s="1"/>
  <c r="Y27" i="10"/>
  <c r="Z27" i="10" s="1"/>
  <c r="X27" i="10"/>
  <c r="X26" i="10"/>
  <c r="Y26" i="10" s="1"/>
  <c r="Z26" i="10" s="1"/>
  <c r="X23" i="10"/>
  <c r="Y23" i="10" s="1"/>
  <c r="Z23" i="10" s="1"/>
  <c r="X20" i="10"/>
  <c r="Y20" i="10" s="1"/>
  <c r="Z20" i="10" s="1"/>
  <c r="Y19" i="10"/>
  <c r="Z19" i="10" s="1"/>
  <c r="X19" i="10"/>
  <c r="X18" i="10"/>
  <c r="Y18" i="10" s="1"/>
  <c r="Z18" i="10" s="1"/>
  <c r="X17" i="10"/>
  <c r="Y17" i="10" s="1"/>
  <c r="Z17" i="10" s="1"/>
  <c r="X16" i="10"/>
  <c r="Y16" i="10" s="1"/>
  <c r="Z16" i="10" s="1"/>
  <c r="X15" i="10"/>
  <c r="Y15" i="10" s="1"/>
  <c r="Z15" i="10" s="1"/>
  <c r="X14" i="10"/>
  <c r="Y14" i="10" s="1"/>
  <c r="Z14" i="10" s="1"/>
  <c r="X13" i="10"/>
  <c r="Y13" i="10" s="1"/>
  <c r="Z13" i="10" s="1"/>
  <c r="Y12" i="10"/>
  <c r="Z12" i="10" s="1"/>
  <c r="X12" i="10"/>
  <c r="X11" i="10"/>
  <c r="Y11" i="10" s="1"/>
  <c r="Z11" i="10" s="1"/>
  <c r="X10" i="10"/>
  <c r="Y10" i="10" s="1"/>
  <c r="Z10" i="10" s="1"/>
  <c r="X9" i="10"/>
  <c r="Y9" i="10" s="1"/>
  <c r="Z9" i="10" s="1"/>
  <c r="X8" i="10"/>
  <c r="Y8" i="10" s="1"/>
  <c r="Z8" i="10" s="1"/>
  <c r="X7" i="10"/>
  <c r="Y7" i="10" s="1"/>
  <c r="Z7" i="10" s="1"/>
  <c r="X6" i="10"/>
  <c r="Y6" i="10" s="1"/>
  <c r="Z6" i="10" s="1"/>
  <c r="X5" i="10"/>
  <c r="Y5" i="10" s="1"/>
  <c r="Z5" i="10" s="1"/>
  <c r="U67" i="10"/>
  <c r="T67" i="10"/>
  <c r="S67" i="10"/>
  <c r="R67" i="10"/>
  <c r="Q67" i="10"/>
  <c r="P67" i="10"/>
  <c r="O67" i="10"/>
  <c r="N67" i="10"/>
  <c r="M67" i="10"/>
  <c r="L67" i="10"/>
  <c r="K67" i="10"/>
  <c r="J67" i="10"/>
  <c r="X67" i="10" s="1"/>
  <c r="U39" i="10"/>
  <c r="T39" i="10"/>
  <c r="S39" i="10"/>
  <c r="R39" i="10"/>
  <c r="Q39" i="10"/>
  <c r="P39" i="10"/>
  <c r="O39" i="10"/>
  <c r="N39" i="10"/>
  <c r="M39" i="10"/>
  <c r="L39" i="10"/>
  <c r="K39" i="10"/>
  <c r="J39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X21" i="10" s="1"/>
  <c r="Q68" i="9" l="1"/>
  <c r="O68" i="9"/>
  <c r="R68" i="9" s="1"/>
  <c r="S68" i="9" s="1"/>
  <c r="O69" i="9"/>
  <c r="R69" i="9" s="1"/>
  <c r="S69" i="9" s="1"/>
  <c r="Q69" i="9"/>
  <c r="Y21" i="10"/>
  <c r="Z21" i="10" s="1"/>
  <c r="V39" i="10"/>
  <c r="V67" i="10"/>
  <c r="Y67" i="10" s="1"/>
  <c r="Z67" i="10" s="1"/>
  <c r="X39" i="10"/>
  <c r="V21" i="10"/>
  <c r="N52" i="9"/>
  <c r="M52" i="9"/>
  <c r="L52" i="9"/>
  <c r="K52" i="9"/>
  <c r="J52" i="9"/>
  <c r="I52" i="9"/>
  <c r="H52" i="9"/>
  <c r="G52" i="9"/>
  <c r="F52" i="9"/>
  <c r="E52" i="9"/>
  <c r="D52" i="9"/>
  <c r="M51" i="9"/>
  <c r="L51" i="9"/>
  <c r="K51" i="9"/>
  <c r="J51" i="9"/>
  <c r="I51" i="9"/>
  <c r="H51" i="9"/>
  <c r="G51" i="9"/>
  <c r="F51" i="9"/>
  <c r="E51" i="9"/>
  <c r="D51" i="9"/>
  <c r="M50" i="9"/>
  <c r="L50" i="9"/>
  <c r="K50" i="9"/>
  <c r="J50" i="9"/>
  <c r="I50" i="9"/>
  <c r="H50" i="9"/>
  <c r="G50" i="9"/>
  <c r="F50" i="9"/>
  <c r="E50" i="9"/>
  <c r="D50" i="9"/>
  <c r="M49" i="9"/>
  <c r="L49" i="9"/>
  <c r="K49" i="9"/>
  <c r="J49" i="9"/>
  <c r="I49" i="9"/>
  <c r="H49" i="9"/>
  <c r="G49" i="9"/>
  <c r="F49" i="9"/>
  <c r="E49" i="9"/>
  <c r="D49" i="9"/>
  <c r="M48" i="9"/>
  <c r="L48" i="9"/>
  <c r="K48" i="9"/>
  <c r="J48" i="9"/>
  <c r="I48" i="9"/>
  <c r="H48" i="9"/>
  <c r="G48" i="9"/>
  <c r="F48" i="9"/>
  <c r="E48" i="9"/>
  <c r="D48" i="9"/>
  <c r="M47" i="9"/>
  <c r="L47" i="9"/>
  <c r="K47" i="9"/>
  <c r="J47" i="9"/>
  <c r="I47" i="9"/>
  <c r="H47" i="9"/>
  <c r="G47" i="9"/>
  <c r="F47" i="9"/>
  <c r="E47" i="9"/>
  <c r="D47" i="9"/>
  <c r="M46" i="9"/>
  <c r="L46" i="9"/>
  <c r="K46" i="9"/>
  <c r="J46" i="9"/>
  <c r="I46" i="9"/>
  <c r="H46" i="9"/>
  <c r="G46" i="9"/>
  <c r="F46" i="9"/>
  <c r="E46" i="9"/>
  <c r="D46" i="9"/>
  <c r="M44" i="9"/>
  <c r="L44" i="9"/>
  <c r="K44" i="9"/>
  <c r="J44" i="9"/>
  <c r="I44" i="9"/>
  <c r="H44" i="9"/>
  <c r="G44" i="9"/>
  <c r="F44" i="9"/>
  <c r="E44" i="9"/>
  <c r="D44" i="9"/>
  <c r="M43" i="9"/>
  <c r="L43" i="9"/>
  <c r="K43" i="9"/>
  <c r="J43" i="9"/>
  <c r="I43" i="9"/>
  <c r="H43" i="9"/>
  <c r="G43" i="9"/>
  <c r="F43" i="9"/>
  <c r="E43" i="9"/>
  <c r="D43" i="9"/>
  <c r="M42" i="9"/>
  <c r="L42" i="9"/>
  <c r="K42" i="9"/>
  <c r="J42" i="9"/>
  <c r="I42" i="9"/>
  <c r="H42" i="9"/>
  <c r="G42" i="9"/>
  <c r="F42" i="9"/>
  <c r="E42" i="9"/>
  <c r="D42" i="9"/>
  <c r="M41" i="9"/>
  <c r="L41" i="9"/>
  <c r="K41" i="9"/>
  <c r="J41" i="9"/>
  <c r="I41" i="9"/>
  <c r="H41" i="9"/>
  <c r="G41" i="9"/>
  <c r="F41" i="9"/>
  <c r="E41" i="9"/>
  <c r="D41" i="9"/>
  <c r="M38" i="9"/>
  <c r="L38" i="9"/>
  <c r="K38" i="9"/>
  <c r="J38" i="9"/>
  <c r="I38" i="9"/>
  <c r="H38" i="9"/>
  <c r="G38" i="9"/>
  <c r="F38" i="9"/>
  <c r="E38" i="9"/>
  <c r="D38" i="9"/>
  <c r="M37" i="9"/>
  <c r="L37" i="9"/>
  <c r="K37" i="9"/>
  <c r="J37" i="9"/>
  <c r="I37" i="9"/>
  <c r="H37" i="9"/>
  <c r="G37" i="9"/>
  <c r="F37" i="9"/>
  <c r="E37" i="9"/>
  <c r="D37" i="9"/>
  <c r="M36" i="9"/>
  <c r="L36" i="9"/>
  <c r="K36" i="9"/>
  <c r="J36" i="9"/>
  <c r="I36" i="9"/>
  <c r="H36" i="9"/>
  <c r="G36" i="9"/>
  <c r="F36" i="9"/>
  <c r="E36" i="9"/>
  <c r="D36" i="9"/>
  <c r="M35" i="9"/>
  <c r="L35" i="9"/>
  <c r="K35" i="9"/>
  <c r="J35" i="9"/>
  <c r="I35" i="9"/>
  <c r="H35" i="9"/>
  <c r="G35" i="9"/>
  <c r="F35" i="9"/>
  <c r="E35" i="9"/>
  <c r="D35" i="9"/>
  <c r="M34" i="9"/>
  <c r="L34" i="9"/>
  <c r="K34" i="9"/>
  <c r="J34" i="9"/>
  <c r="I34" i="9"/>
  <c r="H34" i="9"/>
  <c r="G34" i="9"/>
  <c r="F34" i="9"/>
  <c r="E34" i="9"/>
  <c r="D34" i="9"/>
  <c r="N38" i="9" l="1"/>
  <c r="J63" i="5"/>
  <c r="N41" i="9"/>
  <c r="J66" i="5"/>
  <c r="N49" i="9"/>
  <c r="J74" i="5"/>
  <c r="N36" i="9"/>
  <c r="J61" i="5"/>
  <c r="N44" i="9"/>
  <c r="J69" i="5"/>
  <c r="N46" i="9"/>
  <c r="J71" i="5"/>
  <c r="M53" i="9"/>
  <c r="M54" i="9" s="1"/>
  <c r="J64" i="5"/>
  <c r="N47" i="9"/>
  <c r="J72" i="5"/>
  <c r="N34" i="9"/>
  <c r="J59" i="5"/>
  <c r="N42" i="9"/>
  <c r="J67" i="5"/>
  <c r="N50" i="9"/>
  <c r="J75" i="5"/>
  <c r="N37" i="9"/>
  <c r="J62" i="5"/>
  <c r="J70" i="5"/>
  <c r="J65" i="5"/>
  <c r="N48" i="9"/>
  <c r="J73" i="5"/>
  <c r="N35" i="9"/>
  <c r="J60" i="5"/>
  <c r="N43" i="9"/>
  <c r="J68" i="5"/>
  <c r="N51" i="9"/>
  <c r="J76" i="5"/>
  <c r="Q15" i="9"/>
  <c r="C42" i="9"/>
  <c r="Q8" i="9"/>
  <c r="C35" i="9"/>
  <c r="Q24" i="9"/>
  <c r="C51" i="9"/>
  <c r="Q16" i="9"/>
  <c r="C43" i="9"/>
  <c r="Q9" i="9"/>
  <c r="C36" i="9"/>
  <c r="Q17" i="9"/>
  <c r="C44" i="9"/>
  <c r="Q25" i="9"/>
  <c r="C52" i="9"/>
  <c r="K53" i="9"/>
  <c r="K54" i="9" s="1"/>
  <c r="Q18" i="9"/>
  <c r="Q11" i="9"/>
  <c r="C38" i="9"/>
  <c r="Q19" i="9"/>
  <c r="C46" i="9"/>
  <c r="E53" i="9"/>
  <c r="E54" i="9" s="1"/>
  <c r="Q12" i="9"/>
  <c r="Q20" i="9"/>
  <c r="C47" i="9"/>
  <c r="F53" i="9"/>
  <c r="F54" i="9" s="1"/>
  <c r="D53" i="9"/>
  <c r="D54" i="9" s="1"/>
  <c r="L53" i="9"/>
  <c r="L54" i="9" s="1"/>
  <c r="I53" i="9"/>
  <c r="I54" i="9" s="1"/>
  <c r="Q10" i="9"/>
  <c r="C37" i="9"/>
  <c r="Q13" i="9"/>
  <c r="Q21" i="9"/>
  <c r="C48" i="9"/>
  <c r="J53" i="9"/>
  <c r="J54" i="9" s="1"/>
  <c r="Q14" i="9"/>
  <c r="C41" i="9"/>
  <c r="Q22" i="9"/>
  <c r="C49" i="9"/>
  <c r="H53" i="9"/>
  <c r="H54" i="9" s="1"/>
  <c r="Q7" i="9"/>
  <c r="C34" i="9"/>
  <c r="Q23" i="9"/>
  <c r="C50" i="9"/>
  <c r="G53" i="9"/>
  <c r="G54" i="9" s="1"/>
  <c r="Y39" i="10"/>
  <c r="Z39" i="10" s="1"/>
  <c r="G27" i="9"/>
  <c r="I27" i="9"/>
  <c r="H26" i="9"/>
  <c r="J26" i="9"/>
  <c r="D26" i="9"/>
  <c r="E27" i="9"/>
  <c r="M27" i="9"/>
  <c r="O9" i="9"/>
  <c r="K27" i="9"/>
  <c r="L26" i="9"/>
  <c r="F27" i="9"/>
  <c r="N27" i="9"/>
  <c r="K26" i="9"/>
  <c r="H27" i="9"/>
  <c r="E26" i="9"/>
  <c r="M26" i="9"/>
  <c r="J27" i="9"/>
  <c r="F26" i="9"/>
  <c r="N26" i="9"/>
  <c r="G26" i="9"/>
  <c r="D27" i="9"/>
  <c r="L27" i="9"/>
  <c r="I26" i="9"/>
  <c r="O25" i="9"/>
  <c r="C26" i="9"/>
  <c r="C27" i="9"/>
  <c r="O7" i="9"/>
  <c r="O8" i="9"/>
  <c r="O10" i="9"/>
  <c r="O11" i="9"/>
  <c r="O14" i="9"/>
  <c r="O15" i="9"/>
  <c r="O16" i="9"/>
  <c r="O17" i="9"/>
  <c r="O18" i="9"/>
  <c r="O19" i="9"/>
  <c r="O20" i="9"/>
  <c r="O21" i="9"/>
  <c r="O22" i="9"/>
  <c r="O23" i="9"/>
  <c r="O24" i="9"/>
  <c r="I76" i="5"/>
  <c r="I69" i="5"/>
  <c r="I68" i="5"/>
  <c r="I60" i="5"/>
  <c r="I59" i="5"/>
  <c r="X75" i="8"/>
  <c r="H74" i="5"/>
  <c r="H73" i="5"/>
  <c r="H71" i="5"/>
  <c r="G71" i="5"/>
  <c r="G70" i="5"/>
  <c r="G63" i="5"/>
  <c r="G62" i="5"/>
  <c r="F76" i="5"/>
  <c r="F75" i="5"/>
  <c r="F71" i="5"/>
  <c r="F68" i="5"/>
  <c r="F67" i="5"/>
  <c r="F59" i="5"/>
  <c r="C60" i="5"/>
  <c r="C61" i="5" s="1"/>
  <c r="C62" i="5" s="1"/>
  <c r="C63" i="5" s="1"/>
  <c r="C64" i="5" s="1"/>
  <c r="C65" i="5" s="1"/>
  <c r="C66" i="5" s="1"/>
  <c r="C67" i="5" s="1"/>
  <c r="C68" i="5" s="1"/>
  <c r="C69" i="5" s="1"/>
  <c r="C70" i="5" s="1"/>
  <c r="C71" i="5" s="1"/>
  <c r="C72" i="5" s="1"/>
  <c r="C73" i="5" s="1"/>
  <c r="C74" i="5" s="1"/>
  <c r="C75" i="5" s="1"/>
  <c r="C76" i="5" s="1"/>
  <c r="C79" i="5" s="1"/>
  <c r="V138" i="4"/>
  <c r="U138" i="4"/>
  <c r="T138" i="4"/>
  <c r="S138" i="4"/>
  <c r="R138" i="4"/>
  <c r="W138" i="4" s="1"/>
  <c r="Q138" i="4"/>
  <c r="P138" i="4"/>
  <c r="O138" i="4"/>
  <c r="N138" i="4"/>
  <c r="M138" i="4"/>
  <c r="L138" i="4"/>
  <c r="V137" i="4"/>
  <c r="U137" i="4"/>
  <c r="T137" i="4"/>
  <c r="S137" i="4"/>
  <c r="R137" i="4"/>
  <c r="Q137" i="4"/>
  <c r="P137" i="4"/>
  <c r="O137" i="4"/>
  <c r="N137" i="4"/>
  <c r="M137" i="4"/>
  <c r="L137" i="4"/>
  <c r="V136" i="4"/>
  <c r="U136" i="4"/>
  <c r="T136" i="4"/>
  <c r="S136" i="4"/>
  <c r="R136" i="4"/>
  <c r="Q136" i="4"/>
  <c r="P136" i="4"/>
  <c r="Y136" i="4" s="1"/>
  <c r="O136" i="4"/>
  <c r="N136" i="4"/>
  <c r="M136" i="4"/>
  <c r="L136" i="4"/>
  <c r="V135" i="4"/>
  <c r="U135" i="4"/>
  <c r="T135" i="4"/>
  <c r="S135" i="4"/>
  <c r="W135" i="4" s="1"/>
  <c r="Z135" i="4" s="1"/>
  <c r="R135" i="4"/>
  <c r="Q135" i="4"/>
  <c r="P135" i="4"/>
  <c r="O135" i="4"/>
  <c r="N135" i="4"/>
  <c r="M135" i="4"/>
  <c r="L135" i="4"/>
  <c r="V134" i="4"/>
  <c r="U134" i="4"/>
  <c r="T134" i="4"/>
  <c r="S134" i="4"/>
  <c r="R134" i="4"/>
  <c r="Q134" i="4"/>
  <c r="P134" i="4"/>
  <c r="O134" i="4"/>
  <c r="N134" i="4"/>
  <c r="Y134" i="4" s="1"/>
  <c r="M134" i="4"/>
  <c r="L134" i="4"/>
  <c r="V133" i="4"/>
  <c r="U133" i="4"/>
  <c r="T133" i="4"/>
  <c r="S133" i="4"/>
  <c r="R133" i="4"/>
  <c r="Q133" i="4"/>
  <c r="Y133" i="4" s="1"/>
  <c r="P133" i="4"/>
  <c r="O133" i="4"/>
  <c r="N133" i="4"/>
  <c r="M133" i="4"/>
  <c r="L133" i="4"/>
  <c r="V131" i="4"/>
  <c r="U131" i="4"/>
  <c r="T131" i="4"/>
  <c r="S131" i="4"/>
  <c r="R131" i="4"/>
  <c r="Q131" i="4"/>
  <c r="P131" i="4"/>
  <c r="O131" i="4"/>
  <c r="N131" i="4"/>
  <c r="M131" i="4"/>
  <c r="L131" i="4"/>
  <c r="Y131" i="4" s="1"/>
  <c r="V130" i="4"/>
  <c r="U130" i="4"/>
  <c r="T130" i="4"/>
  <c r="S130" i="4"/>
  <c r="R130" i="4"/>
  <c r="Q130" i="4"/>
  <c r="P130" i="4"/>
  <c r="O130" i="4"/>
  <c r="Y130" i="4" s="1"/>
  <c r="N130" i="4"/>
  <c r="M130" i="4"/>
  <c r="L130" i="4"/>
  <c r="V129" i="4"/>
  <c r="U129" i="4"/>
  <c r="T129" i="4"/>
  <c r="S129" i="4"/>
  <c r="R129" i="4"/>
  <c r="Q129" i="4"/>
  <c r="P129" i="4"/>
  <c r="O129" i="4"/>
  <c r="N129" i="4"/>
  <c r="M129" i="4"/>
  <c r="L129" i="4"/>
  <c r="V128" i="4"/>
  <c r="U128" i="4"/>
  <c r="T128" i="4"/>
  <c r="S128" i="4"/>
  <c r="R128" i="4"/>
  <c r="Q128" i="4"/>
  <c r="P128" i="4"/>
  <c r="O128" i="4"/>
  <c r="N128" i="4"/>
  <c r="M128" i="4"/>
  <c r="L128" i="4"/>
  <c r="V127" i="4"/>
  <c r="U127" i="4"/>
  <c r="T127" i="4"/>
  <c r="S127" i="4"/>
  <c r="R127" i="4"/>
  <c r="Q127" i="4"/>
  <c r="P127" i="4"/>
  <c r="Y127" i="4" s="1"/>
  <c r="O127" i="4"/>
  <c r="N127" i="4"/>
  <c r="M127" i="4"/>
  <c r="L127" i="4"/>
  <c r="V126" i="4"/>
  <c r="U126" i="4"/>
  <c r="T126" i="4"/>
  <c r="S126" i="4"/>
  <c r="R126" i="4"/>
  <c r="Q126" i="4"/>
  <c r="P126" i="4"/>
  <c r="O126" i="4"/>
  <c r="N126" i="4"/>
  <c r="M126" i="4"/>
  <c r="L126" i="4"/>
  <c r="V125" i="4"/>
  <c r="U125" i="4"/>
  <c r="T125" i="4"/>
  <c r="S125" i="4"/>
  <c r="R125" i="4"/>
  <c r="Q125" i="4"/>
  <c r="P125" i="4"/>
  <c r="O125" i="4"/>
  <c r="N125" i="4"/>
  <c r="W125" i="4" s="1"/>
  <c r="Z125" i="4" s="1"/>
  <c r="M125" i="4"/>
  <c r="L125" i="4"/>
  <c r="V124" i="4"/>
  <c r="U124" i="4"/>
  <c r="T124" i="4"/>
  <c r="S124" i="4"/>
  <c r="R124" i="4"/>
  <c r="Q124" i="4"/>
  <c r="P124" i="4"/>
  <c r="O124" i="4"/>
  <c r="N124" i="4"/>
  <c r="M124" i="4"/>
  <c r="L124" i="4"/>
  <c r="V123" i="4"/>
  <c r="U123" i="4"/>
  <c r="T123" i="4"/>
  <c r="T140" i="4" s="1"/>
  <c r="S123" i="4"/>
  <c r="R123" i="4"/>
  <c r="Q123" i="4"/>
  <c r="P123" i="4"/>
  <c r="O123" i="4"/>
  <c r="N123" i="4"/>
  <c r="M123" i="4"/>
  <c r="L123" i="4"/>
  <c r="L140" i="4" s="1"/>
  <c r="V122" i="4"/>
  <c r="U122" i="4"/>
  <c r="T122" i="4"/>
  <c r="S122" i="4"/>
  <c r="R122" i="4"/>
  <c r="Q122" i="4"/>
  <c r="P122" i="4"/>
  <c r="O122" i="4"/>
  <c r="Y122" i="4" s="1"/>
  <c r="N122" i="4"/>
  <c r="M122" i="4"/>
  <c r="L122" i="4"/>
  <c r="V121" i="4"/>
  <c r="U121" i="4"/>
  <c r="T121" i="4"/>
  <c r="S121" i="4"/>
  <c r="R121" i="4"/>
  <c r="R140" i="4" s="1"/>
  <c r="Q121" i="4"/>
  <c r="P121" i="4"/>
  <c r="O121" i="4"/>
  <c r="N121" i="4"/>
  <c r="M121" i="4"/>
  <c r="L121" i="4"/>
  <c r="K138" i="4"/>
  <c r="K137" i="4"/>
  <c r="H76" i="5" s="1"/>
  <c r="K136" i="4"/>
  <c r="H75" i="5" s="1"/>
  <c r="K135" i="4"/>
  <c r="K134" i="4"/>
  <c r="K133" i="4"/>
  <c r="H72" i="5" s="1"/>
  <c r="K131" i="4"/>
  <c r="H70" i="5" s="1"/>
  <c r="K130" i="4"/>
  <c r="H69" i="5" s="1"/>
  <c r="K129" i="4"/>
  <c r="H68" i="5" s="1"/>
  <c r="K128" i="4"/>
  <c r="H67" i="5" s="1"/>
  <c r="K125" i="4"/>
  <c r="H64" i="5" s="1"/>
  <c r="K124" i="4"/>
  <c r="H63" i="5" s="1"/>
  <c r="K123" i="4"/>
  <c r="H62" i="5" s="1"/>
  <c r="K122" i="4"/>
  <c r="H60" i="5" s="1"/>
  <c r="K121" i="4"/>
  <c r="H59" i="5" s="1"/>
  <c r="Y137" i="4"/>
  <c r="Y132" i="4"/>
  <c r="W132" i="4"/>
  <c r="Z132" i="4" s="1"/>
  <c r="K127" i="4"/>
  <c r="H66" i="5" s="1"/>
  <c r="K126" i="4"/>
  <c r="W126" i="4" s="1"/>
  <c r="Z126" i="4" s="1"/>
  <c r="V139" i="3"/>
  <c r="U139" i="3"/>
  <c r="T139" i="3"/>
  <c r="S139" i="3"/>
  <c r="R139" i="3"/>
  <c r="Q139" i="3"/>
  <c r="P139" i="3"/>
  <c r="O139" i="3"/>
  <c r="N139" i="3"/>
  <c r="M139" i="3"/>
  <c r="L139" i="3"/>
  <c r="V138" i="3"/>
  <c r="G76" i="5" s="1"/>
  <c r="U138" i="3"/>
  <c r="T138" i="3"/>
  <c r="S138" i="3"/>
  <c r="R138" i="3"/>
  <c r="Q138" i="3"/>
  <c r="P138" i="3"/>
  <c r="O138" i="3"/>
  <c r="N138" i="3"/>
  <c r="M138" i="3"/>
  <c r="L138" i="3"/>
  <c r="V137" i="3"/>
  <c r="G75" i="5" s="1"/>
  <c r="U137" i="3"/>
  <c r="T137" i="3"/>
  <c r="S137" i="3"/>
  <c r="R137" i="3"/>
  <c r="Q137" i="3"/>
  <c r="P137" i="3"/>
  <c r="O137" i="3"/>
  <c r="N137" i="3"/>
  <c r="M137" i="3"/>
  <c r="L137" i="3"/>
  <c r="V136" i="3"/>
  <c r="G74" i="5" s="1"/>
  <c r="U136" i="3"/>
  <c r="T136" i="3"/>
  <c r="S136" i="3"/>
  <c r="R136" i="3"/>
  <c r="Q136" i="3"/>
  <c r="P136" i="3"/>
  <c r="O136" i="3"/>
  <c r="N136" i="3"/>
  <c r="M136" i="3"/>
  <c r="L136" i="3"/>
  <c r="V135" i="3"/>
  <c r="G73" i="5" s="1"/>
  <c r="U135" i="3"/>
  <c r="T135" i="3"/>
  <c r="S135" i="3"/>
  <c r="R135" i="3"/>
  <c r="Q135" i="3"/>
  <c r="P135" i="3"/>
  <c r="O135" i="3"/>
  <c r="N135" i="3"/>
  <c r="M135" i="3"/>
  <c r="L135" i="3"/>
  <c r="V134" i="3"/>
  <c r="G72" i="5" s="1"/>
  <c r="U134" i="3"/>
  <c r="T134" i="3"/>
  <c r="S134" i="3"/>
  <c r="R134" i="3"/>
  <c r="Q134" i="3"/>
  <c r="P134" i="3"/>
  <c r="O134" i="3"/>
  <c r="N134" i="3"/>
  <c r="M134" i="3"/>
  <c r="L134" i="3"/>
  <c r="V132" i="3"/>
  <c r="U132" i="3"/>
  <c r="T132" i="3"/>
  <c r="S132" i="3"/>
  <c r="R132" i="3"/>
  <c r="Q132" i="3"/>
  <c r="P132" i="3"/>
  <c r="O132" i="3"/>
  <c r="N132" i="3"/>
  <c r="M132" i="3"/>
  <c r="L132" i="3"/>
  <c r="V131" i="3"/>
  <c r="G69" i="5" s="1"/>
  <c r="U131" i="3"/>
  <c r="T131" i="3"/>
  <c r="S131" i="3"/>
  <c r="R131" i="3"/>
  <c r="Q131" i="3"/>
  <c r="P131" i="3"/>
  <c r="O131" i="3"/>
  <c r="N131" i="3"/>
  <c r="M131" i="3"/>
  <c r="L131" i="3"/>
  <c r="V130" i="3"/>
  <c r="G68" i="5" s="1"/>
  <c r="U130" i="3"/>
  <c r="T130" i="3"/>
  <c r="S130" i="3"/>
  <c r="R130" i="3"/>
  <c r="Q130" i="3"/>
  <c r="P130" i="3"/>
  <c r="O130" i="3"/>
  <c r="N130" i="3"/>
  <c r="M130" i="3"/>
  <c r="L130" i="3"/>
  <c r="V129" i="3"/>
  <c r="G67" i="5" s="1"/>
  <c r="U129" i="3"/>
  <c r="T129" i="3"/>
  <c r="S129" i="3"/>
  <c r="R129" i="3"/>
  <c r="Q129" i="3"/>
  <c r="P129" i="3"/>
  <c r="O129" i="3"/>
  <c r="N129" i="3"/>
  <c r="M129" i="3"/>
  <c r="L129" i="3"/>
  <c r="V128" i="3"/>
  <c r="G66" i="5" s="1"/>
  <c r="U128" i="3"/>
  <c r="T128" i="3"/>
  <c r="S128" i="3"/>
  <c r="R128" i="3"/>
  <c r="Q128" i="3"/>
  <c r="P128" i="3"/>
  <c r="O128" i="3"/>
  <c r="N128" i="3"/>
  <c r="M128" i="3"/>
  <c r="L128" i="3"/>
  <c r="V127" i="3"/>
  <c r="G65" i="5" s="1"/>
  <c r="U127" i="3"/>
  <c r="T127" i="3"/>
  <c r="S127" i="3"/>
  <c r="R127" i="3"/>
  <c r="Q127" i="3"/>
  <c r="P127" i="3"/>
  <c r="O127" i="3"/>
  <c r="N127" i="3"/>
  <c r="M127" i="3"/>
  <c r="L127" i="3"/>
  <c r="V126" i="3"/>
  <c r="G64" i="5" s="1"/>
  <c r="U126" i="3"/>
  <c r="T126" i="3"/>
  <c r="S126" i="3"/>
  <c r="R126" i="3"/>
  <c r="Q126" i="3"/>
  <c r="P126" i="3"/>
  <c r="O126" i="3"/>
  <c r="N126" i="3"/>
  <c r="M126" i="3"/>
  <c r="L126" i="3"/>
  <c r="V125" i="3"/>
  <c r="U125" i="3"/>
  <c r="T125" i="3"/>
  <c r="S125" i="3"/>
  <c r="R125" i="3"/>
  <c r="Q125" i="3"/>
  <c r="P125" i="3"/>
  <c r="O125" i="3"/>
  <c r="N125" i="3"/>
  <c r="M125" i="3"/>
  <c r="L125" i="3"/>
  <c r="V124" i="3"/>
  <c r="U124" i="3"/>
  <c r="T124" i="3"/>
  <c r="S124" i="3"/>
  <c r="R124" i="3"/>
  <c r="Q124" i="3"/>
  <c r="P124" i="3"/>
  <c r="O124" i="3"/>
  <c r="N124" i="3"/>
  <c r="M124" i="3"/>
  <c r="L124" i="3"/>
  <c r="V123" i="3"/>
  <c r="G60" i="5" s="1"/>
  <c r="U123" i="3"/>
  <c r="T123" i="3"/>
  <c r="S123" i="3"/>
  <c r="R123" i="3"/>
  <c r="Q123" i="3"/>
  <c r="P123" i="3"/>
  <c r="O123" i="3"/>
  <c r="N123" i="3"/>
  <c r="M123" i="3"/>
  <c r="L123" i="3"/>
  <c r="V122" i="3"/>
  <c r="U122" i="3"/>
  <c r="T122" i="3"/>
  <c r="S122" i="3"/>
  <c r="R122" i="3"/>
  <c r="R141" i="3" s="1"/>
  <c r="Q122" i="3"/>
  <c r="P122" i="3"/>
  <c r="O122" i="3"/>
  <c r="N122" i="3"/>
  <c r="M122" i="3"/>
  <c r="L122" i="3"/>
  <c r="K139" i="3"/>
  <c r="K138" i="3"/>
  <c r="K137" i="3"/>
  <c r="K136" i="3"/>
  <c r="K135" i="3"/>
  <c r="K134" i="3"/>
  <c r="K132" i="3"/>
  <c r="K131" i="3"/>
  <c r="K130" i="3"/>
  <c r="K129" i="3"/>
  <c r="K128" i="3"/>
  <c r="K127" i="3"/>
  <c r="K126" i="3"/>
  <c r="K125" i="3"/>
  <c r="Y125" i="3" s="1"/>
  <c r="K124" i="3"/>
  <c r="K123" i="3"/>
  <c r="K122" i="3"/>
  <c r="K141" i="3" s="1"/>
  <c r="Y133" i="3"/>
  <c r="W133" i="3"/>
  <c r="Z133" i="3" s="1"/>
  <c r="AA133" i="3" s="1"/>
  <c r="V140" i="2"/>
  <c r="U140" i="2"/>
  <c r="T140" i="2"/>
  <c r="S140" i="2"/>
  <c r="R140" i="2"/>
  <c r="Q140" i="2"/>
  <c r="P140" i="2"/>
  <c r="O140" i="2"/>
  <c r="N140" i="2"/>
  <c r="M140" i="2"/>
  <c r="L140" i="2"/>
  <c r="V139" i="2"/>
  <c r="U139" i="2"/>
  <c r="T139" i="2"/>
  <c r="S139" i="2"/>
  <c r="R139" i="2"/>
  <c r="Q139" i="2"/>
  <c r="P139" i="2"/>
  <c r="O139" i="2"/>
  <c r="N139" i="2"/>
  <c r="M139" i="2"/>
  <c r="L139" i="2"/>
  <c r="V137" i="2"/>
  <c r="U137" i="2"/>
  <c r="T137" i="2"/>
  <c r="S137" i="2"/>
  <c r="R137" i="2"/>
  <c r="Q137" i="2"/>
  <c r="P137" i="2"/>
  <c r="O137" i="2"/>
  <c r="N137" i="2"/>
  <c r="M137" i="2"/>
  <c r="L137" i="2"/>
  <c r="V136" i="2"/>
  <c r="U136" i="2"/>
  <c r="T136" i="2"/>
  <c r="S136" i="2"/>
  <c r="R136" i="2"/>
  <c r="Q136" i="2"/>
  <c r="P136" i="2"/>
  <c r="O136" i="2"/>
  <c r="N136" i="2"/>
  <c r="M136" i="2"/>
  <c r="L136" i="2"/>
  <c r="V135" i="2"/>
  <c r="U135" i="2"/>
  <c r="T135" i="2"/>
  <c r="S135" i="2"/>
  <c r="R135" i="2"/>
  <c r="Q135" i="2"/>
  <c r="P135" i="2"/>
  <c r="O135" i="2"/>
  <c r="N135" i="2"/>
  <c r="M135" i="2"/>
  <c r="L135" i="2"/>
  <c r="V133" i="2"/>
  <c r="U133" i="2"/>
  <c r="T133" i="2"/>
  <c r="S133" i="2"/>
  <c r="R133" i="2"/>
  <c r="Q133" i="2"/>
  <c r="P133" i="2"/>
  <c r="O133" i="2"/>
  <c r="N133" i="2"/>
  <c r="M133" i="2"/>
  <c r="L133" i="2"/>
  <c r="V132" i="2"/>
  <c r="U132" i="2"/>
  <c r="T132" i="2"/>
  <c r="S132" i="2"/>
  <c r="R132" i="2"/>
  <c r="Q132" i="2"/>
  <c r="P132" i="2"/>
  <c r="O132" i="2"/>
  <c r="N132" i="2"/>
  <c r="M132" i="2"/>
  <c r="L132" i="2"/>
  <c r="V131" i="2"/>
  <c r="U131" i="2"/>
  <c r="T131" i="2"/>
  <c r="S131" i="2"/>
  <c r="R131" i="2"/>
  <c r="Q131" i="2"/>
  <c r="P131" i="2"/>
  <c r="O131" i="2"/>
  <c r="N131" i="2"/>
  <c r="M131" i="2"/>
  <c r="L131" i="2"/>
  <c r="V130" i="2"/>
  <c r="U130" i="2"/>
  <c r="T130" i="2"/>
  <c r="S130" i="2"/>
  <c r="R130" i="2"/>
  <c r="Q130" i="2"/>
  <c r="P130" i="2"/>
  <c r="W130" i="2" s="1"/>
  <c r="Z130" i="2" s="1"/>
  <c r="O130" i="2"/>
  <c r="N130" i="2"/>
  <c r="M130" i="2"/>
  <c r="L130" i="2"/>
  <c r="V129" i="2"/>
  <c r="U129" i="2"/>
  <c r="T129" i="2"/>
  <c r="S129" i="2"/>
  <c r="S142" i="2" s="1"/>
  <c r="F28" i="5" s="1"/>
  <c r="R129" i="2"/>
  <c r="Q129" i="2"/>
  <c r="P129" i="2"/>
  <c r="O129" i="2"/>
  <c r="N129" i="2"/>
  <c r="M129" i="2"/>
  <c r="L129" i="2"/>
  <c r="V128" i="2"/>
  <c r="U128" i="2"/>
  <c r="T128" i="2"/>
  <c r="S128" i="2"/>
  <c r="R128" i="2"/>
  <c r="Q128" i="2"/>
  <c r="P128" i="2"/>
  <c r="O128" i="2"/>
  <c r="N128" i="2"/>
  <c r="M128" i="2"/>
  <c r="L128" i="2"/>
  <c r="V127" i="2"/>
  <c r="U127" i="2"/>
  <c r="T127" i="2"/>
  <c r="S127" i="2"/>
  <c r="R127" i="2"/>
  <c r="Q127" i="2"/>
  <c r="P127" i="2"/>
  <c r="O127" i="2"/>
  <c r="N127" i="2"/>
  <c r="M127" i="2"/>
  <c r="L127" i="2"/>
  <c r="V126" i="2"/>
  <c r="U126" i="2"/>
  <c r="T126" i="2"/>
  <c r="T142" i="2" s="1"/>
  <c r="F29" i="5" s="1"/>
  <c r="S126" i="2"/>
  <c r="R126" i="2"/>
  <c r="Q126" i="2"/>
  <c r="P126" i="2"/>
  <c r="O126" i="2"/>
  <c r="N126" i="2"/>
  <c r="M126" i="2"/>
  <c r="L126" i="2"/>
  <c r="L142" i="2" s="1"/>
  <c r="F21" i="5" s="1"/>
  <c r="V125" i="2"/>
  <c r="U125" i="2"/>
  <c r="T125" i="2"/>
  <c r="S125" i="2"/>
  <c r="R125" i="2"/>
  <c r="Q125" i="2"/>
  <c r="P125" i="2"/>
  <c r="O125" i="2"/>
  <c r="N125" i="2"/>
  <c r="M125" i="2"/>
  <c r="L125" i="2"/>
  <c r="V124" i="2"/>
  <c r="U124" i="2"/>
  <c r="T124" i="2"/>
  <c r="S124" i="2"/>
  <c r="R124" i="2"/>
  <c r="Q124" i="2"/>
  <c r="P124" i="2"/>
  <c r="O124" i="2"/>
  <c r="N124" i="2"/>
  <c r="M124" i="2"/>
  <c r="L124" i="2"/>
  <c r="V123" i="2"/>
  <c r="U123" i="2"/>
  <c r="U142" i="2" s="1"/>
  <c r="F30" i="5" s="1"/>
  <c r="T123" i="2"/>
  <c r="S123" i="2"/>
  <c r="R123" i="2"/>
  <c r="Q123" i="2"/>
  <c r="P123" i="2"/>
  <c r="O123" i="2"/>
  <c r="N123" i="2"/>
  <c r="M123" i="2"/>
  <c r="M141" i="2" s="1"/>
  <c r="L123" i="2"/>
  <c r="K140" i="2"/>
  <c r="K139" i="2"/>
  <c r="K137" i="2"/>
  <c r="F74" i="5" s="1"/>
  <c r="K136" i="2"/>
  <c r="F73" i="5" s="1"/>
  <c r="K135" i="2"/>
  <c r="F72" i="5" s="1"/>
  <c r="K133" i="2"/>
  <c r="F70" i="5" s="1"/>
  <c r="K132" i="2"/>
  <c r="F69" i="5" s="1"/>
  <c r="K131" i="2"/>
  <c r="K130" i="2"/>
  <c r="K129" i="2"/>
  <c r="F66" i="5" s="1"/>
  <c r="K128" i="2"/>
  <c r="F65" i="5" s="1"/>
  <c r="K127" i="2"/>
  <c r="F64" i="5" s="1"/>
  <c r="K126" i="2"/>
  <c r="F63" i="5" s="1"/>
  <c r="K125" i="2"/>
  <c r="F62" i="5" s="1"/>
  <c r="K124" i="2"/>
  <c r="K142" i="2" s="1"/>
  <c r="K123" i="2"/>
  <c r="W138" i="2"/>
  <c r="Z138" i="2" s="1"/>
  <c r="Y138" i="2"/>
  <c r="W134" i="2"/>
  <c r="Z134" i="2" s="1"/>
  <c r="Y134" i="2"/>
  <c r="L49" i="5"/>
  <c r="V140" i="8"/>
  <c r="U140" i="8"/>
  <c r="T140" i="8"/>
  <c r="S140" i="8"/>
  <c r="R140" i="8"/>
  <c r="Q140" i="8"/>
  <c r="P140" i="8"/>
  <c r="O140" i="8"/>
  <c r="N140" i="8"/>
  <c r="M140" i="8"/>
  <c r="L140" i="8"/>
  <c r="V139" i="8"/>
  <c r="U139" i="8"/>
  <c r="T139" i="8"/>
  <c r="S139" i="8"/>
  <c r="R139" i="8"/>
  <c r="Q139" i="8"/>
  <c r="P139" i="8"/>
  <c r="O139" i="8"/>
  <c r="N139" i="8"/>
  <c r="M139" i="8"/>
  <c r="L139" i="8"/>
  <c r="V138" i="8"/>
  <c r="U138" i="8"/>
  <c r="T138" i="8"/>
  <c r="I75" i="5" s="1"/>
  <c r="S138" i="8"/>
  <c r="R138" i="8"/>
  <c r="Q138" i="8"/>
  <c r="P138" i="8"/>
  <c r="O138" i="8"/>
  <c r="N138" i="8"/>
  <c r="M138" i="8"/>
  <c r="Y138" i="8" s="1"/>
  <c r="L138" i="8"/>
  <c r="V137" i="8"/>
  <c r="U137" i="8"/>
  <c r="T137" i="8"/>
  <c r="I74" i="5" s="1"/>
  <c r="S137" i="8"/>
  <c r="R137" i="8"/>
  <c r="Q137" i="8"/>
  <c r="P137" i="8"/>
  <c r="O137" i="8"/>
  <c r="N137" i="8"/>
  <c r="M137" i="8"/>
  <c r="L137" i="8"/>
  <c r="V136" i="8"/>
  <c r="U136" i="8"/>
  <c r="T136" i="8"/>
  <c r="I73" i="5" s="1"/>
  <c r="S136" i="8"/>
  <c r="R136" i="8"/>
  <c r="Q136" i="8"/>
  <c r="P136" i="8"/>
  <c r="O136" i="8"/>
  <c r="N136" i="8"/>
  <c r="M136" i="8"/>
  <c r="L136" i="8"/>
  <c r="V135" i="8"/>
  <c r="U135" i="8"/>
  <c r="T135" i="8"/>
  <c r="I72" i="5" s="1"/>
  <c r="S135" i="8"/>
  <c r="R135" i="8"/>
  <c r="Q135" i="8"/>
  <c r="P135" i="8"/>
  <c r="O135" i="8"/>
  <c r="N135" i="8"/>
  <c r="W135" i="8" s="1"/>
  <c r="Z135" i="8" s="1"/>
  <c r="M135" i="8"/>
  <c r="L135" i="8"/>
  <c r="V134" i="8"/>
  <c r="U134" i="8"/>
  <c r="T134" i="8"/>
  <c r="I71" i="5" s="1"/>
  <c r="S134" i="8"/>
  <c r="R134" i="8"/>
  <c r="Q134" i="8"/>
  <c r="P134" i="8"/>
  <c r="O134" i="8"/>
  <c r="N134" i="8"/>
  <c r="M134" i="8"/>
  <c r="L134" i="8"/>
  <c r="V133" i="8"/>
  <c r="U133" i="8"/>
  <c r="T133" i="8"/>
  <c r="I70" i="5" s="1"/>
  <c r="S133" i="8"/>
  <c r="R133" i="8"/>
  <c r="Q133" i="8"/>
  <c r="P133" i="8"/>
  <c r="O133" i="8"/>
  <c r="N133" i="8"/>
  <c r="M133" i="8"/>
  <c r="L133" i="8"/>
  <c r="V132" i="8"/>
  <c r="U132" i="8"/>
  <c r="T132" i="8"/>
  <c r="S132" i="8"/>
  <c r="R132" i="8"/>
  <c r="Q132" i="8"/>
  <c r="P132" i="8"/>
  <c r="O132" i="8"/>
  <c r="N132" i="8"/>
  <c r="M132" i="8"/>
  <c r="L132" i="8"/>
  <c r="V131" i="8"/>
  <c r="U131" i="8"/>
  <c r="T131" i="8"/>
  <c r="S131" i="8"/>
  <c r="R131" i="8"/>
  <c r="Q131" i="8"/>
  <c r="P131" i="8"/>
  <c r="O131" i="8"/>
  <c r="N131" i="8"/>
  <c r="M131" i="8"/>
  <c r="L131" i="8"/>
  <c r="V130" i="8"/>
  <c r="U130" i="8"/>
  <c r="U142" i="8" s="1"/>
  <c r="I30" i="5" s="1"/>
  <c r="T130" i="8"/>
  <c r="I67" i="5" s="1"/>
  <c r="S130" i="8"/>
  <c r="R130" i="8"/>
  <c r="Q130" i="8"/>
  <c r="P130" i="8"/>
  <c r="O130" i="8"/>
  <c r="N130" i="8"/>
  <c r="M130" i="8"/>
  <c r="M142" i="8" s="1"/>
  <c r="I22" i="5" s="1"/>
  <c r="L130" i="8"/>
  <c r="V129" i="8"/>
  <c r="U129" i="8"/>
  <c r="T129" i="8"/>
  <c r="I66" i="5" s="1"/>
  <c r="S129" i="8"/>
  <c r="R129" i="8"/>
  <c r="Q129" i="8"/>
  <c r="P129" i="8"/>
  <c r="O129" i="8"/>
  <c r="N129" i="8"/>
  <c r="M129" i="8"/>
  <c r="L129" i="8"/>
  <c r="V128" i="8"/>
  <c r="U128" i="8"/>
  <c r="T128" i="8"/>
  <c r="I65" i="5" s="1"/>
  <c r="S128" i="8"/>
  <c r="R128" i="8"/>
  <c r="Q128" i="8"/>
  <c r="P128" i="8"/>
  <c r="O128" i="8"/>
  <c r="N128" i="8"/>
  <c r="M128" i="8"/>
  <c r="L128" i="8"/>
  <c r="V127" i="8"/>
  <c r="V142" i="8" s="1"/>
  <c r="I31" i="5" s="1"/>
  <c r="U127" i="8"/>
  <c r="T127" i="8"/>
  <c r="I64" i="5" s="1"/>
  <c r="S127" i="8"/>
  <c r="R127" i="8"/>
  <c r="Q127" i="8"/>
  <c r="P127" i="8"/>
  <c r="O127" i="8"/>
  <c r="N127" i="8"/>
  <c r="W127" i="8" s="1"/>
  <c r="Z127" i="8" s="1"/>
  <c r="M127" i="8"/>
  <c r="L127" i="8"/>
  <c r="V126" i="8"/>
  <c r="U126" i="8"/>
  <c r="T126" i="8"/>
  <c r="I63" i="5" s="1"/>
  <c r="S126" i="8"/>
  <c r="R126" i="8"/>
  <c r="Q126" i="8"/>
  <c r="P126" i="8"/>
  <c r="O126" i="8"/>
  <c r="N126" i="8"/>
  <c r="M126" i="8"/>
  <c r="L126" i="8"/>
  <c r="V125" i="8"/>
  <c r="U125" i="8"/>
  <c r="T125" i="8"/>
  <c r="I62" i="5" s="1"/>
  <c r="S125" i="8"/>
  <c r="R125" i="8"/>
  <c r="Q125" i="8"/>
  <c r="P125" i="8"/>
  <c r="O125" i="8"/>
  <c r="N125" i="8"/>
  <c r="M125" i="8"/>
  <c r="L125" i="8"/>
  <c r="V124" i="8"/>
  <c r="U124" i="8"/>
  <c r="T124" i="8"/>
  <c r="S124" i="8"/>
  <c r="R124" i="8"/>
  <c r="Q124" i="8"/>
  <c r="P124" i="8"/>
  <c r="O124" i="8"/>
  <c r="N124" i="8"/>
  <c r="M124" i="8"/>
  <c r="L124" i="8"/>
  <c r="V123" i="8"/>
  <c r="U123" i="8"/>
  <c r="T123" i="8"/>
  <c r="T142" i="8" s="1"/>
  <c r="I29" i="5" s="1"/>
  <c r="S123" i="8"/>
  <c r="S142" i="8" s="1"/>
  <c r="I28" i="5" s="1"/>
  <c r="R123" i="8"/>
  <c r="R141" i="8" s="1"/>
  <c r="Q123" i="8"/>
  <c r="Q142" i="8" s="1"/>
  <c r="I26" i="5" s="1"/>
  <c r="P123" i="8"/>
  <c r="P142" i="8" s="1"/>
  <c r="I25" i="5" s="1"/>
  <c r="O123" i="8"/>
  <c r="O142" i="8" s="1"/>
  <c r="I24" i="5" s="1"/>
  <c r="N123" i="8"/>
  <c r="M123" i="8"/>
  <c r="L123" i="8"/>
  <c r="L142" i="8" s="1"/>
  <c r="I21" i="5" s="1"/>
  <c r="K140" i="8"/>
  <c r="K139" i="8"/>
  <c r="K138" i="8"/>
  <c r="K137" i="8"/>
  <c r="K136" i="8"/>
  <c r="K135" i="8"/>
  <c r="K134" i="8"/>
  <c r="K133" i="8"/>
  <c r="K132" i="8"/>
  <c r="K131" i="8"/>
  <c r="K130" i="8"/>
  <c r="K129" i="8"/>
  <c r="K128" i="8"/>
  <c r="K127" i="8"/>
  <c r="K126" i="8"/>
  <c r="K125" i="8"/>
  <c r="K124" i="8"/>
  <c r="K123" i="8"/>
  <c r="K142" i="8" s="1"/>
  <c r="I20" i="5" s="1"/>
  <c r="W155" i="8"/>
  <c r="V163" i="8"/>
  <c r="U163" i="8"/>
  <c r="T163" i="8"/>
  <c r="S163" i="8"/>
  <c r="R163" i="8"/>
  <c r="Q163" i="8"/>
  <c r="P163" i="8"/>
  <c r="O163" i="8"/>
  <c r="N163" i="8"/>
  <c r="M163" i="8"/>
  <c r="L163" i="8"/>
  <c r="V162" i="8"/>
  <c r="U162" i="8"/>
  <c r="T162" i="8"/>
  <c r="S162" i="8"/>
  <c r="R162" i="8"/>
  <c r="Q162" i="8"/>
  <c r="P162" i="8"/>
  <c r="O162" i="8"/>
  <c r="N162" i="8"/>
  <c r="M162" i="8"/>
  <c r="L162" i="8"/>
  <c r="V161" i="8"/>
  <c r="U161" i="8"/>
  <c r="T161" i="8"/>
  <c r="S161" i="8"/>
  <c r="R161" i="8"/>
  <c r="Q161" i="8"/>
  <c r="P161" i="8"/>
  <c r="O161" i="8"/>
  <c r="N161" i="8"/>
  <c r="M161" i="8"/>
  <c r="L161" i="8"/>
  <c r="V160" i="8"/>
  <c r="U160" i="8"/>
  <c r="T160" i="8"/>
  <c r="S160" i="8"/>
  <c r="R160" i="8"/>
  <c r="Q160" i="8"/>
  <c r="P160" i="8"/>
  <c r="O160" i="8"/>
  <c r="N160" i="8"/>
  <c r="M160" i="8"/>
  <c r="L160" i="8"/>
  <c r="V159" i="8"/>
  <c r="U159" i="8"/>
  <c r="T159" i="8"/>
  <c r="S159" i="8"/>
  <c r="R159" i="8"/>
  <c r="Q159" i="8"/>
  <c r="P159" i="8"/>
  <c r="O159" i="8"/>
  <c r="N159" i="8"/>
  <c r="M159" i="8"/>
  <c r="L159" i="8"/>
  <c r="V158" i="8"/>
  <c r="U158" i="8"/>
  <c r="T158" i="8"/>
  <c r="S158" i="8"/>
  <c r="R158" i="8"/>
  <c r="Q158" i="8"/>
  <c r="P158" i="8"/>
  <c r="O158" i="8"/>
  <c r="N158" i="8"/>
  <c r="M158" i="8"/>
  <c r="L158" i="8"/>
  <c r="V157" i="8"/>
  <c r="U157" i="8"/>
  <c r="T157" i="8"/>
  <c r="S157" i="8"/>
  <c r="R157" i="8"/>
  <c r="Q157" i="8"/>
  <c r="P157" i="8"/>
  <c r="O157" i="8"/>
  <c r="N157" i="8"/>
  <c r="M157" i="8"/>
  <c r="L157" i="8"/>
  <c r="V156" i="8"/>
  <c r="U156" i="8"/>
  <c r="T156" i="8"/>
  <c r="S156" i="8"/>
  <c r="R156" i="8"/>
  <c r="Q156" i="8"/>
  <c r="P156" i="8"/>
  <c r="O156" i="8"/>
  <c r="N156" i="8"/>
  <c r="M156" i="8"/>
  <c r="L156" i="8"/>
  <c r="V154" i="8"/>
  <c r="U154" i="8"/>
  <c r="T154" i="8"/>
  <c r="S154" i="8"/>
  <c r="R154" i="8"/>
  <c r="Q154" i="8"/>
  <c r="P154" i="8"/>
  <c r="O154" i="8"/>
  <c r="N154" i="8"/>
  <c r="M154" i="8"/>
  <c r="L154" i="8"/>
  <c r="V153" i="8"/>
  <c r="U153" i="8"/>
  <c r="T153" i="8"/>
  <c r="S153" i="8"/>
  <c r="R153" i="8"/>
  <c r="Q153" i="8"/>
  <c r="P153" i="8"/>
  <c r="O153" i="8"/>
  <c r="N153" i="8"/>
  <c r="M153" i="8"/>
  <c r="L153" i="8"/>
  <c r="V152" i="8"/>
  <c r="U152" i="8"/>
  <c r="T152" i="8"/>
  <c r="S152" i="8"/>
  <c r="R152" i="8"/>
  <c r="Q152" i="8"/>
  <c r="P152" i="8"/>
  <c r="O152" i="8"/>
  <c r="N152" i="8"/>
  <c r="M152" i="8"/>
  <c r="L152" i="8"/>
  <c r="V151" i="8"/>
  <c r="U151" i="8"/>
  <c r="T151" i="8"/>
  <c r="S151" i="8"/>
  <c r="R151" i="8"/>
  <c r="Q151" i="8"/>
  <c r="P151" i="8"/>
  <c r="O151" i="8"/>
  <c r="N151" i="8"/>
  <c r="M151" i="8"/>
  <c r="L151" i="8"/>
  <c r="V150" i="8"/>
  <c r="U150" i="8"/>
  <c r="T150" i="8"/>
  <c r="S150" i="8"/>
  <c r="R150" i="8"/>
  <c r="Q150" i="8"/>
  <c r="P150" i="8"/>
  <c r="O150" i="8"/>
  <c r="N150" i="8"/>
  <c r="M150" i="8"/>
  <c r="L150" i="8"/>
  <c r="V149" i="8"/>
  <c r="U149" i="8"/>
  <c r="T149" i="8"/>
  <c r="S149" i="8"/>
  <c r="R149" i="8"/>
  <c r="Q149" i="8"/>
  <c r="P149" i="8"/>
  <c r="O149" i="8"/>
  <c r="N149" i="8"/>
  <c r="M149" i="8"/>
  <c r="L149" i="8"/>
  <c r="V148" i="8"/>
  <c r="U148" i="8"/>
  <c r="T148" i="8"/>
  <c r="S148" i="8"/>
  <c r="R148" i="8"/>
  <c r="Q148" i="8"/>
  <c r="P148" i="8"/>
  <c r="O148" i="8"/>
  <c r="N148" i="8"/>
  <c r="M148" i="8"/>
  <c r="L148" i="8"/>
  <c r="V147" i="8"/>
  <c r="U147" i="8"/>
  <c r="T147" i="8"/>
  <c r="S147" i="8"/>
  <c r="R147" i="8"/>
  <c r="Q147" i="8"/>
  <c r="P147" i="8"/>
  <c r="O147" i="8"/>
  <c r="N147" i="8"/>
  <c r="M147" i="8"/>
  <c r="L147" i="8"/>
  <c r="V146" i="8"/>
  <c r="U146" i="8"/>
  <c r="T146" i="8"/>
  <c r="S146" i="8"/>
  <c r="R146" i="8"/>
  <c r="Q146" i="8"/>
  <c r="P146" i="8"/>
  <c r="O146" i="8"/>
  <c r="N146" i="8"/>
  <c r="M146" i="8"/>
  <c r="L146" i="8"/>
  <c r="K146" i="8"/>
  <c r="K163" i="8"/>
  <c r="K162" i="8"/>
  <c r="K161" i="8"/>
  <c r="K160" i="8"/>
  <c r="K159" i="8"/>
  <c r="K158" i="8"/>
  <c r="K157" i="8"/>
  <c r="K156" i="8"/>
  <c r="K154" i="8"/>
  <c r="K153" i="8"/>
  <c r="K152" i="8"/>
  <c r="W152" i="8" s="1"/>
  <c r="K151" i="8"/>
  <c r="K150" i="8"/>
  <c r="K149" i="8"/>
  <c r="K148" i="8"/>
  <c r="K147" i="8"/>
  <c r="N53" i="9" l="1"/>
  <c r="N54" i="9" s="1"/>
  <c r="J29" i="5"/>
  <c r="L31" i="9"/>
  <c r="Q37" i="9"/>
  <c r="O37" i="9"/>
  <c r="R37" i="9" s="1"/>
  <c r="S37" i="9" s="1"/>
  <c r="Q45" i="9"/>
  <c r="O45" i="9"/>
  <c r="J21" i="5"/>
  <c r="D31" i="9"/>
  <c r="J22" i="5"/>
  <c r="E31" i="9"/>
  <c r="Q41" i="9"/>
  <c r="O41" i="9"/>
  <c r="R41" i="9" s="1"/>
  <c r="S41" i="9" s="1"/>
  <c r="Q39" i="9"/>
  <c r="O39" i="9"/>
  <c r="Q43" i="9"/>
  <c r="O43" i="9"/>
  <c r="J25" i="5"/>
  <c r="H31" i="9"/>
  <c r="J31" i="5"/>
  <c r="N31" i="9"/>
  <c r="Q50" i="9"/>
  <c r="O50" i="9"/>
  <c r="J30" i="5"/>
  <c r="M31" i="9"/>
  <c r="J23" i="5"/>
  <c r="F31" i="9"/>
  <c r="Q52" i="9"/>
  <c r="O52" i="9"/>
  <c r="R52" i="9" s="1"/>
  <c r="S52" i="9" s="1"/>
  <c r="Q51" i="9"/>
  <c r="O51" i="9"/>
  <c r="J20" i="5"/>
  <c r="Q27" i="9"/>
  <c r="C31" i="9"/>
  <c r="Q34" i="9"/>
  <c r="O34" i="9"/>
  <c r="C53" i="9"/>
  <c r="Q48" i="9"/>
  <c r="O48" i="9"/>
  <c r="Q46" i="9"/>
  <c r="O46" i="9"/>
  <c r="J27" i="5"/>
  <c r="J31" i="9"/>
  <c r="J28" i="5"/>
  <c r="K31" i="9"/>
  <c r="Q44" i="9"/>
  <c r="O44" i="9"/>
  <c r="J24" i="5"/>
  <c r="G31" i="9"/>
  <c r="Q40" i="9"/>
  <c r="O40" i="9"/>
  <c r="Q38" i="9"/>
  <c r="O38" i="9"/>
  <c r="R38" i="9" s="1"/>
  <c r="S38" i="9" s="1"/>
  <c r="Q26" i="9"/>
  <c r="J26" i="5"/>
  <c r="I31" i="9"/>
  <c r="Q35" i="9"/>
  <c r="O35" i="9"/>
  <c r="Q49" i="9"/>
  <c r="O49" i="9"/>
  <c r="Q47" i="9"/>
  <c r="O47" i="9"/>
  <c r="Q36" i="9"/>
  <c r="O36" i="9"/>
  <c r="Q42" i="9"/>
  <c r="O42" i="9"/>
  <c r="R20" i="9"/>
  <c r="S20" i="9" s="1"/>
  <c r="R8" i="9"/>
  <c r="S8" i="9" s="1"/>
  <c r="J79" i="5"/>
  <c r="R14" i="9"/>
  <c r="S14" i="9" s="1"/>
  <c r="R11" i="9"/>
  <c r="S11" i="9" s="1"/>
  <c r="R15" i="9"/>
  <c r="S15" i="9" s="1"/>
  <c r="R22" i="9"/>
  <c r="S22" i="9" s="1"/>
  <c r="R19" i="9"/>
  <c r="S19" i="9" s="1"/>
  <c r="R17" i="9"/>
  <c r="S17" i="9" s="1"/>
  <c r="R24" i="9"/>
  <c r="S24" i="9" s="1"/>
  <c r="R16" i="9"/>
  <c r="S16" i="9" s="1"/>
  <c r="R7" i="9"/>
  <c r="S7" i="9" s="1"/>
  <c r="R10" i="9"/>
  <c r="S10" i="9" s="1"/>
  <c r="R9" i="9"/>
  <c r="S9" i="9" s="1"/>
  <c r="R23" i="9"/>
  <c r="S23" i="9" s="1"/>
  <c r="R18" i="9"/>
  <c r="S18" i="9" s="1"/>
  <c r="R21" i="9"/>
  <c r="S21" i="9" s="1"/>
  <c r="R13" i="9"/>
  <c r="S13" i="9" s="1"/>
  <c r="R25" i="9"/>
  <c r="S25" i="9" s="1"/>
  <c r="R12" i="9"/>
  <c r="S12" i="9" s="1"/>
  <c r="V141" i="2"/>
  <c r="S141" i="3"/>
  <c r="W163" i="8"/>
  <c r="R164" i="8"/>
  <c r="O164" i="8"/>
  <c r="W149" i="8"/>
  <c r="W150" i="8"/>
  <c r="W153" i="8"/>
  <c r="W157" i="8"/>
  <c r="W158" i="8"/>
  <c r="W162" i="8"/>
  <c r="Y125" i="8"/>
  <c r="Y133" i="8"/>
  <c r="Y139" i="8"/>
  <c r="Y123" i="2"/>
  <c r="W124" i="2"/>
  <c r="Z124" i="2" s="1"/>
  <c r="Y128" i="2"/>
  <c r="Y129" i="2"/>
  <c r="Y139" i="2"/>
  <c r="M142" i="2"/>
  <c r="F22" i="5" s="1"/>
  <c r="L141" i="3"/>
  <c r="Y141" i="3" s="1"/>
  <c r="T141" i="3"/>
  <c r="Y129" i="4"/>
  <c r="K139" i="4"/>
  <c r="L139" i="4"/>
  <c r="T139" i="4"/>
  <c r="F60" i="5"/>
  <c r="AA125" i="4"/>
  <c r="N141" i="2"/>
  <c r="W147" i="8"/>
  <c r="W126" i="8"/>
  <c r="Z126" i="8" s="1"/>
  <c r="Y134" i="8"/>
  <c r="P141" i="2"/>
  <c r="W127" i="2"/>
  <c r="Z127" i="2" s="1"/>
  <c r="W136" i="2"/>
  <c r="Z136" i="2" s="1"/>
  <c r="N142" i="2"/>
  <c r="F23" i="5" s="1"/>
  <c r="V142" i="2"/>
  <c r="F31" i="5" s="1"/>
  <c r="M141" i="3"/>
  <c r="W141" i="3" s="1"/>
  <c r="Z141" i="3" s="1"/>
  <c r="AA141" i="3" s="1"/>
  <c r="U141" i="3"/>
  <c r="Y123" i="3"/>
  <c r="O141" i="3"/>
  <c r="Y129" i="3"/>
  <c r="Y131" i="3"/>
  <c r="Y135" i="3"/>
  <c r="Y138" i="3"/>
  <c r="W139" i="3"/>
  <c r="W130" i="4"/>
  <c r="Z130" i="4" s="1"/>
  <c r="M140" i="4"/>
  <c r="U140" i="4"/>
  <c r="Y124" i="4"/>
  <c r="W129" i="4"/>
  <c r="Z129" i="4" s="1"/>
  <c r="AA129" i="4" s="1"/>
  <c r="W133" i="4"/>
  <c r="Z133" i="4" s="1"/>
  <c r="AA133" i="4" s="1"/>
  <c r="W137" i="4"/>
  <c r="Z137" i="4" s="1"/>
  <c r="AA137" i="4" s="1"/>
  <c r="S140" i="4"/>
  <c r="Y135" i="4"/>
  <c r="W156" i="8"/>
  <c r="W148" i="8"/>
  <c r="Y127" i="8"/>
  <c r="Y126" i="8"/>
  <c r="Y129" i="8"/>
  <c r="Q141" i="2"/>
  <c r="O142" i="2"/>
  <c r="F24" i="5" s="1"/>
  <c r="N141" i="3"/>
  <c r="V141" i="3"/>
  <c r="N140" i="4"/>
  <c r="V140" i="4"/>
  <c r="W139" i="8"/>
  <c r="Z139" i="8" s="1"/>
  <c r="K141" i="8"/>
  <c r="Y126" i="4"/>
  <c r="W128" i="8"/>
  <c r="Z128" i="8" s="1"/>
  <c r="W136" i="8"/>
  <c r="Z136" i="8" s="1"/>
  <c r="R141" i="2"/>
  <c r="P142" i="2"/>
  <c r="F25" i="5" s="1"/>
  <c r="O140" i="3"/>
  <c r="R142" i="8"/>
  <c r="I27" i="5" s="1"/>
  <c r="Y128" i="4"/>
  <c r="Y132" i="8"/>
  <c r="W135" i="2"/>
  <c r="Z135" i="2" s="1"/>
  <c r="AA135" i="2" s="1"/>
  <c r="N142" i="8"/>
  <c r="I23" i="5" s="1"/>
  <c r="W154" i="8"/>
  <c r="W159" i="8"/>
  <c r="W161" i="8"/>
  <c r="W129" i="8"/>
  <c r="Z129" i="8" s="1"/>
  <c r="Y137" i="8"/>
  <c r="S141" i="2"/>
  <c r="Q142" i="2"/>
  <c r="F26" i="5" s="1"/>
  <c r="P140" i="3"/>
  <c r="Y121" i="4"/>
  <c r="P140" i="4"/>
  <c r="G59" i="5"/>
  <c r="AA127" i="8"/>
  <c r="W131" i="8"/>
  <c r="Z131" i="8" s="1"/>
  <c r="U141" i="2"/>
  <c r="H65" i="5"/>
  <c r="W125" i="2"/>
  <c r="Z125" i="2" s="1"/>
  <c r="P139" i="4"/>
  <c r="W151" i="8"/>
  <c r="W160" i="8"/>
  <c r="W130" i="8"/>
  <c r="Z130" i="8" s="1"/>
  <c r="W138" i="8"/>
  <c r="Z138" i="8" s="1"/>
  <c r="AA138" i="8" s="1"/>
  <c r="L141" i="2"/>
  <c r="T141" i="2"/>
  <c r="R142" i="2"/>
  <c r="F27" i="5" s="1"/>
  <c r="Q140" i="3"/>
  <c r="Y125" i="4"/>
  <c r="W134" i="4"/>
  <c r="Z134" i="4" s="1"/>
  <c r="Q139" i="4"/>
  <c r="O27" i="9"/>
  <c r="O26" i="9"/>
  <c r="Y142" i="8"/>
  <c r="AA135" i="4"/>
  <c r="W131" i="4"/>
  <c r="Z131" i="4" s="1"/>
  <c r="AA131" i="4" s="1"/>
  <c r="O140" i="4"/>
  <c r="Y123" i="4"/>
  <c r="S139" i="4"/>
  <c r="W123" i="4"/>
  <c r="Z123" i="4" s="1"/>
  <c r="R139" i="4"/>
  <c r="W124" i="4"/>
  <c r="Z124" i="4" s="1"/>
  <c r="AA124" i="4" s="1"/>
  <c r="W128" i="4"/>
  <c r="Z128" i="4" s="1"/>
  <c r="AA128" i="4" s="1"/>
  <c r="AA132" i="4"/>
  <c r="W136" i="4"/>
  <c r="Z136" i="4" s="1"/>
  <c r="AA136" i="4" s="1"/>
  <c r="Q140" i="4"/>
  <c r="W127" i="4"/>
  <c r="Z127" i="4" s="1"/>
  <c r="AA127" i="4" s="1"/>
  <c r="M139" i="4"/>
  <c r="U139" i="4"/>
  <c r="W121" i="4"/>
  <c r="N139" i="4"/>
  <c r="V139" i="4"/>
  <c r="O139" i="4"/>
  <c r="W122" i="4"/>
  <c r="Z122" i="4" s="1"/>
  <c r="AA122" i="4" s="1"/>
  <c r="AA126" i="4"/>
  <c r="AA130" i="4"/>
  <c r="AA134" i="4"/>
  <c r="Z121" i="4"/>
  <c r="K140" i="4"/>
  <c r="S140" i="3"/>
  <c r="P141" i="3"/>
  <c r="Y136" i="3"/>
  <c r="L140" i="3"/>
  <c r="T140" i="3"/>
  <c r="Q141" i="3"/>
  <c r="Y137" i="3"/>
  <c r="M140" i="3"/>
  <c r="U140" i="3"/>
  <c r="R140" i="3"/>
  <c r="N140" i="3"/>
  <c r="V140" i="3"/>
  <c r="Y134" i="3"/>
  <c r="W137" i="3"/>
  <c r="Z137" i="3" s="1"/>
  <c r="Y132" i="3"/>
  <c r="W130" i="3"/>
  <c r="Z130" i="3" s="1"/>
  <c r="Y128" i="3"/>
  <c r="Y127" i="3"/>
  <c r="Y126" i="3"/>
  <c r="Y124" i="3"/>
  <c r="W122" i="3"/>
  <c r="W126" i="3"/>
  <c r="Z126" i="3" s="1"/>
  <c r="W129" i="3"/>
  <c r="Z129" i="3" s="1"/>
  <c r="AA129" i="3" s="1"/>
  <c r="W132" i="3"/>
  <c r="Z132" i="3" s="1"/>
  <c r="Y122" i="3"/>
  <c r="Y130" i="3"/>
  <c r="W123" i="3"/>
  <c r="Z123" i="3" s="1"/>
  <c r="AA123" i="3" s="1"/>
  <c r="W127" i="3"/>
  <c r="Z127" i="3" s="1"/>
  <c r="W128" i="3"/>
  <c r="Z128" i="3" s="1"/>
  <c r="W131" i="3"/>
  <c r="Z131" i="3" s="1"/>
  <c r="AA131" i="3" s="1"/>
  <c r="W138" i="3"/>
  <c r="Z138" i="3" s="1"/>
  <c r="AA138" i="3" s="1"/>
  <c r="W134" i="3"/>
  <c r="Z134" i="3" s="1"/>
  <c r="AA134" i="3" s="1"/>
  <c r="W135" i="3"/>
  <c r="Z135" i="3" s="1"/>
  <c r="W136" i="3"/>
  <c r="Z136" i="3" s="1"/>
  <c r="AA136" i="3" s="1"/>
  <c r="W124" i="3"/>
  <c r="Z124" i="3" s="1"/>
  <c r="W125" i="3"/>
  <c r="Z125" i="3" s="1"/>
  <c r="AA125" i="3" s="1"/>
  <c r="K140" i="3"/>
  <c r="AA125" i="2"/>
  <c r="Y124" i="2"/>
  <c r="AA124" i="2" s="1"/>
  <c r="W139" i="2"/>
  <c r="Z139" i="2" s="1"/>
  <c r="Y137" i="2"/>
  <c r="AA134" i="2"/>
  <c r="Y125" i="2"/>
  <c r="Y135" i="2"/>
  <c r="Y130" i="2"/>
  <c r="Y127" i="2"/>
  <c r="AA127" i="2" s="1"/>
  <c r="Y136" i="2"/>
  <c r="AA136" i="2" s="1"/>
  <c r="Y131" i="2"/>
  <c r="W123" i="2"/>
  <c r="Y132" i="2"/>
  <c r="O141" i="2"/>
  <c r="Y126" i="2"/>
  <c r="Y133" i="2"/>
  <c r="W140" i="2"/>
  <c r="AA139" i="2"/>
  <c r="AA138" i="2"/>
  <c r="W137" i="2"/>
  <c r="Z137" i="2" s="1"/>
  <c r="AA137" i="2" s="1"/>
  <c r="W133" i="2"/>
  <c r="Z133" i="2" s="1"/>
  <c r="W132" i="2"/>
  <c r="Z132" i="2" s="1"/>
  <c r="W131" i="2"/>
  <c r="Z131" i="2" s="1"/>
  <c r="AA130" i="2"/>
  <c r="W129" i="2"/>
  <c r="Z129" i="2" s="1"/>
  <c r="AA129" i="2" s="1"/>
  <c r="W128" i="2"/>
  <c r="Z128" i="2" s="1"/>
  <c r="AA128" i="2" s="1"/>
  <c r="W126" i="2"/>
  <c r="Z126" i="2" s="1"/>
  <c r="Z123" i="2"/>
  <c r="AA123" i="2" s="1"/>
  <c r="K141" i="2"/>
  <c r="AA126" i="8"/>
  <c r="AA129" i="8"/>
  <c r="W123" i="8"/>
  <c r="S164" i="8"/>
  <c r="S141" i="8"/>
  <c r="W124" i="8"/>
  <c r="Z124" i="8" s="1"/>
  <c r="W132" i="8"/>
  <c r="Z132" i="8" s="1"/>
  <c r="AA132" i="8" s="1"/>
  <c r="W140" i="8"/>
  <c r="Y135" i="8"/>
  <c r="AA135" i="8" s="1"/>
  <c r="L164" i="8"/>
  <c r="T164" i="8"/>
  <c r="Q164" i="8"/>
  <c r="L141" i="8"/>
  <c r="T141" i="8"/>
  <c r="W125" i="8"/>
  <c r="Z125" i="8" s="1"/>
  <c r="W133" i="8"/>
  <c r="Z133" i="8" s="1"/>
  <c r="AA133" i="8" s="1"/>
  <c r="Y128" i="8"/>
  <c r="M164" i="8"/>
  <c r="U164" i="8"/>
  <c r="M141" i="8"/>
  <c r="U141" i="8"/>
  <c r="W134" i="8"/>
  <c r="Z134" i="8" s="1"/>
  <c r="AA134" i="8" s="1"/>
  <c r="Y131" i="8"/>
  <c r="P164" i="8"/>
  <c r="N164" i="8"/>
  <c r="V141" i="8"/>
  <c r="Y136" i="8"/>
  <c r="AA136" i="8" s="1"/>
  <c r="O141" i="8"/>
  <c r="P141" i="8"/>
  <c r="W137" i="8"/>
  <c r="Z137" i="8" s="1"/>
  <c r="AA137" i="8" s="1"/>
  <c r="Y130" i="8"/>
  <c r="AA130" i="8" s="1"/>
  <c r="Y124" i="8"/>
  <c r="K164" i="8"/>
  <c r="V164" i="8"/>
  <c r="N141" i="8"/>
  <c r="W146" i="8"/>
  <c r="W164" i="8" s="1"/>
  <c r="X164" i="8" s="1"/>
  <c r="Y123" i="8"/>
  <c r="Q141" i="8"/>
  <c r="R36" i="9" l="1"/>
  <c r="S36" i="9" s="1"/>
  <c r="R44" i="9"/>
  <c r="S44" i="9" s="1"/>
  <c r="R48" i="9"/>
  <c r="S48" i="9" s="1"/>
  <c r="R51" i="9"/>
  <c r="S51" i="9" s="1"/>
  <c r="R50" i="9"/>
  <c r="S50" i="9" s="1"/>
  <c r="R39" i="9"/>
  <c r="S39" i="9" s="1"/>
  <c r="R45" i="9"/>
  <c r="S45" i="9" s="1"/>
  <c r="R46" i="9"/>
  <c r="S46" i="9" s="1"/>
  <c r="R43" i="9"/>
  <c r="S43" i="9" s="1"/>
  <c r="R47" i="9"/>
  <c r="S47" i="9" s="1"/>
  <c r="R49" i="9"/>
  <c r="S49" i="9" s="1"/>
  <c r="R34" i="9"/>
  <c r="S34" i="9" s="1"/>
  <c r="Q53" i="9"/>
  <c r="C54" i="9"/>
  <c r="O54" i="9" s="1"/>
  <c r="O53" i="9"/>
  <c r="R42" i="9"/>
  <c r="S42" i="9" s="1"/>
  <c r="R35" i="9"/>
  <c r="S35" i="9" s="1"/>
  <c r="R40" i="9"/>
  <c r="S40" i="9" s="1"/>
  <c r="O31" i="9"/>
  <c r="R26" i="9"/>
  <c r="R27" i="9"/>
  <c r="AA128" i="8"/>
  <c r="Y140" i="3"/>
  <c r="W139" i="4"/>
  <c r="AA142" i="8"/>
  <c r="AA139" i="8"/>
  <c r="S26" i="9"/>
  <c r="S27" i="9" s="1"/>
  <c r="AA121" i="4"/>
  <c r="Y141" i="8"/>
  <c r="AA131" i="8"/>
  <c r="AA125" i="8"/>
  <c r="Y141" i="2"/>
  <c r="AA133" i="2"/>
  <c r="Y139" i="4"/>
  <c r="AA126" i="2"/>
  <c r="AA135" i="3"/>
  <c r="Y142" i="2"/>
  <c r="F20" i="5" s="1"/>
  <c r="W142" i="8"/>
  <c r="Z142" i="8" s="1"/>
  <c r="AA132" i="3"/>
  <c r="Y140" i="4"/>
  <c r="W142" i="2"/>
  <c r="Z142" i="2" s="1"/>
  <c r="AA123" i="4"/>
  <c r="W140" i="4"/>
  <c r="Z140" i="4" s="1"/>
  <c r="AA137" i="3"/>
  <c r="AA128" i="3"/>
  <c r="AA130" i="3"/>
  <c r="AA127" i="3"/>
  <c r="AA126" i="3"/>
  <c r="AA124" i="3"/>
  <c r="W140" i="3"/>
  <c r="Z122" i="3"/>
  <c r="AA122" i="3" s="1"/>
  <c r="AA131" i="2"/>
  <c r="AA132" i="2"/>
  <c r="W141" i="2"/>
  <c r="W141" i="8"/>
  <c r="Z141" i="8" s="1"/>
  <c r="AA141" i="8" s="1"/>
  <c r="Z123" i="8"/>
  <c r="AA123" i="8" s="1"/>
  <c r="AA124" i="8"/>
  <c r="R53" i="9" l="1"/>
  <c r="S53" i="9" s="1"/>
  <c r="X141" i="2"/>
  <c r="Z141" i="2"/>
  <c r="AA141" i="2" s="1"/>
  <c r="X140" i="3"/>
  <c r="Z140" i="3"/>
  <c r="AA140" i="3" s="1"/>
  <c r="X139" i="4"/>
  <c r="Z139" i="4"/>
  <c r="AA139" i="4" s="1"/>
  <c r="AA140" i="4"/>
  <c r="X141" i="8"/>
  <c r="Z108" i="7" l="1"/>
  <c r="Y108" i="7"/>
  <c r="Z107" i="7"/>
  <c r="Y107" i="7"/>
  <c r="Z106" i="7"/>
  <c r="Y106" i="7"/>
  <c r="Z105" i="7"/>
  <c r="Y105" i="7"/>
  <c r="AA105" i="7" s="1"/>
  <c r="Z104" i="7"/>
  <c r="Y104" i="7"/>
  <c r="Z103" i="7"/>
  <c r="Y103" i="7"/>
  <c r="Z102" i="7"/>
  <c r="Y102" i="7"/>
  <c r="AA102" i="7" s="1"/>
  <c r="Z101" i="7"/>
  <c r="AA101" i="7" s="1"/>
  <c r="Y101" i="7"/>
  <c r="Z100" i="7"/>
  <c r="Y100" i="7"/>
  <c r="Z99" i="7"/>
  <c r="Y99" i="7"/>
  <c r="Z98" i="7"/>
  <c r="AA98" i="7" s="1"/>
  <c r="Y98" i="7"/>
  <c r="Z97" i="7"/>
  <c r="AA97" i="7" s="1"/>
  <c r="Y97" i="7"/>
  <c r="Z96" i="7"/>
  <c r="Y96" i="7"/>
  <c r="Z95" i="7"/>
  <c r="Y95" i="7"/>
  <c r="AA95" i="7" s="1"/>
  <c r="Z94" i="7"/>
  <c r="Y94" i="7"/>
  <c r="Z93" i="7"/>
  <c r="Y93" i="7"/>
  <c r="AA93" i="7" s="1"/>
  <c r="Z92" i="7"/>
  <c r="Y92" i="7"/>
  <c r="Z91" i="7"/>
  <c r="Y91" i="7"/>
  <c r="Z90" i="7"/>
  <c r="Y90" i="7"/>
  <c r="Z89" i="7"/>
  <c r="Y89" i="7"/>
  <c r="Z88" i="7"/>
  <c r="Y88" i="7"/>
  <c r="Z87" i="7"/>
  <c r="AA87" i="7" s="1"/>
  <c r="Y87" i="7"/>
  <c r="Z86" i="7"/>
  <c r="Y86" i="7"/>
  <c r="Z85" i="7"/>
  <c r="Y85" i="7"/>
  <c r="Z84" i="7"/>
  <c r="AA84" i="7" s="1"/>
  <c r="Y84" i="7"/>
  <c r="Z83" i="7"/>
  <c r="AA83" i="7" s="1"/>
  <c r="Y83" i="7"/>
  <c r="Z82" i="7"/>
  <c r="Y82" i="7"/>
  <c r="Z81" i="7"/>
  <c r="Y81" i="7"/>
  <c r="Z80" i="7"/>
  <c r="AA80" i="7" s="1"/>
  <c r="Y80" i="7"/>
  <c r="Z79" i="7"/>
  <c r="AA79" i="7" s="1"/>
  <c r="Y79" i="7"/>
  <c r="Z78" i="7"/>
  <c r="Y78" i="7"/>
  <c r="Z77" i="7"/>
  <c r="AA77" i="7" s="1"/>
  <c r="Y77" i="7"/>
  <c r="Z76" i="7"/>
  <c r="Y76" i="7"/>
  <c r="Z75" i="7"/>
  <c r="Y75" i="7"/>
  <c r="Z74" i="7"/>
  <c r="Y74" i="7"/>
  <c r="Z73" i="7"/>
  <c r="AA73" i="7" s="1"/>
  <c r="Y73" i="7"/>
  <c r="Z72" i="7"/>
  <c r="Y72" i="7"/>
  <c r="Z71" i="7"/>
  <c r="Y71" i="7"/>
  <c r="Z70" i="7"/>
  <c r="Y70" i="7"/>
  <c r="AA81" i="7" l="1"/>
  <c r="AA71" i="7"/>
  <c r="AA85" i="7"/>
  <c r="AA74" i="7"/>
  <c r="AA91" i="7"/>
  <c r="AA103" i="7"/>
  <c r="AA89" i="7"/>
  <c r="AA104" i="7"/>
  <c r="AA108" i="7"/>
  <c r="AA88" i="7"/>
  <c r="AA92" i="7"/>
  <c r="AA99" i="7"/>
  <c r="AA72" i="7"/>
  <c r="AA96" i="7"/>
  <c r="AA76" i="7"/>
  <c r="AA86" i="7"/>
  <c r="AA100" i="7"/>
  <c r="AA107" i="7"/>
  <c r="AA75" i="7"/>
  <c r="AA78" i="7"/>
  <c r="AA106" i="7"/>
  <c r="AA82" i="7"/>
  <c r="AA70" i="7"/>
  <c r="AA90" i="7"/>
  <c r="AA94" i="7"/>
  <c r="I33" i="5" l="1"/>
  <c r="X72" i="4"/>
  <c r="X73" i="3"/>
  <c r="X75" i="2"/>
  <c r="I79" i="5"/>
  <c r="G20" i="5"/>
  <c r="H20" i="5"/>
  <c r="G21" i="5"/>
  <c r="H21" i="5"/>
  <c r="G22" i="5"/>
  <c r="H22" i="5"/>
  <c r="G23" i="5"/>
  <c r="H23" i="5"/>
  <c r="G24" i="5"/>
  <c r="H24" i="5"/>
  <c r="G25" i="5"/>
  <c r="H25" i="5"/>
  <c r="G26" i="5"/>
  <c r="H26" i="5"/>
  <c r="G27" i="5"/>
  <c r="H27" i="5"/>
  <c r="G28" i="5"/>
  <c r="H28" i="5"/>
  <c r="G29" i="5"/>
  <c r="H29" i="5"/>
  <c r="G30" i="5"/>
  <c r="H30" i="5"/>
  <c r="G31" i="5"/>
  <c r="H31" i="5"/>
  <c r="A51" i="5"/>
  <c r="K48" i="5"/>
  <c r="J33" i="5"/>
  <c r="F79" i="5" l="1"/>
  <c r="H79" i="5"/>
  <c r="G79" i="5"/>
  <c r="H33" i="5"/>
  <c r="G33" i="5"/>
  <c r="F33" i="5"/>
</calcChain>
</file>

<file path=xl/sharedStrings.xml><?xml version="1.0" encoding="utf-8"?>
<sst xmlns="http://schemas.openxmlformats.org/spreadsheetml/2006/main" count="2424" uniqueCount="638">
  <si>
    <t>REPORT_ID</t>
  </si>
  <si>
    <t>000</t>
  </si>
  <si>
    <t>REPORT CELLS</t>
  </si>
  <si>
    <t xml:space="preserve">EPMOLAP </t>
  </si>
  <si>
    <t>SUPRESS ZERO</t>
  </si>
  <si>
    <t>TRUE</t>
  </si>
  <si>
    <t>REPORT_NAME</t>
  </si>
  <si>
    <t>REVENUE_REPORT</t>
  </si>
  <si>
    <t>INPUT CELLS</t>
  </si>
  <si>
    <t>NO SUPRESS ZERO</t>
  </si>
  <si>
    <t>EPMReportOptions on report 000</t>
  </si>
  <si>
    <t>REPORT_MODEL</t>
  </si>
  <si>
    <t>TECO_PLANNING</t>
  </si>
  <si>
    <t>LOCAL MEMBER</t>
  </si>
  <si>
    <t>EPMCOPYRANGE</t>
  </si>
  <si>
    <t>C_ACCOUNT</t>
  </si>
  <si>
    <t>ROW AXIS</t>
  </si>
  <si>
    <t>&lt;&lt; ROW AXIS</t>
  </si>
  <si>
    <t>CATEGORY</t>
  </si>
  <si>
    <t>ACTUAL</t>
  </si>
  <si>
    <t>&lt;&lt; COL AXIS</t>
  </si>
  <si>
    <t>COSTCENTER</t>
  </si>
  <si>
    <t>1002</t>
  </si>
  <si>
    <t>DATASOURCE</t>
  </si>
  <si>
    <t>TOTAL_REST_FI</t>
  </si>
  <si>
    <t>EPMOLAP</t>
  </si>
  <si>
    <t>ENTITY</t>
  </si>
  <si>
    <t>E_2301</t>
  </si>
  <si>
    <t>&lt;&lt; PICK</t>
  </si>
  <si>
    <t>TIME</t>
  </si>
  <si>
    <t>FLOW</t>
  </si>
  <si>
    <t>NO_FLOW</t>
  </si>
  <si>
    <t>&lt;&lt; FIXED</t>
  </si>
  <si>
    <t>I_ENTITY</t>
  </si>
  <si>
    <t>ALL IE Entities</t>
  </si>
  <si>
    <t/>
  </si>
  <si>
    <t>RPTCURRENCY</t>
  </si>
  <si>
    <t>LC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</si>
  <si>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</si>
  <si>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</si>
  <si>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</si>
  <si>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</si>
  <si>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</si>
  <si>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</si>
  <si>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</si>
  <si>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</si>
  <si>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</si>
  <si>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</si>
  <si>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</si>
  <si>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</si>
  <si>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</si>
  <si>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COL AXIS</t>
  </si>
  <si>
    <t>2016.JAN</t>
  </si>
  <si>
    <t>2016.FEB</t>
  </si>
  <si>
    <t>2016.MAR</t>
  </si>
  <si>
    <t>2016.APR</t>
  </si>
  <si>
    <t>2016.MAY</t>
  </si>
  <si>
    <t>2016.JUN</t>
  </si>
  <si>
    <t>2016.JUL</t>
  </si>
  <si>
    <t>2016.AUG</t>
  </si>
  <si>
    <t>2016.SEP</t>
  </si>
  <si>
    <t>2016.OCT</t>
  </si>
  <si>
    <t>2016.NOV</t>
  </si>
  <si>
    <t>2016.DEC</t>
  </si>
  <si>
    <t>2016.TOTAL</t>
  </si>
  <si>
    <t>MEASURES</t>
  </si>
  <si>
    <t>PERIODIC</t>
  </si>
  <si>
    <t>SKF</t>
  </si>
  <si>
    <t>Expansion of C_ACCOUNT Overriden</t>
  </si>
  <si>
    <t>2020</t>
  </si>
  <si>
    <t>WKG_BUDGET</t>
  </si>
  <si>
    <t>ACCOUNT DESCRIPTION</t>
  </si>
  <si>
    <t>2019</t>
  </si>
  <si>
    <t>FORECAST</t>
  </si>
  <si>
    <t>NOTE - BEFORE STARTING ANY WORK ON THIS TAB, PLEASE RUN A REFRESH</t>
  </si>
  <si>
    <t>Select COST CENTER &gt;&gt;&gt;</t>
  </si>
  <si>
    <t>ALL PROFIT CENTERS</t>
  </si>
  <si>
    <t>Select ENTITY &gt;&gt;&gt;</t>
  </si>
  <si>
    <t>Peoples Gas</t>
  </si>
  <si>
    <t>Select TIME &gt;&gt;&gt;</t>
  </si>
  <si>
    <t>2016 TOTAL</t>
  </si>
  <si>
    <t>Select CATEGORY &gt;&gt;&gt;</t>
  </si>
  <si>
    <t>NOTE - PLEASE RUN A REFRESH IF YOU CHANGE THIS SETTING.</t>
  </si>
  <si>
    <t>REVENUE REPORT BY MONTH</t>
  </si>
  <si>
    <t>ACCOUNT ID</t>
  </si>
  <si>
    <t>2016 JAN</t>
  </si>
  <si>
    <t>2016 FEB</t>
  </si>
  <si>
    <t>2016 MAR</t>
  </si>
  <si>
    <t>2016 APR</t>
  </si>
  <si>
    <t>2016 MAY</t>
  </si>
  <si>
    <t>2016 JUN</t>
  </si>
  <si>
    <t>2016 JUL</t>
  </si>
  <si>
    <t>2016 AUG</t>
  </si>
  <si>
    <t>2016 SEP</t>
  </si>
  <si>
    <t>2016 OCT</t>
  </si>
  <si>
    <t>2016 NOV</t>
  </si>
  <si>
    <t>2016 DEC</t>
  </si>
  <si>
    <t>CUSTOMERS_SKF</t>
  </si>
  <si>
    <t>CUSTOMERS</t>
  </si>
  <si>
    <t>CUS_RES</t>
  </si>
  <si>
    <t>CUSTOMERS-RESIDENTIAL</t>
  </si>
  <si>
    <t>RS1_NB</t>
  </si>
  <si>
    <t>Residential - 1</t>
  </si>
  <si>
    <t>RS2_NB</t>
  </si>
  <si>
    <t>Residential - 2</t>
  </si>
  <si>
    <t>RS3_NB</t>
  </si>
  <si>
    <t>Residential - 3</t>
  </si>
  <si>
    <t>RSG_NB</t>
  </si>
  <si>
    <t>Residential Stand by Generator</t>
  </si>
  <si>
    <t>RG1_NB</t>
  </si>
  <si>
    <t>Residential-General Service  1</t>
  </si>
  <si>
    <t>RG2_NB</t>
  </si>
  <si>
    <t>Residential-General Service  2</t>
  </si>
  <si>
    <t>RG3_NB</t>
  </si>
  <si>
    <t>Residential-General Service  3</t>
  </si>
  <si>
    <t>RT1_NB</t>
  </si>
  <si>
    <t>Residential TRANSP General Service 1</t>
  </si>
  <si>
    <t>RT2_NB</t>
  </si>
  <si>
    <t>Residential TRANSP General Service 2</t>
  </si>
  <si>
    <t>RT3_NB</t>
  </si>
  <si>
    <t>Residential TRANSP General Service 3</t>
  </si>
  <si>
    <t>CUS_COM</t>
  </si>
  <si>
    <t>CUSTOMERS-COMMERCIAL</t>
  </si>
  <si>
    <t>CSL_NB</t>
  </si>
  <si>
    <t>Commercial Street Lighting</t>
  </si>
  <si>
    <t>NGV_NB</t>
  </si>
  <si>
    <t>Natural Gas Vehicle Sales</t>
  </si>
  <si>
    <t>CSG_NB</t>
  </si>
  <si>
    <t>Commercial  Standby Generator</t>
  </si>
  <si>
    <t>SGS_NB</t>
  </si>
  <si>
    <t>Small General Service</t>
  </si>
  <si>
    <t>GS1_NB</t>
  </si>
  <si>
    <t>Gen. Service - 1</t>
  </si>
  <si>
    <t>GS2_NB</t>
  </si>
  <si>
    <t>Gen. Service - 2</t>
  </si>
  <si>
    <t>GS3_NB</t>
  </si>
  <si>
    <t>Gen. Service - 3</t>
  </si>
  <si>
    <t>GS4_NB</t>
  </si>
  <si>
    <t>Gen. Service - 4</t>
  </si>
  <si>
    <t>GS5_NB</t>
  </si>
  <si>
    <t>Gen. Service - 5</t>
  </si>
  <si>
    <t>CTL_NB</t>
  </si>
  <si>
    <t>Commercial Street Lighting-TRANSP</t>
  </si>
  <si>
    <t>NVT_NB</t>
  </si>
  <si>
    <t>Natural Gas Vehicle Sales-TRANSP</t>
  </si>
  <si>
    <t>CTG_NB</t>
  </si>
  <si>
    <t>Commercial  TRANSP Standby Generator</t>
  </si>
  <si>
    <t>SGT_NB</t>
  </si>
  <si>
    <t>Small General Service TRANSP</t>
  </si>
  <si>
    <t>GT1_NB</t>
  </si>
  <si>
    <t>Gen. Service - 1 TRANSP</t>
  </si>
  <si>
    <t>GT2_NB</t>
  </si>
  <si>
    <t>Gen. Service - 2 TRANSP</t>
  </si>
  <si>
    <t>GT3_NB</t>
  </si>
  <si>
    <t>Gen. Service - 3 TRANSP</t>
  </si>
  <si>
    <t>GT4_NB</t>
  </si>
  <si>
    <t>Gen. Service - 4 TRANSP</t>
  </si>
  <si>
    <t>GT5_NB</t>
  </si>
  <si>
    <t>Gen. Service -5 TRANSP</t>
  </si>
  <si>
    <t>CUS_IND</t>
  </si>
  <si>
    <t>CUSTOMERS-INDUSTRIAL</t>
  </si>
  <si>
    <t>SIS_NB</t>
  </si>
  <si>
    <t>Small Interruptible Service</t>
  </si>
  <si>
    <t>SIT_NB</t>
  </si>
  <si>
    <t>ITS_NB</t>
  </si>
  <si>
    <t>Interruptible Large Volume 1</t>
  </si>
  <si>
    <t>IL2_NB</t>
  </si>
  <si>
    <t>Interruptible Large Volume 2</t>
  </si>
  <si>
    <t>ITL_NB</t>
  </si>
  <si>
    <t>CUS_WHOLESALE</t>
  </si>
  <si>
    <t>CUSTOMERS-WHOLESALE</t>
  </si>
  <si>
    <t>WHL_NB</t>
  </si>
  <si>
    <t>Wholesale</t>
  </si>
  <si>
    <t>WHT_NB</t>
  </si>
  <si>
    <t>Wholesale TRANSP</t>
  </si>
  <si>
    <t>CUS_OSS</t>
  </si>
  <si>
    <t>CUSTOMERS-OSS</t>
  </si>
  <si>
    <t>OSS_NB</t>
  </si>
  <si>
    <t>Off System Sales</t>
  </si>
  <si>
    <t>MBS_NB</t>
  </si>
  <si>
    <t>Mutually Beneficial</t>
  </si>
  <si>
    <t>THERMS_SKF</t>
  </si>
  <si>
    <t>THERMS</t>
  </si>
  <si>
    <t>THERMS_RES</t>
  </si>
  <si>
    <t>THERMS-RESIDENTIAL</t>
  </si>
  <si>
    <t>RS1_TH</t>
  </si>
  <si>
    <t>RS2_TH</t>
  </si>
  <si>
    <t>RS3_TH</t>
  </si>
  <si>
    <t>RSG_TH</t>
  </si>
  <si>
    <t>RG1_TH</t>
  </si>
  <si>
    <t>RG2_TH</t>
  </si>
  <si>
    <t>RG3_TH</t>
  </si>
  <si>
    <t>RT1_TH</t>
  </si>
  <si>
    <t>RT2_TH</t>
  </si>
  <si>
    <t>RT3_TH</t>
  </si>
  <si>
    <t>THERMS_COM</t>
  </si>
  <si>
    <t>THERMS-COMMERCIAL</t>
  </si>
  <si>
    <t>CSL_TH</t>
  </si>
  <si>
    <t>NGV_TH</t>
  </si>
  <si>
    <t>CSG_TH</t>
  </si>
  <si>
    <t>SGS_TH</t>
  </si>
  <si>
    <t>GS1_TH</t>
  </si>
  <si>
    <t>GS2_TH</t>
  </si>
  <si>
    <t>GS3_TH</t>
  </si>
  <si>
    <t>GS4_TH</t>
  </si>
  <si>
    <t>GS5_TH</t>
  </si>
  <si>
    <t>CTL_TH</t>
  </si>
  <si>
    <t>NVT_TH</t>
  </si>
  <si>
    <t>CTG_TH</t>
  </si>
  <si>
    <t>SGT_TH</t>
  </si>
  <si>
    <t>GT1_TH</t>
  </si>
  <si>
    <t>GT2_TH</t>
  </si>
  <si>
    <t>GT3_TH</t>
  </si>
  <si>
    <t>GT4_TH</t>
  </si>
  <si>
    <t>GT5_TH</t>
  </si>
  <si>
    <t>THERMS_IND</t>
  </si>
  <si>
    <t>THERMS-INDUSTRIAL</t>
  </si>
  <si>
    <t>SIS_TH</t>
  </si>
  <si>
    <t>SIT_TH</t>
  </si>
  <si>
    <t>IL1_TH</t>
  </si>
  <si>
    <t>ITS_TH</t>
  </si>
  <si>
    <t>IL2_TH</t>
  </si>
  <si>
    <t>ITL_TH</t>
  </si>
  <si>
    <t>THERMS_WHOLESALE</t>
  </si>
  <si>
    <t>THERMS-WHOLESALE</t>
  </si>
  <si>
    <t>WHL_TH</t>
  </si>
  <si>
    <t>WHT_TH</t>
  </si>
  <si>
    <t>THERMS_OSS</t>
  </si>
  <si>
    <t>THERMS-OSS</t>
  </si>
  <si>
    <t>OSS_TH</t>
  </si>
  <si>
    <t>MBS_TH</t>
  </si>
  <si>
    <t>2017.JAN</t>
  </si>
  <si>
    <t>2017.FEB</t>
  </si>
  <si>
    <t>2017.MAR</t>
  </si>
  <si>
    <t>2017.APR</t>
  </si>
  <si>
    <t>2017.MAY</t>
  </si>
  <si>
    <t>2017.JUN</t>
  </si>
  <si>
    <t>2017.JUL</t>
  </si>
  <si>
    <t>2017.AUG</t>
  </si>
  <si>
    <t>2017.SEP</t>
  </si>
  <si>
    <t>2017.OCT</t>
  </si>
  <si>
    <t>2017.NOV</t>
  </si>
  <si>
    <t>2017.DEC</t>
  </si>
  <si>
    <t>2017.TOTAL</t>
  </si>
  <si>
    <t>2017 TOTAL</t>
  </si>
  <si>
    <t>2017 JAN</t>
  </si>
  <si>
    <t>2017 FEB</t>
  </si>
  <si>
    <t>2017 MAR</t>
  </si>
  <si>
    <t>2017 APR</t>
  </si>
  <si>
    <t>2017 MAY</t>
  </si>
  <si>
    <t>2017 JUN</t>
  </si>
  <si>
    <t>2017 JUL</t>
  </si>
  <si>
    <t>2017 AUG</t>
  </si>
  <si>
    <t>2017 SEP</t>
  </si>
  <si>
    <t>2017 OCT</t>
  </si>
  <si>
    <t>2017 NOV</t>
  </si>
  <si>
    <t>2017 DEC</t>
  </si>
  <si>
    <t>CTS_NB</t>
  </si>
  <si>
    <t>Contract Transportation Service (flex)</t>
  </si>
  <si>
    <t>CIS_TH</t>
  </si>
  <si>
    <t>Contract Interruptible Svc.(flex)</t>
  </si>
  <si>
    <t>CTS_TH</t>
  </si>
  <si>
    <t>PY</t>
  </si>
  <si>
    <t>2018.JAN</t>
  </si>
  <si>
    <t>2018.FEB</t>
  </si>
  <si>
    <t>2018.MAR</t>
  </si>
  <si>
    <t>2018.APR</t>
  </si>
  <si>
    <t>2018.MAY</t>
  </si>
  <si>
    <t>2018.JUN</t>
  </si>
  <si>
    <t>2018.JUL</t>
  </si>
  <si>
    <t>2018.AUG</t>
  </si>
  <si>
    <t>2018.SEP</t>
  </si>
  <si>
    <t>2018.OCT</t>
  </si>
  <si>
    <t>2018.NOV</t>
  </si>
  <si>
    <t>2018.DEC</t>
  </si>
  <si>
    <t>2018.TOTAL</t>
  </si>
  <si>
    <t>2018 TOTAL</t>
  </si>
  <si>
    <t>2018 JAN</t>
  </si>
  <si>
    <t>2018 FEB</t>
  </si>
  <si>
    <t>2018 MAR</t>
  </si>
  <si>
    <t>2018 APR</t>
  </si>
  <si>
    <t>2018 MAY</t>
  </si>
  <si>
    <t>2018 JUN</t>
  </si>
  <si>
    <t>2018 JUL</t>
  </si>
  <si>
    <t>2018 AUG</t>
  </si>
  <si>
    <t>2018 SEP</t>
  </si>
  <si>
    <t>2018 OCT</t>
  </si>
  <si>
    <t>2018 NOV</t>
  </si>
  <si>
    <t>2018 DEC</t>
  </si>
  <si>
    <t>SCHEDULE E-4</t>
  </si>
  <si>
    <t>COST OF SERVICE</t>
  </si>
  <si>
    <t>PAGE 1 OF 2</t>
  </si>
  <si>
    <t>FLORIDA PUBLIC SERVICE COMMISSION</t>
  </si>
  <si>
    <t>EXPLANATION:  PROVIDE THE CALCULATION OF SYSTEM PEAK</t>
  </si>
  <si>
    <t>TYPE OF DATA SHOWN:</t>
  </si>
  <si>
    <t>MONTH SALES BY RATE CLASS.</t>
  </si>
  <si>
    <t>COMPANY:  PEOPLES GAS SYSTEM</t>
  </si>
  <si>
    <t xml:space="preserve">WITNESS: </t>
  </si>
  <si>
    <t>SYSTEM MONTHLY SALES</t>
  </si>
  <si>
    <t>(THERMS)</t>
  </si>
  <si>
    <t>PROJECTED</t>
  </si>
  <si>
    <t>Line No.</t>
  </si>
  <si>
    <t xml:space="preserve">  MONTH</t>
  </si>
  <si>
    <t>1</t>
  </si>
  <si>
    <t>JANUARY</t>
  </si>
  <si>
    <t>2</t>
  </si>
  <si>
    <t>FEBRUARY</t>
  </si>
  <si>
    <t>3</t>
  </si>
  <si>
    <t>MARCH</t>
  </si>
  <si>
    <t>4</t>
  </si>
  <si>
    <t>APRIL</t>
  </si>
  <si>
    <t>5</t>
  </si>
  <si>
    <t>6</t>
  </si>
  <si>
    <t>JUNE</t>
  </si>
  <si>
    <t>7</t>
  </si>
  <si>
    <t>JULY</t>
  </si>
  <si>
    <t>8</t>
  </si>
  <si>
    <t>AUGUST</t>
  </si>
  <si>
    <t>9</t>
  </si>
  <si>
    <t>SEPTEMBER</t>
  </si>
  <si>
    <t>OCTOBER</t>
  </si>
  <si>
    <t>NOVEMBER</t>
  </si>
  <si>
    <t>DECEMBER</t>
  </si>
  <si>
    <t>* Excludes Off System Sales</t>
  </si>
  <si>
    <t>SUPPORTING SCHEDULES:  WORKPAPERS / H-1</t>
  </si>
  <si>
    <t>RECAP SCHEDULES:  H-2</t>
  </si>
  <si>
    <t>PAGE 2 OF 2</t>
  </si>
  <si>
    <t>COMPANY: PEOPLES GAS SYSTEM</t>
  </si>
  <si>
    <t>CONTRIBUTION TO THE SYSTEM PEAK MONTH SALES BY RATE CLASS</t>
  </si>
  <si>
    <t xml:space="preserve"> RATE CLASS</t>
  </si>
  <si>
    <t xml:space="preserve">         (TOTAL EQUALS THE PEAK MONTH SALES FROM ABOVE)</t>
  </si>
  <si>
    <t>2021 *</t>
  </si>
  <si>
    <t>2019 *</t>
  </si>
  <si>
    <t>2018 *</t>
  </si>
  <si>
    <t>2017 *</t>
  </si>
  <si>
    <t>2016 *</t>
  </si>
  <si>
    <t>YEARS ENDED  - 2016 - 2021</t>
  </si>
  <si>
    <t>PGS</t>
  </si>
  <si>
    <t>Peoples Gas System</t>
  </si>
  <si>
    <t>2019.TOTAL</t>
  </si>
  <si>
    <t>2019 TOTAL</t>
  </si>
  <si>
    <t>FNL_BUDGET</t>
  </si>
  <si>
    <t>FINAL BUDGET</t>
  </si>
  <si>
    <t>2019 JAN</t>
  </si>
  <si>
    <t>2019 FEB</t>
  </si>
  <si>
    <t>2019 MAR</t>
  </si>
  <si>
    <t>2019 APR</t>
  </si>
  <si>
    <t>2019 MAY</t>
  </si>
  <si>
    <t>2019 JUN</t>
  </si>
  <si>
    <t>2019 JUL</t>
  </si>
  <si>
    <t>2019 AUG</t>
  </si>
  <si>
    <t>2019 SEP</t>
  </si>
  <si>
    <t>2019 OCT</t>
  </si>
  <si>
    <t>2019 NOV</t>
  </si>
  <si>
    <t>2019 DEC</t>
  </si>
  <si>
    <t>PEAK BY CLASS</t>
  </si>
  <si>
    <t>AVERAGE BY CLASS</t>
  </si>
  <si>
    <t>PEAK &amp; AVERAGE</t>
  </si>
  <si>
    <t>THIS IS USED FOR SCH-H2</t>
  </si>
  <si>
    <r>
      <t xml:space="preserve">&lt;&lt; </t>
    </r>
    <r>
      <rPr>
        <b/>
        <sz val="9"/>
        <color rgb="FF0000FF"/>
        <rFont val="Calibri"/>
        <family val="2"/>
        <scheme val="minor"/>
      </rPr>
      <t>PICK</t>
    </r>
  </si>
  <si>
    <r>
      <rPr>
        <b/>
        <sz val="9"/>
        <color rgb="FFFF0000"/>
        <rFont val="Calibri"/>
        <family val="2"/>
        <scheme val="minor"/>
      </rPr>
      <t>NOTE</t>
    </r>
    <r>
      <rPr>
        <sz val="9"/>
        <color theme="1"/>
        <rFont val="Calibri"/>
        <family val="2"/>
        <scheme val="minor"/>
      </rPr>
      <t xml:space="preserve"> - BEFORE STARTING ANY WORK ON THIS TAB, PLEASE RUN A REFRESH</t>
    </r>
  </si>
  <si>
    <r>
      <t xml:space="preserve">Select </t>
    </r>
    <r>
      <rPr>
        <b/>
        <sz val="8"/>
        <color rgb="FF0000FF"/>
        <rFont val="Calibri"/>
        <family val="2"/>
        <scheme val="minor"/>
      </rPr>
      <t>COST CENTER</t>
    </r>
    <r>
      <rPr>
        <b/>
        <sz val="8"/>
        <rFont val="Calibri"/>
        <family val="2"/>
        <scheme val="minor"/>
      </rPr>
      <t xml:space="preserve"> &gt;&gt;&gt;</t>
    </r>
  </si>
  <si>
    <r>
      <t xml:space="preserve">Select </t>
    </r>
    <r>
      <rPr>
        <b/>
        <sz val="8"/>
        <color rgb="FF0000FF"/>
        <rFont val="Calibri"/>
        <family val="2"/>
        <scheme val="minor"/>
      </rPr>
      <t>ENTITY</t>
    </r>
    <r>
      <rPr>
        <b/>
        <sz val="8"/>
        <rFont val="Calibri"/>
        <family val="2"/>
        <scheme val="minor"/>
      </rPr>
      <t xml:space="preserve"> &gt;&gt;&gt;</t>
    </r>
  </si>
  <si>
    <r>
      <t xml:space="preserve">Select </t>
    </r>
    <r>
      <rPr>
        <b/>
        <sz val="8"/>
        <color rgb="FF0000FF"/>
        <rFont val="Calibri"/>
        <family val="2"/>
        <scheme val="minor"/>
      </rPr>
      <t>TIME</t>
    </r>
    <r>
      <rPr>
        <b/>
        <sz val="8"/>
        <rFont val="Calibri"/>
        <family val="2"/>
        <scheme val="minor"/>
      </rPr>
      <t xml:space="preserve"> &gt;&gt;&gt;</t>
    </r>
  </si>
  <si>
    <r>
      <t xml:space="preserve">Select </t>
    </r>
    <r>
      <rPr>
        <b/>
        <sz val="8"/>
        <color rgb="FF0000FF"/>
        <rFont val="Calibri"/>
        <family val="2"/>
        <scheme val="minor"/>
      </rPr>
      <t>CATEGORY</t>
    </r>
    <r>
      <rPr>
        <b/>
        <sz val="8"/>
        <rFont val="Calibri"/>
        <family val="2"/>
        <scheme val="minor"/>
      </rPr>
      <t xml:space="preserve"> &gt;&gt;&gt;</t>
    </r>
  </si>
  <si>
    <r>
      <rPr>
        <b/>
        <sz val="8"/>
        <color rgb="FFC00000"/>
        <rFont val="Calibri"/>
        <family val="2"/>
        <scheme val="minor"/>
      </rPr>
      <t>NOTE</t>
    </r>
    <r>
      <rPr>
        <b/>
        <sz val="8"/>
        <color theme="1"/>
        <rFont val="Calibri"/>
        <family val="2"/>
        <scheme val="minor"/>
      </rPr>
      <t xml:space="preserve"> - PLEASE RUN A REFRESH IF YOU CHANGE THIS SETTING.</t>
    </r>
  </si>
  <si>
    <t>PA</t>
  </si>
  <si>
    <t>2019.JAN</t>
  </si>
  <si>
    <t>2019.FEB</t>
  </si>
  <si>
    <t>2019.MAR</t>
  </si>
  <si>
    <t>2019.APR</t>
  </si>
  <si>
    <t>2019.MAY</t>
  </si>
  <si>
    <t>2019.JUN</t>
  </si>
  <si>
    <t>2019.JUL</t>
  </si>
  <si>
    <t>2019.AUG</t>
  </si>
  <si>
    <t>2019.SEP</t>
  </si>
  <si>
    <t>2019.OCT</t>
  </si>
  <si>
    <t>2019.NOV</t>
  </si>
  <si>
    <t>2019.DEC</t>
  </si>
  <si>
    <t>CHP_NB</t>
  </si>
  <si>
    <t>Commercial Gas Heat Pump</t>
  </si>
  <si>
    <t>MWHS_SKF</t>
  </si>
  <si>
    <t>MWHS</t>
  </si>
  <si>
    <t>MWHS_OSS</t>
  </si>
  <si>
    <t>MWHS-OSS</t>
  </si>
  <si>
    <t>INS_MW</t>
  </si>
  <si>
    <t>Interchange Sales - Non-Separated</t>
  </si>
  <si>
    <t>CHP_TH</t>
  </si>
  <si>
    <t>RESIDENTIAL</t>
  </si>
  <si>
    <t>GROUP FOR H SCHEDULES</t>
  </si>
  <si>
    <t>TOTAL CUSTOMERS</t>
  </si>
  <si>
    <t>CHECK</t>
  </si>
  <si>
    <t>TOTAL THERMS</t>
  </si>
  <si>
    <t>D. YARDLEY</t>
  </si>
  <si>
    <t>TOTAL THERMS Excl. OSS</t>
  </si>
  <si>
    <t>Linked to budget model until Revenue Report is updated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</si>
  <si>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</si>
  <si>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</si>
  <si>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</si>
  <si>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</si>
  <si>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</si>
  <si>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</si>
  <si>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</si>
  <si>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</si>
  <si>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</si>
  <si>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</si>
  <si>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</si>
  <si>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</si>
  <si>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 2021</t>
  </si>
  <si>
    <t>Residential GHP</t>
  </si>
  <si>
    <t>Tie to budget model</t>
  </si>
  <si>
    <t>Residentiall Gas Heat Pump</t>
  </si>
  <si>
    <t xml:space="preserve">  (Excludes unbilled)</t>
  </si>
  <si>
    <t>TOTAL-PEAK/11</t>
  </si>
  <si>
    <t>2021 Budget</t>
  </si>
  <si>
    <t>Therms</t>
  </si>
  <si>
    <t>Forecast</t>
  </si>
  <si>
    <t>Sum of THM</t>
  </si>
  <si>
    <t>BP Name</t>
  </si>
  <si>
    <t>Contract Account</t>
  </si>
  <si>
    <t>Regional Str Group (Gas)</t>
  </si>
  <si>
    <t>Service Address</t>
  </si>
  <si>
    <t>Customer Type</t>
  </si>
  <si>
    <t>Type of Premise</t>
  </si>
  <si>
    <t>Rate Category</t>
  </si>
  <si>
    <t>2021 Rate Case Category</t>
  </si>
  <si>
    <t>2021 Total</t>
  </si>
  <si>
    <t xml:space="preserve"> ANCHOR GLASS</t>
  </si>
  <si>
    <t>211015447488</t>
  </si>
  <si>
    <t>Jacksonville Division</t>
  </si>
  <si>
    <t>2121 HURON ST</t>
  </si>
  <si>
    <t>ITS</t>
  </si>
  <si>
    <t>20</t>
  </si>
  <si>
    <t>PG-I-IST</t>
  </si>
  <si>
    <t xml:space="preserve"> ANHEUSER-BUSCH LLC</t>
  </si>
  <si>
    <t>211009471536</t>
  </si>
  <si>
    <t>111 BUSCH DR</t>
  </si>
  <si>
    <t xml:space="preserve"> ARIZONA CHEMICAL CO LLC</t>
  </si>
  <si>
    <t>211014521515</t>
  </si>
  <si>
    <t>Panama City Division</t>
  </si>
  <si>
    <t>2417 CHERRY ST</t>
  </si>
  <si>
    <t>PG-I-CIST</t>
  </si>
  <si>
    <t xml:space="preserve"> BALL CORP/BALL METAL BEVERAGE</t>
  </si>
  <si>
    <t>211014429362</t>
  </si>
  <si>
    <t>Tampa Division</t>
  </si>
  <si>
    <t>4700 WHITEWAY DR</t>
  </si>
  <si>
    <t>04</t>
  </si>
  <si>
    <t>PG-I-SITS</t>
  </si>
  <si>
    <t xml:space="preserve"> BEACHES ENERGY SERVICES</t>
  </si>
  <si>
    <t>211006316684</t>
  </si>
  <si>
    <t>1538 2ND AVE N</t>
  </si>
  <si>
    <t>NCTS</t>
  </si>
  <si>
    <t>#</t>
  </si>
  <si>
    <t>PG-C-WHTS</t>
  </si>
  <si>
    <t xml:space="preserve"> CITY OF LAKE CITY</t>
  </si>
  <si>
    <t>211012337476</t>
  </si>
  <si>
    <t>7756 E HIGHWAY 90</t>
  </si>
  <si>
    <t xml:space="preserve"> CMC STEEL US LLC</t>
  </si>
  <si>
    <t>221006101291</t>
  </si>
  <si>
    <t xml:space="preserve"> YELLOW WATER RD</t>
  </si>
  <si>
    <t xml:space="preserve"> DUKE ENERGY FLORIDA LLC</t>
  </si>
  <si>
    <t>211000870371</t>
  </si>
  <si>
    <t>Lakeland Division</t>
  </si>
  <si>
    <t>3394 VANDOLAH RD</t>
  </si>
  <si>
    <t>22</t>
  </si>
  <si>
    <t xml:space="preserve"> EAGLE LNG PARTNERS JACKSONVILLE II</t>
  </si>
  <si>
    <t>221002198432</t>
  </si>
  <si>
    <t>16236 NORMANDY BLVD</t>
  </si>
  <si>
    <t xml:space="preserve"> FIBERTEK INSULATION, LLC</t>
  </si>
  <si>
    <t>211013227270</t>
  </si>
  <si>
    <t>2222 W BELLA VISTA ST</t>
  </si>
  <si>
    <t xml:space="preserve"> FL ROCK INDUSTRIES INC</t>
  </si>
  <si>
    <t>211010303561</t>
  </si>
  <si>
    <t>16313 PONCE DE LEON BLVD</t>
  </si>
  <si>
    <t xml:space="preserve"> FLORIDA HOSPITAL</t>
  </si>
  <si>
    <t>211013076149</t>
  </si>
  <si>
    <t>Orlando Division</t>
  </si>
  <si>
    <t>601 E ROLLINS ST</t>
  </si>
  <si>
    <t xml:space="preserve"> FLORIDA MUNICIPAL POWER AGENCY</t>
  </si>
  <si>
    <t>211007646238</t>
  </si>
  <si>
    <t>Jupiter Division</t>
  </si>
  <si>
    <t>4060 POST OFFICE RD</t>
  </si>
  <si>
    <t>211011520361</t>
  </si>
  <si>
    <t>8553 COMMODITY CIR</t>
  </si>
  <si>
    <t xml:space="preserve"> FRANKLIN INDUSTRIES</t>
  </si>
  <si>
    <t>211014828795</t>
  </si>
  <si>
    <t>Ocala Division</t>
  </si>
  <si>
    <t>11661 NW GAINESVILLE RD</t>
  </si>
  <si>
    <t xml:space="preserve"> FRITO LAY INC</t>
  </si>
  <si>
    <t>211012864800</t>
  </si>
  <si>
    <t>2800 SILVER STAR RD</t>
  </si>
  <si>
    <t xml:space="preserve"> GEORGIA-PACIFIC CONSUMER</t>
  </si>
  <si>
    <t>211003067009</t>
  </si>
  <si>
    <t>215 STATE RD 216</t>
  </si>
  <si>
    <t>PG-I-ISLVT</t>
  </si>
  <si>
    <t xml:space="preserve"> IFF CHEMICAL HOLDINGS INC.</t>
  </si>
  <si>
    <t>211005658920</t>
  </si>
  <si>
    <t>2051 LANE AVE N</t>
  </si>
  <si>
    <t xml:space="preserve"> JAX LNG, LLC</t>
  </si>
  <si>
    <t>221001900317</t>
  </si>
  <si>
    <t>9225 DAMES POINT RD</t>
  </si>
  <si>
    <t xml:space="preserve"> JEA</t>
  </si>
  <si>
    <t>221000044836</t>
  </si>
  <si>
    <t>4215 TALLEYRAND AVE</t>
  </si>
  <si>
    <t xml:space="preserve"> KRAFT HEINZ FOODS COMPANY</t>
  </si>
  <si>
    <t>211014055944</t>
  </si>
  <si>
    <t>735 E BAY ST</t>
  </si>
  <si>
    <t xml:space="preserve"> LAKELAND ELECTRIC</t>
  </si>
  <si>
    <t>211005744407</t>
  </si>
  <si>
    <t>2002 US HIGHWAY 92 E</t>
  </si>
  <si>
    <t xml:space="preserve"> LAKELAND REGIONAL MEDICAL CTR INC</t>
  </si>
  <si>
    <t>211013295913</t>
  </si>
  <si>
    <t>1324 LAKELAND HILLS BLVD</t>
  </si>
  <si>
    <t xml:space="preserve"> MEMORIAL HOSPITAL OF JACKSONVILLE</t>
  </si>
  <si>
    <t>211014675212</t>
  </si>
  <si>
    <t>3625 UNIVERSITY BLVD S</t>
  </si>
  <si>
    <t xml:space="preserve"> METAL CONTAINER CORPORATION</t>
  </si>
  <si>
    <t>211001663015</t>
  </si>
  <si>
    <t>1100 ELLIS RD N</t>
  </si>
  <si>
    <t xml:space="preserve"> NAS JACKSONVILLE</t>
  </si>
  <si>
    <t>211002321076</t>
  </si>
  <si>
    <t xml:space="preserve"> ROOSEVELT BLVD-NAS</t>
  </si>
  <si>
    <t xml:space="preserve"> NEW NGC INC</t>
  </si>
  <si>
    <t>211015553442</t>
  </si>
  <si>
    <t>12979 US HIGHWAY 41 S</t>
  </si>
  <si>
    <t xml:space="preserve"> NOPETRO - ORLANDO LLC</t>
  </si>
  <si>
    <t>211013469914</t>
  </si>
  <si>
    <t>2713 LYNX LN</t>
  </si>
  <si>
    <t>12</t>
  </si>
  <si>
    <t>PG-I-GT5 special</t>
  </si>
  <si>
    <t xml:space="preserve"> NS MAYPORT</t>
  </si>
  <si>
    <t>211011741421</t>
  </si>
  <si>
    <t>2294 MAYPORT RD</t>
  </si>
  <si>
    <t xml:space="preserve"> OWENS-CORNING FIBERGLAS CORP</t>
  </si>
  <si>
    <t>211002171042</t>
  </si>
  <si>
    <t>1151 TALLEYRAND AVE</t>
  </si>
  <si>
    <t xml:space="preserve"> PEPPERIDGE FARM INC</t>
  </si>
  <si>
    <t>211005395697</t>
  </si>
  <si>
    <t>2222 INTERSTATE DR</t>
  </si>
  <si>
    <t xml:space="preserve"> PUB HEALTH TRST OF DADE CNTY 5234</t>
  </si>
  <si>
    <t>211015507182</t>
  </si>
  <si>
    <t>North Miami Division</t>
  </si>
  <si>
    <t>1700 NW 10TH AVE</t>
  </si>
  <si>
    <t xml:space="preserve"> QUAKER OATS COMPANY</t>
  </si>
  <si>
    <t>211015418810</t>
  </si>
  <si>
    <t>1650 S POINCIANA BLVD</t>
  </si>
  <si>
    <t xml:space="preserve"> REEDY CREEK IMPROVEMENT DISTRICT</t>
  </si>
  <si>
    <t>211008367446</t>
  </si>
  <si>
    <t>1000 OSCEOLA PKWY</t>
  </si>
  <si>
    <t xml:space="preserve"> REFRESCO FLORIDA INC</t>
  </si>
  <si>
    <t>211002170986</t>
  </si>
  <si>
    <t>2090 BARTOW RD</t>
  </si>
  <si>
    <t xml:space="preserve"> SHANDS JACKSONVILLE MEDICAL CTR INC</t>
  </si>
  <si>
    <t>211014234465</t>
  </si>
  <si>
    <t>2000 JEFFERSON ST</t>
  </si>
  <si>
    <t xml:space="preserve"> SILVER SPRINGS CITRUS CORP</t>
  </si>
  <si>
    <t>211003434100</t>
  </si>
  <si>
    <t>Eustis Division</t>
  </si>
  <si>
    <t xml:space="preserve"> NUMBER TWO RD</t>
  </si>
  <si>
    <t xml:space="preserve"> SOUTHERN BAPTIST HOSPITAL OF FL INC</t>
  </si>
  <si>
    <t>211010907759</t>
  </si>
  <si>
    <t>800 PRUDENTIAL DR</t>
  </si>
  <si>
    <t xml:space="preserve"> ST JOSEPHS HOSPITAL INC</t>
  </si>
  <si>
    <t>211007497640</t>
  </si>
  <si>
    <t>3001 W DR MARTIN LUTHER KING JR BLVD</t>
  </si>
  <si>
    <t xml:space="preserve"> ST VINCENTS MEDICAL CTR INC</t>
  </si>
  <si>
    <t>211004957133</t>
  </si>
  <si>
    <t>1800 BARRS ST</t>
  </si>
  <si>
    <t xml:space="preserve"> SWISHER INTL INC</t>
  </si>
  <si>
    <t>211001566481</t>
  </si>
  <si>
    <t>459 E 16TH ST</t>
  </si>
  <si>
    <t xml:space="preserve"> SYMRISE INC</t>
  </si>
  <si>
    <t>221000563363</t>
  </si>
  <si>
    <t xml:space="preserve"> FT OF W 61ST ST</t>
  </si>
  <si>
    <t xml:space="preserve"> TROPICANA MANUFACTURING CO INC</t>
  </si>
  <si>
    <t>211013763142</t>
  </si>
  <si>
    <t>Sarasota Division</t>
  </si>
  <si>
    <t>1001 13TH AVE E</t>
  </si>
  <si>
    <t xml:space="preserve"> UNITED STATES GYPSUM COMPANY</t>
  </si>
  <si>
    <t>211002009085</t>
  </si>
  <si>
    <t>6825 EVERGREEN AVE</t>
  </si>
  <si>
    <t xml:space="preserve"> UNIVERSAL CITY DEVELOPMENT PARTNERS</t>
  </si>
  <si>
    <t>211010819756</t>
  </si>
  <si>
    <t>5800 S KIRKMAN RD</t>
  </si>
  <si>
    <t xml:space="preserve"> UNIVERSITY OF CENTRAL FLORIDA</t>
  </si>
  <si>
    <t>211012197813</t>
  </si>
  <si>
    <t xml:space="preserve"> ALAFAYA TRL</t>
  </si>
  <si>
    <t xml:space="preserve"> UPS FUEL SERVICES, INC</t>
  </si>
  <si>
    <t>221000889321</t>
  </si>
  <si>
    <t>8901 ATLANTIC AVE</t>
  </si>
  <si>
    <t xml:space="preserve"> USF</t>
  </si>
  <si>
    <t>211013215515</t>
  </si>
  <si>
    <t>4202 E FOWLER AVE</t>
  </si>
  <si>
    <t xml:space="preserve"> VETERAN'S ADMINISTRATION</t>
  </si>
  <si>
    <t>211007134268</t>
  </si>
  <si>
    <t>St. Petersburg Division</t>
  </si>
  <si>
    <t xml:space="preserve"> GD</t>
  </si>
  <si>
    <t xml:space="preserve"> WESTROCK CP LLC</t>
  </si>
  <si>
    <t>211014761509</t>
  </si>
  <si>
    <t>9469 EASTPORT RD</t>
  </si>
  <si>
    <t>211014761764</t>
  </si>
  <si>
    <t>1 S EVERITT AVE</t>
  </si>
  <si>
    <t>221000965188</t>
  </si>
  <si>
    <t>600 N 8TH ST</t>
  </si>
  <si>
    <t>CITRUS WORLD INC. FLORIDA NATURAL GROWERS</t>
  </si>
  <si>
    <t>211001170581</t>
  </si>
  <si>
    <t>38851 STATE ROAD 19</t>
  </si>
  <si>
    <t>Suwannee American Cement Company LLC</t>
  </si>
  <si>
    <t>221007405105</t>
  </si>
  <si>
    <t>4750 E COUNTY RD 470</t>
  </si>
  <si>
    <t>Tampa Electric Big Bend Lateral 2019</t>
  </si>
  <si>
    <t>New1</t>
  </si>
  <si>
    <t>CIST</t>
  </si>
  <si>
    <t>IST</t>
  </si>
  <si>
    <t>SITS</t>
  </si>
  <si>
    <t>DC</t>
  </si>
  <si>
    <t>SC</t>
  </si>
  <si>
    <t>DA</t>
  </si>
  <si>
    <t>Account</t>
  </si>
  <si>
    <t>Dedicated</t>
  </si>
  <si>
    <t>THIS IS USED FOR SCH-H2 (excludes IND)</t>
  </si>
  <si>
    <t>Use for RSG</t>
  </si>
  <si>
    <t>RESIDENTIAL 1 - All</t>
  </si>
  <si>
    <t>DC and CIST</t>
  </si>
  <si>
    <t>Peak month excluding CIST &amp; DC</t>
  </si>
  <si>
    <t>January</t>
  </si>
  <si>
    <t>THERMS - Remove CIST and DC</t>
  </si>
  <si>
    <t>RESIDENTIAL 1 - No CIST &amp; DC</t>
  </si>
  <si>
    <t>NGV</t>
  </si>
  <si>
    <t>GS2</t>
  </si>
  <si>
    <t>GS1</t>
  </si>
  <si>
    <t>Revised GS2 and GS1 for NGV shift</t>
  </si>
  <si>
    <t>GS-1</t>
  </si>
  <si>
    <t>Add to GS-1 excel row 12</t>
  </si>
  <si>
    <t>GS-2</t>
  </si>
  <si>
    <t>Add to GS-2 excel row 13</t>
  </si>
  <si>
    <t>HISTORIC BASE YEAR DATA:  12/31/19</t>
  </si>
  <si>
    <t>DOCKET NO.:   20200051-GU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</si>
</sst>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##,000"/>
    <numFmt numFmtId="167" formatCode="#,##0.0;\-#,##0.0;#,##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FF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rgb="FF0000FF"/>
      <name val="Arial"/>
      <family val="2"/>
    </font>
    <font>
      <b/>
      <sz val="9"/>
      <name val="Calibri"/>
      <family val="2"/>
      <scheme val="minor"/>
    </font>
    <font>
      <b/>
      <sz val="9"/>
      <color theme="4" tint="-0.499984740745262"/>
      <name val="Calibri"/>
      <family val="2"/>
      <scheme val="minor"/>
    </font>
    <font>
      <b/>
      <sz val="9"/>
      <color rgb="FF000099"/>
      <name val="Calibri"/>
      <family val="2"/>
      <scheme val="minor"/>
    </font>
    <font>
      <b/>
      <sz val="9"/>
      <color rgb="FF000099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8"/>
      <color theme="3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sz val="10"/>
      <name val="Courier"/>
      <family val="3"/>
    </font>
    <font>
      <sz val="10"/>
      <name val="Arial"/>
      <family val="2"/>
    </font>
    <font>
      <u/>
      <sz val="10"/>
      <name val="Arial"/>
      <family val="2"/>
    </font>
    <font>
      <b/>
      <sz val="9"/>
      <color rgb="FFFF0000"/>
      <name val="Calibri"/>
      <family val="2"/>
      <scheme val="minor"/>
    </font>
    <font>
      <b/>
      <sz val="8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1"/>
      <color theme="1"/>
      <name val="Arial"/>
      <family val="2"/>
    </font>
    <font>
      <b/>
      <sz val="8"/>
      <color theme="0"/>
      <name val="Arial"/>
      <family val="2"/>
    </font>
    <font>
      <sz val="8"/>
      <color rgb="FF000000"/>
      <name val="Verdana"/>
      <family val="2"/>
    </font>
    <font>
      <b/>
      <sz val="8"/>
      <color rgb="FF000000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1F5C"/>
        <bgColor theme="3" tint="-0.499984740745262"/>
      </patternFill>
    </fill>
    <fill>
      <gradientFill degree="90">
        <stop position="0">
          <color rgb="FFDDE2E7"/>
        </stop>
        <stop position="1">
          <color rgb="FFCED3D8"/>
        </stop>
      </gradientFill>
    </fill>
    <fill>
      <patternFill patternType="solid">
        <fgColor theme="5" tint="0.39994506668294322"/>
        <bgColor rgb="FF000000"/>
      </patternFill>
    </fill>
    <fill>
      <patternFill patternType="solid">
        <fgColor theme="5" tint="0.39994506668294322"/>
        <bgColor rgb="FFFFFFFF"/>
      </patternFill>
    </fill>
    <fill>
      <patternFill patternType="solid">
        <fgColor theme="9" tint="0.399975585192419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8" tint="-0.499984740745262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medium">
        <color theme="5" tint="-0.24994659260841701"/>
      </left>
      <right style="medium">
        <color theme="5" tint="-0.24994659260841701"/>
      </right>
      <top style="medium">
        <color theme="8" tint="-0.499984740745262"/>
      </top>
      <bottom style="medium">
        <color theme="5" tint="-0.24994659260841701"/>
      </bottom>
      <diagonal/>
    </border>
    <border>
      <left style="medium">
        <color theme="9" tint="-0.499984740745262"/>
      </left>
      <right style="medium">
        <color theme="9" tint="-0.499984740745262"/>
      </right>
      <top style="medium">
        <color theme="9" tint="-0.499984740745262"/>
      </top>
      <bottom style="medium">
        <color theme="9" tint="-0.499984740745262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medium">
        <color theme="7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thin">
        <color theme="0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hair">
        <color rgb="FFC0C0C0"/>
      </left>
      <right style="hair">
        <color rgb="FFC0C0C0"/>
      </right>
      <top style="hair">
        <color rgb="FFC0C0C0"/>
      </top>
      <bottom style="hair">
        <color rgb="FFC0C0C0"/>
      </bottom>
      <diagonal/>
    </border>
    <border>
      <left style="hair">
        <color rgb="FF808080"/>
      </left>
      <right style="hair">
        <color rgb="FF808080"/>
      </right>
      <top style="hair">
        <color rgb="FF808080"/>
      </top>
      <bottom style="hair">
        <color rgb="FF80808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23" fillId="0" borderId="0"/>
    <xf numFmtId="43" fontId="24" fillId="0" borderId="0" applyFont="0" applyFill="0" applyBorder="0" applyAlignment="0" applyProtection="0"/>
    <xf numFmtId="49" fontId="35" fillId="15" borderId="25">
      <alignment horizontal="left" vertical="center" wrapText="1" indent="1"/>
    </xf>
    <xf numFmtId="166" fontId="36" fillId="16" borderId="26" applyNumberFormat="0" applyProtection="0">
      <alignment horizontal="left" vertical="center" wrapText="1" indent="1"/>
    </xf>
    <xf numFmtId="166" fontId="36" fillId="0" borderId="27" applyNumberFormat="0" applyAlignment="0" applyProtection="0">
      <alignment horizontal="right" vertical="center" indent="1"/>
    </xf>
    <xf numFmtId="0" fontId="37" fillId="17" borderId="25" applyNumberFormat="0" applyAlignment="0" applyProtection="0">
      <alignment horizontal="left" vertical="center" indent="1"/>
    </xf>
    <xf numFmtId="166" fontId="37" fillId="18" borderId="28" applyNumberFormat="0" applyAlignment="0" applyProtection="0">
      <alignment horizontal="right" vertical="center" indent="1"/>
    </xf>
  </cellStyleXfs>
  <cellXfs count="178">
    <xf numFmtId="0" fontId="0" fillId="0" borderId="0" xfId="0"/>
    <xf numFmtId="0" fontId="2" fillId="2" borderId="2" xfId="0" applyFont="1" applyFill="1" applyBorder="1" applyAlignment="1" applyProtection="1">
      <alignment vertical="center"/>
      <protection locked="0"/>
    </xf>
    <xf numFmtId="41" fontId="3" fillId="0" borderId="2" xfId="1" quotePrefix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Protection="1"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Protection="1">
      <protection locked="0"/>
    </xf>
    <xf numFmtId="0" fontId="5" fillId="4" borderId="2" xfId="0" applyFont="1" applyFill="1" applyBorder="1" applyAlignment="1" applyProtection="1">
      <alignment vertical="center"/>
      <protection locked="0"/>
    </xf>
    <xf numFmtId="41" fontId="6" fillId="0" borderId="2" xfId="1" quotePrefix="1" applyNumberFormat="1" applyFont="1" applyFill="1" applyBorder="1" applyAlignment="1" applyProtection="1">
      <alignment horizontal="center" vertical="center"/>
      <protection locked="0"/>
    </xf>
    <xf numFmtId="2" fontId="6" fillId="0" borderId="2" xfId="1" quotePrefix="1" applyNumberFormat="1" applyFont="1" applyFill="1" applyBorder="1" applyAlignment="1" applyProtection="1">
      <alignment horizontal="center" vertical="center"/>
      <protection locked="0"/>
    </xf>
    <xf numFmtId="41" fontId="7" fillId="0" borderId="2" xfId="1" quotePrefix="1" applyNumberFormat="1" applyFont="1" applyFill="1" applyBorder="1" applyAlignment="1" applyProtection="1">
      <alignment horizontal="center" vertical="center"/>
      <protection locked="0"/>
    </xf>
    <xf numFmtId="0" fontId="3" fillId="5" borderId="4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protection locked="0"/>
    </xf>
    <xf numFmtId="41" fontId="7" fillId="6" borderId="2" xfId="1" quotePrefix="1" applyNumberFormat="1" applyFont="1" applyFill="1" applyBorder="1" applyAlignment="1" applyProtection="1">
      <alignment horizontal="center" vertical="center"/>
      <protection locked="0"/>
    </xf>
    <xf numFmtId="0" fontId="3" fillId="7" borderId="5" xfId="0" applyFont="1" applyFill="1" applyBorder="1" applyAlignment="1" applyProtection="1">
      <alignment horizontal="center" vertical="center"/>
      <protection locked="0"/>
    </xf>
    <xf numFmtId="0" fontId="8" fillId="8" borderId="6" xfId="0" applyFont="1" applyFill="1" applyBorder="1" applyAlignment="1" applyProtection="1">
      <alignment horizontal="centerContinuous" vertical="center"/>
      <protection locked="0"/>
    </xf>
    <xf numFmtId="0" fontId="3" fillId="3" borderId="7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left" vertical="center" indent="1"/>
      <protection locked="0"/>
    </xf>
    <xf numFmtId="0" fontId="6" fillId="0" borderId="2" xfId="1" quotePrefix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9" fillId="8" borderId="8" xfId="0" applyFont="1" applyFill="1" applyBorder="1" applyAlignment="1" applyProtection="1">
      <alignment horizontal="center" vertical="center"/>
      <protection locked="0"/>
    </xf>
    <xf numFmtId="0" fontId="10" fillId="8" borderId="8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/>
      <protection locked="0"/>
    </xf>
    <xf numFmtId="0" fontId="3" fillId="2" borderId="9" xfId="1" quotePrefix="1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vertical="center"/>
      <protection locked="0"/>
    </xf>
    <xf numFmtId="0" fontId="4" fillId="0" borderId="0" xfId="0" applyFont="1" applyFill="1" applyProtection="1">
      <protection locked="0"/>
    </xf>
    <xf numFmtId="0" fontId="6" fillId="0" borderId="10" xfId="1" quotePrefix="1" applyNumberFormat="1" applyFont="1" applyFill="1" applyBorder="1" applyAlignment="1" applyProtection="1">
      <alignment horizontal="center" vertical="center"/>
      <protection locked="0"/>
    </xf>
    <xf numFmtId="0" fontId="4" fillId="9" borderId="2" xfId="0" applyFont="1" applyFill="1" applyBorder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0" fillId="0" borderId="0" xfId="0" applyNumberFormat="1"/>
    <xf numFmtId="0" fontId="2" fillId="0" borderId="0" xfId="0" quotePrefix="1" applyFont="1" applyAlignment="1" applyProtection="1">
      <alignment horizontal="left" indent="13"/>
      <protection locked="0"/>
    </xf>
    <xf numFmtId="0" fontId="11" fillId="0" borderId="0" xfId="0" applyFont="1" applyAlignment="1" applyProtection="1">
      <protection locked="0"/>
    </xf>
    <xf numFmtId="0" fontId="4" fillId="0" borderId="0" xfId="0" quotePrefix="1" applyFont="1" applyProtection="1">
      <protection locked="0"/>
    </xf>
    <xf numFmtId="0" fontId="12" fillId="0" borderId="11" xfId="0" applyFont="1" applyFill="1" applyBorder="1" applyAlignment="1" applyProtection="1">
      <alignment horizontal="right" vertical="center"/>
      <protection locked="0"/>
    </xf>
    <xf numFmtId="0" fontId="13" fillId="10" borderId="7" xfId="0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left"/>
      <protection locked="0"/>
    </xf>
    <xf numFmtId="0" fontId="15" fillId="0" borderId="0" xfId="0" applyFont="1" applyFill="1" applyBorder="1" applyAlignment="1" applyProtection="1">
      <alignment horizontal="right" wrapText="1"/>
      <protection locked="0"/>
    </xf>
    <xf numFmtId="0" fontId="15" fillId="0" borderId="0" xfId="0" quotePrefix="1" applyFont="1" applyAlignment="1" applyProtection="1">
      <alignment horizontal="left" vertical="center"/>
      <protection locked="0"/>
    </xf>
    <xf numFmtId="0" fontId="16" fillId="11" borderId="11" xfId="0" applyFont="1" applyFill="1" applyBorder="1" applyAlignment="1" applyProtection="1">
      <alignment horizontal="center" vertical="center"/>
      <protection locked="0"/>
    </xf>
    <xf numFmtId="0" fontId="17" fillId="11" borderId="12" xfId="0" applyFont="1" applyFill="1" applyBorder="1" applyAlignment="1" applyProtection="1">
      <alignment horizontal="left" vertical="top" indent="2"/>
      <protection locked="0"/>
    </xf>
    <xf numFmtId="0" fontId="18" fillId="11" borderId="13" xfId="0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Alignment="1" applyProtection="1">
      <protection locked="0"/>
    </xf>
    <xf numFmtId="41" fontId="4" fillId="0" borderId="0" xfId="1" quotePrefix="1" applyNumberFormat="1" applyFont="1" applyFill="1" applyBorder="1" applyAlignment="1" applyProtection="1">
      <alignment horizontal="center" vertical="center"/>
      <protection locked="0"/>
    </xf>
    <xf numFmtId="0" fontId="16" fillId="11" borderId="14" xfId="0" applyFont="1" applyFill="1" applyBorder="1" applyAlignment="1" applyProtection="1">
      <alignment horizontal="left" vertical="top" indent="9"/>
      <protection locked="0"/>
    </xf>
    <xf numFmtId="0" fontId="18" fillId="11" borderId="15" xfId="0" applyFont="1" applyFill="1" applyBorder="1" applyAlignment="1" applyProtection="1">
      <alignment horizontal="center" vertical="center"/>
      <protection locked="0"/>
    </xf>
    <xf numFmtId="41" fontId="18" fillId="12" borderId="16" xfId="1" quotePrefix="1" applyNumberFormat="1" applyFont="1" applyFill="1" applyBorder="1" applyAlignment="1" applyProtection="1">
      <alignment horizontal="center" vertical="center"/>
      <protection locked="0"/>
    </xf>
    <xf numFmtId="41" fontId="18" fillId="12" borderId="17" xfId="1" quotePrefix="1" applyNumberFormat="1" applyFont="1" applyFill="1" applyBorder="1" applyAlignment="1" applyProtection="1">
      <alignment horizontal="center" vertical="center"/>
      <protection locked="0"/>
    </xf>
    <xf numFmtId="41" fontId="19" fillId="12" borderId="18" xfId="1" quotePrefix="1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41" fontId="20" fillId="12" borderId="19" xfId="1" quotePrefix="1" applyNumberFormat="1" applyFont="1" applyFill="1" applyBorder="1" applyAlignment="1" applyProtection="1">
      <alignment horizontal="center" vertical="center"/>
      <protection locked="0"/>
    </xf>
    <xf numFmtId="41" fontId="20" fillId="12" borderId="15" xfId="1" quotePrefix="1" applyNumberFormat="1" applyFont="1" applyFill="1" applyBorder="1" applyAlignment="1" applyProtection="1">
      <alignment horizontal="center" vertical="center"/>
      <protection locked="0"/>
    </xf>
    <xf numFmtId="41" fontId="19" fillId="12" borderId="2" xfId="1" quotePrefix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0" fontId="21" fillId="2" borderId="2" xfId="0" applyFont="1" applyFill="1" applyBorder="1" applyAlignment="1" applyProtection="1">
      <alignment horizontal="left" vertical="center" indent="4"/>
      <protection locked="0"/>
    </xf>
    <xf numFmtId="43" fontId="12" fillId="2" borderId="2" xfId="0" applyNumberFormat="1" applyFont="1" applyFill="1" applyBorder="1" applyProtection="1">
      <protection locked="0"/>
    </xf>
    <xf numFmtId="0" fontId="21" fillId="2" borderId="2" xfId="0" applyFont="1" applyFill="1" applyBorder="1" applyAlignment="1" applyProtection="1">
      <alignment horizontal="left" vertical="center" indent="5"/>
      <protection locked="0"/>
    </xf>
    <xf numFmtId="0" fontId="22" fillId="13" borderId="20" xfId="0" applyFont="1" applyFill="1" applyBorder="1" applyAlignment="1" applyProtection="1">
      <alignment horizontal="left" vertical="center" indent="6"/>
      <protection locked="0"/>
    </xf>
    <xf numFmtId="43" fontId="11" fillId="0" borderId="21" xfId="0" applyNumberFormat="1" applyFont="1" applyBorder="1" applyAlignment="1" applyProtection="1">
      <alignment horizontal="left" indent="2"/>
      <protection locked="0"/>
    </xf>
    <xf numFmtId="0" fontId="5" fillId="0" borderId="0" xfId="0" applyFont="1" applyBorder="1" applyProtection="1">
      <protection locked="0"/>
    </xf>
    <xf numFmtId="43" fontId="0" fillId="0" borderId="0" xfId="0" applyNumberFormat="1"/>
    <xf numFmtId="164" fontId="0" fillId="0" borderId="0" xfId="1" applyNumberFormat="1" applyFont="1" applyFill="1" applyAlignment="1">
      <alignment horizontal="center"/>
    </xf>
    <xf numFmtId="164" fontId="0" fillId="0" borderId="1" xfId="1" applyNumberFormat="1" applyFont="1" applyFill="1" applyBorder="1" applyAlignment="1">
      <alignment horizontal="center"/>
    </xf>
    <xf numFmtId="0" fontId="24" fillId="0" borderId="0" xfId="2" applyFont="1" applyAlignment="1">
      <alignment horizontal="left"/>
    </xf>
    <xf numFmtId="0" fontId="24" fillId="0" borderId="0" xfId="2" applyFont="1"/>
    <xf numFmtId="0" fontId="24" fillId="0" borderId="0" xfId="2" applyFont="1" applyAlignment="1">
      <alignment horizontal="center"/>
    </xf>
    <xf numFmtId="0" fontId="24" fillId="0" borderId="0" xfId="2" quotePrefix="1" applyFont="1" applyAlignment="1">
      <alignment horizontal="left"/>
    </xf>
    <xf numFmtId="0" fontId="23" fillId="0" borderId="0" xfId="2"/>
    <xf numFmtId="0" fontId="24" fillId="0" borderId="1" xfId="2" applyFont="1" applyBorder="1" applyAlignment="1">
      <alignment horizontal="fill"/>
    </xf>
    <xf numFmtId="0" fontId="24" fillId="0" borderId="1" xfId="2" applyFont="1" applyBorder="1" applyAlignment="1">
      <alignment horizontal="center"/>
    </xf>
    <xf numFmtId="0" fontId="24" fillId="0" borderId="1" xfId="2" applyFont="1" applyBorder="1"/>
    <xf numFmtId="0" fontId="24" fillId="0" borderId="0" xfId="2" applyFont="1" applyAlignment="1">
      <alignment horizontal="fill"/>
    </xf>
    <xf numFmtId="0" fontId="25" fillId="0" borderId="0" xfId="2" applyFont="1" applyAlignment="1">
      <alignment horizontal="centerContinuous"/>
    </xf>
    <xf numFmtId="0" fontId="24" fillId="0" borderId="1" xfId="2" applyFont="1" applyBorder="1" applyAlignment="1">
      <alignment horizontal="left"/>
    </xf>
    <xf numFmtId="37" fontId="24" fillId="0" borderId="0" xfId="2" applyNumberFormat="1" applyFont="1"/>
    <xf numFmtId="164" fontId="24" fillId="0" borderId="0" xfId="3" applyNumberFormat="1"/>
    <xf numFmtId="0" fontId="24" fillId="0" borderId="0" xfId="2" applyFont="1" applyFill="1"/>
    <xf numFmtId="0" fontId="24" fillId="0" borderId="0" xfId="2" applyFont="1" applyFill="1" applyAlignment="1">
      <alignment horizontal="left"/>
    </xf>
    <xf numFmtId="0" fontId="23" fillId="0" borderId="0" xfId="2" applyFill="1"/>
    <xf numFmtId="0" fontId="24" fillId="0" borderId="1" xfId="2" applyFont="1" applyFill="1" applyBorder="1" applyAlignment="1">
      <alignment horizontal="center"/>
    </xf>
    <xf numFmtId="0" fontId="24" fillId="0" borderId="0" xfId="2" applyFont="1" applyFill="1" applyAlignment="1">
      <alignment horizontal="center"/>
    </xf>
    <xf numFmtId="37" fontId="24" fillId="0" borderId="0" xfId="2" applyNumberFormat="1" applyFont="1" applyFill="1" applyAlignment="1">
      <alignment horizontal="left"/>
    </xf>
    <xf numFmtId="37" fontId="24" fillId="0" borderId="22" xfId="2" applyNumberFormat="1" applyFont="1" applyFill="1" applyBorder="1"/>
    <xf numFmtId="43" fontId="5" fillId="0" borderId="0" xfId="0" applyNumberFormat="1" applyFont="1" applyProtection="1">
      <protection locked="0"/>
    </xf>
    <xf numFmtId="43" fontId="24" fillId="0" borderId="0" xfId="2" applyNumberFormat="1" applyFont="1"/>
    <xf numFmtId="164" fontId="24" fillId="0" borderId="0" xfId="2" applyNumberFormat="1" applyFont="1"/>
    <xf numFmtId="0" fontId="11" fillId="0" borderId="0" xfId="0" applyFont="1" applyProtection="1">
      <protection locked="0"/>
    </xf>
    <xf numFmtId="0" fontId="12" fillId="0" borderId="11" xfId="0" applyFont="1" applyBorder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right" wrapText="1"/>
      <protection locked="0"/>
    </xf>
    <xf numFmtId="0" fontId="4" fillId="14" borderId="0" xfId="0" applyFont="1" applyFill="1" applyAlignment="1" applyProtection="1">
      <alignment horizontal="centerContinuous"/>
      <protection locked="0"/>
    </xf>
    <xf numFmtId="41" fontId="3" fillId="0" borderId="2" xfId="1" quotePrefix="1" applyNumberFormat="1" applyFont="1" applyBorder="1" applyAlignment="1" applyProtection="1">
      <alignment horizontal="center" vertical="center"/>
      <protection locked="0"/>
    </xf>
    <xf numFmtId="41" fontId="6" fillId="0" borderId="2" xfId="1" quotePrefix="1" applyNumberFormat="1" applyFont="1" applyBorder="1" applyAlignment="1" applyProtection="1">
      <alignment horizontal="center" vertical="center"/>
      <protection locked="0"/>
    </xf>
    <xf numFmtId="2" fontId="6" fillId="0" borderId="2" xfId="1" quotePrefix="1" applyNumberFormat="1" applyFont="1" applyBorder="1" applyAlignment="1" applyProtection="1">
      <alignment horizontal="center" vertical="center"/>
      <protection locked="0"/>
    </xf>
    <xf numFmtId="41" fontId="7" fillId="0" borderId="2" xfId="1" quotePrefix="1" applyNumberFormat="1" applyFont="1" applyBorder="1" applyAlignment="1" applyProtection="1">
      <alignment horizontal="center" vertical="center"/>
      <protection locked="0"/>
    </xf>
    <xf numFmtId="0" fontId="6" fillId="0" borderId="2" xfId="1" quotePrefix="1" applyNumberFormat="1" applyFont="1" applyBorder="1" applyAlignment="1" applyProtection="1">
      <alignment horizontal="center" vertical="center"/>
      <protection locked="0"/>
    </xf>
    <xf numFmtId="0" fontId="10" fillId="8" borderId="8" xfId="0" applyFont="1" applyFill="1" applyBorder="1" applyAlignment="1">
      <alignment horizontal="center" vertical="center"/>
    </xf>
    <xf numFmtId="0" fontId="6" fillId="0" borderId="10" xfId="1" quotePrefix="1" applyNumberFormat="1" applyFont="1" applyBorder="1" applyAlignment="1" applyProtection="1">
      <alignment horizontal="center" vertical="center"/>
      <protection locked="0"/>
    </xf>
    <xf numFmtId="41" fontId="4" fillId="0" borderId="0" xfId="1" quotePrefix="1" applyNumberFormat="1" applyFont="1" applyAlignment="1" applyProtection="1">
      <alignment horizontal="center" vertical="center"/>
      <protection locked="0"/>
    </xf>
    <xf numFmtId="0" fontId="5" fillId="0" borderId="0" xfId="0" applyFont="1" applyFill="1" applyProtection="1">
      <protection locked="0"/>
    </xf>
    <xf numFmtId="43" fontId="11" fillId="0" borderId="21" xfId="0" applyNumberFormat="1" applyFont="1" applyFill="1" applyBorder="1" applyAlignment="1" applyProtection="1">
      <alignment horizontal="left" indent="2"/>
      <protection locked="0"/>
    </xf>
    <xf numFmtId="0" fontId="5" fillId="8" borderId="0" xfId="0" applyFont="1" applyFill="1" applyProtection="1">
      <protection locked="0"/>
    </xf>
    <xf numFmtId="165" fontId="0" fillId="0" borderId="0" xfId="1" applyNumberFormat="1" applyFont="1"/>
    <xf numFmtId="164" fontId="0" fillId="0" borderId="0" xfId="1" applyNumberFormat="1" applyFont="1"/>
    <xf numFmtId="164" fontId="5" fillId="0" borderId="0" xfId="0" applyNumberFormat="1" applyFont="1" applyProtection="1">
      <protection locked="0"/>
    </xf>
    <xf numFmtId="43" fontId="0" fillId="14" borderId="0" xfId="0" applyNumberFormat="1" applyFill="1"/>
    <xf numFmtId="43" fontId="11" fillId="14" borderId="21" xfId="0" applyNumberFormat="1" applyFont="1" applyFill="1" applyBorder="1" applyAlignment="1" applyProtection="1">
      <alignment horizontal="left" indent="2"/>
      <protection locked="0"/>
    </xf>
    <xf numFmtId="43" fontId="28" fillId="0" borderId="0" xfId="0" applyNumberFormat="1" applyFont="1" applyFill="1" applyBorder="1" applyAlignment="1" applyProtection="1">
      <alignment horizontal="left"/>
      <protection locked="0"/>
    </xf>
    <xf numFmtId="43" fontId="28" fillId="0" borderId="0" xfId="0" applyNumberFormat="1" applyFont="1" applyBorder="1" applyAlignment="1" applyProtection="1">
      <alignment horizontal="left"/>
      <protection locked="0"/>
    </xf>
    <xf numFmtId="165" fontId="0" fillId="0" borderId="0" xfId="1" applyNumberFormat="1" applyFont="1" applyAlignment="1">
      <alignment horizontal="center"/>
    </xf>
    <xf numFmtId="165" fontId="24" fillId="0" borderId="0" xfId="1" applyNumberFormat="1" applyFont="1"/>
    <xf numFmtId="165" fontId="24" fillId="0" borderId="0" xfId="1" applyNumberFormat="1" applyFont="1" applyFill="1"/>
    <xf numFmtId="165" fontId="24" fillId="0" borderId="0" xfId="1" applyNumberFormat="1" applyFont="1" applyAlignment="1">
      <alignment horizontal="left"/>
    </xf>
    <xf numFmtId="165" fontId="24" fillId="0" borderId="0" xfId="1" applyNumberFormat="1" applyFont="1" applyFill="1" applyAlignment="1">
      <alignment horizontal="left"/>
    </xf>
    <xf numFmtId="165" fontId="24" fillId="0" borderId="22" xfId="1" applyNumberFormat="1" applyFont="1" applyBorder="1"/>
    <xf numFmtId="165" fontId="24" fillId="0" borderId="22" xfId="1" applyNumberFormat="1" applyFont="1" applyFill="1" applyBorder="1"/>
    <xf numFmtId="43" fontId="0" fillId="0" borderId="0" xfId="0" applyNumberFormat="1" applyFill="1"/>
    <xf numFmtId="0" fontId="30" fillId="0" borderId="0" xfId="0" applyFont="1"/>
    <xf numFmtId="0" fontId="29" fillId="0" borderId="23" xfId="0" applyFont="1" applyBorder="1" applyAlignment="1">
      <alignment horizontal="right"/>
    </xf>
    <xf numFmtId="0" fontId="29" fillId="0" borderId="24" xfId="0" applyFont="1" applyBorder="1" applyAlignment="1">
      <alignment horizontal="right"/>
    </xf>
    <xf numFmtId="37" fontId="24" fillId="0" borderId="0" xfId="2" applyNumberFormat="1" applyFont="1" applyFill="1"/>
    <xf numFmtId="37" fontId="24" fillId="0" borderId="1" xfId="2" applyNumberFormat="1" applyFont="1" applyFill="1" applyBorder="1"/>
    <xf numFmtId="0" fontId="5" fillId="0" borderId="0" xfId="0" applyFont="1" applyAlignment="1" applyProtection="1">
      <alignment horizontal="center"/>
      <protection locked="0"/>
    </xf>
    <xf numFmtId="0" fontId="32" fillId="0" borderId="0" xfId="0" applyFont="1"/>
    <xf numFmtId="0" fontId="32" fillId="0" borderId="0" xfId="0" applyFont="1" applyAlignment="1">
      <alignment horizontal="center"/>
    </xf>
    <xf numFmtId="0" fontId="33" fillId="0" borderId="0" xfId="0" applyFont="1"/>
    <xf numFmtId="43" fontId="33" fillId="0" borderId="0" xfId="1" applyFont="1" applyFill="1"/>
    <xf numFmtId="0" fontId="32" fillId="0" borderId="1" xfId="0" applyFont="1" applyBorder="1"/>
    <xf numFmtId="17" fontId="32" fillId="0" borderId="1" xfId="0" applyNumberFormat="1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165" fontId="32" fillId="0" borderId="0" xfId="0" applyNumberFormat="1" applyFont="1"/>
    <xf numFmtId="0" fontId="32" fillId="0" borderId="0" xfId="0" quotePrefix="1" applyFont="1"/>
    <xf numFmtId="165" fontId="32" fillId="0" borderId="0" xfId="1" applyNumberFormat="1" applyFont="1" applyFill="1"/>
    <xf numFmtId="0" fontId="32" fillId="14" borderId="0" xfId="0" applyFont="1" applyFill="1"/>
    <xf numFmtId="165" fontId="32" fillId="14" borderId="0" xfId="1" applyNumberFormat="1" applyFont="1" applyFill="1"/>
    <xf numFmtId="165" fontId="32" fillId="14" borderId="0" xfId="0" applyNumberFormat="1" applyFont="1" applyFill="1"/>
    <xf numFmtId="0" fontId="0" fillId="14" borderId="0" xfId="0" applyFont="1" applyFill="1" applyAlignment="1" applyProtection="1">
      <alignment horizontal="centerContinuous"/>
      <protection locked="0"/>
    </xf>
    <xf numFmtId="41" fontId="31" fillId="12" borderId="2" xfId="1" quotePrefix="1" applyNumberFormat="1" applyFont="1" applyFill="1" applyBorder="1" applyAlignment="1" applyProtection="1">
      <alignment horizontal="center" vertical="center" wrapText="1"/>
      <protection locked="0"/>
    </xf>
    <xf numFmtId="0" fontId="34" fillId="0" borderId="0" xfId="0" applyFont="1" applyProtection="1">
      <protection locked="0"/>
    </xf>
    <xf numFmtId="0" fontId="34" fillId="0" borderId="0" xfId="0" applyFont="1" applyAlignment="1" applyProtection="1">
      <alignment horizontal="center"/>
      <protection locked="0"/>
    </xf>
    <xf numFmtId="43" fontId="0" fillId="0" borderId="21" xfId="0" applyNumberFormat="1" applyFont="1" applyBorder="1" applyAlignment="1" applyProtection="1">
      <alignment horizontal="left" indent="2"/>
      <protection locked="0"/>
    </xf>
    <xf numFmtId="43" fontId="0" fillId="14" borderId="21" xfId="0" applyNumberFormat="1" applyFont="1" applyFill="1" applyBorder="1" applyAlignment="1" applyProtection="1">
      <alignment horizontal="left" indent="2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2" fillId="0" borderId="0" xfId="0" applyFont="1" applyAlignment="1">
      <alignment horizontal="left"/>
    </xf>
    <xf numFmtId="0" fontId="5" fillId="14" borderId="0" xfId="0" applyFont="1" applyFill="1" applyAlignment="1" applyProtection="1">
      <alignment horizontal="center"/>
      <protection locked="0"/>
    </xf>
    <xf numFmtId="0" fontId="5" fillId="14" borderId="0" xfId="0" applyFont="1" applyFill="1" applyProtection="1">
      <protection locked="0"/>
    </xf>
    <xf numFmtId="0" fontId="0" fillId="0" borderId="0" xfId="0" applyAlignment="1">
      <alignment horizontal="center"/>
    </xf>
    <xf numFmtId="165" fontId="28" fillId="0" borderId="0" xfId="1" applyNumberFormat="1" applyFont="1"/>
    <xf numFmtId="165" fontId="0" fillId="0" borderId="0" xfId="0" applyNumberFormat="1"/>
    <xf numFmtId="165" fontId="28" fillId="0" borderId="0" xfId="0" applyNumberFormat="1" applyFont="1"/>
    <xf numFmtId="0" fontId="0" fillId="8" borderId="0" xfId="0" applyFill="1" applyAlignment="1">
      <alignment horizontal="center"/>
    </xf>
    <xf numFmtId="0" fontId="32" fillId="8" borderId="0" xfId="0" applyFont="1" applyFill="1"/>
    <xf numFmtId="165" fontId="32" fillId="8" borderId="0" xfId="0" applyNumberFormat="1" applyFont="1" applyFill="1"/>
    <xf numFmtId="0" fontId="0" fillId="8" borderId="0" xfId="0" applyFill="1"/>
    <xf numFmtId="43" fontId="0" fillId="8" borderId="21" xfId="0" applyNumberFormat="1" applyFont="1" applyFill="1" applyBorder="1" applyAlignment="1" applyProtection="1">
      <alignment horizontal="left" indent="2"/>
      <protection locked="0"/>
    </xf>
    <xf numFmtId="167" fontId="0" fillId="0" borderId="0" xfId="0" applyNumberFormat="1"/>
    <xf numFmtId="0" fontId="36" fillId="16" borderId="0" xfId="5" applyNumberFormat="1" applyBorder="1">
      <alignment horizontal="left" vertical="center" wrapText="1" indent="1"/>
    </xf>
    <xf numFmtId="43" fontId="0" fillId="0" borderId="0" xfId="0" applyNumberFormat="1"/>
    <xf numFmtId="167" fontId="0" fillId="0" borderId="0" xfId="0" applyNumberFormat="1"/>
    <xf numFmtId="43" fontId="11" fillId="19" borderId="21" xfId="0" applyNumberFormat="1" applyFont="1" applyFill="1" applyBorder="1" applyAlignment="1" applyProtection="1">
      <alignment horizontal="left" indent="2"/>
      <protection locked="0"/>
    </xf>
    <xf numFmtId="0" fontId="0" fillId="19" borderId="12" xfId="0" applyFill="1" applyBorder="1"/>
    <xf numFmtId="0" fontId="0" fillId="19" borderId="29" xfId="0" applyFill="1" applyBorder="1"/>
    <xf numFmtId="0" fontId="0" fillId="19" borderId="13" xfId="0" applyFill="1" applyBorder="1"/>
    <xf numFmtId="0" fontId="0" fillId="19" borderId="30" xfId="0" applyFill="1" applyBorder="1"/>
    <xf numFmtId="43" fontId="0" fillId="19" borderId="0" xfId="1" applyNumberFormat="1" applyFont="1" applyFill="1" applyBorder="1"/>
    <xf numFmtId="43" fontId="0" fillId="19" borderId="0" xfId="0" applyNumberFormat="1" applyFill="1" applyBorder="1"/>
    <xf numFmtId="0" fontId="0" fillId="19" borderId="0" xfId="0" applyFill="1" applyBorder="1"/>
    <xf numFmtId="0" fontId="0" fillId="19" borderId="17" xfId="0" applyFill="1" applyBorder="1"/>
    <xf numFmtId="49" fontId="35" fillId="0" borderId="0" xfId="4" quotePrefix="1" applyFill="1" applyBorder="1">
      <alignment horizontal="left" vertical="center" wrapText="1" indent="1"/>
    </xf>
    <xf numFmtId="0" fontId="36" fillId="0" borderId="0" xfId="5" quotePrefix="1" applyNumberFormat="1" applyFill="1" applyBorder="1" applyAlignment="1">
      <alignment horizontal="right" vertical="center" wrapText="1" indent="1"/>
    </xf>
    <xf numFmtId="0" fontId="36" fillId="0" borderId="0" xfId="5" applyNumberFormat="1" applyFill="1" applyBorder="1" applyAlignment="1">
      <alignment horizontal="right" vertical="center" wrapText="1" indent="1"/>
    </xf>
    <xf numFmtId="0" fontId="0" fillId="0" borderId="0" xfId="0" applyFill="1" applyBorder="1"/>
    <xf numFmtId="167" fontId="0" fillId="0" borderId="0" xfId="0" applyNumberFormat="1" applyFill="1" applyBorder="1"/>
    <xf numFmtId="0" fontId="37" fillId="0" borderId="0" xfId="7" applyNumberFormat="1" applyFill="1" applyBorder="1" applyAlignment="1">
      <alignment wrapText="1"/>
    </xf>
    <xf numFmtId="167" fontId="37" fillId="0" borderId="0" xfId="8" applyNumberFormat="1" applyFill="1" applyBorder="1" applyAlignment="1">
      <alignment wrapText="1"/>
    </xf>
  </cellXfs>
  <cellStyles count="9">
    <cellStyle name="Comma" xfId="1" builtinId="3"/>
    <cellStyle name="Comma 2" xfId="3"/>
    <cellStyle name="Normal" xfId="0" builtinId="0"/>
    <cellStyle name="Normal 2" xfId="2"/>
    <cellStyle name="SAPDataCell" xfId="6"/>
    <cellStyle name="SAPDataTotalCell" xfId="8"/>
    <cellStyle name="SAPDimensionCell" xfId="4"/>
    <cellStyle name="SAPMemberCell" xfId="5"/>
    <cellStyle name="SAPMemberTotalCell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37357</xdr:colOff>
      <xdr:row>18</xdr:row>
      <xdr:rowOff>358591</xdr:rowOff>
    </xdr:from>
    <xdr:to>
      <xdr:col>9</xdr:col>
      <xdr:colOff>1207812</xdr:colOff>
      <xdr:row>19</xdr:row>
      <xdr:rowOff>65038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BC0C171-150A-49B2-8BD1-105F9A3419A5}"/>
            </a:ext>
          </a:extLst>
        </xdr:cNvPr>
        <xdr:cNvSpPr/>
      </xdr:nvSpPr>
      <xdr:spPr>
        <a:xfrm>
          <a:off x="2247157" y="358591"/>
          <a:ext cx="1170455" cy="277947"/>
        </a:xfrm>
        <a:prstGeom prst="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 b="1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REFRESH</a:t>
          </a:r>
        </a:p>
      </xdr:txBody>
    </xdr:sp>
    <xdr:clientData/>
  </xdr:twoCellAnchor>
  <xdr:twoCellAnchor editAs="oneCell">
    <xdr:from>
      <xdr:col>7</xdr:col>
      <xdr:colOff>147267</xdr:colOff>
      <xdr:row>18</xdr:row>
      <xdr:rowOff>73637</xdr:rowOff>
    </xdr:from>
    <xdr:to>
      <xdr:col>9</xdr:col>
      <xdr:colOff>2235409</xdr:colOff>
      <xdr:row>19</xdr:row>
      <xdr:rowOff>93041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8358E2-8B48-46D6-BD92-87787A3EC9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7267" y="73637"/>
          <a:ext cx="1954792" cy="5909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>
    <pageSetUpPr fitToPage="1"/>
  </sheetPr>
  <dimension ref="A1:N162"/>
  <sheetViews>
    <sheetView tabSelected="1" view="pageBreakPreview" zoomScale="60" zoomScaleNormal="100" workbookViewId="0">
      <selection activeCell="D13" sqref="D13"/>
    </sheetView>
  </sheetViews>
  <sheetFormatPr defaultColWidth="11" defaultRowHeight="12" x14ac:dyDescent="0.15"/>
  <cols>
    <col min="1" max="3" width="11" style="69"/>
    <col min="4" max="4" width="38.85546875" style="69" bestFit="1" customWidth="1"/>
    <col min="5" max="5" width="11.7109375" style="69" customWidth="1"/>
    <col min="6" max="10" width="15.5703125" style="69" customWidth="1"/>
    <col min="11" max="260" width="11" style="69"/>
    <col min="261" max="261" width="11.7109375" style="69" customWidth="1"/>
    <col min="262" max="266" width="15.5703125" style="69" customWidth="1"/>
    <col min="267" max="516" width="11" style="69"/>
    <col min="517" max="517" width="11.7109375" style="69" customWidth="1"/>
    <col min="518" max="522" width="15.5703125" style="69" customWidth="1"/>
    <col min="523" max="772" width="11" style="69"/>
    <col min="773" max="773" width="11.7109375" style="69" customWidth="1"/>
    <col min="774" max="778" width="15.5703125" style="69" customWidth="1"/>
    <col min="779" max="1028" width="11" style="69"/>
    <col min="1029" max="1029" width="11.7109375" style="69" customWidth="1"/>
    <col min="1030" max="1034" width="15.5703125" style="69" customWidth="1"/>
    <col min="1035" max="1284" width="11" style="69"/>
    <col min="1285" max="1285" width="11.7109375" style="69" customWidth="1"/>
    <col min="1286" max="1290" width="15.5703125" style="69" customWidth="1"/>
    <col min="1291" max="1540" width="11" style="69"/>
    <col min="1541" max="1541" width="11.7109375" style="69" customWidth="1"/>
    <col min="1542" max="1546" width="15.5703125" style="69" customWidth="1"/>
    <col min="1547" max="1796" width="11" style="69"/>
    <col min="1797" max="1797" width="11.7109375" style="69" customWidth="1"/>
    <col min="1798" max="1802" width="15.5703125" style="69" customWidth="1"/>
    <col min="1803" max="2052" width="11" style="69"/>
    <col min="2053" max="2053" width="11.7109375" style="69" customWidth="1"/>
    <col min="2054" max="2058" width="15.5703125" style="69" customWidth="1"/>
    <col min="2059" max="2308" width="11" style="69"/>
    <col min="2309" max="2309" width="11.7109375" style="69" customWidth="1"/>
    <col min="2310" max="2314" width="15.5703125" style="69" customWidth="1"/>
    <col min="2315" max="2564" width="11" style="69"/>
    <col min="2565" max="2565" width="11.7109375" style="69" customWidth="1"/>
    <col min="2566" max="2570" width="15.5703125" style="69" customWidth="1"/>
    <col min="2571" max="2820" width="11" style="69"/>
    <col min="2821" max="2821" width="11.7109375" style="69" customWidth="1"/>
    <col min="2822" max="2826" width="15.5703125" style="69" customWidth="1"/>
    <col min="2827" max="3076" width="11" style="69"/>
    <col min="3077" max="3077" width="11.7109375" style="69" customWidth="1"/>
    <col min="3078" max="3082" width="15.5703125" style="69" customWidth="1"/>
    <col min="3083" max="3332" width="11" style="69"/>
    <col min="3333" max="3333" width="11.7109375" style="69" customWidth="1"/>
    <col min="3334" max="3338" width="15.5703125" style="69" customWidth="1"/>
    <col min="3339" max="3588" width="11" style="69"/>
    <col min="3589" max="3589" width="11.7109375" style="69" customWidth="1"/>
    <col min="3590" max="3594" width="15.5703125" style="69" customWidth="1"/>
    <col min="3595" max="3844" width="11" style="69"/>
    <col min="3845" max="3845" width="11.7109375" style="69" customWidth="1"/>
    <col min="3846" max="3850" width="15.5703125" style="69" customWidth="1"/>
    <col min="3851" max="4100" width="11" style="69"/>
    <col min="4101" max="4101" width="11.7109375" style="69" customWidth="1"/>
    <col min="4102" max="4106" width="15.5703125" style="69" customWidth="1"/>
    <col min="4107" max="4356" width="11" style="69"/>
    <col min="4357" max="4357" width="11.7109375" style="69" customWidth="1"/>
    <col min="4358" max="4362" width="15.5703125" style="69" customWidth="1"/>
    <col min="4363" max="4612" width="11" style="69"/>
    <col min="4613" max="4613" width="11.7109375" style="69" customWidth="1"/>
    <col min="4614" max="4618" width="15.5703125" style="69" customWidth="1"/>
    <col min="4619" max="4868" width="11" style="69"/>
    <col min="4869" max="4869" width="11.7109375" style="69" customWidth="1"/>
    <col min="4870" max="4874" width="15.5703125" style="69" customWidth="1"/>
    <col min="4875" max="5124" width="11" style="69"/>
    <col min="5125" max="5125" width="11.7109375" style="69" customWidth="1"/>
    <col min="5126" max="5130" width="15.5703125" style="69" customWidth="1"/>
    <col min="5131" max="5380" width="11" style="69"/>
    <col min="5381" max="5381" width="11.7109375" style="69" customWidth="1"/>
    <col min="5382" max="5386" width="15.5703125" style="69" customWidth="1"/>
    <col min="5387" max="5636" width="11" style="69"/>
    <col min="5637" max="5637" width="11.7109375" style="69" customWidth="1"/>
    <col min="5638" max="5642" width="15.5703125" style="69" customWidth="1"/>
    <col min="5643" max="5892" width="11" style="69"/>
    <col min="5893" max="5893" width="11.7109375" style="69" customWidth="1"/>
    <col min="5894" max="5898" width="15.5703125" style="69" customWidth="1"/>
    <col min="5899" max="6148" width="11" style="69"/>
    <col min="6149" max="6149" width="11.7109375" style="69" customWidth="1"/>
    <col min="6150" max="6154" width="15.5703125" style="69" customWidth="1"/>
    <col min="6155" max="6404" width="11" style="69"/>
    <col min="6405" max="6405" width="11.7109375" style="69" customWidth="1"/>
    <col min="6406" max="6410" width="15.5703125" style="69" customWidth="1"/>
    <col min="6411" max="6660" width="11" style="69"/>
    <col min="6661" max="6661" width="11.7109375" style="69" customWidth="1"/>
    <col min="6662" max="6666" width="15.5703125" style="69" customWidth="1"/>
    <col min="6667" max="6916" width="11" style="69"/>
    <col min="6917" max="6917" width="11.7109375" style="69" customWidth="1"/>
    <col min="6918" max="6922" width="15.5703125" style="69" customWidth="1"/>
    <col min="6923" max="7172" width="11" style="69"/>
    <col min="7173" max="7173" width="11.7109375" style="69" customWidth="1"/>
    <col min="7174" max="7178" width="15.5703125" style="69" customWidth="1"/>
    <col min="7179" max="7428" width="11" style="69"/>
    <col min="7429" max="7429" width="11.7109375" style="69" customWidth="1"/>
    <col min="7430" max="7434" width="15.5703125" style="69" customWidth="1"/>
    <col min="7435" max="7684" width="11" style="69"/>
    <col min="7685" max="7685" width="11.7109375" style="69" customWidth="1"/>
    <col min="7686" max="7690" width="15.5703125" style="69" customWidth="1"/>
    <col min="7691" max="7940" width="11" style="69"/>
    <col min="7941" max="7941" width="11.7109375" style="69" customWidth="1"/>
    <col min="7942" max="7946" width="15.5703125" style="69" customWidth="1"/>
    <col min="7947" max="8196" width="11" style="69"/>
    <col min="8197" max="8197" width="11.7109375" style="69" customWidth="1"/>
    <col min="8198" max="8202" width="15.5703125" style="69" customWidth="1"/>
    <col min="8203" max="8452" width="11" style="69"/>
    <col min="8453" max="8453" width="11.7109375" style="69" customWidth="1"/>
    <col min="8454" max="8458" width="15.5703125" style="69" customWidth="1"/>
    <col min="8459" max="8708" width="11" style="69"/>
    <col min="8709" max="8709" width="11.7109375" style="69" customWidth="1"/>
    <col min="8710" max="8714" width="15.5703125" style="69" customWidth="1"/>
    <col min="8715" max="8964" width="11" style="69"/>
    <col min="8965" max="8965" width="11.7109375" style="69" customWidth="1"/>
    <col min="8966" max="8970" width="15.5703125" style="69" customWidth="1"/>
    <col min="8971" max="9220" width="11" style="69"/>
    <col min="9221" max="9221" width="11.7109375" style="69" customWidth="1"/>
    <col min="9222" max="9226" width="15.5703125" style="69" customWidth="1"/>
    <col min="9227" max="9476" width="11" style="69"/>
    <col min="9477" max="9477" width="11.7109375" style="69" customWidth="1"/>
    <col min="9478" max="9482" width="15.5703125" style="69" customWidth="1"/>
    <col min="9483" max="9732" width="11" style="69"/>
    <col min="9733" max="9733" width="11.7109375" style="69" customWidth="1"/>
    <col min="9734" max="9738" width="15.5703125" style="69" customWidth="1"/>
    <col min="9739" max="9988" width="11" style="69"/>
    <col min="9989" max="9989" width="11.7109375" style="69" customWidth="1"/>
    <col min="9990" max="9994" width="15.5703125" style="69" customWidth="1"/>
    <col min="9995" max="10244" width="11" style="69"/>
    <col min="10245" max="10245" width="11.7109375" style="69" customWidth="1"/>
    <col min="10246" max="10250" width="15.5703125" style="69" customWidth="1"/>
    <col min="10251" max="10500" width="11" style="69"/>
    <col min="10501" max="10501" width="11.7109375" style="69" customWidth="1"/>
    <col min="10502" max="10506" width="15.5703125" style="69" customWidth="1"/>
    <col min="10507" max="10756" width="11" style="69"/>
    <col min="10757" max="10757" width="11.7109375" style="69" customWidth="1"/>
    <col min="10758" max="10762" width="15.5703125" style="69" customWidth="1"/>
    <col min="10763" max="11012" width="11" style="69"/>
    <col min="11013" max="11013" width="11.7109375" style="69" customWidth="1"/>
    <col min="11014" max="11018" width="15.5703125" style="69" customWidth="1"/>
    <col min="11019" max="11268" width="11" style="69"/>
    <col min="11269" max="11269" width="11.7109375" style="69" customWidth="1"/>
    <col min="11270" max="11274" width="15.5703125" style="69" customWidth="1"/>
    <col min="11275" max="11524" width="11" style="69"/>
    <col min="11525" max="11525" width="11.7109375" style="69" customWidth="1"/>
    <col min="11526" max="11530" width="15.5703125" style="69" customWidth="1"/>
    <col min="11531" max="11780" width="11" style="69"/>
    <col min="11781" max="11781" width="11.7109375" style="69" customWidth="1"/>
    <col min="11782" max="11786" width="15.5703125" style="69" customWidth="1"/>
    <col min="11787" max="12036" width="11" style="69"/>
    <col min="12037" max="12037" width="11.7109375" style="69" customWidth="1"/>
    <col min="12038" max="12042" width="15.5703125" style="69" customWidth="1"/>
    <col min="12043" max="12292" width="11" style="69"/>
    <col min="12293" max="12293" width="11.7109375" style="69" customWidth="1"/>
    <col min="12294" max="12298" width="15.5703125" style="69" customWidth="1"/>
    <col min="12299" max="12548" width="11" style="69"/>
    <col min="12549" max="12549" width="11.7109375" style="69" customWidth="1"/>
    <col min="12550" max="12554" width="15.5703125" style="69" customWidth="1"/>
    <col min="12555" max="12804" width="11" style="69"/>
    <col min="12805" max="12805" width="11.7109375" style="69" customWidth="1"/>
    <col min="12806" max="12810" width="15.5703125" style="69" customWidth="1"/>
    <col min="12811" max="13060" width="11" style="69"/>
    <col min="13061" max="13061" width="11.7109375" style="69" customWidth="1"/>
    <col min="13062" max="13066" width="15.5703125" style="69" customWidth="1"/>
    <col min="13067" max="13316" width="11" style="69"/>
    <col min="13317" max="13317" width="11.7109375" style="69" customWidth="1"/>
    <col min="13318" max="13322" width="15.5703125" style="69" customWidth="1"/>
    <col min="13323" max="13572" width="11" style="69"/>
    <col min="13573" max="13573" width="11.7109375" style="69" customWidth="1"/>
    <col min="13574" max="13578" width="15.5703125" style="69" customWidth="1"/>
    <col min="13579" max="13828" width="11" style="69"/>
    <col min="13829" max="13829" width="11.7109375" style="69" customWidth="1"/>
    <col min="13830" max="13834" width="15.5703125" style="69" customWidth="1"/>
    <col min="13835" max="14084" width="11" style="69"/>
    <col min="14085" max="14085" width="11.7109375" style="69" customWidth="1"/>
    <col min="14086" max="14090" width="15.5703125" style="69" customWidth="1"/>
    <col min="14091" max="14340" width="11" style="69"/>
    <col min="14341" max="14341" width="11.7109375" style="69" customWidth="1"/>
    <col min="14342" max="14346" width="15.5703125" style="69" customWidth="1"/>
    <col min="14347" max="14596" width="11" style="69"/>
    <col min="14597" max="14597" width="11.7109375" style="69" customWidth="1"/>
    <col min="14598" max="14602" width="15.5703125" style="69" customWidth="1"/>
    <col min="14603" max="14852" width="11" style="69"/>
    <col min="14853" max="14853" width="11.7109375" style="69" customWidth="1"/>
    <col min="14854" max="14858" width="15.5703125" style="69" customWidth="1"/>
    <col min="14859" max="15108" width="11" style="69"/>
    <col min="15109" max="15109" width="11.7109375" style="69" customWidth="1"/>
    <col min="15110" max="15114" width="15.5703125" style="69" customWidth="1"/>
    <col min="15115" max="15364" width="11" style="69"/>
    <col min="15365" max="15365" width="11.7109375" style="69" customWidth="1"/>
    <col min="15366" max="15370" width="15.5703125" style="69" customWidth="1"/>
    <col min="15371" max="15620" width="11" style="69"/>
    <col min="15621" max="15621" width="11.7109375" style="69" customWidth="1"/>
    <col min="15622" max="15626" width="15.5703125" style="69" customWidth="1"/>
    <col min="15627" max="15876" width="11" style="69"/>
    <col min="15877" max="15877" width="11.7109375" style="69" customWidth="1"/>
    <col min="15878" max="15882" width="15.5703125" style="69" customWidth="1"/>
    <col min="15883" max="16132" width="11" style="69"/>
    <col min="16133" max="16133" width="11.7109375" style="69" customWidth="1"/>
    <col min="16134" max="16138" width="15.5703125" style="69" customWidth="1"/>
    <col min="16139" max="16384" width="11" style="69"/>
  </cols>
  <sheetData>
    <row r="1" spans="1:14" ht="12.75" x14ac:dyDescent="0.2">
      <c r="A1" s="65" t="s">
        <v>289</v>
      </c>
      <c r="B1" s="66"/>
      <c r="C1" s="66"/>
      <c r="D1" s="66"/>
      <c r="E1" s="66"/>
      <c r="F1" s="66"/>
      <c r="G1" s="67" t="s">
        <v>290</v>
      </c>
      <c r="H1" s="66"/>
      <c r="I1" s="66"/>
      <c r="J1" s="66"/>
      <c r="K1" s="68" t="s">
        <v>291</v>
      </c>
      <c r="L1" s="66"/>
      <c r="M1" s="66"/>
      <c r="N1" s="66"/>
    </row>
    <row r="2" spans="1:14" ht="12.75" x14ac:dyDescent="0.2">
      <c r="A2" s="70"/>
      <c r="B2" s="70"/>
      <c r="C2" s="70"/>
      <c r="D2" s="70"/>
      <c r="E2" s="70"/>
      <c r="F2" s="70"/>
      <c r="G2" s="71"/>
      <c r="H2" s="70"/>
      <c r="I2" s="70"/>
      <c r="J2" s="70"/>
      <c r="K2" s="70"/>
      <c r="L2" s="70"/>
      <c r="M2" s="70"/>
      <c r="N2" s="70"/>
    </row>
    <row r="3" spans="1:14" ht="15" customHeight="1" x14ac:dyDescent="0.2">
      <c r="A3" s="65" t="s">
        <v>292</v>
      </c>
      <c r="B3" s="66"/>
      <c r="C3" s="66"/>
      <c r="D3" s="66"/>
      <c r="E3" s="66"/>
      <c r="F3" s="65"/>
      <c r="G3" s="67" t="s">
        <v>293</v>
      </c>
      <c r="H3" s="66"/>
      <c r="I3" s="66"/>
      <c r="J3" s="66"/>
      <c r="K3" s="65" t="s">
        <v>294</v>
      </c>
      <c r="L3" s="66"/>
      <c r="M3" s="66"/>
      <c r="N3" s="66"/>
    </row>
    <row r="4" spans="1:14" ht="12.75" x14ac:dyDescent="0.2">
      <c r="A4" s="66"/>
      <c r="B4" s="66"/>
      <c r="C4" s="66"/>
      <c r="D4" s="66"/>
      <c r="E4" s="66"/>
      <c r="F4" s="66"/>
      <c r="G4" s="67" t="s">
        <v>295</v>
      </c>
      <c r="H4" s="66"/>
      <c r="I4" s="66"/>
      <c r="J4" s="66"/>
      <c r="K4" s="68" t="s">
        <v>636</v>
      </c>
      <c r="L4" s="66"/>
      <c r="M4" s="66"/>
      <c r="N4" s="66"/>
    </row>
    <row r="5" spans="1:14" ht="12.75" x14ac:dyDescent="0.2">
      <c r="A5" s="68" t="s">
        <v>296</v>
      </c>
      <c r="B5" s="66"/>
      <c r="C5" s="66"/>
      <c r="D5" s="66"/>
      <c r="E5" s="66"/>
      <c r="F5" s="66"/>
      <c r="G5" s="66"/>
      <c r="H5" s="66"/>
      <c r="I5" s="66"/>
      <c r="J5" s="66"/>
      <c r="K5" s="65" t="s">
        <v>297</v>
      </c>
      <c r="L5" s="66" t="s">
        <v>393</v>
      </c>
      <c r="M5" s="66"/>
      <c r="N5" s="66"/>
    </row>
    <row r="6" spans="1:14" ht="12.75" x14ac:dyDescent="0.2">
      <c r="A6" s="66"/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</row>
    <row r="7" spans="1:14" ht="12.75" x14ac:dyDescent="0.2">
      <c r="A7" s="68" t="s">
        <v>637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</row>
    <row r="8" spans="1:14" ht="12.75" x14ac:dyDescent="0.2">
      <c r="A8" s="72"/>
      <c r="B8" s="72"/>
      <c r="C8" s="72"/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</row>
    <row r="9" spans="1:14" ht="12.75" x14ac:dyDescent="0.2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</row>
    <row r="10" spans="1:14" ht="12.75" x14ac:dyDescent="0.2">
      <c r="A10" s="66"/>
      <c r="B10" s="66"/>
      <c r="C10" s="66"/>
      <c r="D10" s="66"/>
      <c r="E10" s="66"/>
      <c r="F10" s="66"/>
      <c r="G10" s="67" t="s">
        <v>298</v>
      </c>
      <c r="H10" s="66"/>
      <c r="I10" s="66"/>
      <c r="J10" s="66"/>
      <c r="K10" s="66"/>
      <c r="L10" s="66"/>
      <c r="M10" s="66"/>
      <c r="N10" s="66"/>
    </row>
    <row r="11" spans="1:14" ht="12.75" x14ac:dyDescent="0.2">
      <c r="A11" s="66"/>
      <c r="B11" s="66"/>
      <c r="C11" s="66"/>
      <c r="D11" s="66"/>
      <c r="E11" s="66"/>
      <c r="F11" s="66"/>
      <c r="G11" s="65"/>
      <c r="H11" s="66"/>
      <c r="I11" s="66"/>
      <c r="J11" s="66"/>
      <c r="K11" s="66"/>
      <c r="L11" s="66"/>
      <c r="M11" s="66"/>
      <c r="N11" s="66"/>
    </row>
    <row r="12" spans="1:14" ht="12.75" x14ac:dyDescent="0.2">
      <c r="A12" s="66"/>
      <c r="B12" s="66"/>
      <c r="C12" s="66"/>
      <c r="D12" s="66"/>
      <c r="E12" s="66"/>
      <c r="F12" s="66"/>
      <c r="G12" s="67" t="s">
        <v>299</v>
      </c>
      <c r="H12" s="66"/>
      <c r="I12" s="66"/>
      <c r="J12" s="66"/>
      <c r="K12" s="66"/>
      <c r="L12" s="66"/>
      <c r="M12" s="66"/>
      <c r="N12" s="66"/>
    </row>
    <row r="13" spans="1:14" ht="12.75" x14ac:dyDescent="0.2">
      <c r="A13" s="66"/>
      <c r="B13" s="66"/>
      <c r="C13" s="66"/>
      <c r="D13" s="70"/>
      <c r="E13" s="70"/>
      <c r="F13" s="70"/>
      <c r="G13" s="70"/>
      <c r="H13" s="70"/>
      <c r="I13" s="70"/>
      <c r="J13" s="70"/>
      <c r="K13" s="66"/>
      <c r="L13" s="66"/>
      <c r="M13" s="66"/>
      <c r="N13" s="66"/>
    </row>
    <row r="14" spans="1:14" ht="12.75" x14ac:dyDescent="0.2">
      <c r="A14" s="66"/>
      <c r="B14" s="66"/>
      <c r="C14" s="66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</row>
    <row r="15" spans="1:14" ht="12.75" x14ac:dyDescent="0.2">
      <c r="A15" s="66"/>
      <c r="B15" s="66"/>
      <c r="C15" s="66"/>
      <c r="D15" s="66"/>
      <c r="E15" s="66"/>
      <c r="F15" s="74" t="s">
        <v>336</v>
      </c>
      <c r="G15" s="74"/>
      <c r="H15" s="74"/>
      <c r="I15" s="74"/>
      <c r="J15" s="74"/>
      <c r="K15" s="66"/>
      <c r="L15" s="66"/>
      <c r="M15" s="66"/>
      <c r="N15" s="66"/>
    </row>
    <row r="16" spans="1:14" ht="12.75" x14ac:dyDescent="0.2">
      <c r="A16" s="66"/>
      <c r="B16" s="66"/>
      <c r="C16" s="66"/>
      <c r="D16" s="66"/>
      <c r="E16" s="66"/>
      <c r="F16" s="65"/>
      <c r="G16" s="66"/>
      <c r="H16" s="66"/>
      <c r="I16" s="66"/>
      <c r="J16" s="66"/>
      <c r="K16" s="66"/>
      <c r="L16" s="66"/>
      <c r="M16" s="66"/>
      <c r="N16" s="66"/>
    </row>
    <row r="17" spans="1:14" ht="12.75" x14ac:dyDescent="0.2">
      <c r="A17" s="66"/>
      <c r="B17" s="66"/>
      <c r="C17" s="66"/>
      <c r="D17" s="66"/>
      <c r="E17" s="66"/>
      <c r="F17" s="80"/>
      <c r="G17" s="78"/>
      <c r="H17" s="78"/>
      <c r="I17" s="82"/>
      <c r="J17" s="82" t="s">
        <v>300</v>
      </c>
      <c r="K17" s="66"/>
      <c r="L17" s="66"/>
      <c r="M17" s="66"/>
      <c r="N17" s="66"/>
    </row>
    <row r="18" spans="1:14" ht="12.75" x14ac:dyDescent="0.2">
      <c r="A18" s="66"/>
      <c r="B18" s="66"/>
      <c r="C18" s="71" t="s">
        <v>301</v>
      </c>
      <c r="D18" s="75" t="s">
        <v>302</v>
      </c>
      <c r="E18" s="66"/>
      <c r="F18" s="81" t="s">
        <v>335</v>
      </c>
      <c r="G18" s="81" t="s">
        <v>334</v>
      </c>
      <c r="H18" s="81" t="s">
        <v>333</v>
      </c>
      <c r="I18" s="81" t="s">
        <v>332</v>
      </c>
      <c r="J18" s="81" t="s">
        <v>331</v>
      </c>
      <c r="K18" s="66"/>
      <c r="L18" s="66"/>
      <c r="M18" s="66"/>
      <c r="N18" s="66"/>
    </row>
    <row r="19" spans="1:14" ht="12.75" x14ac:dyDescent="0.2">
      <c r="A19" s="66"/>
      <c r="B19" s="66"/>
      <c r="C19" s="66"/>
      <c r="D19" s="67"/>
      <c r="E19" s="66"/>
      <c r="F19" s="82"/>
      <c r="G19" s="82"/>
      <c r="H19" s="82"/>
      <c r="I19" s="82"/>
      <c r="J19" s="82"/>
      <c r="K19" s="66"/>
      <c r="L19" s="66"/>
      <c r="M19" s="66"/>
      <c r="N19" s="66"/>
    </row>
    <row r="20" spans="1:14" ht="15" x14ac:dyDescent="0.25">
      <c r="A20" s="66"/>
      <c r="B20" s="66"/>
      <c r="C20" s="67" t="s">
        <v>303</v>
      </c>
      <c r="D20" s="66" t="s">
        <v>304</v>
      </c>
      <c r="E20" s="66"/>
      <c r="F20" s="63">
        <f>+'2016'!Y$142</f>
        <v>163511772.5</v>
      </c>
      <c r="G20" s="63">
        <f>+'2017'!$K73-'2017'!$K115</f>
        <v>143270993.40000001</v>
      </c>
      <c r="H20" s="63">
        <f>+'2018'!$K72-'2018'!$K114</f>
        <v>169301160.30000001</v>
      </c>
      <c r="I20" s="63">
        <f>+'2019'!K142</f>
        <v>165934514.39999998</v>
      </c>
      <c r="J20" s="122">
        <f>+'2021 bud'!C27</f>
        <v>179454159.13046861</v>
      </c>
      <c r="K20" s="66"/>
      <c r="L20" s="66"/>
      <c r="M20" s="66"/>
      <c r="N20" s="66"/>
    </row>
    <row r="21" spans="1:14" ht="15" x14ac:dyDescent="0.25">
      <c r="A21" s="66"/>
      <c r="B21" s="66"/>
      <c r="C21" s="67" t="s">
        <v>305</v>
      </c>
      <c r="D21" s="66" t="s">
        <v>306</v>
      </c>
      <c r="E21" s="66"/>
      <c r="F21" s="63">
        <f>+'2016'!L142</f>
        <v>147835071.59999999</v>
      </c>
      <c r="G21" s="63">
        <f>+'2017'!$L$73-'2017'!$L$115</f>
        <v>135581871.80000001</v>
      </c>
      <c r="H21" s="63">
        <f>+'2018'!$L$72-'2018'!$L$114</f>
        <v>145481784.90000001</v>
      </c>
      <c r="I21" s="63">
        <f>+'2019'!L142</f>
        <v>148274930.29999998</v>
      </c>
      <c r="J21" s="122">
        <f>+'2021 bud'!D27</f>
        <v>160453267.60245085</v>
      </c>
      <c r="K21" s="66"/>
      <c r="L21" s="66"/>
      <c r="M21" s="66"/>
      <c r="N21" s="66"/>
    </row>
    <row r="22" spans="1:14" ht="15" x14ac:dyDescent="0.25">
      <c r="A22" s="66"/>
      <c r="B22" s="66"/>
      <c r="C22" s="67" t="s">
        <v>307</v>
      </c>
      <c r="D22" s="66" t="s">
        <v>308</v>
      </c>
      <c r="E22" s="66"/>
      <c r="F22" s="63">
        <f>+'2016'!M142</f>
        <v>136737902.09999999</v>
      </c>
      <c r="G22" s="63">
        <f>+'2017'!$M$73-'2017'!$M$115</f>
        <v>150482841.30000001</v>
      </c>
      <c r="H22" s="63">
        <f>+'2018'!$M$72-'2018'!$M$114</f>
        <v>144351522.69999999</v>
      </c>
      <c r="I22" s="63">
        <f>+'2019'!M142</f>
        <v>157920528.80000001</v>
      </c>
      <c r="J22" s="122">
        <f>+'2021 bud'!E27</f>
        <v>175688483.21079722</v>
      </c>
      <c r="K22" s="66"/>
      <c r="L22" s="66"/>
      <c r="M22" s="66"/>
      <c r="N22" s="66"/>
    </row>
    <row r="23" spans="1:14" ht="15" x14ac:dyDescent="0.25">
      <c r="A23" s="66"/>
      <c r="B23" s="66"/>
      <c r="C23" s="67" t="s">
        <v>309</v>
      </c>
      <c r="D23" s="66" t="s">
        <v>310</v>
      </c>
      <c r="E23" s="66"/>
      <c r="F23" s="63">
        <f>+'2016'!N142</f>
        <v>122656933.2</v>
      </c>
      <c r="G23" s="63">
        <f>+'2017'!$N$73-'2017'!$N$115</f>
        <v>136940475.30000001</v>
      </c>
      <c r="H23" s="63">
        <f>+'2018'!$N$72-'2018'!$N$114</f>
        <v>137927411.09999999</v>
      </c>
      <c r="I23" s="63">
        <f>+'2019'!N142</f>
        <v>158836282.09999999</v>
      </c>
      <c r="J23" s="122">
        <f>+'2021 bud'!F27</f>
        <v>164981520.84203273</v>
      </c>
      <c r="K23" s="66"/>
      <c r="L23" s="66"/>
      <c r="M23" s="66"/>
      <c r="N23" s="66"/>
    </row>
    <row r="24" spans="1:14" ht="15" x14ac:dyDescent="0.25">
      <c r="A24" s="66"/>
      <c r="B24" s="66"/>
      <c r="C24" s="67" t="s">
        <v>311</v>
      </c>
      <c r="D24" s="66" t="s">
        <v>42</v>
      </c>
      <c r="E24" s="66"/>
      <c r="F24" s="63">
        <f>+'2016'!O142</f>
        <v>140899871.29999998</v>
      </c>
      <c r="G24" s="63">
        <f>+'2017'!$O$73-'2017'!$O$115</f>
        <v>143640986.40000001</v>
      </c>
      <c r="H24" s="63">
        <f>+'2018'!$O$72-'2018'!$O$114</f>
        <v>135488966.59999999</v>
      </c>
      <c r="I24" s="63">
        <f>+'2019'!O142</f>
        <v>169575408.49999997</v>
      </c>
      <c r="J24" s="122">
        <f>+'2021 bud'!G27</f>
        <v>171512831.08305591</v>
      </c>
      <c r="K24" s="66"/>
      <c r="L24" s="66"/>
      <c r="M24" s="66"/>
      <c r="N24" s="66"/>
    </row>
    <row r="25" spans="1:14" ht="15" x14ac:dyDescent="0.25">
      <c r="A25" s="66"/>
      <c r="B25" s="66"/>
      <c r="C25" s="67" t="s">
        <v>312</v>
      </c>
      <c r="D25" s="66" t="s">
        <v>313</v>
      </c>
      <c r="E25" s="66"/>
      <c r="F25" s="63">
        <f>+'2016'!P142</f>
        <v>135824683.19999999</v>
      </c>
      <c r="G25" s="63">
        <f>+'2017'!$P$73-'2017'!$P$115</f>
        <v>130348617.59999999</v>
      </c>
      <c r="H25" s="63">
        <f>+'2018'!$P$72-'2018'!$P$114</f>
        <v>137589641</v>
      </c>
      <c r="I25" s="63">
        <f>+'2019'!P142</f>
        <v>145133081.5</v>
      </c>
      <c r="J25" s="122">
        <f>+'2021 bud'!H27</f>
        <v>177791834.69391924</v>
      </c>
      <c r="K25" s="66"/>
      <c r="L25" s="66"/>
      <c r="M25" s="66"/>
      <c r="N25" s="66"/>
    </row>
    <row r="26" spans="1:14" ht="15" x14ac:dyDescent="0.25">
      <c r="A26" s="66"/>
      <c r="B26" s="66"/>
      <c r="C26" s="67" t="s">
        <v>314</v>
      </c>
      <c r="D26" s="66" t="s">
        <v>315</v>
      </c>
      <c r="E26" s="66"/>
      <c r="F26" s="63">
        <f>+'2016'!Q142</f>
        <v>146164680.20000002</v>
      </c>
      <c r="G26" s="63">
        <f>+'2017'!$Q$73-'2017'!$Q$115</f>
        <v>139630126.80000001</v>
      </c>
      <c r="H26" s="63">
        <f>+'2018'!$Q$72-'2018'!$Q$114</f>
        <v>140886018.09999999</v>
      </c>
      <c r="I26" s="63">
        <f>+'2019'!Q142</f>
        <v>154736134.09999999</v>
      </c>
      <c r="J26" s="122">
        <f>+'2021 bud'!I27</f>
        <v>182862830.50716037</v>
      </c>
      <c r="K26" s="66"/>
      <c r="L26" s="66"/>
      <c r="M26" s="66"/>
      <c r="N26" s="66"/>
    </row>
    <row r="27" spans="1:14" ht="15" x14ac:dyDescent="0.25">
      <c r="A27" s="66"/>
      <c r="B27" s="66"/>
      <c r="C27" s="67" t="s">
        <v>316</v>
      </c>
      <c r="D27" s="66" t="s">
        <v>317</v>
      </c>
      <c r="E27" s="66"/>
      <c r="F27" s="63">
        <f>+'2016'!R142</f>
        <v>135743702</v>
      </c>
      <c r="G27" s="63">
        <f>+'2017'!$R$73-'2017'!$R$115</f>
        <v>138240504.90000001</v>
      </c>
      <c r="H27" s="63">
        <f>+'2018'!$R$72-'2018'!$R$114</f>
        <v>145622571.30000001</v>
      </c>
      <c r="I27" s="63">
        <f>+'2019'!R142</f>
        <v>153210263.59999999</v>
      </c>
      <c r="J27" s="122">
        <f>+'2021 bud'!J27</f>
        <v>175940873.82627034</v>
      </c>
      <c r="K27" s="66"/>
      <c r="L27" s="66"/>
      <c r="M27" s="66"/>
      <c r="N27" s="66"/>
    </row>
    <row r="28" spans="1:14" ht="15" x14ac:dyDescent="0.25">
      <c r="A28" s="66"/>
      <c r="B28" s="66"/>
      <c r="C28" s="67" t="s">
        <v>318</v>
      </c>
      <c r="D28" s="66" t="s">
        <v>319</v>
      </c>
      <c r="E28" s="66"/>
      <c r="F28" s="63">
        <f>+'2016'!S142</f>
        <v>121829997.19999999</v>
      </c>
      <c r="G28" s="63">
        <f>+'2017'!$S$73-'2017'!$S$115</f>
        <v>127039368.09999999</v>
      </c>
      <c r="H28" s="63">
        <f>+'2018'!$S$72-'2018'!$S$114</f>
        <v>151749093.69999999</v>
      </c>
      <c r="I28" s="63">
        <f>+'2019'!S142</f>
        <v>151286881.90000001</v>
      </c>
      <c r="J28" s="122">
        <f>+'2021 bud'!K27</f>
        <v>174140103.56932682</v>
      </c>
      <c r="K28" s="66"/>
      <c r="L28" s="66"/>
      <c r="M28" s="66"/>
      <c r="N28" s="66"/>
    </row>
    <row r="29" spans="1:14" ht="15" x14ac:dyDescent="0.25">
      <c r="A29" s="66"/>
      <c r="B29" s="66"/>
      <c r="C29" s="67">
        <v>10</v>
      </c>
      <c r="D29" s="66" t="s">
        <v>320</v>
      </c>
      <c r="E29" s="66"/>
      <c r="F29" s="63">
        <f>+'2016'!T142</f>
        <v>119267892.7</v>
      </c>
      <c r="G29" s="63">
        <f>+'2017'!$T$73-'2017'!$T$115</f>
        <v>120479663</v>
      </c>
      <c r="H29" s="63">
        <f>+'2018'!$T$72-'2018'!$T$114</f>
        <v>146606513</v>
      </c>
      <c r="I29" s="63">
        <f>+'2019'!T142</f>
        <v>173130720.09999999</v>
      </c>
      <c r="J29" s="122">
        <f>+'2021 bud'!L27</f>
        <v>181365346.90874651</v>
      </c>
      <c r="K29" s="66"/>
      <c r="L29" s="66"/>
      <c r="M29" s="66"/>
      <c r="N29" s="66"/>
    </row>
    <row r="30" spans="1:14" ht="15" x14ac:dyDescent="0.25">
      <c r="A30" s="66"/>
      <c r="B30" s="66"/>
      <c r="C30" s="67">
        <v>11</v>
      </c>
      <c r="D30" s="66" t="s">
        <v>321</v>
      </c>
      <c r="E30" s="66"/>
      <c r="F30" s="63">
        <f>+'2016'!U142</f>
        <v>136326042.90000001</v>
      </c>
      <c r="G30" s="63">
        <f>+'2017'!$U$73-'2017'!$U$115</f>
        <v>125644505.40000001</v>
      </c>
      <c r="H30" s="63">
        <f>+'2018'!$U$72-'2018'!$U$114</f>
        <v>146633189</v>
      </c>
      <c r="I30" s="63">
        <f>+'2019'!U142</f>
        <v>146377430.29999998</v>
      </c>
      <c r="J30" s="122">
        <f>+'2021 bud'!M27</f>
        <v>162406912.64202264</v>
      </c>
      <c r="K30" s="66"/>
      <c r="L30" s="66"/>
      <c r="M30" s="66"/>
      <c r="N30" s="66"/>
    </row>
    <row r="31" spans="1:14" ht="15" x14ac:dyDescent="0.25">
      <c r="A31" s="66"/>
      <c r="B31" s="66"/>
      <c r="C31" s="67">
        <v>12</v>
      </c>
      <c r="D31" s="66" t="s">
        <v>322</v>
      </c>
      <c r="E31" s="66"/>
      <c r="F31" s="64">
        <f>+'2016'!V142</f>
        <v>139593029.29999998</v>
      </c>
      <c r="G31" s="64">
        <f>+'2017'!$V$73-'2017'!$V$115</f>
        <v>154586047.5</v>
      </c>
      <c r="H31" s="64">
        <f>+'2018'!$V$72-'2018'!$V$114</f>
        <v>147356472.30000001</v>
      </c>
      <c r="I31" s="64">
        <f>+'2019'!V142</f>
        <v>160634410.40000001</v>
      </c>
      <c r="J31" s="123">
        <f>+'2021 bud'!N27</f>
        <v>189527524.36125284</v>
      </c>
      <c r="K31" s="66"/>
      <c r="L31" s="66"/>
      <c r="M31" s="66"/>
      <c r="N31" s="66"/>
    </row>
    <row r="32" spans="1:14" ht="12.75" x14ac:dyDescent="0.2">
      <c r="A32" s="66"/>
      <c r="B32" s="66"/>
      <c r="C32" s="66"/>
      <c r="D32" s="66"/>
      <c r="E32" s="66"/>
      <c r="F32" s="83"/>
      <c r="G32" s="79"/>
      <c r="H32" s="79"/>
      <c r="I32" s="83"/>
      <c r="J32" s="79"/>
      <c r="K32" s="66"/>
      <c r="L32" s="66"/>
      <c r="M32" s="66"/>
      <c r="N32" s="66"/>
    </row>
    <row r="33" spans="1:14" ht="13.5" thickBot="1" x14ac:dyDescent="0.25">
      <c r="A33" s="66"/>
      <c r="B33" s="66"/>
      <c r="C33" s="67">
        <v>13</v>
      </c>
      <c r="D33" s="65" t="s">
        <v>50</v>
      </c>
      <c r="E33" s="66"/>
      <c r="F33" s="84">
        <f>SUM(F20:F31)</f>
        <v>1646391578.2000003</v>
      </c>
      <c r="G33" s="84">
        <f>SUM(G20:G31)</f>
        <v>1645886001.5000002</v>
      </c>
      <c r="H33" s="84">
        <f>SUM(H20:H31)</f>
        <v>1748994344</v>
      </c>
      <c r="I33" s="84">
        <f>SUM(I20:I31)</f>
        <v>1885050585.9999998</v>
      </c>
      <c r="J33" s="84">
        <f>SUM(J20:J31)</f>
        <v>2096125688.3775041</v>
      </c>
      <c r="K33" s="66"/>
      <c r="L33" s="66"/>
      <c r="M33" s="66"/>
      <c r="N33" s="66"/>
    </row>
    <row r="34" spans="1:14" ht="13.5" thickTop="1" x14ac:dyDescent="0.2">
      <c r="A34" s="66"/>
      <c r="B34" s="66"/>
      <c r="C34" s="66"/>
      <c r="D34" s="66"/>
      <c r="E34" s="66"/>
      <c r="F34" s="65"/>
      <c r="G34" s="65"/>
      <c r="H34" s="65"/>
      <c r="I34" s="79"/>
      <c r="J34" s="65"/>
      <c r="K34" s="66"/>
      <c r="L34" s="66"/>
      <c r="M34" s="66"/>
      <c r="N34" s="66"/>
    </row>
    <row r="35" spans="1:14" ht="12.75" x14ac:dyDescent="0.2">
      <c r="A35" s="66"/>
      <c r="B35" s="66"/>
      <c r="C35" s="66"/>
      <c r="D35" s="66"/>
      <c r="E35" s="66"/>
      <c r="F35" s="86"/>
      <c r="G35" s="86"/>
      <c r="H35" s="86"/>
      <c r="I35" s="86"/>
      <c r="J35" s="66"/>
      <c r="K35" s="66"/>
      <c r="L35" s="66"/>
      <c r="M35" s="66"/>
      <c r="N35" s="66"/>
    </row>
    <row r="36" spans="1:14" ht="12.75" x14ac:dyDescent="0.2">
      <c r="A36" s="66"/>
      <c r="B36" s="66"/>
      <c r="C36" s="66" t="s">
        <v>323</v>
      </c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</row>
    <row r="37" spans="1:14" ht="12.75" x14ac:dyDescent="0.2">
      <c r="A37" s="66"/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</row>
    <row r="38" spans="1:14" ht="12.75" x14ac:dyDescent="0.2">
      <c r="A38" s="66"/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1:14" ht="12.75" x14ac:dyDescent="0.2">
      <c r="A39" s="66"/>
      <c r="B39" s="66"/>
      <c r="C39" s="66"/>
      <c r="D39" s="66"/>
      <c r="E39" s="66"/>
      <c r="F39" s="76"/>
      <c r="G39" s="66"/>
      <c r="H39" s="66"/>
      <c r="I39" s="66"/>
      <c r="J39" s="66"/>
      <c r="K39" s="66"/>
      <c r="L39" s="66"/>
      <c r="M39" s="66"/>
      <c r="N39" s="66"/>
    </row>
    <row r="40" spans="1:14" ht="12.75" x14ac:dyDescent="0.2">
      <c r="A40" s="66"/>
      <c r="B40" s="66"/>
      <c r="C40" s="66"/>
      <c r="D40" s="66"/>
      <c r="E40" s="66"/>
      <c r="F40" s="87"/>
      <c r="G40" s="87"/>
      <c r="H40" s="87"/>
      <c r="I40" s="87"/>
      <c r="J40" s="66"/>
      <c r="K40" s="66"/>
      <c r="L40" s="66"/>
      <c r="M40" s="66"/>
      <c r="N40" s="66"/>
    </row>
    <row r="41" spans="1:14" ht="12.75" x14ac:dyDescent="0.2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</row>
    <row r="42" spans="1:14" ht="12.75" x14ac:dyDescent="0.2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</row>
    <row r="43" spans="1:14" ht="12.75" x14ac:dyDescent="0.2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</row>
    <row r="44" spans="1:14" ht="12.75" x14ac:dyDescent="0.2">
      <c r="A44" s="65" t="s">
        <v>324</v>
      </c>
      <c r="B44" s="66"/>
      <c r="C44" s="66"/>
      <c r="D44" s="66"/>
      <c r="E44" s="66"/>
      <c r="F44" s="66"/>
      <c r="G44" s="66"/>
      <c r="H44" s="66"/>
      <c r="I44" s="66"/>
      <c r="J44" s="66"/>
      <c r="K44" s="65" t="s">
        <v>325</v>
      </c>
      <c r="L44" s="66"/>
      <c r="M44" s="66"/>
      <c r="N44" s="66"/>
    </row>
    <row r="45" spans="1:14" ht="16.5" customHeight="1" x14ac:dyDescent="0.2">
      <c r="A45" s="65" t="s">
        <v>289</v>
      </c>
      <c r="B45" s="66"/>
      <c r="C45" s="66"/>
      <c r="D45" s="66"/>
      <c r="E45" s="66"/>
      <c r="F45" s="66"/>
      <c r="G45" s="67" t="s">
        <v>290</v>
      </c>
      <c r="H45" s="66"/>
      <c r="I45" s="66"/>
      <c r="J45" s="66"/>
      <c r="K45" s="68" t="s">
        <v>326</v>
      </c>
      <c r="L45" s="66"/>
      <c r="M45" s="66"/>
      <c r="N45" s="66"/>
    </row>
    <row r="46" spans="1:14" ht="12.75" x14ac:dyDescent="0.2">
      <c r="A46" s="70"/>
      <c r="B46" s="70"/>
      <c r="C46" s="70"/>
      <c r="D46" s="70"/>
      <c r="E46" s="70"/>
      <c r="F46" s="70"/>
      <c r="G46" s="71"/>
      <c r="H46" s="70"/>
      <c r="I46" s="70"/>
      <c r="J46" s="70"/>
      <c r="K46" s="70"/>
      <c r="L46" s="70"/>
      <c r="M46" s="70"/>
      <c r="N46" s="70"/>
    </row>
    <row r="47" spans="1:14" ht="20.25" customHeight="1" x14ac:dyDescent="0.2">
      <c r="A47" s="65" t="s">
        <v>292</v>
      </c>
      <c r="B47" s="66"/>
      <c r="C47" s="66"/>
      <c r="D47" s="66"/>
      <c r="E47" s="66"/>
      <c r="F47" s="65"/>
      <c r="G47" s="67" t="s">
        <v>293</v>
      </c>
      <c r="H47" s="66"/>
      <c r="I47" s="66"/>
      <c r="J47" s="66"/>
      <c r="K47" s="65" t="s">
        <v>294</v>
      </c>
      <c r="L47" s="66"/>
      <c r="M47" s="66"/>
      <c r="N47" s="66"/>
    </row>
    <row r="48" spans="1:14" ht="12.75" x14ac:dyDescent="0.2">
      <c r="A48" s="66"/>
      <c r="B48" s="66"/>
      <c r="C48" s="66"/>
      <c r="D48" s="66"/>
      <c r="E48" s="66"/>
      <c r="F48" s="66"/>
      <c r="G48" s="67" t="s">
        <v>295</v>
      </c>
      <c r="H48" s="66"/>
      <c r="I48" s="66"/>
      <c r="J48" s="66"/>
      <c r="K48" s="68" t="str">
        <f>+K4</f>
        <v>HISTORIC BASE YEAR DATA:  12/31/19</v>
      </c>
      <c r="L48" s="66"/>
      <c r="M48" s="66"/>
      <c r="N48" s="66"/>
    </row>
    <row r="49" spans="1:14" ht="12.75" x14ac:dyDescent="0.2">
      <c r="A49" s="68" t="s">
        <v>327</v>
      </c>
      <c r="B49" s="66"/>
      <c r="C49" s="66"/>
      <c r="D49" s="66"/>
      <c r="E49" s="66"/>
      <c r="F49" s="66"/>
      <c r="G49" s="66"/>
      <c r="H49" s="66"/>
      <c r="I49" s="66"/>
      <c r="J49" s="66"/>
      <c r="K49" s="65" t="s">
        <v>297</v>
      </c>
      <c r="L49" s="66" t="str">
        <f>+L5</f>
        <v>D. YARDLEY</v>
      </c>
      <c r="M49" s="66"/>
      <c r="N49" s="66"/>
    </row>
    <row r="50" spans="1:14" ht="12.75" x14ac:dyDescent="0.2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</row>
    <row r="51" spans="1:14" ht="12.75" x14ac:dyDescent="0.2">
      <c r="A51" s="68" t="str">
        <f>+A7</f>
        <v>DOCKET NO.:   20200051-GU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</row>
    <row r="52" spans="1:14" ht="12.75" x14ac:dyDescent="0.2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</row>
    <row r="53" spans="1:14" ht="12.75" x14ac:dyDescent="0.2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8"/>
      <c r="L53" s="66"/>
      <c r="M53" s="66"/>
      <c r="N53" s="66"/>
    </row>
    <row r="54" spans="1:14" ht="12.75" x14ac:dyDescent="0.2">
      <c r="A54" s="66"/>
      <c r="B54" s="66"/>
      <c r="C54" s="66"/>
      <c r="D54" s="66"/>
      <c r="E54" s="66"/>
      <c r="F54" s="74" t="s">
        <v>328</v>
      </c>
      <c r="G54" s="74"/>
      <c r="H54" s="74"/>
      <c r="I54" s="74"/>
      <c r="J54" s="74"/>
      <c r="K54" s="66"/>
      <c r="L54" s="66"/>
      <c r="M54" s="66"/>
      <c r="N54" s="66"/>
    </row>
    <row r="55" spans="1:14" ht="12.75" x14ac:dyDescent="0.2">
      <c r="A55" s="66"/>
      <c r="B55" s="66"/>
      <c r="C55" s="66"/>
      <c r="D55" s="66"/>
      <c r="E55" s="66"/>
      <c r="F55" s="65"/>
      <c r="G55" s="66"/>
      <c r="H55" s="66"/>
      <c r="I55" s="78"/>
      <c r="J55" s="66"/>
      <c r="K55" s="66"/>
      <c r="L55" s="66"/>
      <c r="M55" s="66"/>
      <c r="N55" s="66"/>
    </row>
    <row r="56" spans="1:14" ht="12.75" x14ac:dyDescent="0.2">
      <c r="A56" s="66"/>
      <c r="B56" s="66"/>
      <c r="C56" s="66"/>
      <c r="D56" s="66"/>
      <c r="E56" s="66"/>
      <c r="G56" s="66"/>
      <c r="H56" s="66"/>
      <c r="I56" s="82"/>
      <c r="J56" s="82" t="s">
        <v>300</v>
      </c>
      <c r="K56" s="66"/>
      <c r="L56" s="66"/>
      <c r="M56" s="66"/>
      <c r="N56" s="66"/>
    </row>
    <row r="57" spans="1:14" ht="12.75" x14ac:dyDescent="0.2">
      <c r="A57" s="66"/>
      <c r="B57" s="66"/>
      <c r="C57" s="71" t="s">
        <v>301</v>
      </c>
      <c r="D57" s="75" t="s">
        <v>329</v>
      </c>
      <c r="E57" s="72"/>
      <c r="F57" s="71" t="s">
        <v>335</v>
      </c>
      <c r="G57" s="71" t="s">
        <v>334</v>
      </c>
      <c r="H57" s="71" t="s">
        <v>333</v>
      </c>
      <c r="I57" s="81" t="s">
        <v>332</v>
      </c>
      <c r="J57" s="81" t="s">
        <v>331</v>
      </c>
      <c r="K57" s="66"/>
      <c r="L57" s="66"/>
      <c r="M57" s="66"/>
      <c r="N57" s="66"/>
    </row>
    <row r="58" spans="1:14" ht="12.75" x14ac:dyDescent="0.2">
      <c r="A58" s="66"/>
      <c r="B58" s="66"/>
      <c r="C58" s="66"/>
      <c r="D58" s="65"/>
      <c r="E58" s="66"/>
      <c r="F58" s="67"/>
      <c r="G58" s="67"/>
      <c r="H58" s="67"/>
      <c r="I58" s="82"/>
      <c r="J58" s="82"/>
      <c r="K58" s="66"/>
      <c r="L58" s="66"/>
      <c r="M58" s="66"/>
      <c r="N58" s="66"/>
    </row>
    <row r="59" spans="1:14" ht="15" x14ac:dyDescent="0.25">
      <c r="A59" s="66"/>
      <c r="B59" s="66"/>
      <c r="C59" s="67">
        <v>1</v>
      </c>
      <c r="D59" s="109" t="s">
        <v>388</v>
      </c>
      <c r="E59" s="77"/>
      <c r="F59" s="104">
        <f>+'2016'!K123</f>
        <v>9558146.6000000015</v>
      </c>
      <c r="G59" s="111">
        <f>+'2017'!V122</f>
        <v>7481793.1999999993</v>
      </c>
      <c r="H59" s="111">
        <f>+'2018'!K121</f>
        <v>14805027.4</v>
      </c>
      <c r="I59" s="111">
        <f>+'2019'!T123</f>
        <v>3777904.8</v>
      </c>
      <c r="J59" s="113">
        <f>+'2021 bud'!N7</f>
        <v>9425036.8630861677</v>
      </c>
      <c r="K59" s="86"/>
      <c r="L59" s="66"/>
      <c r="M59" s="66"/>
      <c r="N59" s="66"/>
    </row>
    <row r="60" spans="1:14" ht="15" x14ac:dyDescent="0.25">
      <c r="A60" s="66"/>
      <c r="B60" s="66"/>
      <c r="C60" s="67">
        <f>+C59+1</f>
        <v>2</v>
      </c>
      <c r="D60" s="110" t="s">
        <v>108</v>
      </c>
      <c r="E60" s="77"/>
      <c r="F60" s="104">
        <f>+'2016'!K124</f>
        <v>5403</v>
      </c>
      <c r="G60" s="111">
        <f>+'2017'!V123</f>
        <v>5433</v>
      </c>
      <c r="H60" s="111">
        <f>+'2018'!K122</f>
        <v>7226</v>
      </c>
      <c r="I60" s="111">
        <f>+'2019'!T124</f>
        <v>3068.8</v>
      </c>
      <c r="J60" s="113">
        <f>+'2021 bud'!N8</f>
        <v>0</v>
      </c>
      <c r="K60" s="66"/>
      <c r="L60" s="66"/>
      <c r="M60" s="66"/>
      <c r="N60" s="66"/>
    </row>
    <row r="61" spans="1:14" ht="15" x14ac:dyDescent="0.25">
      <c r="A61" s="66"/>
      <c r="B61" s="66"/>
      <c r="C61" s="67">
        <f t="shared" ref="C61:C76" si="0">+C60+1</f>
        <v>3</v>
      </c>
      <c r="D61" s="110" t="s">
        <v>411</v>
      </c>
      <c r="E61" s="77"/>
      <c r="F61" s="104"/>
      <c r="G61" s="111"/>
      <c r="H61" s="111"/>
      <c r="I61" s="111"/>
      <c r="J61" s="113">
        <f>+'2021 bud'!N9</f>
        <v>2500</v>
      </c>
      <c r="K61" s="66"/>
      <c r="L61" s="66"/>
      <c r="M61" s="66"/>
      <c r="N61" s="66"/>
    </row>
    <row r="62" spans="1:14" ht="15" x14ac:dyDescent="0.25">
      <c r="A62" s="66"/>
      <c r="B62" s="66"/>
      <c r="C62" s="67">
        <f t="shared" si="0"/>
        <v>4</v>
      </c>
      <c r="D62" s="110" t="s">
        <v>128</v>
      </c>
      <c r="E62" s="77"/>
      <c r="F62" s="104">
        <f>+'2016'!K125</f>
        <v>22934.3</v>
      </c>
      <c r="G62" s="111">
        <f>+'2017'!V124</f>
        <v>12460.9</v>
      </c>
      <c r="H62" s="111">
        <f>+'2018'!K123</f>
        <v>15548.6</v>
      </c>
      <c r="I62" s="111">
        <f>+'2019'!T125</f>
        <v>21077.5</v>
      </c>
      <c r="J62" s="113">
        <f>+'2021 bud'!N10</f>
        <v>154409.90000000002</v>
      </c>
      <c r="K62" s="66"/>
      <c r="L62" s="66"/>
      <c r="M62" s="66"/>
      <c r="N62" s="66"/>
    </row>
    <row r="63" spans="1:14" ht="15" x14ac:dyDescent="0.25">
      <c r="A63" s="66"/>
      <c r="B63" s="66"/>
      <c r="C63" s="67">
        <f t="shared" si="0"/>
        <v>5</v>
      </c>
      <c r="D63" s="110" t="s">
        <v>130</v>
      </c>
      <c r="E63" s="77"/>
      <c r="F63" s="104">
        <f>+'2016'!K126</f>
        <v>1014610.9</v>
      </c>
      <c r="G63" s="111">
        <f>+'2017'!V125</f>
        <v>933593.89999999991</v>
      </c>
      <c r="H63" s="111">
        <f>+'2018'!K124</f>
        <v>1651471.1</v>
      </c>
      <c r="I63" s="111">
        <f>+'2019'!T126</f>
        <v>657701.1</v>
      </c>
      <c r="J63" s="113">
        <f>+'2021 bud'!N11</f>
        <v>935980.37158990791</v>
      </c>
      <c r="K63" s="66"/>
      <c r="L63" s="66"/>
      <c r="M63" s="66"/>
      <c r="N63" s="66"/>
    </row>
    <row r="64" spans="1:14" ht="15" x14ac:dyDescent="0.25">
      <c r="A64" s="66"/>
      <c r="B64" s="66"/>
      <c r="C64" s="67">
        <f t="shared" si="0"/>
        <v>6</v>
      </c>
      <c r="D64" s="110" t="s">
        <v>132</v>
      </c>
      <c r="E64" s="77"/>
      <c r="F64" s="104">
        <f>+'2016'!K127</f>
        <v>8854362.4000000004</v>
      </c>
      <c r="G64" s="111">
        <f>+'2017'!V126</f>
        <v>8459878.1999999993</v>
      </c>
      <c r="H64" s="111">
        <f>+'2018'!K125</f>
        <v>10336190.9</v>
      </c>
      <c r="I64" s="111">
        <f>+'2019'!T127</f>
        <v>5998470.7000000002</v>
      </c>
      <c r="J64" s="113">
        <f>+'2021 bud'!N12</f>
        <v>9293341.9731700718</v>
      </c>
      <c r="K64" s="66"/>
      <c r="L64" s="66"/>
      <c r="M64" s="66"/>
      <c r="N64" s="66"/>
    </row>
    <row r="65" spans="1:14" ht="15" x14ac:dyDescent="0.25">
      <c r="A65" s="66"/>
      <c r="B65" s="66"/>
      <c r="C65" s="67">
        <f t="shared" si="0"/>
        <v>7</v>
      </c>
      <c r="D65" s="110" t="s">
        <v>134</v>
      </c>
      <c r="E65" s="77"/>
      <c r="F65" s="104">
        <f>+'2016'!K128</f>
        <v>14404144.5</v>
      </c>
      <c r="G65" s="111">
        <f>+'2017'!V127</f>
        <v>13263753.800000001</v>
      </c>
      <c r="H65" s="111">
        <f>+'2018'!K126</f>
        <v>16441927.300000001</v>
      </c>
      <c r="I65" s="111">
        <f>+'2019'!T128</f>
        <v>9816425</v>
      </c>
      <c r="J65" s="113">
        <f>+'2021 bud'!N13</f>
        <v>14843106.131401366</v>
      </c>
      <c r="K65" s="66"/>
      <c r="L65" s="66"/>
      <c r="M65" s="66"/>
      <c r="N65" s="66"/>
    </row>
    <row r="66" spans="1:14" ht="15" x14ac:dyDescent="0.25">
      <c r="A66" s="66"/>
      <c r="B66" s="66"/>
      <c r="C66" s="67">
        <f t="shared" si="0"/>
        <v>8</v>
      </c>
      <c r="D66" s="110" t="s">
        <v>136</v>
      </c>
      <c r="E66" s="77"/>
      <c r="F66" s="104">
        <f>+'2016'!K129</f>
        <v>8588950.6999999993</v>
      </c>
      <c r="G66" s="111">
        <f>+'2017'!V128</f>
        <v>7487574</v>
      </c>
      <c r="H66" s="111">
        <f>+'2018'!K127</f>
        <v>9113188.9000000004</v>
      </c>
      <c r="I66" s="111">
        <f>+'2019'!T129</f>
        <v>5953348.9000000004</v>
      </c>
      <c r="J66" s="113">
        <f>+'2021 bud'!N14</f>
        <v>8774979.7711294703</v>
      </c>
      <c r="K66" s="66"/>
      <c r="L66" s="66"/>
      <c r="M66" s="66"/>
      <c r="N66" s="66"/>
    </row>
    <row r="67" spans="1:14" ht="15" x14ac:dyDescent="0.25">
      <c r="A67" s="66"/>
      <c r="B67" s="66"/>
      <c r="C67" s="67">
        <f t="shared" si="0"/>
        <v>9</v>
      </c>
      <c r="D67" s="110" t="s">
        <v>138</v>
      </c>
      <c r="E67" s="77"/>
      <c r="F67" s="104">
        <f>+'2016'!K130</f>
        <v>6390228</v>
      </c>
      <c r="G67" s="111">
        <f>+'2017'!V129</f>
        <v>6462177.2000000002</v>
      </c>
      <c r="H67" s="111">
        <f>+'2018'!K128</f>
        <v>5849988.7000000002</v>
      </c>
      <c r="I67" s="111">
        <f>+'2019'!T130</f>
        <v>5454634.1999999993</v>
      </c>
      <c r="J67" s="113">
        <f>+'2021 bud'!N15</f>
        <v>6169048.0253063897</v>
      </c>
      <c r="K67" s="66"/>
      <c r="L67" s="66"/>
      <c r="M67" s="66"/>
      <c r="N67" s="66"/>
    </row>
    <row r="68" spans="1:14" ht="15" x14ac:dyDescent="0.25">
      <c r="A68" s="66"/>
      <c r="B68" s="66"/>
      <c r="C68" s="67">
        <f t="shared" si="0"/>
        <v>10</v>
      </c>
      <c r="D68" s="110" t="s">
        <v>140</v>
      </c>
      <c r="E68" s="77"/>
      <c r="F68" s="104">
        <f>+'2016'!K131</f>
        <v>10654737.9</v>
      </c>
      <c r="G68" s="111">
        <f>+'2017'!V130</f>
        <v>11337052</v>
      </c>
      <c r="H68" s="111">
        <f>+'2018'!K129</f>
        <v>12397014.700000001</v>
      </c>
      <c r="I68" s="111">
        <f>+'2019'!T131</f>
        <v>11381041.299999999</v>
      </c>
      <c r="J68" s="113">
        <f>+'2021 bud'!N16</f>
        <v>13403038.031143678</v>
      </c>
      <c r="K68" s="66"/>
      <c r="L68" s="66"/>
      <c r="M68" s="66"/>
      <c r="N68" s="66"/>
    </row>
    <row r="69" spans="1:14" ht="15" x14ac:dyDescent="0.25">
      <c r="A69" s="66"/>
      <c r="B69" s="66"/>
      <c r="C69" s="67">
        <f t="shared" si="0"/>
        <v>11</v>
      </c>
      <c r="D69" s="110" t="s">
        <v>124</v>
      </c>
      <c r="E69" s="77"/>
      <c r="F69" s="104">
        <f>+'2016'!K132</f>
        <v>51571.100000000006</v>
      </c>
      <c r="G69" s="111">
        <f>+'2017'!V131</f>
        <v>46988</v>
      </c>
      <c r="H69" s="111">
        <f>+'2018'!K130</f>
        <v>62998.6</v>
      </c>
      <c r="I69" s="111">
        <f>+'2019'!T132</f>
        <v>40537.199999999997</v>
      </c>
      <c r="J69" s="113">
        <f>+'2021 bud'!N17</f>
        <v>41997.8</v>
      </c>
      <c r="K69" s="66"/>
      <c r="L69" s="66"/>
      <c r="M69" s="66"/>
      <c r="N69" s="66"/>
    </row>
    <row r="70" spans="1:14" ht="15" x14ac:dyDescent="0.25">
      <c r="A70" s="66"/>
      <c r="B70" s="66"/>
      <c r="C70" s="67">
        <f t="shared" si="0"/>
        <v>12</v>
      </c>
      <c r="D70" s="110" t="s">
        <v>126</v>
      </c>
      <c r="E70" s="77"/>
      <c r="F70" s="104">
        <f>+'2016'!K133</f>
        <v>14010.5</v>
      </c>
      <c r="G70" s="111">
        <f>+'2017'!V132</f>
        <v>4052.4</v>
      </c>
      <c r="H70" s="111">
        <f>+'2018'!K131</f>
        <v>3768</v>
      </c>
      <c r="I70" s="111">
        <f>+'2019'!T133</f>
        <v>4551.3</v>
      </c>
      <c r="J70" s="113">
        <f>+'2021 bud'!N18</f>
        <v>3961.1</v>
      </c>
      <c r="K70" s="66"/>
      <c r="L70" s="66"/>
      <c r="M70" s="66"/>
      <c r="N70" s="66"/>
    </row>
    <row r="71" spans="1:14" ht="15" x14ac:dyDescent="0.25">
      <c r="A71" s="66"/>
      <c r="B71" s="66"/>
      <c r="C71" s="67">
        <f t="shared" si="0"/>
        <v>13</v>
      </c>
      <c r="D71" s="110" t="s">
        <v>380</v>
      </c>
      <c r="E71" s="77"/>
      <c r="F71" s="104">
        <f>+'2016'!K134</f>
        <v>0</v>
      </c>
      <c r="G71" s="111">
        <f>+'2017'!V133</f>
        <v>0</v>
      </c>
      <c r="H71" s="111">
        <f>+'2018'!K132</f>
        <v>0</v>
      </c>
      <c r="I71" s="111">
        <f>+'2019'!T134</f>
        <v>0</v>
      </c>
      <c r="J71" s="113">
        <f>+'2021 bud'!N19</f>
        <v>2500</v>
      </c>
      <c r="K71" s="66"/>
      <c r="L71" s="66"/>
      <c r="M71" s="66"/>
      <c r="N71" s="66"/>
    </row>
    <row r="72" spans="1:14" ht="15" x14ac:dyDescent="0.25">
      <c r="A72" s="66"/>
      <c r="B72" s="66"/>
      <c r="C72" s="67">
        <f t="shared" si="0"/>
        <v>14</v>
      </c>
      <c r="D72" s="110" t="s">
        <v>162</v>
      </c>
      <c r="E72" s="77"/>
      <c r="F72" s="104">
        <f>+'2016'!K135</f>
        <v>4849765.4000000004</v>
      </c>
      <c r="G72" s="111">
        <f>+'2017'!V134</f>
        <v>7133064.7999999998</v>
      </c>
      <c r="H72" s="111">
        <f>+'2018'!K133</f>
        <v>6404787.6000000006</v>
      </c>
      <c r="I72" s="111">
        <f>+'2019'!T135</f>
        <v>3223839.8</v>
      </c>
      <c r="J72" s="113">
        <f>+'2021 bud'!N20</f>
        <v>3834414.8350100354</v>
      </c>
      <c r="K72" s="66"/>
      <c r="L72" s="66"/>
      <c r="M72" s="66"/>
      <c r="N72" s="66"/>
    </row>
    <row r="73" spans="1:14" ht="15" x14ac:dyDescent="0.25">
      <c r="A73" s="66"/>
      <c r="B73" s="66"/>
      <c r="C73" s="67">
        <f t="shared" si="0"/>
        <v>15</v>
      </c>
      <c r="D73" s="110" t="s">
        <v>165</v>
      </c>
      <c r="E73" s="77"/>
      <c r="F73" s="104">
        <f>+'2016'!K136</f>
        <v>19272976.899999999</v>
      </c>
      <c r="G73" s="111">
        <f>+'2017'!V135</f>
        <v>8270675.2000000002</v>
      </c>
      <c r="H73" s="111">
        <f>+'2018'!K134</f>
        <v>8851636.9000000004</v>
      </c>
      <c r="I73" s="111">
        <f>+'2019'!T136</f>
        <v>10476185.199999999</v>
      </c>
      <c r="J73" s="113">
        <f>+'2021 bud'!N21</f>
        <v>11253248.392849719</v>
      </c>
      <c r="K73" s="66"/>
      <c r="L73" s="66"/>
      <c r="M73" s="66"/>
      <c r="N73" s="66"/>
    </row>
    <row r="74" spans="1:14" ht="15" x14ac:dyDescent="0.25">
      <c r="A74" s="66"/>
      <c r="B74" s="66"/>
      <c r="C74" s="67">
        <f t="shared" si="0"/>
        <v>16</v>
      </c>
      <c r="D74" s="110" t="s">
        <v>167</v>
      </c>
      <c r="E74" s="77"/>
      <c r="F74" s="104">
        <f>+'2016'!K137</f>
        <v>79445410</v>
      </c>
      <c r="G74" s="111">
        <f>+'2017'!V136</f>
        <v>4096664.9</v>
      </c>
      <c r="H74" s="111">
        <f>+'2018'!K135</f>
        <v>4234979.7</v>
      </c>
      <c r="I74" s="111">
        <f>+'2019'!T137</f>
        <v>0</v>
      </c>
      <c r="J74" s="113">
        <f>+'2021 bud'!N22</f>
        <v>5305356.3144661319</v>
      </c>
      <c r="K74" s="66"/>
      <c r="L74" s="66"/>
      <c r="M74" s="66"/>
      <c r="N74" s="66"/>
    </row>
    <row r="75" spans="1:14" ht="15" x14ac:dyDescent="0.25">
      <c r="A75" s="66"/>
      <c r="B75" s="66"/>
      <c r="C75" s="67">
        <f t="shared" si="0"/>
        <v>17</v>
      </c>
      <c r="D75" s="110" t="s">
        <v>258</v>
      </c>
      <c r="E75" s="77"/>
      <c r="F75" s="104">
        <f>+'2016'!K138</f>
        <v>0</v>
      </c>
      <c r="G75" s="111">
        <f>+'2017'!V137</f>
        <v>79212001.099999994</v>
      </c>
      <c r="H75" s="111">
        <f>+'2018'!K136</f>
        <v>78614494</v>
      </c>
      <c r="I75" s="111">
        <f>+'2019'!T138</f>
        <v>116045602.89999999</v>
      </c>
      <c r="J75" s="113">
        <f>+'2021 bud'!N23</f>
        <v>105894043.28159185</v>
      </c>
      <c r="K75" s="66"/>
      <c r="L75" s="66"/>
      <c r="M75" s="66"/>
      <c r="N75" s="66"/>
    </row>
    <row r="76" spans="1:14" ht="15" x14ac:dyDescent="0.25">
      <c r="A76" s="66"/>
      <c r="B76" s="66"/>
      <c r="C76" s="67">
        <f t="shared" si="0"/>
        <v>18</v>
      </c>
      <c r="D76" s="110" t="s">
        <v>172</v>
      </c>
      <c r="E76" s="77"/>
      <c r="F76" s="104">
        <f>+'2016'!K139</f>
        <v>384520.3</v>
      </c>
      <c r="G76" s="111">
        <f>+'2017'!V138</f>
        <v>378884.9</v>
      </c>
      <c r="H76" s="111">
        <f>+'2018'!K137</f>
        <v>510911.9</v>
      </c>
      <c r="I76" s="111">
        <f>+'2019'!T139</f>
        <v>276331.40000000002</v>
      </c>
      <c r="J76" s="113">
        <f>+'2021 bud'!N24</f>
        <v>190561.5705080613</v>
      </c>
      <c r="K76" s="66"/>
      <c r="L76" s="66"/>
      <c r="M76" s="66"/>
      <c r="N76" s="66"/>
    </row>
    <row r="77" spans="1:14" ht="12.75" x14ac:dyDescent="0.2">
      <c r="A77" s="66"/>
      <c r="B77" s="66"/>
      <c r="C77" s="67"/>
      <c r="D77" s="65"/>
      <c r="E77" s="77"/>
      <c r="F77" s="112"/>
      <c r="G77" s="112"/>
      <c r="H77" s="112"/>
      <c r="I77" s="113"/>
      <c r="J77" s="113"/>
      <c r="K77" s="66"/>
      <c r="L77" s="66"/>
      <c r="M77" s="66"/>
      <c r="N77" s="66"/>
    </row>
    <row r="78" spans="1:14" ht="12.75" x14ac:dyDescent="0.2">
      <c r="A78" s="66"/>
      <c r="B78" s="66"/>
      <c r="C78" s="67"/>
      <c r="D78" s="66"/>
      <c r="E78" s="66"/>
      <c r="F78" s="114"/>
      <c r="G78" s="114"/>
      <c r="H78" s="114"/>
      <c r="I78" s="115"/>
      <c r="J78" s="115"/>
      <c r="K78" s="66"/>
      <c r="L78" s="66"/>
      <c r="M78" s="66"/>
      <c r="N78" s="66"/>
    </row>
    <row r="79" spans="1:14" ht="13.5" thickBot="1" x14ac:dyDescent="0.25">
      <c r="A79" s="66"/>
      <c r="B79" s="66"/>
      <c r="C79" s="67">
        <f>+C76+1</f>
        <v>19</v>
      </c>
      <c r="D79" s="65" t="s">
        <v>50</v>
      </c>
      <c r="E79" s="66"/>
      <c r="F79" s="116">
        <f>SUM(F59:F76)</f>
        <v>163511772.5</v>
      </c>
      <c r="G79" s="116">
        <f>SUM(G59:G76)</f>
        <v>154586047.5</v>
      </c>
      <c r="H79" s="116">
        <f>SUM(H59:H76)</f>
        <v>169301160.29999998</v>
      </c>
      <c r="I79" s="117">
        <f>SUM(I59:I76)</f>
        <v>173130720.09999999</v>
      </c>
      <c r="J79" s="116">
        <f>SUM(J59:J76)</f>
        <v>189527524.36125284</v>
      </c>
      <c r="K79" s="66"/>
      <c r="L79" s="66"/>
      <c r="M79" s="66"/>
      <c r="N79" s="66"/>
    </row>
    <row r="80" spans="1:14" ht="13.5" thickTop="1" x14ac:dyDescent="0.2">
      <c r="A80" s="66"/>
      <c r="B80" s="66"/>
      <c r="C80" s="66"/>
      <c r="D80" s="66"/>
      <c r="E80" s="66"/>
      <c r="F80" s="87"/>
      <c r="G80" s="87"/>
      <c r="H80" s="87"/>
      <c r="I80" s="87"/>
      <c r="J80" s="87"/>
      <c r="K80" s="66"/>
      <c r="L80" s="66"/>
      <c r="M80" s="66"/>
      <c r="N80" s="66"/>
    </row>
    <row r="81" spans="1:14" ht="12.75" x14ac:dyDescent="0.2">
      <c r="A81" s="66"/>
      <c r="B81" s="66"/>
      <c r="C81" s="66" t="s">
        <v>323</v>
      </c>
      <c r="D81" s="66"/>
      <c r="E81" s="66"/>
      <c r="F81" s="65" t="s">
        <v>330</v>
      </c>
      <c r="G81" s="66"/>
      <c r="H81" s="66"/>
      <c r="I81" s="66"/>
      <c r="J81" s="76"/>
      <c r="K81" s="66"/>
      <c r="L81" s="66"/>
      <c r="M81" s="66"/>
      <c r="N81" s="66"/>
    </row>
    <row r="82" spans="1:14" ht="12.75" x14ac:dyDescent="0.2">
      <c r="A82" s="66"/>
      <c r="B82" s="66"/>
      <c r="C82" s="66"/>
      <c r="D82" s="66"/>
      <c r="E82" s="66"/>
      <c r="F82" s="65"/>
      <c r="G82" s="66"/>
      <c r="H82" s="66"/>
      <c r="I82" s="66"/>
      <c r="J82" s="76"/>
      <c r="K82" s="66"/>
      <c r="L82" s="66"/>
      <c r="M82" s="66"/>
      <c r="N82" s="66"/>
    </row>
    <row r="83" spans="1:14" ht="12.75" x14ac:dyDescent="0.2">
      <c r="A83" s="66"/>
      <c r="B83" s="66"/>
      <c r="C83" s="66"/>
      <c r="D83" s="66"/>
      <c r="E83" s="66"/>
      <c r="F83" s="65"/>
      <c r="G83" s="66"/>
      <c r="H83" s="66"/>
      <c r="I83" s="66"/>
      <c r="J83" s="76"/>
      <c r="K83" s="66"/>
      <c r="L83" s="66"/>
      <c r="M83" s="66"/>
      <c r="N83" s="66"/>
    </row>
    <row r="84" spans="1:14" ht="12.75" x14ac:dyDescent="0.2">
      <c r="A84" s="66"/>
      <c r="B84" s="66"/>
      <c r="C84" s="66"/>
      <c r="D84" s="66"/>
      <c r="E84" s="66"/>
      <c r="F84" s="65"/>
      <c r="G84" s="66"/>
      <c r="H84" s="66"/>
      <c r="I84" s="66"/>
      <c r="J84" s="76"/>
      <c r="K84" s="66"/>
      <c r="L84" s="66"/>
      <c r="M84" s="66"/>
      <c r="N84" s="66"/>
    </row>
    <row r="85" spans="1:14" ht="12.75" x14ac:dyDescent="0.2">
      <c r="A85" s="66"/>
      <c r="B85" s="66"/>
      <c r="C85" s="66"/>
      <c r="D85" s="66"/>
      <c r="E85" s="66"/>
      <c r="F85" s="65"/>
      <c r="G85" s="66"/>
      <c r="H85" s="66"/>
      <c r="I85" s="66"/>
      <c r="J85" s="76"/>
      <c r="K85" s="66"/>
      <c r="L85" s="66"/>
      <c r="M85" s="66"/>
      <c r="N85" s="66"/>
    </row>
    <row r="86" spans="1:14" ht="12.75" x14ac:dyDescent="0.2">
      <c r="A86" s="66"/>
      <c r="B86" s="66"/>
      <c r="C86" s="66"/>
      <c r="D86" s="66"/>
      <c r="E86" s="66"/>
      <c r="F86" s="65"/>
      <c r="G86" s="66"/>
      <c r="H86" s="66"/>
      <c r="I86" s="66"/>
      <c r="J86" s="76"/>
      <c r="K86" s="66"/>
      <c r="L86" s="66"/>
      <c r="M86" s="66"/>
      <c r="N86" s="66"/>
    </row>
    <row r="87" spans="1:14" ht="12.75" x14ac:dyDescent="0.2">
      <c r="A87" s="66"/>
      <c r="B87" s="66"/>
      <c r="C87" s="66"/>
      <c r="D87" s="66"/>
      <c r="E87" s="66"/>
      <c r="F87" s="65"/>
      <c r="G87" s="66"/>
      <c r="H87" s="66"/>
      <c r="I87" s="66"/>
      <c r="J87" s="76"/>
      <c r="K87" s="66"/>
      <c r="L87" s="66"/>
      <c r="M87" s="66"/>
      <c r="N87" s="66"/>
    </row>
    <row r="88" spans="1:14" ht="12.75" x14ac:dyDescent="0.2">
      <c r="A88" s="66"/>
      <c r="B88" s="66"/>
      <c r="C88" s="66"/>
      <c r="D88" s="66"/>
      <c r="E88" s="66"/>
      <c r="F88" s="65"/>
      <c r="G88" s="66"/>
      <c r="H88" s="66"/>
      <c r="I88" s="66"/>
      <c r="J88" s="76"/>
      <c r="K88" s="66"/>
      <c r="L88" s="66"/>
      <c r="M88" s="66"/>
      <c r="N88" s="66"/>
    </row>
    <row r="89" spans="1:14" ht="12.75" x14ac:dyDescent="0.2">
      <c r="A89" s="66"/>
      <c r="B89" s="66"/>
      <c r="C89" s="66"/>
      <c r="D89" s="66"/>
      <c r="E89" s="66"/>
      <c r="F89" s="65"/>
      <c r="G89" s="66"/>
      <c r="H89" s="66"/>
      <c r="I89" s="66"/>
      <c r="J89" s="76"/>
      <c r="K89" s="66"/>
      <c r="L89" s="66"/>
      <c r="M89" s="66"/>
      <c r="N89" s="66"/>
    </row>
    <row r="90" spans="1:14" ht="12.75" x14ac:dyDescent="0.2">
      <c r="A90" s="66"/>
      <c r="B90" s="66"/>
      <c r="C90" s="66"/>
      <c r="D90" s="66"/>
      <c r="E90" s="66"/>
      <c r="F90" s="65"/>
      <c r="G90" s="66"/>
      <c r="H90" s="66"/>
      <c r="I90" s="66"/>
      <c r="J90" s="76"/>
      <c r="K90" s="66"/>
      <c r="L90" s="66"/>
      <c r="M90" s="66"/>
      <c r="N90" s="66"/>
    </row>
    <row r="91" spans="1:14" ht="12.75" x14ac:dyDescent="0.2">
      <c r="A91" s="70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</row>
    <row r="92" spans="1:14" ht="12.75" x14ac:dyDescent="0.2">
      <c r="A92" s="65" t="s">
        <v>324</v>
      </c>
      <c r="B92" s="66"/>
      <c r="C92" s="66"/>
      <c r="D92" s="66"/>
      <c r="E92" s="66"/>
      <c r="F92" s="66"/>
      <c r="G92" s="66"/>
      <c r="H92" s="66"/>
      <c r="I92" s="66"/>
      <c r="J92" s="66"/>
      <c r="K92" s="65" t="s">
        <v>325</v>
      </c>
      <c r="L92" s="66"/>
      <c r="M92" s="66"/>
      <c r="N92" s="66"/>
    </row>
    <row r="93" spans="1:14" ht="12.75" x14ac:dyDescent="0.2">
      <c r="A93" s="66"/>
      <c r="B93" s="66"/>
      <c r="C93" s="66"/>
      <c r="D93" s="66"/>
      <c r="E93" s="66"/>
      <c r="F93" s="66"/>
      <c r="G93" s="66"/>
      <c r="H93" s="66"/>
      <c r="I93" s="66"/>
      <c r="J93" s="66"/>
      <c r="K93" s="66"/>
      <c r="L93" s="66"/>
      <c r="M93" s="66"/>
      <c r="N93" s="66"/>
    </row>
    <row r="94" spans="1:14" ht="12.75" x14ac:dyDescent="0.2">
      <c r="A94" s="66"/>
      <c r="B94" s="66"/>
      <c r="C94" s="66"/>
      <c r="D94" s="66"/>
      <c r="E94" s="66"/>
      <c r="I94" s="66"/>
      <c r="J94" s="66"/>
      <c r="K94" s="66"/>
      <c r="L94" s="66"/>
      <c r="M94" s="66"/>
      <c r="N94" s="66"/>
    </row>
    <row r="95" spans="1:14" ht="12.75" x14ac:dyDescent="0.2">
      <c r="A95" s="66"/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</row>
    <row r="96" spans="1:14" ht="12.75" x14ac:dyDescent="0.2">
      <c r="A96" s="66"/>
      <c r="B96" s="66"/>
      <c r="C96" s="76"/>
      <c r="D96" s="66"/>
      <c r="E96" s="66"/>
      <c r="F96" s="66"/>
      <c r="G96" s="66"/>
      <c r="H96" s="66"/>
      <c r="I96" s="66"/>
      <c r="J96" s="76"/>
      <c r="K96" s="66"/>
      <c r="L96" s="66"/>
      <c r="M96" s="66"/>
      <c r="N96" s="66"/>
    </row>
    <row r="97" spans="1:14" ht="12.75" x14ac:dyDescent="0.2">
      <c r="A97" s="66"/>
      <c r="B97" s="66"/>
      <c r="C97" s="76"/>
      <c r="D97" s="66"/>
      <c r="E97" s="66"/>
      <c r="F97" s="66"/>
      <c r="G97" s="66"/>
      <c r="H97" s="66"/>
      <c r="I97" s="66"/>
      <c r="J97" s="66"/>
      <c r="K97" s="66"/>
      <c r="L97" s="66"/>
      <c r="M97" s="66"/>
      <c r="N97" s="66"/>
    </row>
    <row r="98" spans="1:14" ht="12.75" x14ac:dyDescent="0.2">
      <c r="A98" s="66"/>
      <c r="B98" s="66"/>
      <c r="C98" s="76"/>
      <c r="D98" s="66"/>
      <c r="E98" s="66"/>
      <c r="F98" s="66"/>
      <c r="G98" s="66"/>
      <c r="H98" s="66"/>
      <c r="I98" s="66"/>
      <c r="J98" s="66"/>
      <c r="K98" s="66"/>
      <c r="L98" s="66"/>
      <c r="M98" s="66"/>
      <c r="N98" s="66"/>
    </row>
    <row r="99" spans="1:14" ht="12.75" x14ac:dyDescent="0.2">
      <c r="A99" s="66"/>
      <c r="B99" s="66"/>
      <c r="C99" s="7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</row>
    <row r="100" spans="1:14" ht="12.75" x14ac:dyDescent="0.2">
      <c r="A100" s="66"/>
      <c r="B100" s="66"/>
      <c r="C100" s="76"/>
      <c r="D100" s="66"/>
      <c r="E100" s="66"/>
      <c r="F100" s="66"/>
      <c r="G100" s="66"/>
      <c r="H100" s="66"/>
      <c r="I100" s="66"/>
      <c r="J100" s="66"/>
      <c r="K100" s="66"/>
      <c r="L100" s="66"/>
      <c r="M100" s="66"/>
      <c r="N100" s="66"/>
    </row>
    <row r="101" spans="1:14" ht="12.75" x14ac:dyDescent="0.2">
      <c r="A101" s="66"/>
      <c r="B101" s="66"/>
      <c r="C101" s="76"/>
      <c r="D101" s="66"/>
      <c r="E101" s="66"/>
      <c r="F101" s="66"/>
      <c r="G101" s="66"/>
      <c r="H101" s="66"/>
      <c r="I101" s="66"/>
      <c r="J101" s="66"/>
      <c r="K101" s="66"/>
      <c r="L101" s="66"/>
      <c r="M101" s="66"/>
      <c r="N101" s="66"/>
    </row>
    <row r="102" spans="1:14" ht="12.75" x14ac:dyDescent="0.2">
      <c r="A102" s="66"/>
      <c r="B102" s="66"/>
      <c r="C102" s="76"/>
      <c r="D102" s="66"/>
      <c r="E102" s="66"/>
      <c r="F102" s="66"/>
      <c r="G102" s="66"/>
      <c r="H102" s="66"/>
      <c r="I102" s="66"/>
      <c r="J102" s="66"/>
      <c r="K102" s="66"/>
      <c r="L102" s="66"/>
      <c r="M102" s="66"/>
      <c r="N102" s="66"/>
    </row>
    <row r="103" spans="1:14" ht="12.75" x14ac:dyDescent="0.2">
      <c r="A103" s="66"/>
      <c r="B103" s="66"/>
      <c r="C103" s="7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</row>
    <row r="104" spans="1:14" ht="12.75" x14ac:dyDescent="0.2">
      <c r="A104" s="66"/>
      <c r="B104" s="66"/>
      <c r="C104" s="76"/>
      <c r="D104" s="66"/>
      <c r="E104" s="66"/>
      <c r="F104" s="66"/>
      <c r="G104" s="66"/>
      <c r="H104" s="66"/>
      <c r="I104" s="66"/>
      <c r="J104" s="66"/>
      <c r="K104" s="66"/>
      <c r="L104" s="66"/>
      <c r="M104" s="66"/>
      <c r="N104" s="66"/>
    </row>
    <row r="105" spans="1:14" ht="12.75" x14ac:dyDescent="0.2">
      <c r="A105" s="66"/>
      <c r="B105" s="66"/>
      <c r="C105" s="66"/>
      <c r="D105" s="66"/>
      <c r="E105" s="66"/>
      <c r="F105" s="66"/>
      <c r="G105" s="66"/>
      <c r="H105" s="66"/>
      <c r="I105" s="66"/>
      <c r="J105" s="66"/>
      <c r="K105" s="66"/>
      <c r="L105" s="66"/>
      <c r="M105" s="66"/>
      <c r="N105" s="66"/>
    </row>
    <row r="106" spans="1:14" ht="12.75" x14ac:dyDescent="0.2">
      <c r="A106" s="66"/>
      <c r="B106" s="66"/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</row>
    <row r="107" spans="1:14" ht="12.75" x14ac:dyDescent="0.2">
      <c r="A107" s="66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</row>
    <row r="108" spans="1:14" ht="12.75" x14ac:dyDescent="0.2">
      <c r="A108" s="66"/>
      <c r="B108" s="66"/>
      <c r="C108" s="66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</row>
    <row r="109" spans="1:14" ht="12.75" x14ac:dyDescent="0.2">
      <c r="A109" s="66"/>
      <c r="B109" s="66"/>
      <c r="C109" s="66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</row>
    <row r="110" spans="1:14" ht="12.75" x14ac:dyDescent="0.2">
      <c r="A110" s="66"/>
      <c r="B110" s="66"/>
      <c r="C110" s="66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</row>
    <row r="111" spans="1:14" ht="12.75" x14ac:dyDescent="0.2">
      <c r="A111" s="66"/>
      <c r="B111" s="66"/>
      <c r="C111" s="66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</row>
    <row r="112" spans="1:14" ht="12.75" x14ac:dyDescent="0.2">
      <c r="A112" s="66"/>
      <c r="B112" s="66"/>
      <c r="C112" s="66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</row>
    <row r="113" spans="1:14" ht="12.75" x14ac:dyDescent="0.2">
      <c r="A113" s="66"/>
      <c r="B113" s="66"/>
      <c r="C113" s="66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</row>
    <row r="114" spans="1:14" ht="12.75" x14ac:dyDescent="0.2">
      <c r="A114" s="66"/>
      <c r="B114" s="66"/>
      <c r="C114" s="66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</row>
    <row r="115" spans="1:14" ht="12.75" x14ac:dyDescent="0.2">
      <c r="A115" s="66"/>
      <c r="B115" s="66"/>
      <c r="C115" s="66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</row>
    <row r="116" spans="1:14" ht="12.75" x14ac:dyDescent="0.2">
      <c r="A116" s="66"/>
      <c r="B116" s="66"/>
      <c r="C116" s="66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</row>
    <row r="117" spans="1:14" ht="12.75" x14ac:dyDescent="0.2">
      <c r="A117" s="66"/>
      <c r="B117" s="66"/>
      <c r="C117" s="66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</row>
    <row r="118" spans="1:14" ht="12.75" x14ac:dyDescent="0.2">
      <c r="A118" s="66"/>
      <c r="B118" s="66"/>
      <c r="C118" s="66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</row>
    <row r="119" spans="1:14" ht="12.75" x14ac:dyDescent="0.2">
      <c r="A119" s="66"/>
      <c r="B119" s="66"/>
      <c r="C119" s="66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</row>
    <row r="120" spans="1:14" ht="12.75" x14ac:dyDescent="0.2">
      <c r="A120" s="66"/>
      <c r="B120" s="66"/>
      <c r="C120" s="66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</row>
    <row r="121" spans="1:14" ht="12.75" x14ac:dyDescent="0.2">
      <c r="A121" s="66"/>
      <c r="B121" s="66"/>
      <c r="C121" s="66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</row>
    <row r="122" spans="1:14" ht="12.75" x14ac:dyDescent="0.2">
      <c r="A122" s="66"/>
      <c r="B122" s="66"/>
      <c r="C122" s="66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</row>
    <row r="123" spans="1:14" ht="12.75" x14ac:dyDescent="0.2">
      <c r="A123" s="66"/>
      <c r="B123" s="66"/>
      <c r="C123" s="66"/>
      <c r="D123" s="66"/>
      <c r="E123" s="66"/>
      <c r="F123" s="66"/>
      <c r="G123" s="66"/>
      <c r="H123" s="66"/>
      <c r="I123" s="66"/>
      <c r="J123" s="66"/>
      <c r="K123" s="66"/>
      <c r="L123" s="66"/>
      <c r="M123" s="66"/>
      <c r="N123" s="66"/>
    </row>
    <row r="124" spans="1:14" ht="12.75" x14ac:dyDescent="0.2">
      <c r="A124" s="66"/>
      <c r="B124" s="66"/>
      <c r="C124" s="66"/>
      <c r="D124" s="66"/>
      <c r="E124" s="66"/>
      <c r="F124" s="66"/>
      <c r="G124" s="66"/>
      <c r="H124" s="66"/>
      <c r="I124" s="66"/>
      <c r="J124" s="66"/>
      <c r="K124" s="66"/>
      <c r="L124" s="66"/>
      <c r="M124" s="66"/>
      <c r="N124" s="66"/>
    </row>
    <row r="125" spans="1:14" ht="12.75" x14ac:dyDescent="0.2">
      <c r="A125" s="66"/>
      <c r="B125" s="66"/>
      <c r="C125" s="66"/>
      <c r="D125" s="66"/>
      <c r="E125" s="66"/>
      <c r="F125" s="66"/>
      <c r="G125" s="66"/>
      <c r="H125" s="66"/>
      <c r="I125" s="66"/>
      <c r="J125" s="66"/>
      <c r="K125" s="66"/>
      <c r="L125" s="66"/>
      <c r="M125" s="66"/>
      <c r="N125" s="66"/>
    </row>
    <row r="126" spans="1:14" ht="12.75" x14ac:dyDescent="0.2">
      <c r="A126" s="66"/>
      <c r="B126" s="66"/>
      <c r="C126" s="66"/>
      <c r="D126" s="66"/>
      <c r="E126" s="66"/>
      <c r="F126" s="66"/>
      <c r="G126" s="66"/>
      <c r="H126" s="66"/>
      <c r="I126" s="66"/>
      <c r="J126" s="66"/>
      <c r="K126" s="66"/>
      <c r="L126" s="66"/>
      <c r="M126" s="66"/>
      <c r="N126" s="66"/>
    </row>
    <row r="127" spans="1:14" ht="12.75" x14ac:dyDescent="0.2">
      <c r="A127" s="66"/>
      <c r="B127" s="66"/>
      <c r="C127" s="66"/>
      <c r="D127" s="66"/>
      <c r="E127" s="66"/>
      <c r="F127" s="66"/>
      <c r="G127" s="66"/>
      <c r="H127" s="66"/>
      <c r="I127" s="66"/>
      <c r="J127" s="66"/>
      <c r="K127" s="66"/>
      <c r="L127" s="66"/>
      <c r="M127" s="66"/>
      <c r="N127" s="66"/>
    </row>
    <row r="128" spans="1:14" ht="12.75" x14ac:dyDescent="0.2">
      <c r="A128" s="66"/>
      <c r="B128" s="66"/>
      <c r="C128" s="66"/>
      <c r="D128" s="66"/>
      <c r="E128" s="66"/>
      <c r="F128" s="66"/>
      <c r="G128" s="66"/>
      <c r="H128" s="66"/>
      <c r="I128" s="66"/>
      <c r="J128" s="66"/>
      <c r="K128" s="66"/>
      <c r="L128" s="66"/>
      <c r="M128" s="66"/>
      <c r="N128" s="66"/>
    </row>
    <row r="129" spans="1:14" ht="12.75" x14ac:dyDescent="0.2">
      <c r="A129" s="66"/>
      <c r="B129" s="66"/>
      <c r="C129" s="66"/>
      <c r="D129" s="66"/>
      <c r="E129" s="66"/>
      <c r="F129" s="66"/>
      <c r="G129" s="66"/>
      <c r="H129" s="66"/>
      <c r="I129" s="66"/>
      <c r="J129" s="66"/>
      <c r="K129" s="66"/>
      <c r="L129" s="66"/>
      <c r="M129" s="66"/>
      <c r="N129" s="66"/>
    </row>
    <row r="130" spans="1:14" ht="12.75" x14ac:dyDescent="0.2">
      <c r="A130" s="66"/>
      <c r="B130" s="66"/>
      <c r="C130" s="66"/>
      <c r="D130" s="66"/>
      <c r="E130" s="66"/>
      <c r="F130" s="66"/>
      <c r="G130" s="66"/>
      <c r="H130" s="66"/>
      <c r="I130" s="66"/>
      <c r="J130" s="66"/>
      <c r="K130" s="66"/>
      <c r="L130" s="66"/>
      <c r="M130" s="66"/>
      <c r="N130" s="66"/>
    </row>
    <row r="131" spans="1:14" ht="12.75" x14ac:dyDescent="0.2">
      <c r="A131" s="66"/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  <c r="N131" s="66"/>
    </row>
    <row r="132" spans="1:14" ht="12.75" x14ac:dyDescent="0.2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  <c r="N132" s="66"/>
    </row>
    <row r="133" spans="1:14" ht="12.75" x14ac:dyDescent="0.2">
      <c r="A133" s="66"/>
      <c r="B133" s="66"/>
      <c r="C133" s="66"/>
      <c r="D133" s="66"/>
      <c r="E133" s="66"/>
      <c r="F133" s="66"/>
      <c r="G133" s="66"/>
      <c r="H133" s="66"/>
      <c r="I133" s="66"/>
      <c r="J133" s="66"/>
      <c r="K133" s="66"/>
      <c r="L133" s="66"/>
      <c r="M133" s="66"/>
      <c r="N133" s="66"/>
    </row>
    <row r="134" spans="1:14" ht="12.75" x14ac:dyDescent="0.2">
      <c r="A134" s="66"/>
      <c r="B134" s="66"/>
      <c r="C134" s="66"/>
      <c r="D134" s="66"/>
      <c r="E134" s="66"/>
      <c r="F134" s="66"/>
      <c r="G134" s="66"/>
      <c r="H134" s="66"/>
      <c r="I134" s="66"/>
      <c r="J134" s="66"/>
      <c r="K134" s="66"/>
      <c r="L134" s="66"/>
      <c r="M134" s="66"/>
      <c r="N134" s="66"/>
    </row>
    <row r="135" spans="1:14" ht="12.75" x14ac:dyDescent="0.2">
      <c r="A135" s="66"/>
      <c r="B135" s="66"/>
      <c r="C135" s="66"/>
      <c r="D135" s="66"/>
      <c r="E135" s="66"/>
      <c r="F135" s="66"/>
      <c r="G135" s="66"/>
      <c r="H135" s="66"/>
      <c r="I135" s="66"/>
      <c r="J135" s="66"/>
      <c r="K135" s="66"/>
      <c r="L135" s="66"/>
      <c r="M135" s="66"/>
      <c r="N135" s="66"/>
    </row>
    <row r="136" spans="1:14" ht="12.75" x14ac:dyDescent="0.2">
      <c r="A136" s="66"/>
      <c r="B136" s="66"/>
      <c r="C136" s="66"/>
      <c r="D136" s="66"/>
      <c r="E136" s="66"/>
      <c r="F136" s="66"/>
      <c r="G136" s="66"/>
      <c r="H136" s="66"/>
      <c r="I136" s="66"/>
      <c r="J136" s="66"/>
      <c r="K136" s="66"/>
      <c r="L136" s="66"/>
      <c r="M136" s="66"/>
      <c r="N136" s="66"/>
    </row>
    <row r="137" spans="1:14" ht="12.75" x14ac:dyDescent="0.2">
      <c r="A137" s="66"/>
      <c r="B137" s="66"/>
      <c r="C137" s="66"/>
      <c r="D137" s="66"/>
      <c r="E137" s="66"/>
      <c r="F137" s="66"/>
      <c r="G137" s="66"/>
      <c r="H137" s="66"/>
      <c r="I137" s="66"/>
      <c r="J137" s="66"/>
      <c r="K137" s="66"/>
      <c r="L137" s="66"/>
      <c r="M137" s="66"/>
      <c r="N137" s="66"/>
    </row>
    <row r="138" spans="1:14" ht="12.75" x14ac:dyDescent="0.2">
      <c r="A138" s="66"/>
      <c r="B138" s="66"/>
      <c r="C138" s="66"/>
      <c r="D138" s="66"/>
      <c r="E138" s="66"/>
      <c r="F138" s="66"/>
      <c r="G138" s="66"/>
      <c r="H138" s="66"/>
      <c r="I138" s="66"/>
      <c r="J138" s="66"/>
      <c r="K138" s="66"/>
      <c r="L138" s="66"/>
      <c r="M138" s="66"/>
      <c r="N138" s="66"/>
    </row>
    <row r="139" spans="1:14" ht="12.75" x14ac:dyDescent="0.2">
      <c r="A139" s="66"/>
      <c r="B139" s="66"/>
      <c r="C139" s="66"/>
      <c r="D139" s="66"/>
      <c r="E139" s="66"/>
      <c r="F139" s="66"/>
      <c r="G139" s="66"/>
      <c r="H139" s="66"/>
      <c r="I139" s="66"/>
      <c r="J139" s="66"/>
      <c r="K139" s="66"/>
      <c r="L139" s="66"/>
      <c r="M139" s="66"/>
      <c r="N139" s="66"/>
    </row>
    <row r="140" spans="1:14" ht="12.75" x14ac:dyDescent="0.2">
      <c r="A140" s="66"/>
      <c r="B140" s="66"/>
      <c r="C140" s="66"/>
      <c r="D140" s="66"/>
      <c r="E140" s="66"/>
      <c r="F140" s="66"/>
      <c r="G140" s="66"/>
      <c r="H140" s="66"/>
      <c r="I140" s="66"/>
      <c r="J140" s="66"/>
      <c r="K140" s="66"/>
      <c r="L140" s="66"/>
      <c r="M140" s="66"/>
      <c r="N140" s="66"/>
    </row>
    <row r="141" spans="1:14" ht="12.75" x14ac:dyDescent="0.2">
      <c r="A141" s="66"/>
      <c r="B141" s="66"/>
      <c r="C141" s="66"/>
      <c r="D141" s="66"/>
      <c r="E141" s="66"/>
      <c r="F141" s="66"/>
      <c r="G141" s="66"/>
      <c r="H141" s="66"/>
      <c r="I141" s="66"/>
      <c r="J141" s="66"/>
      <c r="K141" s="66"/>
      <c r="L141" s="66"/>
      <c r="M141" s="66"/>
      <c r="N141" s="66"/>
    </row>
    <row r="142" spans="1:14" ht="12.75" x14ac:dyDescent="0.2">
      <c r="A142" s="66"/>
      <c r="B142" s="66"/>
      <c r="C142" s="66"/>
      <c r="D142" s="66"/>
      <c r="E142" s="66"/>
      <c r="F142" s="66"/>
      <c r="G142" s="66"/>
      <c r="H142" s="66"/>
      <c r="I142" s="66"/>
      <c r="J142" s="66"/>
      <c r="K142" s="66"/>
      <c r="L142" s="66"/>
      <c r="M142" s="66"/>
      <c r="N142" s="66"/>
    </row>
    <row r="143" spans="1:14" ht="12.75" x14ac:dyDescent="0.2">
      <c r="A143" s="66"/>
      <c r="B143" s="66"/>
      <c r="C143" s="66"/>
      <c r="D143" s="66"/>
      <c r="E143" s="66"/>
      <c r="F143" s="66"/>
      <c r="G143" s="66"/>
      <c r="H143" s="66"/>
      <c r="I143" s="66"/>
      <c r="J143" s="66"/>
      <c r="K143" s="66"/>
      <c r="L143" s="66"/>
      <c r="M143" s="66"/>
      <c r="N143" s="66"/>
    </row>
    <row r="144" spans="1:14" ht="12.75" x14ac:dyDescent="0.2">
      <c r="A144" s="66"/>
      <c r="B144" s="66"/>
      <c r="C144" s="66"/>
      <c r="D144" s="66"/>
      <c r="E144" s="66"/>
      <c r="F144" s="66"/>
      <c r="G144" s="66"/>
      <c r="H144" s="66"/>
      <c r="I144" s="66"/>
      <c r="J144" s="66"/>
      <c r="K144" s="66"/>
      <c r="L144" s="66"/>
      <c r="M144" s="66"/>
      <c r="N144" s="66"/>
    </row>
    <row r="145" spans="1:14" ht="12.75" x14ac:dyDescent="0.2">
      <c r="A145" s="66"/>
      <c r="B145" s="66"/>
      <c r="C145" s="66"/>
      <c r="D145" s="66"/>
      <c r="E145" s="66"/>
      <c r="F145" s="66"/>
      <c r="G145" s="66"/>
      <c r="H145" s="66"/>
      <c r="I145" s="66"/>
      <c r="J145" s="66"/>
      <c r="K145" s="66"/>
      <c r="L145" s="66"/>
      <c r="M145" s="66"/>
      <c r="N145" s="66"/>
    </row>
    <row r="146" spans="1:14" ht="12.75" x14ac:dyDescent="0.2">
      <c r="A146" s="66"/>
      <c r="B146" s="66"/>
      <c r="C146" s="66"/>
      <c r="D146" s="66"/>
      <c r="E146" s="66"/>
      <c r="F146" s="66"/>
      <c r="G146" s="66"/>
      <c r="H146" s="66"/>
      <c r="I146" s="66"/>
      <c r="J146" s="66"/>
      <c r="K146" s="66"/>
      <c r="L146" s="66"/>
      <c r="M146" s="66"/>
      <c r="N146" s="66"/>
    </row>
    <row r="147" spans="1:14" ht="12.75" x14ac:dyDescent="0.2">
      <c r="A147" s="66"/>
      <c r="B147" s="66"/>
      <c r="C147" s="66"/>
      <c r="D147" s="66"/>
      <c r="E147" s="66"/>
      <c r="F147" s="66"/>
      <c r="G147" s="66"/>
      <c r="H147" s="66"/>
      <c r="I147" s="66"/>
      <c r="J147" s="66"/>
      <c r="K147" s="66"/>
      <c r="L147" s="66"/>
      <c r="M147" s="66"/>
      <c r="N147" s="66"/>
    </row>
    <row r="148" spans="1:14" ht="12.75" x14ac:dyDescent="0.2">
      <c r="A148" s="66"/>
      <c r="B148" s="66"/>
      <c r="C148" s="66"/>
      <c r="D148" s="66"/>
      <c r="E148" s="66"/>
      <c r="F148" s="66"/>
      <c r="G148" s="66"/>
      <c r="H148" s="66"/>
      <c r="I148" s="66"/>
      <c r="J148" s="66"/>
      <c r="K148" s="66"/>
      <c r="L148" s="66"/>
      <c r="M148" s="66"/>
      <c r="N148" s="66"/>
    </row>
    <row r="149" spans="1:14" ht="12.75" x14ac:dyDescent="0.2">
      <c r="A149" s="66"/>
      <c r="B149" s="66"/>
      <c r="C149" s="66"/>
      <c r="D149" s="66"/>
      <c r="E149" s="66"/>
      <c r="F149" s="66"/>
      <c r="G149" s="66"/>
      <c r="H149" s="66"/>
      <c r="I149" s="66"/>
      <c r="J149" s="66"/>
      <c r="K149" s="66"/>
      <c r="L149" s="66"/>
      <c r="M149" s="66"/>
      <c r="N149" s="66"/>
    </row>
    <row r="150" spans="1:14" ht="12.75" x14ac:dyDescent="0.2">
      <c r="A150" s="66"/>
      <c r="B150" s="66"/>
      <c r="C150" s="66"/>
      <c r="D150" s="66"/>
      <c r="E150" s="66"/>
      <c r="F150" s="66"/>
      <c r="G150" s="66"/>
      <c r="H150" s="66"/>
      <c r="I150" s="66"/>
      <c r="J150" s="66"/>
      <c r="K150" s="66"/>
      <c r="L150" s="66"/>
      <c r="M150" s="66"/>
      <c r="N150" s="66"/>
    </row>
    <row r="151" spans="1:14" ht="12.75" x14ac:dyDescent="0.2">
      <c r="A151" s="66"/>
      <c r="B151" s="66"/>
      <c r="C151" s="66"/>
      <c r="D151" s="66"/>
      <c r="E151" s="66"/>
      <c r="F151" s="66"/>
      <c r="G151" s="66"/>
      <c r="H151" s="66"/>
      <c r="I151" s="66"/>
      <c r="J151" s="66"/>
      <c r="K151" s="66"/>
      <c r="L151" s="66"/>
      <c r="M151" s="66"/>
      <c r="N151" s="66"/>
    </row>
    <row r="152" spans="1:14" ht="12.75" x14ac:dyDescent="0.2">
      <c r="A152" s="66"/>
      <c r="B152" s="66"/>
      <c r="C152" s="66"/>
      <c r="D152" s="66"/>
      <c r="E152" s="66"/>
      <c r="F152" s="66"/>
      <c r="G152" s="66"/>
      <c r="H152" s="66"/>
      <c r="I152" s="66"/>
      <c r="J152" s="66"/>
      <c r="K152" s="66"/>
      <c r="L152" s="66"/>
      <c r="M152" s="66"/>
      <c r="N152" s="66"/>
    </row>
    <row r="153" spans="1:14" ht="12.75" x14ac:dyDescent="0.2">
      <c r="A153" s="66"/>
      <c r="B153" s="66"/>
      <c r="C153" s="66"/>
      <c r="D153" s="66"/>
      <c r="E153" s="66"/>
      <c r="F153" s="66"/>
      <c r="G153" s="66"/>
      <c r="H153" s="66"/>
      <c r="I153" s="66"/>
      <c r="J153" s="66"/>
      <c r="K153" s="66"/>
      <c r="L153" s="66"/>
      <c r="M153" s="66"/>
      <c r="N153" s="66"/>
    </row>
    <row r="154" spans="1:14" ht="12.75" x14ac:dyDescent="0.2">
      <c r="A154" s="66"/>
      <c r="B154" s="66"/>
      <c r="C154" s="66"/>
      <c r="D154" s="66"/>
      <c r="E154" s="66"/>
      <c r="F154" s="66"/>
      <c r="G154" s="66"/>
      <c r="H154" s="66"/>
      <c r="I154" s="66"/>
      <c r="J154" s="66"/>
      <c r="K154" s="66"/>
      <c r="L154" s="66"/>
      <c r="M154" s="66"/>
      <c r="N154" s="66"/>
    </row>
    <row r="155" spans="1:14" ht="12.75" x14ac:dyDescent="0.2">
      <c r="A155" s="66"/>
      <c r="B155" s="66"/>
      <c r="C155" s="66"/>
      <c r="D155" s="66"/>
      <c r="E155" s="66"/>
      <c r="F155" s="66"/>
      <c r="G155" s="66"/>
      <c r="H155" s="66"/>
      <c r="I155" s="66"/>
      <c r="J155" s="66"/>
      <c r="K155" s="66"/>
      <c r="L155" s="66"/>
      <c r="M155" s="66"/>
      <c r="N155" s="66"/>
    </row>
    <row r="156" spans="1:14" ht="12.75" x14ac:dyDescent="0.2">
      <c r="A156" s="66"/>
      <c r="B156" s="66"/>
      <c r="C156" s="66"/>
      <c r="D156" s="66"/>
      <c r="E156" s="66"/>
      <c r="F156" s="66"/>
      <c r="G156" s="66"/>
      <c r="H156" s="66"/>
      <c r="I156" s="66"/>
      <c r="J156" s="66"/>
      <c r="K156" s="66"/>
      <c r="L156" s="66"/>
      <c r="M156" s="66"/>
      <c r="N156" s="66"/>
    </row>
    <row r="157" spans="1:14" ht="12.75" x14ac:dyDescent="0.2">
      <c r="A157" s="66"/>
      <c r="B157" s="66"/>
      <c r="C157" s="66"/>
      <c r="D157" s="66"/>
      <c r="E157" s="66"/>
      <c r="F157" s="66"/>
      <c r="G157" s="66"/>
      <c r="H157" s="66"/>
      <c r="I157" s="66"/>
      <c r="J157" s="66"/>
      <c r="K157" s="66"/>
      <c r="L157" s="66"/>
      <c r="M157" s="66"/>
      <c r="N157" s="66"/>
    </row>
    <row r="158" spans="1:14" ht="12.75" x14ac:dyDescent="0.2">
      <c r="A158" s="66"/>
      <c r="B158" s="66"/>
      <c r="C158" s="66"/>
      <c r="D158" s="66"/>
      <c r="E158" s="66"/>
      <c r="F158" s="66"/>
      <c r="G158" s="66"/>
      <c r="H158" s="66"/>
      <c r="I158" s="66"/>
      <c r="J158" s="66"/>
      <c r="K158" s="66"/>
      <c r="L158" s="66"/>
      <c r="M158" s="66"/>
      <c r="N158" s="66"/>
    </row>
    <row r="159" spans="1:14" ht="12.75" x14ac:dyDescent="0.2">
      <c r="A159" s="66"/>
      <c r="B159" s="66"/>
      <c r="C159" s="66"/>
      <c r="D159" s="66"/>
      <c r="E159" s="66"/>
      <c r="F159" s="66"/>
      <c r="G159" s="66"/>
      <c r="H159" s="66"/>
      <c r="I159" s="66"/>
      <c r="J159" s="66"/>
      <c r="K159" s="66"/>
      <c r="L159" s="66"/>
      <c r="M159" s="66"/>
      <c r="N159" s="66"/>
    </row>
    <row r="160" spans="1:14" ht="12.75" x14ac:dyDescent="0.2">
      <c r="A160" s="66"/>
      <c r="B160" s="66"/>
      <c r="C160" s="66"/>
      <c r="D160" s="66"/>
      <c r="E160" s="66"/>
      <c r="F160" s="66"/>
      <c r="G160" s="66"/>
      <c r="H160" s="66"/>
      <c r="I160" s="66"/>
      <c r="J160" s="66"/>
      <c r="K160" s="66"/>
      <c r="L160" s="66"/>
      <c r="M160" s="66"/>
      <c r="N160" s="66"/>
    </row>
    <row r="161" spans="1:14" ht="12.75" x14ac:dyDescent="0.2">
      <c r="A161" s="66"/>
      <c r="B161" s="66"/>
      <c r="C161" s="66"/>
      <c r="D161" s="66"/>
      <c r="E161" s="66"/>
      <c r="F161" s="66"/>
      <c r="G161" s="66"/>
      <c r="H161" s="66"/>
      <c r="I161" s="66"/>
      <c r="J161" s="66"/>
      <c r="K161" s="66"/>
      <c r="L161" s="66"/>
      <c r="M161" s="66"/>
      <c r="N161" s="66"/>
    </row>
    <row r="162" spans="1:14" ht="12.75" x14ac:dyDescent="0.2">
      <c r="A162" s="66"/>
      <c r="B162" s="66"/>
      <c r="C162" s="66"/>
      <c r="D162" s="66"/>
      <c r="E162" s="66"/>
      <c r="F162" s="66"/>
      <c r="G162" s="66"/>
      <c r="H162" s="66"/>
      <c r="I162" s="66"/>
      <c r="J162" s="66"/>
      <c r="K162" s="66"/>
      <c r="L162" s="66"/>
      <c r="M162" s="66"/>
      <c r="N162" s="66"/>
    </row>
  </sheetData>
  <pageMargins left="0.75" right="0.75" top="1" bottom="0.5" header="0.5" footer="0.5"/>
  <pageSetup scale="58" fitToHeight="0" orientation="landscape" r:id="rId1"/>
  <headerFooter alignWithMargins="0"/>
  <rowBreaks count="1" manualBreakCount="1">
    <brk id="44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6"/>
  <sheetViews>
    <sheetView topLeftCell="H30" workbookViewId="0">
      <pane xSplit="3" ySplit="4" topLeftCell="K121" activePane="bottomRight" state="frozen"/>
      <selection activeCell="H30" sqref="H30"/>
      <selection pane="topRight" activeCell="K30" sqref="K30"/>
      <selection pane="bottomLeft" activeCell="H34" sqref="H34"/>
      <selection pane="bottomRight" activeCell="J123" sqref="J123:J139"/>
    </sheetView>
  </sheetViews>
  <sheetFormatPr defaultColWidth="20.85546875" defaultRowHeight="12" outlineLevelRow="1" outlineLevelCol="1" x14ac:dyDescent="0.2"/>
  <cols>
    <col min="1" max="1" width="12.140625" style="11" hidden="1" customWidth="1" outlineLevel="1"/>
    <col min="2" max="2" width="16.140625" style="11" hidden="1" customWidth="1" outlineLevel="1"/>
    <col min="3" max="3" width="11.140625" style="11" hidden="1" customWidth="1" outlineLevel="1"/>
    <col min="4" max="7" width="12.85546875" style="11" hidden="1" customWidth="1" outlineLevel="1"/>
    <col min="8" max="8" width="2.140625" style="61" customWidth="1" collapsed="1"/>
    <col min="9" max="9" width="31" style="11" customWidth="1"/>
    <col min="10" max="10" width="38.85546875" style="11" customWidth="1"/>
    <col min="11" max="16384" width="20.85546875" style="11"/>
  </cols>
  <sheetData>
    <row r="1" spans="1:23" s="3" customFormat="1" ht="15" hidden="1" customHeight="1" outlineLevel="1" x14ac:dyDescent="0.2">
      <c r="A1" s="1" t="s">
        <v>0</v>
      </c>
      <c r="B1" s="2" t="s">
        <v>1</v>
      </c>
      <c r="D1" s="4" t="s">
        <v>2</v>
      </c>
      <c r="E1" s="3" t="s">
        <v>3</v>
      </c>
      <c r="H1" s="5"/>
      <c r="K1" s="6" t="s">
        <v>4</v>
      </c>
      <c r="L1" s="7" t="s">
        <v>5</v>
      </c>
      <c r="M1" s="8">
        <v>1</v>
      </c>
    </row>
    <row r="2" spans="1:23" s="3" customFormat="1" ht="15" hidden="1" customHeight="1" outlineLevel="1" x14ac:dyDescent="0.2">
      <c r="A2" s="1" t="s">
        <v>6</v>
      </c>
      <c r="B2" s="9" t="s">
        <v>7</v>
      </c>
      <c r="D2" s="10" t="s">
        <v>8</v>
      </c>
      <c r="E2" s="3" t="s">
        <v>3</v>
      </c>
      <c r="H2" s="5"/>
      <c r="K2" s="6" t="s">
        <v>9</v>
      </c>
      <c r="L2" s="11" t="s">
        <v>10</v>
      </c>
      <c r="M2" s="11"/>
    </row>
    <row r="3" spans="1:23" s="3" customFormat="1" ht="15" hidden="1" customHeight="1" outlineLevel="1" x14ac:dyDescent="0.2">
      <c r="A3" s="1" t="s">
        <v>11</v>
      </c>
      <c r="B3" s="12" t="s">
        <v>12</v>
      </c>
      <c r="D3" s="13" t="s">
        <v>13</v>
      </c>
      <c r="H3" s="5"/>
    </row>
    <row r="4" spans="1:23" s="3" customFormat="1" ht="15" hidden="1" customHeight="1" outlineLevel="1" x14ac:dyDescent="0.2">
      <c r="D4" s="14" t="s">
        <v>14</v>
      </c>
    </row>
    <row r="5" spans="1:23" s="3" customFormat="1" ht="15" hidden="1" customHeight="1" outlineLevel="1" x14ac:dyDescent="0.2">
      <c r="A5" s="1" t="s">
        <v>15</v>
      </c>
      <c r="B5" s="15" t="s">
        <v>16</v>
      </c>
      <c r="C5" s="16" t="s">
        <v>17</v>
      </c>
      <c r="D5" s="17"/>
      <c r="H5" s="5"/>
    </row>
    <row r="6" spans="1:23" s="3" customFormat="1" hidden="1" outlineLevel="1" x14ac:dyDescent="0.2">
      <c r="A6" s="1" t="s">
        <v>18</v>
      </c>
      <c r="B6" s="18" t="s">
        <v>19</v>
      </c>
      <c r="C6" s="16" t="s">
        <v>20</v>
      </c>
      <c r="D6" s="17"/>
      <c r="H6" s="5"/>
    </row>
    <row r="7" spans="1:23" s="3" customFormat="1" hidden="1" outlineLevel="1" x14ac:dyDescent="0.2">
      <c r="A7" s="1" t="s">
        <v>21</v>
      </c>
      <c r="B7" s="18" t="s">
        <v>22</v>
      </c>
      <c r="C7" s="16" t="s">
        <v>17</v>
      </c>
      <c r="D7" s="17"/>
      <c r="H7" s="5"/>
    </row>
    <row r="8" spans="1:23" s="3" customFormat="1" hidden="1" outlineLevel="1" x14ac:dyDescent="0.2">
      <c r="A8" s="1" t="s">
        <v>23</v>
      </c>
      <c r="B8" s="18" t="s">
        <v>24</v>
      </c>
      <c r="C8" s="16" t="s">
        <v>20</v>
      </c>
      <c r="D8" s="17"/>
      <c r="H8" s="5"/>
      <c r="K8" s="19" t="s">
        <v>25</v>
      </c>
    </row>
    <row r="9" spans="1:23" s="3" customFormat="1" ht="12.75" hidden="1" outlineLevel="1" thickBot="1" x14ac:dyDescent="0.25">
      <c r="A9" s="1" t="s">
        <v>26</v>
      </c>
      <c r="B9" s="18" t="s">
        <v>27</v>
      </c>
      <c r="C9" s="16" t="s">
        <v>28</v>
      </c>
      <c r="D9" s="17"/>
      <c r="H9" s="5"/>
      <c r="K9" s="20" t="s">
        <v>29</v>
      </c>
    </row>
    <row r="10" spans="1:23" s="3" customFormat="1" ht="12.75" hidden="1" outlineLevel="1" thickBot="1" x14ac:dyDescent="0.25">
      <c r="A10" s="1" t="s">
        <v>30</v>
      </c>
      <c r="B10" s="18" t="s">
        <v>31</v>
      </c>
      <c r="C10" s="16" t="s">
        <v>32</v>
      </c>
      <c r="D10" s="17"/>
      <c r="H10" s="5"/>
      <c r="K10" s="20" t="s">
        <v>18</v>
      </c>
    </row>
    <row r="11" spans="1:23" s="3" customFormat="1" ht="12.75" hidden="1" outlineLevel="1" thickBot="1" x14ac:dyDescent="0.25">
      <c r="A11" s="1" t="s">
        <v>33</v>
      </c>
      <c r="B11" s="18" t="s">
        <v>34</v>
      </c>
      <c r="C11" s="16" t="s">
        <v>32</v>
      </c>
      <c r="D11" s="17"/>
      <c r="H11" s="5"/>
      <c r="K11" s="21" t="s">
        <v>35</v>
      </c>
      <c r="L11" s="21" t="s">
        <v>35</v>
      </c>
      <c r="M11" s="21" t="s">
        <v>35</v>
      </c>
      <c r="N11" s="21" t="s">
        <v>35</v>
      </c>
      <c r="O11" s="21" t="s">
        <v>35</v>
      </c>
      <c r="P11" s="21" t="s">
        <v>35</v>
      </c>
      <c r="Q11" s="21" t="s">
        <v>35</v>
      </c>
      <c r="R11" s="21" t="s">
        <v>35</v>
      </c>
      <c r="S11" s="21" t="s">
        <v>35</v>
      </c>
      <c r="T11" s="21" t="s">
        <v>35</v>
      </c>
      <c r="U11" s="21" t="s">
        <v>35</v>
      </c>
    </row>
    <row r="12" spans="1:23" s="3" customFormat="1" hidden="1" outlineLevel="1" x14ac:dyDescent="0.2">
      <c r="A12" s="1" t="s">
        <v>36</v>
      </c>
      <c r="B12" s="18" t="s">
        <v>37</v>
      </c>
      <c r="C12" s="16" t="s">
        <v>32</v>
      </c>
      <c r="D12" s="17"/>
      <c r="H12" s="5"/>
      <c r="K12" s="22" t="s">
        <v>38</v>
      </c>
      <c r="L12" s="22" t="s">
        <v>39</v>
      </c>
      <c r="M12" s="22" t="s">
        <v>40</v>
      </c>
      <c r="N12" s="22" t="s">
        <v>41</v>
      </c>
      <c r="O12" s="22" t="s">
        <v>42</v>
      </c>
      <c r="P12" s="22" t="s">
        <v>43</v>
      </c>
      <c r="Q12" s="22" t="s">
        <v>44</v>
      </c>
      <c r="R12" s="22" t="s">
        <v>45</v>
      </c>
      <c r="S12" s="22" t="s">
        <v>46</v>
      </c>
      <c r="T12" s="22" t="s">
        <v>47</v>
      </c>
      <c r="U12" s="22" t="s">
        <v>48</v>
      </c>
      <c r="V12" s="22" t="s">
        <v>49</v>
      </c>
      <c r="W12" s="22" t="s">
        <v>50</v>
      </c>
    </row>
    <row r="13" spans="1:23" s="3" customFormat="1" ht="15" hidden="1" customHeight="1" outlineLevel="1" x14ac:dyDescent="0.2">
      <c r="A13" s="1" t="s">
        <v>29</v>
      </c>
      <c r="B13" s="15" t="s">
        <v>51</v>
      </c>
      <c r="C13" s="16" t="s">
        <v>20</v>
      </c>
      <c r="D13" s="17"/>
      <c r="H13" s="5"/>
      <c r="K13" s="23" t="s">
        <v>52</v>
      </c>
      <c r="L13" s="23" t="s">
        <v>53</v>
      </c>
      <c r="M13" s="23" t="s">
        <v>54</v>
      </c>
      <c r="N13" s="23" t="s">
        <v>55</v>
      </c>
      <c r="O13" s="23" t="s">
        <v>56</v>
      </c>
      <c r="P13" s="23" t="s">
        <v>57</v>
      </c>
      <c r="Q13" s="23" t="s">
        <v>58</v>
      </c>
      <c r="R13" s="23" t="s">
        <v>59</v>
      </c>
      <c r="S13" s="23" t="s">
        <v>60</v>
      </c>
      <c r="T13" s="23" t="s">
        <v>61</v>
      </c>
      <c r="U13" s="23" t="s">
        <v>62</v>
      </c>
      <c r="V13" s="23" t="s">
        <v>63</v>
      </c>
      <c r="W13" s="23" t="s">
        <v>64</v>
      </c>
    </row>
    <row r="14" spans="1:23" s="3" customFormat="1" ht="15" hidden="1" customHeight="1" outlineLevel="1" x14ac:dyDescent="0.2">
      <c r="A14" s="24" t="s">
        <v>65</v>
      </c>
      <c r="B14" s="18" t="s">
        <v>66</v>
      </c>
      <c r="C14" s="16" t="s">
        <v>32</v>
      </c>
      <c r="D14" s="25"/>
      <c r="H14" s="5"/>
    </row>
    <row r="15" spans="1:23" s="3" customFormat="1" ht="15" hidden="1" customHeight="1" outlineLevel="1" x14ac:dyDescent="0.2">
      <c r="A15" s="24" t="s">
        <v>15</v>
      </c>
      <c r="B15" s="26" t="s">
        <v>67</v>
      </c>
      <c r="C15" s="25" t="s">
        <v>68</v>
      </c>
      <c r="H15" s="5"/>
    </row>
    <row r="16" spans="1:23" s="3" customFormat="1" ht="15" hidden="1" customHeight="1" outlineLevel="1" x14ac:dyDescent="0.25">
      <c r="A16" s="27" t="s">
        <v>69</v>
      </c>
      <c r="B16" s="27" t="s">
        <v>70</v>
      </c>
      <c r="C16" s="27" t="s">
        <v>19</v>
      </c>
      <c r="E16" s="28"/>
      <c r="F16" s="28"/>
      <c r="G16" s="28"/>
      <c r="H16" s="29"/>
      <c r="I16" s="28"/>
      <c r="J16" s="30" t="s">
        <v>71</v>
      </c>
      <c r="K16" s="30" t="s">
        <v>52</v>
      </c>
      <c r="L16" s="30" t="s">
        <v>53</v>
      </c>
      <c r="M16" s="30" t="s">
        <v>54</v>
      </c>
      <c r="N16" s="30" t="s">
        <v>55</v>
      </c>
      <c r="O16" s="30" t="s">
        <v>56</v>
      </c>
      <c r="P16" s="30" t="s">
        <v>57</v>
      </c>
      <c r="Q16" s="30" t="s">
        <v>58</v>
      </c>
      <c r="R16" s="30" t="s">
        <v>59</v>
      </c>
      <c r="S16" s="30" t="s">
        <v>60</v>
      </c>
      <c r="T16" s="30" t="s">
        <v>61</v>
      </c>
      <c r="U16" s="30" t="s">
        <v>62</v>
      </c>
      <c r="V16" s="30" t="s">
        <v>63</v>
      </c>
      <c r="W16" s="30" t="s">
        <v>64</v>
      </c>
    </row>
    <row r="17" spans="1:27" s="3" customFormat="1" ht="15" hidden="1" customHeight="1" outlineLevel="1" x14ac:dyDescent="0.25">
      <c r="A17" s="27" t="s">
        <v>72</v>
      </c>
      <c r="B17" s="27" t="s">
        <v>73</v>
      </c>
      <c r="C17" s="27"/>
      <c r="D17" s="25"/>
      <c r="E17" s="28"/>
      <c r="F17" s="28"/>
      <c r="G17" s="28"/>
      <c r="H17" s="29"/>
      <c r="I17" s="28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7" s="3" customFormat="1" ht="15" hidden="1" customHeight="1" outlineLevel="1" x14ac:dyDescent="0.25">
      <c r="A18" s="25"/>
      <c r="B18" s="25"/>
      <c r="C18" s="25"/>
      <c r="D18" s="25"/>
      <c r="E18" s="28"/>
      <c r="F18" s="28"/>
      <c r="G18" s="28"/>
      <c r="H18" s="29"/>
      <c r="I18" s="2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7" s="3" customFormat="1" ht="45.6" customHeight="1" collapsed="1" x14ac:dyDescent="0.2">
      <c r="A19" s="25"/>
      <c r="B19" s="25"/>
      <c r="C19" s="25"/>
      <c r="D19" s="25"/>
      <c r="E19" s="28"/>
      <c r="F19" s="28"/>
      <c r="G19" s="28"/>
      <c r="H19" s="29"/>
      <c r="I19" s="28"/>
      <c r="J19" s="31"/>
    </row>
    <row r="20" spans="1:27" s="3" customFormat="1" ht="12.75" customHeight="1" thickBot="1" x14ac:dyDescent="0.25">
      <c r="A20" s="25"/>
      <c r="B20" s="25"/>
      <c r="C20" s="25"/>
      <c r="D20" s="25"/>
      <c r="E20" s="28"/>
      <c r="F20" s="28"/>
      <c r="G20" s="28"/>
      <c r="H20" s="29"/>
      <c r="I20" s="32"/>
      <c r="J20" s="32"/>
      <c r="K20" s="33" t="s">
        <v>74</v>
      </c>
      <c r="L20" s="32"/>
      <c r="M20" s="32"/>
      <c r="N20" s="32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7" s="3" customFormat="1" ht="12.75" customHeight="1" thickBot="1" x14ac:dyDescent="0.25">
      <c r="A21" s="25"/>
      <c r="B21" s="25"/>
      <c r="C21" s="25"/>
      <c r="D21" s="25"/>
      <c r="E21" s="28"/>
      <c r="F21" s="28"/>
      <c r="G21" s="28"/>
      <c r="H21" s="29"/>
      <c r="I21" s="34" t="s">
        <v>75</v>
      </c>
      <c r="J21" s="35" t="s">
        <v>22</v>
      </c>
      <c r="K21" s="36" t="s">
        <v>76</v>
      </c>
      <c r="N21" s="32"/>
      <c r="O21" s="28"/>
      <c r="P21" s="29"/>
      <c r="Q21" s="28"/>
      <c r="R21" s="28"/>
      <c r="S21" s="28"/>
      <c r="T21" s="28"/>
      <c r="U21" s="28"/>
      <c r="V21" s="28"/>
      <c r="W21" s="28"/>
      <c r="X21" s="28"/>
    </row>
    <row r="22" spans="1:27" s="3" customFormat="1" ht="12.75" customHeight="1" thickBot="1" x14ac:dyDescent="0.25">
      <c r="A22" s="25"/>
      <c r="B22" s="25"/>
      <c r="C22" s="25"/>
      <c r="D22" s="25"/>
      <c r="E22" s="28"/>
      <c r="F22" s="28"/>
      <c r="G22" s="28"/>
      <c r="H22" s="29"/>
      <c r="I22" s="34" t="s">
        <v>77</v>
      </c>
      <c r="J22" s="35" t="s">
        <v>27</v>
      </c>
      <c r="K22" s="36" t="s">
        <v>78</v>
      </c>
    </row>
    <row r="23" spans="1:27" s="3" customFormat="1" ht="12.75" customHeight="1" thickBot="1" x14ac:dyDescent="0.25">
      <c r="A23" s="25"/>
      <c r="B23" s="25"/>
      <c r="C23" s="25"/>
      <c r="D23" s="25"/>
      <c r="E23" s="28"/>
      <c r="F23" s="28"/>
      <c r="G23" s="28"/>
      <c r="H23" s="29"/>
      <c r="I23" s="34" t="s">
        <v>79</v>
      </c>
      <c r="J23" s="35" t="s">
        <v>64</v>
      </c>
      <c r="K23" s="36" t="s">
        <v>80</v>
      </c>
      <c r="N23" s="32"/>
      <c r="O23" s="28"/>
      <c r="P23" s="29"/>
      <c r="Q23" s="28"/>
      <c r="R23" s="28"/>
      <c r="S23" s="28"/>
      <c r="T23" s="28"/>
      <c r="U23" s="28"/>
      <c r="V23" s="28"/>
      <c r="W23" s="28"/>
      <c r="X23" s="28"/>
    </row>
    <row r="24" spans="1:27" s="3" customFormat="1" ht="12.75" customHeight="1" thickBot="1" x14ac:dyDescent="0.25">
      <c r="A24" s="25"/>
      <c r="B24" s="25"/>
      <c r="C24" s="25"/>
      <c r="D24" s="25"/>
      <c r="E24" s="28"/>
      <c r="F24" s="28"/>
      <c r="G24" s="28"/>
      <c r="H24" s="29"/>
      <c r="I24" s="34" t="s">
        <v>81</v>
      </c>
      <c r="J24" s="35" t="s">
        <v>19</v>
      </c>
      <c r="K24" s="36" t="s">
        <v>19</v>
      </c>
      <c r="N24" s="32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7" s="3" customFormat="1" ht="12.75" customHeight="1" thickBot="1" x14ac:dyDescent="0.25">
      <c r="E25" s="28"/>
      <c r="F25" s="28"/>
      <c r="G25" s="37"/>
      <c r="H25" s="29"/>
      <c r="I25" s="37"/>
      <c r="J25" s="35" t="s">
        <v>4</v>
      </c>
      <c r="K25" s="38" t="s">
        <v>82</v>
      </c>
      <c r="N25" s="32"/>
      <c r="O25" s="28"/>
      <c r="P25" s="28"/>
      <c r="Q25" s="28"/>
      <c r="R25" s="28"/>
      <c r="S25" s="28"/>
      <c r="T25" s="28"/>
      <c r="U25" s="28"/>
      <c r="V25" s="28"/>
      <c r="W25" s="28"/>
      <c r="X25" s="28"/>
    </row>
    <row r="26" spans="1:27" s="3" customFormat="1" ht="12.75" customHeight="1" thickBot="1" x14ac:dyDescent="0.25">
      <c r="E26" s="28"/>
      <c r="F26" s="28"/>
      <c r="G26" s="28"/>
      <c r="H26" s="29"/>
      <c r="N26" s="32"/>
      <c r="O26" s="28"/>
      <c r="P26" s="28"/>
      <c r="Q26" s="28"/>
      <c r="R26" s="28"/>
      <c r="S26" s="28"/>
      <c r="T26" s="28"/>
      <c r="U26" s="28"/>
      <c r="V26" s="28"/>
      <c r="W26" s="28"/>
      <c r="X26" s="28"/>
    </row>
    <row r="27" spans="1:27" s="3" customFormat="1" ht="24.95" customHeight="1" thickBot="1" x14ac:dyDescent="0.25">
      <c r="E27" s="28"/>
      <c r="F27" s="28"/>
      <c r="G27" s="28"/>
      <c r="H27" s="29"/>
      <c r="J27" s="39" t="s">
        <v>78</v>
      </c>
      <c r="N27" s="32"/>
      <c r="O27" s="28"/>
      <c r="P27" s="28"/>
      <c r="Q27" s="28"/>
      <c r="R27" s="28"/>
      <c r="S27" s="28"/>
      <c r="T27" s="28"/>
      <c r="U27" s="28"/>
      <c r="V27" s="28"/>
      <c r="W27" s="28"/>
      <c r="X27" s="28"/>
    </row>
    <row r="28" spans="1:27" s="3" customFormat="1" ht="9" customHeight="1" x14ac:dyDescent="0.2">
      <c r="E28" s="28"/>
      <c r="F28" s="28"/>
      <c r="G28" s="28"/>
      <c r="H28" s="29"/>
      <c r="I28" s="40"/>
      <c r="J28" s="41"/>
      <c r="L28" s="42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</row>
    <row r="29" spans="1:27" s="3" customFormat="1" ht="26.1" customHeight="1" thickBot="1" x14ac:dyDescent="0.25">
      <c r="E29" s="28"/>
      <c r="F29" s="28"/>
      <c r="G29" s="43"/>
      <c r="H29" s="43"/>
      <c r="I29" s="44" t="s">
        <v>83</v>
      </c>
      <c r="J29" s="45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</row>
    <row r="30" spans="1:27" s="3" customFormat="1" ht="17.25" customHeight="1" x14ac:dyDescent="0.2">
      <c r="E30" s="28"/>
      <c r="F30" s="28"/>
      <c r="G30" s="28"/>
      <c r="H30" s="29"/>
      <c r="I30" s="46"/>
      <c r="J30" s="47"/>
      <c r="K30" s="48" t="s">
        <v>19</v>
      </c>
      <c r="L30" s="48" t="s">
        <v>19</v>
      </c>
      <c r="M30" s="48" t="s">
        <v>19</v>
      </c>
      <c r="N30" s="48" t="s">
        <v>19</v>
      </c>
      <c r="O30" s="48" t="s">
        <v>19</v>
      </c>
      <c r="P30" s="48" t="s">
        <v>19</v>
      </c>
      <c r="Q30" s="48" t="s">
        <v>19</v>
      </c>
      <c r="R30" s="48" t="s">
        <v>19</v>
      </c>
      <c r="S30" s="48" t="s">
        <v>19</v>
      </c>
      <c r="T30" s="48" t="s">
        <v>19</v>
      </c>
      <c r="U30" s="48" t="s">
        <v>19</v>
      </c>
      <c r="V30" s="48" t="s">
        <v>19</v>
      </c>
      <c r="W30" s="48" t="s">
        <v>19</v>
      </c>
      <c r="Y30" s="92" t="s">
        <v>358</v>
      </c>
      <c r="Z30" s="92"/>
      <c r="AA30" s="92"/>
    </row>
    <row r="31" spans="1:27" s="49" customFormat="1" ht="13.5" customHeight="1" thickBot="1" x14ac:dyDescent="0.3">
      <c r="H31" s="50"/>
      <c r="I31" s="51" t="s">
        <v>84</v>
      </c>
      <c r="J31" s="52" t="s">
        <v>71</v>
      </c>
      <c r="K31" s="48" t="s">
        <v>85</v>
      </c>
      <c r="L31" s="53" t="s">
        <v>86</v>
      </c>
      <c r="M31" s="53" t="s">
        <v>87</v>
      </c>
      <c r="N31" s="53" t="s">
        <v>88</v>
      </c>
      <c r="O31" s="53" t="s">
        <v>89</v>
      </c>
      <c r="P31" s="53" t="s">
        <v>90</v>
      </c>
      <c r="Q31" s="53" t="s">
        <v>91</v>
      </c>
      <c r="R31" s="53" t="s">
        <v>92</v>
      </c>
      <c r="S31" s="53" t="s">
        <v>93</v>
      </c>
      <c r="T31" s="53" t="s">
        <v>94</v>
      </c>
      <c r="U31" s="53" t="s">
        <v>95</v>
      </c>
      <c r="V31" s="53" t="s">
        <v>96</v>
      </c>
      <c r="W31" s="53" t="s">
        <v>80</v>
      </c>
      <c r="Y31" s="53" t="s">
        <v>355</v>
      </c>
      <c r="Z31" s="53" t="s">
        <v>356</v>
      </c>
      <c r="AA31" s="53" t="s">
        <v>357</v>
      </c>
    </row>
    <row r="32" spans="1:27" ht="15" customHeight="1" x14ac:dyDescent="0.2">
      <c r="F32" s="54"/>
      <c r="G32" s="54"/>
      <c r="H32" s="55"/>
      <c r="I32" s="56" t="s">
        <v>97</v>
      </c>
      <c r="J32" s="57" t="s">
        <v>98</v>
      </c>
      <c r="K32" s="57">
        <v>365200</v>
      </c>
      <c r="L32" s="57">
        <v>367568</v>
      </c>
      <c r="M32" s="57">
        <v>369823</v>
      </c>
      <c r="N32" s="57">
        <v>369623</v>
      </c>
      <c r="O32" s="57">
        <v>369919</v>
      </c>
      <c r="P32" s="57">
        <v>370100</v>
      </c>
      <c r="Q32" s="57">
        <v>370986</v>
      </c>
      <c r="R32" s="57">
        <v>371101</v>
      </c>
      <c r="S32" s="57">
        <v>370724</v>
      </c>
      <c r="T32" s="57">
        <v>371364</v>
      </c>
      <c r="U32" s="57">
        <v>372793</v>
      </c>
      <c r="V32" s="57">
        <v>374076</v>
      </c>
      <c r="W32" s="57">
        <v>4443277</v>
      </c>
    </row>
    <row r="33" spans="6:23" ht="15" customHeight="1" x14ac:dyDescent="0.2">
      <c r="F33" s="54"/>
      <c r="G33" s="54"/>
      <c r="H33" s="55"/>
      <c r="I33" s="58" t="s">
        <v>99</v>
      </c>
      <c r="J33" s="57" t="s">
        <v>100</v>
      </c>
      <c r="K33" s="57">
        <v>330224</v>
      </c>
      <c r="L33" s="57">
        <v>332468</v>
      </c>
      <c r="M33" s="57">
        <v>334554</v>
      </c>
      <c r="N33" s="57">
        <v>334393</v>
      </c>
      <c r="O33" s="57">
        <v>334724</v>
      </c>
      <c r="P33" s="57">
        <v>334841</v>
      </c>
      <c r="Q33" s="57">
        <v>335601</v>
      </c>
      <c r="R33" s="57">
        <v>335701</v>
      </c>
      <c r="S33" s="57">
        <v>335340</v>
      </c>
      <c r="T33" s="57">
        <v>335855</v>
      </c>
      <c r="U33" s="57">
        <v>337148</v>
      </c>
      <c r="V33" s="57">
        <v>338320</v>
      </c>
      <c r="W33" s="57">
        <v>4019169</v>
      </c>
    </row>
    <row r="34" spans="6:23" ht="15" customHeight="1" x14ac:dyDescent="0.2">
      <c r="F34" s="54"/>
      <c r="G34" s="54"/>
      <c r="H34" s="55"/>
      <c r="I34" s="59" t="s">
        <v>101</v>
      </c>
      <c r="J34" s="60" t="s">
        <v>102</v>
      </c>
      <c r="K34" s="60">
        <v>79031</v>
      </c>
      <c r="L34" s="60">
        <v>79463</v>
      </c>
      <c r="M34" s="60">
        <v>79609</v>
      </c>
      <c r="N34" s="60">
        <v>79678</v>
      </c>
      <c r="O34" s="60">
        <v>79525</v>
      </c>
      <c r="P34" s="60">
        <v>79523</v>
      </c>
      <c r="Q34" s="60">
        <v>89716</v>
      </c>
      <c r="R34" s="60">
        <v>89695</v>
      </c>
      <c r="S34" s="60">
        <v>89410</v>
      </c>
      <c r="T34" s="60">
        <v>89348</v>
      </c>
      <c r="U34" s="60">
        <v>89368</v>
      </c>
      <c r="V34" s="60">
        <v>89635</v>
      </c>
      <c r="W34" s="60">
        <v>1014001</v>
      </c>
    </row>
    <row r="35" spans="6:23" ht="15" customHeight="1" x14ac:dyDescent="0.2">
      <c r="F35" s="54"/>
      <c r="G35" s="54"/>
      <c r="H35" s="55"/>
      <c r="I35" s="59" t="s">
        <v>103</v>
      </c>
      <c r="J35" s="60" t="s">
        <v>104</v>
      </c>
      <c r="K35" s="60">
        <v>159927</v>
      </c>
      <c r="L35" s="60">
        <v>161007</v>
      </c>
      <c r="M35" s="60">
        <v>162360</v>
      </c>
      <c r="N35" s="60">
        <v>161924</v>
      </c>
      <c r="O35" s="60">
        <v>161985</v>
      </c>
      <c r="P35" s="60">
        <v>161860</v>
      </c>
      <c r="Q35" s="60">
        <v>171662</v>
      </c>
      <c r="R35" s="60">
        <v>171587</v>
      </c>
      <c r="S35" s="60">
        <v>171351</v>
      </c>
      <c r="T35" s="60">
        <v>171520</v>
      </c>
      <c r="U35" s="60">
        <v>172260</v>
      </c>
      <c r="V35" s="60">
        <v>172643</v>
      </c>
      <c r="W35" s="60">
        <v>2000086</v>
      </c>
    </row>
    <row r="36" spans="6:23" ht="15" customHeight="1" x14ac:dyDescent="0.2">
      <c r="F36" s="54"/>
      <c r="G36" s="54"/>
      <c r="H36" s="55"/>
      <c r="I36" s="59" t="s">
        <v>105</v>
      </c>
      <c r="J36" s="60" t="s">
        <v>106</v>
      </c>
      <c r="K36" s="60">
        <v>88592</v>
      </c>
      <c r="L36" s="60">
        <v>89312</v>
      </c>
      <c r="M36" s="60">
        <v>89897</v>
      </c>
      <c r="N36" s="60">
        <v>90108</v>
      </c>
      <c r="O36" s="60">
        <v>90537</v>
      </c>
      <c r="P36" s="60">
        <v>90772</v>
      </c>
      <c r="Q36" s="60">
        <v>71540</v>
      </c>
      <c r="R36" s="60">
        <v>71730</v>
      </c>
      <c r="S36" s="60">
        <v>71884</v>
      </c>
      <c r="T36" s="60">
        <v>72291</v>
      </c>
      <c r="U36" s="60">
        <v>72828</v>
      </c>
      <c r="V36" s="60">
        <v>73355</v>
      </c>
      <c r="W36" s="60">
        <v>972846</v>
      </c>
    </row>
    <row r="37" spans="6:23" ht="15" customHeight="1" x14ac:dyDescent="0.2">
      <c r="F37" s="54"/>
      <c r="G37" s="54"/>
      <c r="H37" s="55"/>
      <c r="I37" s="59" t="s">
        <v>107</v>
      </c>
      <c r="J37" s="60" t="s">
        <v>108</v>
      </c>
      <c r="K37" s="60">
        <v>794</v>
      </c>
      <c r="L37" s="60">
        <v>803</v>
      </c>
      <c r="M37" s="60">
        <v>801</v>
      </c>
      <c r="N37" s="60">
        <v>792</v>
      </c>
      <c r="O37" s="60">
        <v>795</v>
      </c>
      <c r="P37" s="60">
        <v>797</v>
      </c>
      <c r="Q37" s="60">
        <v>801</v>
      </c>
      <c r="R37" s="60">
        <v>802</v>
      </c>
      <c r="S37" s="60">
        <v>804</v>
      </c>
      <c r="T37" s="60">
        <v>801</v>
      </c>
      <c r="U37" s="60">
        <v>802</v>
      </c>
      <c r="V37" s="60">
        <v>796</v>
      </c>
      <c r="W37" s="60">
        <v>9588</v>
      </c>
    </row>
    <row r="38" spans="6:23" ht="15" customHeight="1" x14ac:dyDescent="0.2">
      <c r="F38" s="54"/>
      <c r="G38" s="54"/>
      <c r="H38" s="55"/>
      <c r="I38" s="59" t="s">
        <v>109</v>
      </c>
      <c r="J38" s="60" t="s">
        <v>110</v>
      </c>
      <c r="K38" s="60">
        <v>1214</v>
      </c>
      <c r="L38" s="60">
        <v>1214</v>
      </c>
      <c r="M38" s="60">
        <v>1215</v>
      </c>
      <c r="N38" s="60">
        <v>1209</v>
      </c>
      <c r="O38" s="60">
        <v>1201</v>
      </c>
      <c r="P38" s="60">
        <v>1201</v>
      </c>
      <c r="Q38" s="60">
        <v>1193</v>
      </c>
      <c r="R38" s="60">
        <v>1197</v>
      </c>
      <c r="S38" s="60">
        <v>1198</v>
      </c>
      <c r="T38" s="60">
        <v>1198</v>
      </c>
      <c r="U38" s="60">
        <v>1192</v>
      </c>
      <c r="V38" s="60">
        <v>1190</v>
      </c>
      <c r="W38" s="60">
        <v>14422</v>
      </c>
    </row>
    <row r="39" spans="6:23" ht="15" customHeight="1" x14ac:dyDescent="0.2">
      <c r="F39" s="54"/>
      <c r="G39" s="54"/>
      <c r="H39" s="55"/>
      <c r="I39" s="59" t="s">
        <v>111</v>
      </c>
      <c r="J39" s="60" t="s">
        <v>112</v>
      </c>
      <c r="K39" s="60">
        <v>53</v>
      </c>
      <c r="L39" s="60">
        <v>48</v>
      </c>
      <c r="M39" s="60">
        <v>48</v>
      </c>
      <c r="N39" s="60">
        <v>43</v>
      </c>
      <c r="O39" s="60">
        <v>42</v>
      </c>
      <c r="P39" s="60">
        <v>42</v>
      </c>
      <c r="Q39" s="60">
        <v>40</v>
      </c>
      <c r="R39" s="60">
        <v>39</v>
      </c>
      <c r="S39" s="60">
        <v>41</v>
      </c>
      <c r="T39" s="60">
        <v>41</v>
      </c>
      <c r="U39" s="60">
        <v>38</v>
      </c>
      <c r="V39" s="60">
        <v>40</v>
      </c>
      <c r="W39" s="60">
        <v>515</v>
      </c>
    </row>
    <row r="40" spans="6:23" ht="15" customHeight="1" x14ac:dyDescent="0.2">
      <c r="F40" s="54"/>
      <c r="G40" s="54"/>
      <c r="H40" s="55"/>
      <c r="I40" s="59" t="s">
        <v>113</v>
      </c>
      <c r="J40" s="60" t="s">
        <v>114</v>
      </c>
      <c r="K40" s="60">
        <v>0</v>
      </c>
      <c r="L40" s="60">
        <v>2</v>
      </c>
      <c r="M40" s="60">
        <v>2</v>
      </c>
      <c r="N40" s="60">
        <v>3</v>
      </c>
      <c r="O40" s="60">
        <v>1</v>
      </c>
      <c r="P40" s="60">
        <v>3</v>
      </c>
      <c r="Q40" s="60">
        <v>1</v>
      </c>
      <c r="R40" s="60">
        <v>1</v>
      </c>
      <c r="S40" s="60">
        <v>2</v>
      </c>
      <c r="T40" s="60">
        <v>3</v>
      </c>
      <c r="U40" s="60">
        <v>1</v>
      </c>
      <c r="V40" s="60">
        <v>2</v>
      </c>
      <c r="W40" s="60">
        <v>21</v>
      </c>
    </row>
    <row r="41" spans="6:23" ht="15" customHeight="1" x14ac:dyDescent="0.2">
      <c r="F41" s="54"/>
      <c r="G41" s="54"/>
      <c r="H41" s="55"/>
      <c r="I41" s="59" t="s">
        <v>115</v>
      </c>
      <c r="J41" s="60" t="s">
        <v>116</v>
      </c>
      <c r="K41" s="60">
        <v>343</v>
      </c>
      <c r="L41" s="60">
        <v>346</v>
      </c>
      <c r="M41" s="60">
        <v>347</v>
      </c>
      <c r="N41" s="60">
        <v>355</v>
      </c>
      <c r="O41" s="60">
        <v>356</v>
      </c>
      <c r="P41" s="60">
        <v>359</v>
      </c>
      <c r="Q41" s="60">
        <v>372</v>
      </c>
      <c r="R41" s="60">
        <v>373</v>
      </c>
      <c r="S41" s="60">
        <v>374</v>
      </c>
      <c r="T41" s="60">
        <v>375</v>
      </c>
      <c r="U41" s="60">
        <v>378</v>
      </c>
      <c r="V41" s="60">
        <v>377</v>
      </c>
      <c r="W41" s="60">
        <v>4355</v>
      </c>
    </row>
    <row r="42" spans="6:23" ht="15" customHeight="1" x14ac:dyDescent="0.2">
      <c r="F42" s="54"/>
      <c r="G42" s="54"/>
      <c r="H42" s="55"/>
      <c r="I42" s="59" t="s">
        <v>117</v>
      </c>
      <c r="J42" s="60" t="s">
        <v>118</v>
      </c>
      <c r="K42" s="60">
        <v>231</v>
      </c>
      <c r="L42" s="60">
        <v>234</v>
      </c>
      <c r="M42" s="60">
        <v>236</v>
      </c>
      <c r="N42" s="60">
        <v>242</v>
      </c>
      <c r="O42" s="60">
        <v>243</v>
      </c>
      <c r="P42" s="60">
        <v>244</v>
      </c>
      <c r="Q42" s="60">
        <v>234</v>
      </c>
      <c r="R42" s="60">
        <v>234</v>
      </c>
      <c r="S42" s="60">
        <v>233</v>
      </c>
      <c r="T42" s="60">
        <v>234</v>
      </c>
      <c r="U42" s="60">
        <v>237</v>
      </c>
      <c r="V42" s="60">
        <v>238</v>
      </c>
      <c r="W42" s="60">
        <v>2840</v>
      </c>
    </row>
    <row r="43" spans="6:23" ht="15" customHeight="1" x14ac:dyDescent="0.2">
      <c r="F43" s="54"/>
      <c r="G43" s="54"/>
      <c r="H43" s="55"/>
      <c r="I43" s="59" t="s">
        <v>119</v>
      </c>
      <c r="J43" s="60" t="s">
        <v>120</v>
      </c>
      <c r="K43" s="60">
        <v>39</v>
      </c>
      <c r="L43" s="60">
        <v>39</v>
      </c>
      <c r="M43" s="60">
        <v>39</v>
      </c>
      <c r="N43" s="60">
        <v>39</v>
      </c>
      <c r="O43" s="60">
        <v>39</v>
      </c>
      <c r="P43" s="60">
        <v>40</v>
      </c>
      <c r="Q43" s="60">
        <v>42</v>
      </c>
      <c r="R43" s="60">
        <v>43</v>
      </c>
      <c r="S43" s="60">
        <v>43</v>
      </c>
      <c r="T43" s="60">
        <v>44</v>
      </c>
      <c r="U43" s="60">
        <v>44</v>
      </c>
      <c r="V43" s="60">
        <v>44</v>
      </c>
      <c r="W43" s="60">
        <v>495</v>
      </c>
    </row>
    <row r="44" spans="6:23" ht="15" customHeight="1" x14ac:dyDescent="0.2">
      <c r="F44" s="54"/>
      <c r="G44" s="54"/>
      <c r="H44" s="55"/>
      <c r="I44" s="58" t="s">
        <v>121</v>
      </c>
      <c r="J44" s="57" t="s">
        <v>122</v>
      </c>
      <c r="K44" s="57">
        <v>34891</v>
      </c>
      <c r="L44" s="57">
        <v>35016</v>
      </c>
      <c r="M44" s="57">
        <v>35192</v>
      </c>
      <c r="N44" s="57">
        <v>35156</v>
      </c>
      <c r="O44" s="57">
        <v>35123</v>
      </c>
      <c r="P44" s="57">
        <v>35172</v>
      </c>
      <c r="Q44" s="57">
        <v>35292</v>
      </c>
      <c r="R44" s="57">
        <v>35319</v>
      </c>
      <c r="S44" s="57">
        <v>35311</v>
      </c>
      <c r="T44" s="57">
        <v>35434</v>
      </c>
      <c r="U44" s="57">
        <v>35568</v>
      </c>
      <c r="V44" s="57">
        <v>35686</v>
      </c>
      <c r="W44" s="57">
        <v>423160</v>
      </c>
    </row>
    <row r="45" spans="6:23" ht="15" customHeight="1" x14ac:dyDescent="0.2">
      <c r="F45" s="54"/>
      <c r="G45" s="54"/>
      <c r="H45" s="55"/>
      <c r="I45" s="59" t="s">
        <v>123</v>
      </c>
      <c r="J45" s="60" t="s">
        <v>124</v>
      </c>
      <c r="K45" s="60">
        <v>11</v>
      </c>
      <c r="L45" s="60">
        <v>11</v>
      </c>
      <c r="M45" s="60">
        <v>11</v>
      </c>
      <c r="N45" s="60">
        <v>11</v>
      </c>
      <c r="O45" s="60">
        <v>11</v>
      </c>
      <c r="P45" s="60">
        <v>11</v>
      </c>
      <c r="Q45" s="60">
        <v>12</v>
      </c>
      <c r="R45" s="60">
        <v>11</v>
      </c>
      <c r="S45" s="60">
        <v>11</v>
      </c>
      <c r="T45" s="60">
        <v>10</v>
      </c>
      <c r="U45" s="60">
        <v>11</v>
      </c>
      <c r="V45" s="60">
        <v>11</v>
      </c>
      <c r="W45" s="60">
        <v>132</v>
      </c>
    </row>
    <row r="46" spans="6:23" ht="15" customHeight="1" x14ac:dyDescent="0.2">
      <c r="F46" s="54"/>
      <c r="G46" s="54"/>
      <c r="H46" s="55"/>
      <c r="I46" s="59" t="s">
        <v>125</v>
      </c>
      <c r="J46" s="60" t="s">
        <v>126</v>
      </c>
      <c r="K46" s="60">
        <v>2</v>
      </c>
      <c r="L46" s="60">
        <v>4</v>
      </c>
      <c r="M46" s="60">
        <v>3</v>
      </c>
      <c r="N46" s="60">
        <v>4</v>
      </c>
      <c r="O46" s="60">
        <v>1</v>
      </c>
      <c r="P46" s="60">
        <v>1</v>
      </c>
      <c r="Q46" s="60">
        <v>1</v>
      </c>
      <c r="R46" s="60">
        <v>1</v>
      </c>
      <c r="S46" s="60">
        <v>1</v>
      </c>
      <c r="T46" s="60">
        <v>1</v>
      </c>
      <c r="U46" s="60">
        <v>1</v>
      </c>
      <c r="V46" s="60">
        <v>1</v>
      </c>
      <c r="W46" s="60">
        <v>21</v>
      </c>
    </row>
    <row r="47" spans="6:23" ht="15" customHeight="1" x14ac:dyDescent="0.2">
      <c r="F47" s="54"/>
      <c r="G47" s="54"/>
      <c r="H47" s="55"/>
      <c r="I47" s="59" t="s">
        <v>127</v>
      </c>
      <c r="J47" s="60" t="s">
        <v>128</v>
      </c>
      <c r="K47" s="60">
        <v>850</v>
      </c>
      <c r="L47" s="60">
        <v>850</v>
      </c>
      <c r="M47" s="60">
        <v>852</v>
      </c>
      <c r="N47" s="60">
        <v>845</v>
      </c>
      <c r="O47" s="60">
        <v>850</v>
      </c>
      <c r="P47" s="60">
        <v>856</v>
      </c>
      <c r="Q47" s="60">
        <v>842</v>
      </c>
      <c r="R47" s="60">
        <v>848</v>
      </c>
      <c r="S47" s="60">
        <v>839</v>
      </c>
      <c r="T47" s="60">
        <v>848</v>
      </c>
      <c r="U47" s="60">
        <v>844</v>
      </c>
      <c r="V47" s="60">
        <v>845</v>
      </c>
      <c r="W47" s="60">
        <v>10169</v>
      </c>
    </row>
    <row r="48" spans="6:23" ht="15" customHeight="1" x14ac:dyDescent="0.2">
      <c r="F48" s="54"/>
      <c r="G48" s="54"/>
      <c r="H48" s="55"/>
      <c r="I48" s="59" t="s">
        <v>129</v>
      </c>
      <c r="J48" s="60" t="s">
        <v>130</v>
      </c>
      <c r="K48" s="60">
        <v>7543</v>
      </c>
      <c r="L48" s="60">
        <v>7556</v>
      </c>
      <c r="M48" s="60">
        <v>7616</v>
      </c>
      <c r="N48" s="60">
        <v>7509</v>
      </c>
      <c r="O48" s="60">
        <v>7470</v>
      </c>
      <c r="P48" s="60">
        <v>7428</v>
      </c>
      <c r="Q48" s="60">
        <v>7544</v>
      </c>
      <c r="R48" s="60">
        <v>7494</v>
      </c>
      <c r="S48" s="60">
        <v>7445</v>
      </c>
      <c r="T48" s="60">
        <v>7448</v>
      </c>
      <c r="U48" s="60">
        <v>7432</v>
      </c>
      <c r="V48" s="60">
        <v>7466</v>
      </c>
      <c r="W48" s="60">
        <v>89951</v>
      </c>
    </row>
    <row r="49" spans="6:23" ht="15" customHeight="1" x14ac:dyDescent="0.2">
      <c r="F49" s="54"/>
      <c r="G49" s="54"/>
      <c r="H49" s="55"/>
      <c r="I49" s="59" t="s">
        <v>131</v>
      </c>
      <c r="J49" s="60" t="s">
        <v>132</v>
      </c>
      <c r="K49" s="60">
        <v>3146</v>
      </c>
      <c r="L49" s="60">
        <v>3185</v>
      </c>
      <c r="M49" s="60">
        <v>3198</v>
      </c>
      <c r="N49" s="60">
        <v>3154</v>
      </c>
      <c r="O49" s="60">
        <v>3109</v>
      </c>
      <c r="P49" s="60">
        <v>3071</v>
      </c>
      <c r="Q49" s="60">
        <v>3035</v>
      </c>
      <c r="R49" s="60">
        <v>3017</v>
      </c>
      <c r="S49" s="60">
        <v>2995</v>
      </c>
      <c r="T49" s="60">
        <v>2980</v>
      </c>
      <c r="U49" s="60">
        <v>3030</v>
      </c>
      <c r="V49" s="60">
        <v>3052</v>
      </c>
      <c r="W49" s="60">
        <v>36972</v>
      </c>
    </row>
    <row r="50" spans="6:23" ht="15" customHeight="1" x14ac:dyDescent="0.2">
      <c r="F50" s="54"/>
      <c r="G50" s="54"/>
      <c r="H50" s="55"/>
      <c r="I50" s="59" t="s">
        <v>133</v>
      </c>
      <c r="J50" s="60" t="s">
        <v>134</v>
      </c>
      <c r="K50" s="60">
        <v>590</v>
      </c>
      <c r="L50" s="60">
        <v>577</v>
      </c>
      <c r="M50" s="60">
        <v>581</v>
      </c>
      <c r="N50" s="60">
        <v>585</v>
      </c>
      <c r="O50" s="60">
        <v>583</v>
      </c>
      <c r="P50" s="60">
        <v>574</v>
      </c>
      <c r="Q50" s="60">
        <v>543</v>
      </c>
      <c r="R50" s="60">
        <v>544</v>
      </c>
      <c r="S50" s="60">
        <v>529</v>
      </c>
      <c r="T50" s="60">
        <v>521</v>
      </c>
      <c r="U50" s="60">
        <v>527</v>
      </c>
      <c r="V50" s="60">
        <v>542</v>
      </c>
      <c r="W50" s="60">
        <v>6696</v>
      </c>
    </row>
    <row r="51" spans="6:23" ht="15" customHeight="1" x14ac:dyDescent="0.2">
      <c r="F51" s="54"/>
      <c r="G51" s="54"/>
      <c r="H51" s="55"/>
      <c r="I51" s="59" t="s">
        <v>135</v>
      </c>
      <c r="J51" s="60" t="s">
        <v>136</v>
      </c>
      <c r="K51" s="60">
        <v>53</v>
      </c>
      <c r="L51" s="60">
        <v>52</v>
      </c>
      <c r="M51" s="60">
        <v>51</v>
      </c>
      <c r="N51" s="60">
        <v>51</v>
      </c>
      <c r="O51" s="60">
        <v>42</v>
      </c>
      <c r="P51" s="60">
        <v>48</v>
      </c>
      <c r="Q51" s="60">
        <v>39</v>
      </c>
      <c r="R51" s="60">
        <v>44</v>
      </c>
      <c r="S51" s="60">
        <v>46</v>
      </c>
      <c r="T51" s="60">
        <v>48</v>
      </c>
      <c r="U51" s="60">
        <v>45</v>
      </c>
      <c r="V51" s="60">
        <v>44</v>
      </c>
      <c r="W51" s="60">
        <v>563</v>
      </c>
    </row>
    <row r="52" spans="6:23" ht="15" customHeight="1" x14ac:dyDescent="0.2">
      <c r="F52" s="54"/>
      <c r="G52" s="54"/>
      <c r="H52" s="55"/>
      <c r="I52" s="59" t="s">
        <v>137</v>
      </c>
      <c r="J52" s="60" t="s">
        <v>138</v>
      </c>
      <c r="K52" s="60">
        <v>5</v>
      </c>
      <c r="L52" s="60">
        <v>4</v>
      </c>
      <c r="M52" s="60">
        <v>4</v>
      </c>
      <c r="N52" s="60">
        <v>5</v>
      </c>
      <c r="O52" s="60">
        <v>5</v>
      </c>
      <c r="P52" s="60">
        <v>5</v>
      </c>
      <c r="Q52" s="60">
        <v>4</v>
      </c>
      <c r="R52" s="60">
        <v>5</v>
      </c>
      <c r="S52" s="60">
        <v>5</v>
      </c>
      <c r="T52" s="60">
        <v>5</v>
      </c>
      <c r="U52" s="60">
        <v>5</v>
      </c>
      <c r="V52" s="60">
        <v>4</v>
      </c>
      <c r="W52" s="60">
        <v>56</v>
      </c>
    </row>
    <row r="53" spans="6:23" ht="15" customHeight="1" x14ac:dyDescent="0.2">
      <c r="F53" s="54"/>
      <c r="G53" s="54"/>
      <c r="H53" s="55"/>
      <c r="I53" s="59" t="s">
        <v>139</v>
      </c>
      <c r="J53" s="60" t="s">
        <v>140</v>
      </c>
      <c r="K53" s="60">
        <v>3</v>
      </c>
      <c r="L53" s="60">
        <v>3</v>
      </c>
      <c r="M53" s="60">
        <v>2</v>
      </c>
      <c r="N53" s="60">
        <v>2</v>
      </c>
      <c r="O53" s="60">
        <v>0</v>
      </c>
      <c r="P53" s="60">
        <v>2</v>
      </c>
      <c r="Q53" s="60">
        <v>4</v>
      </c>
      <c r="R53" s="60">
        <v>4</v>
      </c>
      <c r="S53" s="60">
        <v>1</v>
      </c>
      <c r="T53" s="60">
        <v>3</v>
      </c>
      <c r="U53" s="60">
        <v>1</v>
      </c>
      <c r="V53" s="60">
        <v>4</v>
      </c>
      <c r="W53" s="60">
        <v>29</v>
      </c>
    </row>
    <row r="54" spans="6:23" ht="15" customHeight="1" x14ac:dyDescent="0.2">
      <c r="F54" s="54"/>
      <c r="G54" s="54"/>
      <c r="H54" s="55"/>
      <c r="I54" s="59" t="s">
        <v>141</v>
      </c>
      <c r="J54" s="60" t="s">
        <v>142</v>
      </c>
      <c r="K54" s="60">
        <v>27</v>
      </c>
      <c r="L54" s="60">
        <v>27</v>
      </c>
      <c r="M54" s="60">
        <v>27</v>
      </c>
      <c r="N54" s="60">
        <v>27</v>
      </c>
      <c r="O54" s="60">
        <v>27</v>
      </c>
      <c r="P54" s="60">
        <v>27</v>
      </c>
      <c r="Q54" s="60">
        <v>27</v>
      </c>
      <c r="R54" s="60">
        <v>28</v>
      </c>
      <c r="S54" s="60">
        <v>28</v>
      </c>
      <c r="T54" s="60">
        <v>29</v>
      </c>
      <c r="U54" s="60">
        <v>27</v>
      </c>
      <c r="V54" s="60">
        <v>27</v>
      </c>
      <c r="W54" s="60">
        <v>328</v>
      </c>
    </row>
    <row r="55" spans="6:23" ht="15" customHeight="1" x14ac:dyDescent="0.2">
      <c r="F55" s="54"/>
      <c r="G55" s="54"/>
      <c r="H55" s="55"/>
      <c r="I55" s="59" t="s">
        <v>143</v>
      </c>
      <c r="J55" s="60" t="s">
        <v>144</v>
      </c>
      <c r="K55" s="60">
        <v>4</v>
      </c>
      <c r="L55" s="60">
        <v>3</v>
      </c>
      <c r="M55" s="60">
        <v>3</v>
      </c>
      <c r="N55" s="60">
        <v>3</v>
      </c>
      <c r="O55" s="60">
        <v>4</v>
      </c>
      <c r="P55" s="60">
        <v>4</v>
      </c>
      <c r="Q55" s="60">
        <v>4</v>
      </c>
      <c r="R55" s="60">
        <v>4</v>
      </c>
      <c r="S55" s="60">
        <v>4</v>
      </c>
      <c r="T55" s="60">
        <v>4</v>
      </c>
      <c r="U55" s="60">
        <v>4</v>
      </c>
      <c r="V55" s="60">
        <v>4</v>
      </c>
      <c r="W55" s="60">
        <v>45</v>
      </c>
    </row>
    <row r="56" spans="6:23" ht="15" customHeight="1" x14ac:dyDescent="0.2">
      <c r="F56" s="54"/>
      <c r="G56" s="54"/>
      <c r="H56" s="55"/>
      <c r="I56" s="59" t="s">
        <v>145</v>
      </c>
      <c r="J56" s="60" t="s">
        <v>146</v>
      </c>
      <c r="K56" s="60">
        <v>115</v>
      </c>
      <c r="L56" s="60">
        <v>116</v>
      </c>
      <c r="M56" s="60">
        <v>116</v>
      </c>
      <c r="N56" s="60">
        <v>116</v>
      </c>
      <c r="O56" s="60">
        <v>119</v>
      </c>
      <c r="P56" s="60">
        <v>119</v>
      </c>
      <c r="Q56" s="60">
        <v>118</v>
      </c>
      <c r="R56" s="60">
        <v>118</v>
      </c>
      <c r="S56" s="60">
        <v>122</v>
      </c>
      <c r="T56" s="60">
        <v>123</v>
      </c>
      <c r="U56" s="60">
        <v>121</v>
      </c>
      <c r="V56" s="60">
        <v>120</v>
      </c>
      <c r="W56" s="60">
        <v>1423</v>
      </c>
    </row>
    <row r="57" spans="6:23" ht="15" customHeight="1" x14ac:dyDescent="0.2">
      <c r="F57" s="54"/>
      <c r="G57" s="54"/>
      <c r="H57" s="55"/>
      <c r="I57" s="59" t="s">
        <v>147</v>
      </c>
      <c r="J57" s="60" t="s">
        <v>148</v>
      </c>
      <c r="K57" s="60">
        <v>3442</v>
      </c>
      <c r="L57" s="60">
        <v>3444</v>
      </c>
      <c r="M57" s="60">
        <v>3442</v>
      </c>
      <c r="N57" s="60">
        <v>3443</v>
      </c>
      <c r="O57" s="60">
        <v>3439</v>
      </c>
      <c r="P57" s="60">
        <v>3425</v>
      </c>
      <c r="Q57" s="60">
        <v>3781</v>
      </c>
      <c r="R57" s="60">
        <v>3777</v>
      </c>
      <c r="S57" s="60">
        <v>3791</v>
      </c>
      <c r="T57" s="60">
        <v>3787</v>
      </c>
      <c r="U57" s="60">
        <v>3792</v>
      </c>
      <c r="V57" s="60">
        <v>3793</v>
      </c>
      <c r="W57" s="60">
        <v>43356</v>
      </c>
    </row>
    <row r="58" spans="6:23" ht="15" customHeight="1" x14ac:dyDescent="0.2">
      <c r="F58" s="54"/>
      <c r="G58" s="54"/>
      <c r="H58" s="55"/>
      <c r="I58" s="59" t="s">
        <v>149</v>
      </c>
      <c r="J58" s="60" t="s">
        <v>150</v>
      </c>
      <c r="K58" s="60">
        <v>11572</v>
      </c>
      <c r="L58" s="60">
        <v>11624</v>
      </c>
      <c r="M58" s="60">
        <v>11692</v>
      </c>
      <c r="N58" s="60">
        <v>11768</v>
      </c>
      <c r="O58" s="60">
        <v>11820</v>
      </c>
      <c r="P58" s="60">
        <v>11929</v>
      </c>
      <c r="Q58" s="60">
        <v>11789</v>
      </c>
      <c r="R58" s="60">
        <v>11844</v>
      </c>
      <c r="S58" s="60">
        <v>11896</v>
      </c>
      <c r="T58" s="60">
        <v>11978</v>
      </c>
      <c r="U58" s="60">
        <v>12063</v>
      </c>
      <c r="V58" s="60">
        <v>12097</v>
      </c>
      <c r="W58" s="60">
        <v>142072</v>
      </c>
    </row>
    <row r="59" spans="6:23" ht="15" customHeight="1" x14ac:dyDescent="0.2">
      <c r="F59" s="54"/>
      <c r="G59" s="54"/>
      <c r="H59" s="55"/>
      <c r="I59" s="59" t="s">
        <v>151</v>
      </c>
      <c r="J59" s="60" t="s">
        <v>152</v>
      </c>
      <c r="K59" s="60">
        <v>6487</v>
      </c>
      <c r="L59" s="60">
        <v>6521</v>
      </c>
      <c r="M59" s="60">
        <v>6547</v>
      </c>
      <c r="N59" s="60">
        <v>6578</v>
      </c>
      <c r="O59" s="60">
        <v>6590</v>
      </c>
      <c r="P59" s="60">
        <v>6615</v>
      </c>
      <c r="Q59" s="60">
        <v>6509</v>
      </c>
      <c r="R59" s="60">
        <v>6546</v>
      </c>
      <c r="S59" s="60">
        <v>6557</v>
      </c>
      <c r="T59" s="60">
        <v>6604</v>
      </c>
      <c r="U59" s="60">
        <v>6626</v>
      </c>
      <c r="V59" s="60">
        <v>6629</v>
      </c>
      <c r="W59" s="60">
        <v>78809</v>
      </c>
    </row>
    <row r="60" spans="6:23" ht="15" customHeight="1" x14ac:dyDescent="0.2">
      <c r="F60" s="54"/>
      <c r="G60" s="54"/>
      <c r="H60" s="55"/>
      <c r="I60" s="59" t="s">
        <v>153</v>
      </c>
      <c r="J60" s="60" t="s">
        <v>154</v>
      </c>
      <c r="K60" s="60">
        <v>752</v>
      </c>
      <c r="L60" s="60">
        <v>751</v>
      </c>
      <c r="M60" s="60">
        <v>755</v>
      </c>
      <c r="N60" s="60">
        <v>762</v>
      </c>
      <c r="O60" s="60">
        <v>761</v>
      </c>
      <c r="P60" s="60">
        <v>761</v>
      </c>
      <c r="Q60" s="60">
        <v>741</v>
      </c>
      <c r="R60" s="60">
        <v>735</v>
      </c>
      <c r="S60" s="60">
        <v>741</v>
      </c>
      <c r="T60" s="60">
        <v>742</v>
      </c>
      <c r="U60" s="60">
        <v>742</v>
      </c>
      <c r="V60" s="60">
        <v>746</v>
      </c>
      <c r="W60" s="60">
        <v>8989</v>
      </c>
    </row>
    <row r="61" spans="6:23" ht="15" customHeight="1" x14ac:dyDescent="0.2">
      <c r="F61" s="54"/>
      <c r="G61" s="54"/>
      <c r="H61" s="55"/>
      <c r="I61" s="59" t="s">
        <v>155</v>
      </c>
      <c r="J61" s="60" t="s">
        <v>156</v>
      </c>
      <c r="K61" s="60">
        <v>163</v>
      </c>
      <c r="L61" s="60">
        <v>163</v>
      </c>
      <c r="M61" s="60">
        <v>165</v>
      </c>
      <c r="N61" s="60">
        <v>165</v>
      </c>
      <c r="O61" s="60">
        <v>163</v>
      </c>
      <c r="P61" s="60">
        <v>166</v>
      </c>
      <c r="Q61" s="60">
        <v>169</v>
      </c>
      <c r="R61" s="60">
        <v>169</v>
      </c>
      <c r="S61" s="60">
        <v>169</v>
      </c>
      <c r="T61" s="60">
        <v>173</v>
      </c>
      <c r="U61" s="60">
        <v>169</v>
      </c>
      <c r="V61" s="60">
        <v>169</v>
      </c>
      <c r="W61" s="60">
        <v>2003</v>
      </c>
    </row>
    <row r="62" spans="6:23" ht="15" customHeight="1" x14ac:dyDescent="0.2">
      <c r="F62" s="54"/>
      <c r="G62" s="54"/>
      <c r="H62" s="55"/>
      <c r="I62" s="59" t="s">
        <v>157</v>
      </c>
      <c r="J62" s="60" t="s">
        <v>158</v>
      </c>
      <c r="K62" s="60">
        <v>126</v>
      </c>
      <c r="L62" s="60">
        <v>125</v>
      </c>
      <c r="M62" s="60">
        <v>127</v>
      </c>
      <c r="N62" s="60">
        <v>128</v>
      </c>
      <c r="O62" s="60">
        <v>129</v>
      </c>
      <c r="P62" s="60">
        <v>130</v>
      </c>
      <c r="Q62" s="60">
        <v>130</v>
      </c>
      <c r="R62" s="60">
        <v>130</v>
      </c>
      <c r="S62" s="60">
        <v>131</v>
      </c>
      <c r="T62" s="60">
        <v>130</v>
      </c>
      <c r="U62" s="60">
        <v>128</v>
      </c>
      <c r="V62" s="60">
        <v>132</v>
      </c>
      <c r="W62" s="60">
        <v>1546</v>
      </c>
    </row>
    <row r="63" spans="6:23" ht="15" customHeight="1" x14ac:dyDescent="0.2">
      <c r="F63" s="54"/>
      <c r="G63" s="54"/>
      <c r="H63" s="55"/>
      <c r="I63" s="58" t="s">
        <v>159</v>
      </c>
      <c r="J63" s="57" t="s">
        <v>160</v>
      </c>
      <c r="K63" s="57">
        <v>51</v>
      </c>
      <c r="L63" s="57">
        <v>52</v>
      </c>
      <c r="M63" s="57">
        <v>52</v>
      </c>
      <c r="N63" s="57">
        <v>51</v>
      </c>
      <c r="O63" s="57">
        <v>50</v>
      </c>
      <c r="P63" s="57">
        <v>51</v>
      </c>
      <c r="Q63" s="57">
        <v>52</v>
      </c>
      <c r="R63" s="57">
        <v>52</v>
      </c>
      <c r="S63" s="57">
        <v>50</v>
      </c>
      <c r="T63" s="57">
        <v>50</v>
      </c>
      <c r="U63" s="57">
        <v>53</v>
      </c>
      <c r="V63" s="57">
        <v>50</v>
      </c>
      <c r="W63" s="57">
        <v>614</v>
      </c>
    </row>
    <row r="64" spans="6:23" ht="15" customHeight="1" x14ac:dyDescent="0.2">
      <c r="F64" s="54"/>
      <c r="G64" s="54"/>
      <c r="H64" s="55"/>
      <c r="I64" s="59" t="s">
        <v>161</v>
      </c>
      <c r="J64" s="60" t="s">
        <v>162</v>
      </c>
      <c r="K64" s="60">
        <v>1</v>
      </c>
      <c r="L64" s="60">
        <v>1</v>
      </c>
      <c r="M64" s="60">
        <v>1</v>
      </c>
      <c r="N64" s="60">
        <v>1</v>
      </c>
      <c r="O64" s="60">
        <v>0</v>
      </c>
      <c r="P64" s="60">
        <v>1</v>
      </c>
      <c r="Q64" s="60">
        <v>2</v>
      </c>
      <c r="R64" s="60">
        <v>1</v>
      </c>
      <c r="S64" s="60">
        <v>0</v>
      </c>
      <c r="T64" s="60">
        <v>1</v>
      </c>
      <c r="U64" s="60">
        <v>2</v>
      </c>
      <c r="V64" s="60">
        <v>0</v>
      </c>
      <c r="W64" s="60">
        <v>11</v>
      </c>
    </row>
    <row r="65" spans="6:24" ht="15" customHeight="1" x14ac:dyDescent="0.2">
      <c r="F65" s="54"/>
      <c r="G65" s="54"/>
      <c r="H65" s="55"/>
      <c r="I65" s="59" t="s">
        <v>163</v>
      </c>
      <c r="J65" s="60" t="s">
        <v>162</v>
      </c>
      <c r="K65" s="60">
        <v>30</v>
      </c>
      <c r="L65" s="60">
        <v>31</v>
      </c>
      <c r="M65" s="60">
        <v>31</v>
      </c>
      <c r="N65" s="60">
        <v>30</v>
      </c>
      <c r="O65" s="60">
        <v>30</v>
      </c>
      <c r="P65" s="60">
        <v>30</v>
      </c>
      <c r="Q65" s="60">
        <v>30</v>
      </c>
      <c r="R65" s="60">
        <v>30</v>
      </c>
      <c r="S65" s="60">
        <v>30</v>
      </c>
      <c r="T65" s="60">
        <v>29</v>
      </c>
      <c r="U65" s="60">
        <v>31</v>
      </c>
      <c r="V65" s="60">
        <v>30</v>
      </c>
      <c r="W65" s="60">
        <v>362</v>
      </c>
    </row>
    <row r="66" spans="6:24" ht="15" customHeight="1" x14ac:dyDescent="0.2">
      <c r="F66" s="54"/>
      <c r="G66" s="54"/>
      <c r="H66" s="55"/>
      <c r="I66" s="59" t="s">
        <v>164</v>
      </c>
      <c r="J66" s="60" t="s">
        <v>165</v>
      </c>
      <c r="K66" s="60">
        <v>15</v>
      </c>
      <c r="L66" s="60">
        <v>15</v>
      </c>
      <c r="M66" s="60">
        <v>15</v>
      </c>
      <c r="N66" s="60">
        <v>15</v>
      </c>
      <c r="O66" s="60">
        <v>15</v>
      </c>
      <c r="P66" s="60">
        <v>15</v>
      </c>
      <c r="Q66" s="60">
        <v>15</v>
      </c>
      <c r="R66" s="60">
        <v>15</v>
      </c>
      <c r="S66" s="60">
        <v>15</v>
      </c>
      <c r="T66" s="60">
        <v>15</v>
      </c>
      <c r="U66" s="60">
        <v>15</v>
      </c>
      <c r="V66" s="60">
        <v>15</v>
      </c>
      <c r="W66" s="60">
        <v>180</v>
      </c>
    </row>
    <row r="67" spans="6:24" ht="15" customHeight="1" x14ac:dyDescent="0.2">
      <c r="F67" s="54"/>
      <c r="G67" s="54"/>
      <c r="H67" s="55"/>
      <c r="I67" s="59" t="s">
        <v>166</v>
      </c>
      <c r="J67" s="60" t="s">
        <v>167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1</v>
      </c>
      <c r="S67" s="60">
        <v>0</v>
      </c>
      <c r="T67" s="60">
        <v>0</v>
      </c>
      <c r="U67" s="60">
        <v>0</v>
      </c>
      <c r="V67" s="60">
        <v>0</v>
      </c>
      <c r="W67" s="60">
        <v>1</v>
      </c>
    </row>
    <row r="68" spans="6:24" ht="15" customHeight="1" x14ac:dyDescent="0.2">
      <c r="F68" s="54"/>
      <c r="G68" s="54"/>
      <c r="H68" s="55"/>
      <c r="I68" s="59" t="s">
        <v>168</v>
      </c>
      <c r="J68" s="60" t="s">
        <v>167</v>
      </c>
      <c r="K68" s="60">
        <v>5</v>
      </c>
      <c r="L68" s="60">
        <v>5</v>
      </c>
      <c r="M68" s="60">
        <v>5</v>
      </c>
      <c r="N68" s="60">
        <v>5</v>
      </c>
      <c r="O68" s="60">
        <v>5</v>
      </c>
      <c r="P68" s="60">
        <v>5</v>
      </c>
      <c r="Q68" s="60">
        <v>5</v>
      </c>
      <c r="R68" s="60">
        <v>5</v>
      </c>
      <c r="S68" s="60">
        <v>5</v>
      </c>
      <c r="T68" s="60">
        <v>5</v>
      </c>
      <c r="U68" s="60">
        <v>5</v>
      </c>
      <c r="V68" s="60">
        <v>5</v>
      </c>
      <c r="W68" s="60">
        <v>60</v>
      </c>
    </row>
    <row r="69" spans="6:24" ht="15" customHeight="1" x14ac:dyDescent="0.2">
      <c r="F69" s="54"/>
      <c r="G69" s="54"/>
      <c r="H69" s="55"/>
      <c r="I69" s="58" t="s">
        <v>169</v>
      </c>
      <c r="J69" s="57" t="s">
        <v>170</v>
      </c>
      <c r="K69" s="57">
        <v>15</v>
      </c>
      <c r="L69" s="57">
        <v>16</v>
      </c>
      <c r="M69" s="57">
        <v>15</v>
      </c>
      <c r="N69" s="57">
        <v>15</v>
      </c>
      <c r="O69" s="57">
        <v>15</v>
      </c>
      <c r="P69" s="57">
        <v>15</v>
      </c>
      <c r="Q69" s="57">
        <v>15</v>
      </c>
      <c r="R69" s="57">
        <v>15</v>
      </c>
      <c r="S69" s="57">
        <v>15</v>
      </c>
      <c r="T69" s="57">
        <v>15</v>
      </c>
      <c r="U69" s="57">
        <v>15</v>
      </c>
      <c r="V69" s="57">
        <v>15</v>
      </c>
      <c r="W69" s="57">
        <v>181</v>
      </c>
    </row>
    <row r="70" spans="6:24" ht="15" customHeight="1" x14ac:dyDescent="0.2">
      <c r="F70" s="54"/>
      <c r="G70" s="54"/>
      <c r="H70" s="55"/>
      <c r="I70" s="59" t="s">
        <v>171</v>
      </c>
      <c r="J70" s="60" t="s">
        <v>172</v>
      </c>
      <c r="K70" s="60">
        <v>12</v>
      </c>
      <c r="L70" s="60">
        <v>13</v>
      </c>
      <c r="M70" s="60">
        <v>12</v>
      </c>
      <c r="N70" s="60">
        <v>12</v>
      </c>
      <c r="O70" s="60">
        <v>12</v>
      </c>
      <c r="P70" s="60">
        <v>12</v>
      </c>
      <c r="Q70" s="60">
        <v>12</v>
      </c>
      <c r="R70" s="60">
        <v>12</v>
      </c>
      <c r="S70" s="60">
        <v>12</v>
      </c>
      <c r="T70" s="60">
        <v>12</v>
      </c>
      <c r="U70" s="60">
        <v>12</v>
      </c>
      <c r="V70" s="60">
        <v>12</v>
      </c>
      <c r="W70" s="60">
        <v>145</v>
      </c>
    </row>
    <row r="71" spans="6:24" ht="15" customHeight="1" x14ac:dyDescent="0.2">
      <c r="F71" s="54"/>
      <c r="G71" s="54"/>
      <c r="H71" s="55"/>
      <c r="I71" s="59" t="s">
        <v>173</v>
      </c>
      <c r="J71" s="60" t="s">
        <v>174</v>
      </c>
      <c r="K71" s="60">
        <v>3</v>
      </c>
      <c r="L71" s="60">
        <v>3</v>
      </c>
      <c r="M71" s="60">
        <v>3</v>
      </c>
      <c r="N71" s="60">
        <v>3</v>
      </c>
      <c r="O71" s="60">
        <v>3</v>
      </c>
      <c r="P71" s="60">
        <v>3</v>
      </c>
      <c r="Q71" s="60">
        <v>3</v>
      </c>
      <c r="R71" s="60">
        <v>3</v>
      </c>
      <c r="S71" s="60">
        <v>3</v>
      </c>
      <c r="T71" s="60">
        <v>3</v>
      </c>
      <c r="U71" s="60">
        <v>3</v>
      </c>
      <c r="V71" s="60">
        <v>3</v>
      </c>
      <c r="W71" s="60">
        <v>36</v>
      </c>
    </row>
    <row r="72" spans="6:24" ht="15" customHeight="1" x14ac:dyDescent="0.2">
      <c r="F72" s="54"/>
      <c r="G72" s="54"/>
      <c r="H72" s="55"/>
      <c r="I72" s="58" t="s">
        <v>175</v>
      </c>
      <c r="J72" s="57" t="s">
        <v>176</v>
      </c>
      <c r="K72" s="57">
        <v>19</v>
      </c>
      <c r="L72" s="57">
        <v>16</v>
      </c>
      <c r="M72" s="57">
        <v>10</v>
      </c>
      <c r="N72" s="57">
        <v>8</v>
      </c>
      <c r="O72" s="57">
        <v>7</v>
      </c>
      <c r="P72" s="57">
        <v>21</v>
      </c>
      <c r="Q72" s="57">
        <v>26</v>
      </c>
      <c r="R72" s="57">
        <v>14</v>
      </c>
      <c r="S72" s="57">
        <v>8</v>
      </c>
      <c r="T72" s="57">
        <v>10</v>
      </c>
      <c r="U72" s="57">
        <v>9</v>
      </c>
      <c r="V72" s="57">
        <v>5</v>
      </c>
      <c r="W72" s="57">
        <v>153</v>
      </c>
    </row>
    <row r="73" spans="6:24" ht="15" customHeight="1" x14ac:dyDescent="0.2">
      <c r="F73" s="54"/>
      <c r="G73" s="54"/>
      <c r="H73" s="55"/>
      <c r="I73" s="59" t="s">
        <v>177</v>
      </c>
      <c r="J73" s="60" t="s">
        <v>178</v>
      </c>
      <c r="K73" s="60">
        <v>10</v>
      </c>
      <c r="L73" s="60">
        <v>10</v>
      </c>
      <c r="M73" s="60">
        <v>10</v>
      </c>
      <c r="N73" s="60">
        <v>8</v>
      </c>
      <c r="O73" s="60">
        <v>6</v>
      </c>
      <c r="P73" s="60">
        <v>11</v>
      </c>
      <c r="Q73" s="60">
        <v>12</v>
      </c>
      <c r="R73" s="60">
        <v>12</v>
      </c>
      <c r="S73" s="60">
        <v>8</v>
      </c>
      <c r="T73" s="60">
        <v>10</v>
      </c>
      <c r="U73" s="60">
        <v>9</v>
      </c>
      <c r="V73" s="60">
        <v>5</v>
      </c>
      <c r="W73" s="60">
        <v>111</v>
      </c>
    </row>
    <row r="74" spans="6:24" ht="15" customHeight="1" x14ac:dyDescent="0.2">
      <c r="F74" s="54"/>
      <c r="G74" s="54"/>
      <c r="H74" s="55"/>
      <c r="I74" s="59" t="s">
        <v>179</v>
      </c>
      <c r="J74" s="60" t="s">
        <v>180</v>
      </c>
      <c r="K74" s="60">
        <v>9</v>
      </c>
      <c r="L74" s="60">
        <v>6</v>
      </c>
      <c r="M74" s="60">
        <v>0</v>
      </c>
      <c r="N74" s="60">
        <v>0</v>
      </c>
      <c r="O74" s="60">
        <v>1</v>
      </c>
      <c r="P74" s="60">
        <v>10</v>
      </c>
      <c r="Q74" s="60">
        <v>14</v>
      </c>
      <c r="R74" s="60">
        <v>2</v>
      </c>
      <c r="S74" s="60">
        <v>0</v>
      </c>
      <c r="T74" s="60">
        <v>0</v>
      </c>
      <c r="U74" s="60">
        <v>0</v>
      </c>
      <c r="V74" s="60">
        <v>0</v>
      </c>
      <c r="W74" s="60">
        <v>42</v>
      </c>
    </row>
    <row r="75" spans="6:24" ht="15" customHeight="1" x14ac:dyDescent="0.2">
      <c r="F75" s="54"/>
      <c r="G75" s="54"/>
      <c r="H75" s="55"/>
      <c r="I75" s="56" t="s">
        <v>181</v>
      </c>
      <c r="J75" s="57" t="s">
        <v>182</v>
      </c>
      <c r="K75" s="57">
        <v>178755462.5</v>
      </c>
      <c r="L75" s="57">
        <v>163618861.59999999</v>
      </c>
      <c r="M75" s="57">
        <v>159587532.09999999</v>
      </c>
      <c r="N75" s="57">
        <v>153118813.19999999</v>
      </c>
      <c r="O75" s="57">
        <v>160123301.30000001</v>
      </c>
      <c r="P75" s="57">
        <v>158307903.19999999</v>
      </c>
      <c r="Q75" s="57">
        <v>175474550.19999999</v>
      </c>
      <c r="R75" s="57">
        <v>163686472</v>
      </c>
      <c r="S75" s="57">
        <v>144035867.19999999</v>
      </c>
      <c r="T75" s="57">
        <v>142434502.69999999</v>
      </c>
      <c r="U75" s="57">
        <v>144833392.90000001</v>
      </c>
      <c r="V75" s="57">
        <v>147552029.30000001</v>
      </c>
      <c r="W75" s="57">
        <v>1891528688.2</v>
      </c>
      <c r="X75" s="85">
        <f>+W75-W116</f>
        <v>1646391578.2</v>
      </c>
    </row>
    <row r="76" spans="6:24" ht="15" customHeight="1" x14ac:dyDescent="0.2">
      <c r="F76" s="54"/>
      <c r="G76" s="54"/>
      <c r="H76" s="55"/>
      <c r="I76" s="58" t="s">
        <v>183</v>
      </c>
      <c r="J76" s="57" t="s">
        <v>184</v>
      </c>
      <c r="K76" s="57">
        <v>11613502.1</v>
      </c>
      <c r="L76" s="57">
        <v>13165818</v>
      </c>
      <c r="M76" s="57">
        <v>8155716.4000000004</v>
      </c>
      <c r="N76" s="57">
        <v>5878003</v>
      </c>
      <c r="O76" s="57">
        <v>4850771.5999999996</v>
      </c>
      <c r="P76" s="57">
        <v>3842507.9</v>
      </c>
      <c r="Q76" s="57">
        <v>3316802.7</v>
      </c>
      <c r="R76" s="57">
        <v>3492851.7</v>
      </c>
      <c r="S76" s="57">
        <v>4013881.4</v>
      </c>
      <c r="T76" s="57">
        <v>4086548.1</v>
      </c>
      <c r="U76" s="57">
        <v>6441453</v>
      </c>
      <c r="V76" s="57">
        <v>8746592.5999999996</v>
      </c>
      <c r="W76" s="57">
        <v>77604448.5</v>
      </c>
    </row>
    <row r="77" spans="6:24" ht="15" customHeight="1" x14ac:dyDescent="0.2">
      <c r="F77" s="54"/>
      <c r="G77" s="54"/>
      <c r="H77" s="55"/>
      <c r="I77" s="59" t="s">
        <v>185</v>
      </c>
      <c r="J77" s="60" t="s">
        <v>102</v>
      </c>
      <c r="K77" s="60">
        <v>766945.4</v>
      </c>
      <c r="L77" s="60">
        <v>792425.1</v>
      </c>
      <c r="M77" s="60">
        <v>625748</v>
      </c>
      <c r="N77" s="60">
        <v>513798.2</v>
      </c>
      <c r="O77" s="60">
        <v>402448.4</v>
      </c>
      <c r="P77" s="60">
        <v>341654.7</v>
      </c>
      <c r="Q77" s="60">
        <v>307798.2</v>
      </c>
      <c r="R77" s="60">
        <v>327227.2</v>
      </c>
      <c r="S77" s="60">
        <v>360705.2</v>
      </c>
      <c r="T77" s="60">
        <v>362962</v>
      </c>
      <c r="U77" s="60">
        <v>492474.3</v>
      </c>
      <c r="V77" s="60">
        <v>673076.3</v>
      </c>
      <c r="W77" s="60">
        <v>5967263</v>
      </c>
    </row>
    <row r="78" spans="6:24" ht="15" customHeight="1" x14ac:dyDescent="0.2">
      <c r="F78" s="54"/>
      <c r="G78" s="54"/>
      <c r="H78" s="55"/>
      <c r="I78" s="59" t="s">
        <v>186</v>
      </c>
      <c r="J78" s="60" t="s">
        <v>104</v>
      </c>
      <c r="K78" s="60">
        <v>3683167.7</v>
      </c>
      <c r="L78" s="60">
        <v>4293900.5</v>
      </c>
      <c r="M78" s="60">
        <v>2427759.5</v>
      </c>
      <c r="N78" s="60">
        <v>1828085.5</v>
      </c>
      <c r="O78" s="60">
        <v>1689296.4</v>
      </c>
      <c r="P78" s="60">
        <v>1545584.7</v>
      </c>
      <c r="Q78" s="60">
        <v>1491996.5</v>
      </c>
      <c r="R78" s="60">
        <v>1495212.5</v>
      </c>
      <c r="S78" s="60">
        <v>1660738.9</v>
      </c>
      <c r="T78" s="60">
        <v>1624273.4</v>
      </c>
      <c r="U78" s="60">
        <v>2041188</v>
      </c>
      <c r="V78" s="60">
        <v>2889984.1</v>
      </c>
      <c r="W78" s="60">
        <v>26671187.699999999</v>
      </c>
    </row>
    <row r="79" spans="6:24" ht="15" customHeight="1" x14ac:dyDescent="0.2">
      <c r="F79" s="54"/>
      <c r="G79" s="54"/>
      <c r="H79" s="55"/>
      <c r="I79" s="59" t="s">
        <v>187</v>
      </c>
      <c r="J79" s="60" t="s">
        <v>106</v>
      </c>
      <c r="K79" s="60">
        <v>5108033.5</v>
      </c>
      <c r="L79" s="60">
        <v>5874788</v>
      </c>
      <c r="M79" s="60">
        <v>3488908.5</v>
      </c>
      <c r="N79" s="60">
        <v>2354197.9</v>
      </c>
      <c r="O79" s="60">
        <v>1908494.8</v>
      </c>
      <c r="P79" s="60">
        <v>1463437.7</v>
      </c>
      <c r="Q79" s="60">
        <v>1068388.5</v>
      </c>
      <c r="R79" s="60">
        <v>1207674.8999999999</v>
      </c>
      <c r="S79" s="60">
        <v>1419429.6</v>
      </c>
      <c r="T79" s="60">
        <v>1438030.9</v>
      </c>
      <c r="U79" s="60">
        <v>2383939.7999999998</v>
      </c>
      <c r="V79" s="60">
        <v>3336196.8</v>
      </c>
      <c r="W79" s="60">
        <v>31051520.899999999</v>
      </c>
    </row>
    <row r="80" spans="6:24" ht="15" customHeight="1" x14ac:dyDescent="0.2">
      <c r="F80" s="54"/>
      <c r="G80" s="54"/>
      <c r="H80" s="55"/>
      <c r="I80" s="59" t="s">
        <v>188</v>
      </c>
      <c r="J80" s="60" t="s">
        <v>108</v>
      </c>
      <c r="K80" s="60">
        <v>5403</v>
      </c>
      <c r="L80" s="60">
        <v>4114.1000000000004</v>
      </c>
      <c r="M80" s="60">
        <v>5691.2</v>
      </c>
      <c r="N80" s="60">
        <v>4138.8999999999996</v>
      </c>
      <c r="O80" s="60">
        <v>4026.5</v>
      </c>
      <c r="P80" s="60">
        <v>3104</v>
      </c>
      <c r="Q80" s="60">
        <v>3110.2</v>
      </c>
      <c r="R80" s="60">
        <v>2422.9</v>
      </c>
      <c r="S80" s="60">
        <v>2658.8</v>
      </c>
      <c r="T80" s="60">
        <v>4531.6000000000004</v>
      </c>
      <c r="U80" s="60">
        <v>4781</v>
      </c>
      <c r="V80" s="60">
        <v>5499.5</v>
      </c>
      <c r="W80" s="60">
        <v>49481.7</v>
      </c>
    </row>
    <row r="81" spans="6:23" ht="15" customHeight="1" x14ac:dyDescent="0.2">
      <c r="F81" s="54"/>
      <c r="G81" s="54"/>
      <c r="H81" s="55"/>
      <c r="I81" s="59" t="s">
        <v>189</v>
      </c>
      <c r="J81" s="60" t="s">
        <v>110</v>
      </c>
      <c r="K81" s="60">
        <v>619073.5</v>
      </c>
      <c r="L81" s="60">
        <v>622389.19999999995</v>
      </c>
      <c r="M81" s="60">
        <v>469958.2</v>
      </c>
      <c r="N81" s="60">
        <v>313447</v>
      </c>
      <c r="O81" s="60">
        <v>197144.8</v>
      </c>
      <c r="P81" s="60">
        <v>70983.899999999994</v>
      </c>
      <c r="Q81" s="60">
        <v>67122.7</v>
      </c>
      <c r="R81" s="60">
        <v>74220.5</v>
      </c>
      <c r="S81" s="60">
        <v>105332.2</v>
      </c>
      <c r="T81" s="60">
        <v>131874.9</v>
      </c>
      <c r="U81" s="60">
        <v>406269.5</v>
      </c>
      <c r="V81" s="60">
        <v>543474.6</v>
      </c>
      <c r="W81" s="60">
        <v>3621291</v>
      </c>
    </row>
    <row r="82" spans="6:23" ht="15" customHeight="1" x14ac:dyDescent="0.2">
      <c r="F82" s="54"/>
      <c r="G82" s="54"/>
      <c r="H82" s="55"/>
      <c r="I82" s="59" t="s">
        <v>190</v>
      </c>
      <c r="J82" s="60" t="s">
        <v>112</v>
      </c>
      <c r="K82" s="60">
        <v>113665.8</v>
      </c>
      <c r="L82" s="60">
        <v>111760.5</v>
      </c>
      <c r="M82" s="60">
        <v>76436.399999999994</v>
      </c>
      <c r="N82" s="60">
        <v>63048.2</v>
      </c>
      <c r="O82" s="60">
        <v>39794.1</v>
      </c>
      <c r="P82" s="60">
        <v>15482.5</v>
      </c>
      <c r="Q82" s="60">
        <v>19912.599999999999</v>
      </c>
      <c r="R82" s="60">
        <v>20943.400000000001</v>
      </c>
      <c r="S82" s="60">
        <v>28276.2</v>
      </c>
      <c r="T82" s="60">
        <v>32221</v>
      </c>
      <c r="U82" s="60">
        <v>70464.3</v>
      </c>
      <c r="V82" s="60">
        <v>75828.2</v>
      </c>
      <c r="W82" s="60">
        <v>667833.19999999995</v>
      </c>
    </row>
    <row r="83" spans="6:23" ht="15" customHeight="1" x14ac:dyDescent="0.2">
      <c r="F83" s="54"/>
      <c r="G83" s="54"/>
      <c r="H83" s="55"/>
      <c r="I83" s="59" t="s">
        <v>191</v>
      </c>
      <c r="J83" s="60" t="s">
        <v>114</v>
      </c>
      <c r="K83" s="60">
        <v>0</v>
      </c>
      <c r="L83" s="60">
        <v>0</v>
      </c>
      <c r="M83" s="60">
        <v>0</v>
      </c>
      <c r="N83" s="60">
        <v>1376</v>
      </c>
      <c r="O83" s="60">
        <v>1101.2</v>
      </c>
      <c r="P83" s="60">
        <v>10775.5</v>
      </c>
      <c r="Q83" s="60">
        <v>7889.6</v>
      </c>
      <c r="R83" s="60">
        <v>5471.9</v>
      </c>
      <c r="S83" s="60">
        <v>6571.2</v>
      </c>
      <c r="T83" s="60">
        <v>5572.3</v>
      </c>
      <c r="U83" s="60">
        <v>6306.1</v>
      </c>
      <c r="V83" s="60">
        <v>8797.9</v>
      </c>
      <c r="W83" s="60">
        <v>53861.7</v>
      </c>
    </row>
    <row r="84" spans="6:23" ht="15" customHeight="1" x14ac:dyDescent="0.2">
      <c r="F84" s="54"/>
      <c r="G84" s="54"/>
      <c r="H84" s="55"/>
      <c r="I84" s="59" t="s">
        <v>192</v>
      </c>
      <c r="J84" s="60" t="s">
        <v>116</v>
      </c>
      <c r="K84" s="60">
        <v>297410.40000000002</v>
      </c>
      <c r="L84" s="60">
        <v>361579.8</v>
      </c>
      <c r="M84" s="60">
        <v>224732.79999999999</v>
      </c>
      <c r="N84" s="60">
        <v>141439.29999999999</v>
      </c>
      <c r="O84" s="60">
        <v>78654.399999999994</v>
      </c>
      <c r="P84" s="60">
        <v>28776.400000000001</v>
      </c>
      <c r="Q84" s="60">
        <v>27096.6</v>
      </c>
      <c r="R84" s="60">
        <v>33857.199999999997</v>
      </c>
      <c r="S84" s="60">
        <v>45589.9</v>
      </c>
      <c r="T84" s="60">
        <v>58222.9</v>
      </c>
      <c r="U84" s="60">
        <v>258402.5</v>
      </c>
      <c r="V84" s="60">
        <v>288021.3</v>
      </c>
      <c r="W84" s="60">
        <v>1843783.5</v>
      </c>
    </row>
    <row r="85" spans="6:23" ht="15" customHeight="1" x14ac:dyDescent="0.2">
      <c r="F85" s="54"/>
      <c r="G85" s="54"/>
      <c r="H85" s="55"/>
      <c r="I85" s="59" t="s">
        <v>193</v>
      </c>
      <c r="J85" s="60" t="s">
        <v>118</v>
      </c>
      <c r="K85" s="60">
        <v>646687.30000000005</v>
      </c>
      <c r="L85" s="60">
        <v>749337.8</v>
      </c>
      <c r="M85" s="60">
        <v>551769.4</v>
      </c>
      <c r="N85" s="60">
        <v>413319</v>
      </c>
      <c r="O85" s="60">
        <v>320101.3</v>
      </c>
      <c r="P85" s="60">
        <v>221113.60000000001</v>
      </c>
      <c r="Q85" s="60">
        <v>170533.5</v>
      </c>
      <c r="R85" s="60">
        <v>179098.2</v>
      </c>
      <c r="S85" s="60">
        <v>214800.7</v>
      </c>
      <c r="T85" s="60">
        <v>262567.2</v>
      </c>
      <c r="U85" s="60">
        <v>510830.4</v>
      </c>
      <c r="V85" s="60">
        <v>622491.4</v>
      </c>
      <c r="W85" s="60">
        <v>4862649.8</v>
      </c>
    </row>
    <row r="86" spans="6:23" ht="15" customHeight="1" x14ac:dyDescent="0.2">
      <c r="I86" s="59" t="s">
        <v>194</v>
      </c>
      <c r="J86" s="60" t="s">
        <v>120</v>
      </c>
      <c r="K86" s="60">
        <v>373115.5</v>
      </c>
      <c r="L86" s="60">
        <v>355523</v>
      </c>
      <c r="M86" s="60">
        <v>284712.40000000002</v>
      </c>
      <c r="N86" s="60">
        <v>245153</v>
      </c>
      <c r="O86" s="60">
        <v>209709.7</v>
      </c>
      <c r="P86" s="60">
        <v>141594.9</v>
      </c>
      <c r="Q86" s="60">
        <v>152954.29999999999</v>
      </c>
      <c r="R86" s="60">
        <v>146723</v>
      </c>
      <c r="S86" s="60">
        <v>169778.7</v>
      </c>
      <c r="T86" s="60">
        <v>166291.9</v>
      </c>
      <c r="U86" s="60">
        <v>266797.09999999998</v>
      </c>
      <c r="V86" s="60">
        <v>303222.5</v>
      </c>
      <c r="W86" s="60">
        <v>2815576</v>
      </c>
    </row>
    <row r="87" spans="6:23" ht="15" customHeight="1" x14ac:dyDescent="0.2">
      <c r="I87" s="58" t="s">
        <v>195</v>
      </c>
      <c r="J87" s="57" t="s">
        <v>196</v>
      </c>
      <c r="K87" s="57">
        <v>47945597.799999997</v>
      </c>
      <c r="L87" s="57">
        <v>47577248.100000001</v>
      </c>
      <c r="M87" s="57">
        <v>44491659.899999999</v>
      </c>
      <c r="N87" s="57">
        <v>41831344.200000003</v>
      </c>
      <c r="O87" s="57">
        <v>38385481.299999997</v>
      </c>
      <c r="P87" s="57">
        <v>36735573.600000001</v>
      </c>
      <c r="Q87" s="57">
        <v>36918568.899999999</v>
      </c>
      <c r="R87" s="57">
        <v>33725537.799999997</v>
      </c>
      <c r="S87" s="57">
        <v>36849320.200000003</v>
      </c>
      <c r="T87" s="57">
        <v>35740040.399999999</v>
      </c>
      <c r="U87" s="57">
        <v>40365057.399999999</v>
      </c>
      <c r="V87" s="57">
        <v>44242639.100000001</v>
      </c>
      <c r="W87" s="57">
        <v>484808068.69999999</v>
      </c>
    </row>
    <row r="88" spans="6:23" ht="15" customHeight="1" x14ac:dyDescent="0.2">
      <c r="I88" s="59" t="s">
        <v>197</v>
      </c>
      <c r="J88" s="60" t="s">
        <v>124</v>
      </c>
      <c r="K88" s="60">
        <v>3350.3</v>
      </c>
      <c r="L88" s="60">
        <v>3408.3</v>
      </c>
      <c r="M88" s="60">
        <v>3001.9</v>
      </c>
      <c r="N88" s="60">
        <v>3691.7</v>
      </c>
      <c r="O88" s="60">
        <v>3142.4</v>
      </c>
      <c r="P88" s="60">
        <v>3947.7</v>
      </c>
      <c r="Q88" s="60">
        <v>3501</v>
      </c>
      <c r="R88" s="60">
        <v>3414</v>
      </c>
      <c r="S88" s="60">
        <v>3620.9</v>
      </c>
      <c r="T88" s="60">
        <v>2502.3000000000002</v>
      </c>
      <c r="U88" s="60">
        <v>3388.2</v>
      </c>
      <c r="V88" s="60">
        <v>3721</v>
      </c>
      <c r="W88" s="60">
        <v>40689.699999999997</v>
      </c>
    </row>
    <row r="89" spans="6:23" ht="15" customHeight="1" x14ac:dyDescent="0.2">
      <c r="I89" s="59" t="s">
        <v>198</v>
      </c>
      <c r="J89" s="60" t="s">
        <v>126</v>
      </c>
      <c r="K89" s="60">
        <v>200</v>
      </c>
      <c r="L89" s="60">
        <v>1500</v>
      </c>
      <c r="M89" s="60">
        <v>781</v>
      </c>
      <c r="N89" s="60">
        <v>713</v>
      </c>
      <c r="O89" s="60">
        <v>644.6</v>
      </c>
      <c r="P89" s="60">
        <v>350.3</v>
      </c>
      <c r="Q89" s="60">
        <v>-231</v>
      </c>
      <c r="R89" s="60">
        <v>0</v>
      </c>
      <c r="S89" s="60">
        <v>0</v>
      </c>
      <c r="T89" s="60">
        <v>0</v>
      </c>
      <c r="U89" s="60">
        <v>0</v>
      </c>
      <c r="V89" s="60">
        <v>0</v>
      </c>
      <c r="W89" s="60">
        <v>3957.9</v>
      </c>
    </row>
    <row r="90" spans="6:23" ht="15" customHeight="1" x14ac:dyDescent="0.2">
      <c r="I90" s="59" t="s">
        <v>199</v>
      </c>
      <c r="J90" s="60" t="s">
        <v>128</v>
      </c>
      <c r="K90" s="60">
        <v>15584.3</v>
      </c>
      <c r="L90" s="60">
        <v>7929.2</v>
      </c>
      <c r="M90" s="60">
        <v>5741.4</v>
      </c>
      <c r="N90" s="60">
        <v>7293.5</v>
      </c>
      <c r="O90" s="60">
        <v>10469.6</v>
      </c>
      <c r="P90" s="60">
        <v>14924.7</v>
      </c>
      <c r="Q90" s="60">
        <v>7424.7</v>
      </c>
      <c r="R90" s="60">
        <v>9244.4</v>
      </c>
      <c r="S90" s="60">
        <v>11355.1</v>
      </c>
      <c r="T90" s="60">
        <v>8291.6</v>
      </c>
      <c r="U90" s="60">
        <v>6888.5</v>
      </c>
      <c r="V90" s="60">
        <v>5329</v>
      </c>
      <c r="W90" s="60">
        <v>110476</v>
      </c>
    </row>
    <row r="91" spans="6:23" ht="15" customHeight="1" x14ac:dyDescent="0.2">
      <c r="I91" s="59" t="s">
        <v>200</v>
      </c>
      <c r="J91" s="60" t="s">
        <v>130</v>
      </c>
      <c r="K91" s="60">
        <v>542510.5</v>
      </c>
      <c r="L91" s="60">
        <v>617301.6</v>
      </c>
      <c r="M91" s="60">
        <v>457678.4</v>
      </c>
      <c r="N91" s="60">
        <v>374894.9</v>
      </c>
      <c r="O91" s="60">
        <v>348126.5</v>
      </c>
      <c r="P91" s="60">
        <v>329362</v>
      </c>
      <c r="Q91" s="60">
        <v>260354</v>
      </c>
      <c r="R91" s="60">
        <v>278113.90000000002</v>
      </c>
      <c r="S91" s="60">
        <v>299920.3</v>
      </c>
      <c r="T91" s="60">
        <v>292682.5</v>
      </c>
      <c r="U91" s="60">
        <v>343186.3</v>
      </c>
      <c r="V91" s="60">
        <v>420327.8</v>
      </c>
      <c r="W91" s="60">
        <v>4564458.7</v>
      </c>
    </row>
    <row r="92" spans="6:23" ht="15" customHeight="1" x14ac:dyDescent="0.2">
      <c r="I92" s="59" t="s">
        <v>201</v>
      </c>
      <c r="J92" s="60" t="s">
        <v>132</v>
      </c>
      <c r="K92" s="60">
        <v>1440454.7</v>
      </c>
      <c r="L92" s="60">
        <v>1436643.6</v>
      </c>
      <c r="M92" s="60">
        <v>1193505.1000000001</v>
      </c>
      <c r="N92" s="60">
        <v>1122449.6000000001</v>
      </c>
      <c r="O92" s="60">
        <v>947627.9</v>
      </c>
      <c r="P92" s="60">
        <v>882394.9</v>
      </c>
      <c r="Q92" s="60">
        <v>816080.5</v>
      </c>
      <c r="R92" s="60">
        <v>845470.8</v>
      </c>
      <c r="S92" s="60">
        <v>881967.2</v>
      </c>
      <c r="T92" s="60">
        <v>801859.7</v>
      </c>
      <c r="U92" s="60">
        <v>1008787.2</v>
      </c>
      <c r="V92" s="60">
        <v>1227316.3</v>
      </c>
      <c r="W92" s="60">
        <v>12604557.5</v>
      </c>
    </row>
    <row r="93" spans="6:23" ht="15" customHeight="1" x14ac:dyDescent="0.2">
      <c r="I93" s="59" t="s">
        <v>202</v>
      </c>
      <c r="J93" s="60" t="s">
        <v>134</v>
      </c>
      <c r="K93" s="60">
        <v>947231.8</v>
      </c>
      <c r="L93" s="60">
        <v>903451.9</v>
      </c>
      <c r="M93" s="60">
        <v>807511.2</v>
      </c>
      <c r="N93" s="60">
        <v>978695.7</v>
      </c>
      <c r="O93" s="60">
        <v>425866.4</v>
      </c>
      <c r="P93" s="60">
        <v>502579.20000000001</v>
      </c>
      <c r="Q93" s="60">
        <v>582059</v>
      </c>
      <c r="R93" s="60">
        <v>563568.30000000005</v>
      </c>
      <c r="S93" s="60">
        <v>561560.5</v>
      </c>
      <c r="T93" s="60">
        <v>545226.80000000005</v>
      </c>
      <c r="U93" s="60">
        <v>615965.80000000005</v>
      </c>
      <c r="V93" s="60">
        <v>754487.8</v>
      </c>
      <c r="W93" s="60">
        <v>8188204.4000000004</v>
      </c>
    </row>
    <row r="94" spans="6:23" ht="15" customHeight="1" x14ac:dyDescent="0.2">
      <c r="I94" s="59" t="s">
        <v>203</v>
      </c>
      <c r="J94" s="60" t="s">
        <v>136</v>
      </c>
      <c r="K94" s="60">
        <v>327500.2</v>
      </c>
      <c r="L94" s="60">
        <v>359550.8</v>
      </c>
      <c r="M94" s="60">
        <v>256385.1</v>
      </c>
      <c r="N94" s="60">
        <v>231631.7</v>
      </c>
      <c r="O94" s="60">
        <v>161878.9</v>
      </c>
      <c r="P94" s="60">
        <v>164134.1</v>
      </c>
      <c r="Q94" s="60">
        <v>201746.6</v>
      </c>
      <c r="R94" s="60">
        <v>220764.2</v>
      </c>
      <c r="S94" s="60">
        <v>201350</v>
      </c>
      <c r="T94" s="60">
        <v>186470.8</v>
      </c>
      <c r="U94" s="60">
        <v>271814.2</v>
      </c>
      <c r="V94" s="60">
        <v>257309.1</v>
      </c>
      <c r="W94" s="60">
        <v>2840535.7</v>
      </c>
    </row>
    <row r="95" spans="6:23" ht="15" customHeight="1" x14ac:dyDescent="0.2">
      <c r="I95" s="59" t="s">
        <v>204</v>
      </c>
      <c r="J95" s="60" t="s">
        <v>138</v>
      </c>
      <c r="K95" s="60">
        <v>120212.3</v>
      </c>
      <c r="L95" s="60">
        <v>135277.9</v>
      </c>
      <c r="M95" s="60">
        <v>155446.39999999999</v>
      </c>
      <c r="N95" s="60">
        <v>125327.8</v>
      </c>
      <c r="O95" s="60">
        <v>145201.4</v>
      </c>
      <c r="P95" s="60">
        <v>118925.4</v>
      </c>
      <c r="Q95" s="60">
        <v>109831.4</v>
      </c>
      <c r="R95" s="60">
        <v>110624.8</v>
      </c>
      <c r="S95" s="60">
        <v>111299.1</v>
      </c>
      <c r="T95" s="60">
        <v>127891.9</v>
      </c>
      <c r="U95" s="60">
        <v>120279.3</v>
      </c>
      <c r="V95" s="60">
        <v>127515.3</v>
      </c>
      <c r="W95" s="60">
        <v>1507833</v>
      </c>
    </row>
    <row r="96" spans="6:23" ht="15" customHeight="1" x14ac:dyDescent="0.2">
      <c r="I96" s="59" t="s">
        <v>205</v>
      </c>
      <c r="J96" s="60" t="s">
        <v>140</v>
      </c>
      <c r="K96" s="60">
        <v>122923.5</v>
      </c>
      <c r="L96" s="60">
        <v>112973.1</v>
      </c>
      <c r="M96" s="60">
        <v>92486.8</v>
      </c>
      <c r="N96" s="60">
        <v>19502.599999999999</v>
      </c>
      <c r="O96" s="60">
        <v>33341</v>
      </c>
      <c r="P96" s="60">
        <v>39405.599999999999</v>
      </c>
      <c r="Q96" s="60">
        <v>45993.3</v>
      </c>
      <c r="R96" s="60">
        <v>22435.1</v>
      </c>
      <c r="S96" s="60">
        <v>0</v>
      </c>
      <c r="T96" s="60">
        <v>65696.7</v>
      </c>
      <c r="U96" s="60">
        <v>33604.199999999997</v>
      </c>
      <c r="V96" s="60">
        <v>31900.400000000001</v>
      </c>
      <c r="W96" s="60">
        <v>620262.30000000005</v>
      </c>
    </row>
    <row r="97" spans="9:23" ht="15" customHeight="1" x14ac:dyDescent="0.2">
      <c r="I97" s="59" t="s">
        <v>206</v>
      </c>
      <c r="J97" s="60" t="s">
        <v>142</v>
      </c>
      <c r="K97" s="60">
        <v>48220.800000000003</v>
      </c>
      <c r="L97" s="60">
        <v>44251.3</v>
      </c>
      <c r="M97" s="60">
        <v>42395.5</v>
      </c>
      <c r="N97" s="60">
        <v>45334.5</v>
      </c>
      <c r="O97" s="60">
        <v>45672</v>
      </c>
      <c r="P97" s="60">
        <v>44475.9</v>
      </c>
      <c r="Q97" s="60">
        <v>43493.7</v>
      </c>
      <c r="R97" s="60">
        <v>42652</v>
      </c>
      <c r="S97" s="60">
        <v>46163.7</v>
      </c>
      <c r="T97" s="60">
        <v>42160.6</v>
      </c>
      <c r="U97" s="60">
        <v>39455.9</v>
      </c>
      <c r="V97" s="60">
        <v>38834.800000000003</v>
      </c>
      <c r="W97" s="60">
        <v>523110.7</v>
      </c>
    </row>
    <row r="98" spans="9:23" ht="15" customHeight="1" x14ac:dyDescent="0.2">
      <c r="I98" s="59" t="s">
        <v>207</v>
      </c>
      <c r="J98" s="60" t="s">
        <v>144</v>
      </c>
      <c r="K98" s="60">
        <v>13810.5</v>
      </c>
      <c r="L98" s="60">
        <v>10788.6</v>
      </c>
      <c r="M98" s="60">
        <v>11370.8</v>
      </c>
      <c r="N98" s="60">
        <v>16396.2</v>
      </c>
      <c r="O98" s="60">
        <v>14040</v>
      </c>
      <c r="P98" s="60">
        <v>13944</v>
      </c>
      <c r="Q98" s="60">
        <v>7725.6</v>
      </c>
      <c r="R98" s="60">
        <v>3792.4</v>
      </c>
      <c r="S98" s="60">
        <v>2963.9</v>
      </c>
      <c r="T98" s="60">
        <v>2261.1999999999998</v>
      </c>
      <c r="U98" s="60">
        <v>2914.8</v>
      </c>
      <c r="V98" s="60">
        <v>2972.1</v>
      </c>
      <c r="W98" s="60">
        <v>102980.1</v>
      </c>
    </row>
    <row r="99" spans="9:23" ht="15" customHeight="1" x14ac:dyDescent="0.2">
      <c r="I99" s="59" t="s">
        <v>208</v>
      </c>
      <c r="J99" s="60" t="s">
        <v>146</v>
      </c>
      <c r="K99" s="60">
        <v>7350</v>
      </c>
      <c r="L99" s="60">
        <v>8586.4</v>
      </c>
      <c r="M99" s="60">
        <v>8563.5</v>
      </c>
      <c r="N99" s="60">
        <v>8523.4</v>
      </c>
      <c r="O99" s="60">
        <v>8849.5</v>
      </c>
      <c r="P99" s="60">
        <v>8537.4</v>
      </c>
      <c r="Q99" s="60">
        <v>8995.4</v>
      </c>
      <c r="R99" s="60">
        <v>8458.7999999999993</v>
      </c>
      <c r="S99" s="60">
        <v>7762.5</v>
      </c>
      <c r="T99" s="60">
        <v>7848.2</v>
      </c>
      <c r="U99" s="60">
        <v>8188</v>
      </c>
      <c r="V99" s="60">
        <v>6205.6</v>
      </c>
      <c r="W99" s="60">
        <v>97868.7</v>
      </c>
    </row>
    <row r="100" spans="9:23" ht="15" customHeight="1" x14ac:dyDescent="0.2">
      <c r="I100" s="59" t="s">
        <v>209</v>
      </c>
      <c r="J100" s="60" t="s">
        <v>148</v>
      </c>
      <c r="K100" s="60">
        <v>472100.4</v>
      </c>
      <c r="L100" s="60">
        <v>528767.19999999995</v>
      </c>
      <c r="M100" s="60">
        <v>321927.2</v>
      </c>
      <c r="N100" s="60">
        <v>330866.8</v>
      </c>
      <c r="O100" s="60">
        <v>302558</v>
      </c>
      <c r="P100" s="60">
        <v>277964.09999999998</v>
      </c>
      <c r="Q100" s="60">
        <v>197238.6</v>
      </c>
      <c r="R100" s="60">
        <v>232996.2</v>
      </c>
      <c r="S100" s="60">
        <v>310593.90000000002</v>
      </c>
      <c r="T100" s="60">
        <v>256793</v>
      </c>
      <c r="U100" s="60">
        <v>315257.3</v>
      </c>
      <c r="V100" s="60">
        <v>387720.8</v>
      </c>
      <c r="W100" s="60">
        <v>3934783.5</v>
      </c>
    </row>
    <row r="101" spans="9:23" ht="15" customHeight="1" x14ac:dyDescent="0.2">
      <c r="I101" s="59" t="s">
        <v>210</v>
      </c>
      <c r="J101" s="60" t="s">
        <v>150</v>
      </c>
      <c r="K101" s="60">
        <v>6497423.7999999998</v>
      </c>
      <c r="L101" s="60">
        <v>6215829</v>
      </c>
      <c r="M101" s="60">
        <v>5806859</v>
      </c>
      <c r="N101" s="60">
        <v>5613457.2000000002</v>
      </c>
      <c r="O101" s="60">
        <v>5115453</v>
      </c>
      <c r="P101" s="60">
        <v>4812572.7</v>
      </c>
      <c r="Q101" s="60">
        <v>4511077.0999999996</v>
      </c>
      <c r="R101" s="60">
        <v>4647260.3</v>
      </c>
      <c r="S101" s="60">
        <v>4840533.7</v>
      </c>
      <c r="T101" s="60">
        <v>4574967.9000000004</v>
      </c>
      <c r="U101" s="60">
        <v>5429619</v>
      </c>
      <c r="V101" s="60">
        <v>6075156.4000000004</v>
      </c>
      <c r="W101" s="60">
        <v>64140209.100000001</v>
      </c>
    </row>
    <row r="102" spans="9:23" ht="15" customHeight="1" x14ac:dyDescent="0.2">
      <c r="I102" s="59" t="s">
        <v>211</v>
      </c>
      <c r="J102" s="60" t="s">
        <v>152</v>
      </c>
      <c r="K102" s="60">
        <v>12696559.6</v>
      </c>
      <c r="L102" s="60">
        <v>12229644.9</v>
      </c>
      <c r="M102" s="60">
        <v>11277906.6</v>
      </c>
      <c r="N102" s="60">
        <v>10687437.300000001</v>
      </c>
      <c r="O102" s="60">
        <v>9481712.5999999996</v>
      </c>
      <c r="P102" s="60">
        <v>8995303.0999999996</v>
      </c>
      <c r="Q102" s="60">
        <v>8411443.9000000004</v>
      </c>
      <c r="R102" s="60">
        <v>8698834</v>
      </c>
      <c r="S102" s="60">
        <v>8857219.0999999996</v>
      </c>
      <c r="T102" s="60">
        <v>8355596.7999999998</v>
      </c>
      <c r="U102" s="60">
        <v>10084981.800000001</v>
      </c>
      <c r="V102" s="60">
        <v>11727437.4</v>
      </c>
      <c r="W102" s="60">
        <v>121504077.09999999</v>
      </c>
    </row>
    <row r="103" spans="9:23" ht="15" customHeight="1" x14ac:dyDescent="0.2">
      <c r="I103" s="59" t="s">
        <v>212</v>
      </c>
      <c r="J103" s="60" t="s">
        <v>154</v>
      </c>
      <c r="K103" s="60">
        <v>7888335</v>
      </c>
      <c r="L103" s="60">
        <v>8038949.4000000004</v>
      </c>
      <c r="M103" s="60">
        <v>7097552.2999999998</v>
      </c>
      <c r="N103" s="60">
        <v>6874683.0999999996</v>
      </c>
      <c r="O103" s="60">
        <v>6111285.7999999998</v>
      </c>
      <c r="P103" s="60">
        <v>5608868.7999999998</v>
      </c>
      <c r="Q103" s="60">
        <v>5066519.3</v>
      </c>
      <c r="R103" s="60">
        <v>5161300.5999999996</v>
      </c>
      <c r="S103" s="60">
        <v>5499958.5</v>
      </c>
      <c r="T103" s="60">
        <v>4947194.8</v>
      </c>
      <c r="U103" s="60">
        <v>6266040.2000000002</v>
      </c>
      <c r="V103" s="60">
        <v>7210868.5999999996</v>
      </c>
      <c r="W103" s="60">
        <v>75771556.400000006</v>
      </c>
    </row>
    <row r="104" spans="9:23" ht="15" customHeight="1" x14ac:dyDescent="0.2">
      <c r="I104" s="59" t="s">
        <v>213</v>
      </c>
      <c r="J104" s="60" t="s">
        <v>156</v>
      </c>
      <c r="K104" s="60">
        <v>6270015.7000000002</v>
      </c>
      <c r="L104" s="60">
        <v>6294112.5999999996</v>
      </c>
      <c r="M104" s="60">
        <v>6211929.4000000004</v>
      </c>
      <c r="N104" s="60">
        <v>5838332.2000000002</v>
      </c>
      <c r="O104" s="60">
        <v>5390855.2000000002</v>
      </c>
      <c r="P104" s="60">
        <v>5380674.9000000004</v>
      </c>
      <c r="Q104" s="60">
        <v>7528479.7000000002</v>
      </c>
      <c r="R104" s="60">
        <v>3489572</v>
      </c>
      <c r="S104" s="60">
        <v>5868974.5999999996</v>
      </c>
      <c r="T104" s="60">
        <v>5498388.7999999998</v>
      </c>
      <c r="U104" s="60">
        <v>5549233.7999999998</v>
      </c>
      <c r="V104" s="60">
        <v>5833423.4000000004</v>
      </c>
      <c r="W104" s="60">
        <v>69153992.299999997</v>
      </c>
    </row>
    <row r="105" spans="9:23" ht="15" customHeight="1" x14ac:dyDescent="0.2">
      <c r="I105" s="59" t="s">
        <v>214</v>
      </c>
      <c r="J105" s="60" t="s">
        <v>158</v>
      </c>
      <c r="K105" s="60">
        <v>10531814.4</v>
      </c>
      <c r="L105" s="60">
        <v>10628282.300000001</v>
      </c>
      <c r="M105" s="60">
        <v>10740618.300000001</v>
      </c>
      <c r="N105" s="60">
        <v>9552113</v>
      </c>
      <c r="O105" s="60">
        <v>9838756.5</v>
      </c>
      <c r="P105" s="60">
        <v>9537208.8000000007</v>
      </c>
      <c r="Q105" s="60">
        <v>9116836.0999999996</v>
      </c>
      <c r="R105" s="60">
        <v>9387036</v>
      </c>
      <c r="S105" s="60">
        <v>9344077.1999999993</v>
      </c>
      <c r="T105" s="60">
        <v>10024206.800000001</v>
      </c>
      <c r="U105" s="60">
        <v>10265452.9</v>
      </c>
      <c r="V105" s="60">
        <v>10132113.300000001</v>
      </c>
      <c r="W105" s="60">
        <v>119098515.59999999</v>
      </c>
    </row>
    <row r="106" spans="9:23" ht="15" customHeight="1" x14ac:dyDescent="0.2">
      <c r="I106" s="58" t="s">
        <v>215</v>
      </c>
      <c r="J106" s="57" t="s">
        <v>216</v>
      </c>
      <c r="K106" s="57">
        <v>103568152.3</v>
      </c>
      <c r="L106" s="57">
        <v>86694575.400000006</v>
      </c>
      <c r="M106" s="57">
        <v>83757347.700000003</v>
      </c>
      <c r="N106" s="57">
        <v>74638208.200000003</v>
      </c>
      <c r="O106" s="57">
        <v>97378862.799999997</v>
      </c>
      <c r="P106" s="57">
        <v>95006515.700000003</v>
      </c>
      <c r="Q106" s="57">
        <v>105694675.2</v>
      </c>
      <c r="R106" s="57">
        <v>98279258.200000003</v>
      </c>
      <c r="S106" s="57">
        <v>80719120.099999994</v>
      </c>
      <c r="T106" s="57">
        <v>79158654.5</v>
      </c>
      <c r="U106" s="57">
        <v>89238069.599999994</v>
      </c>
      <c r="V106" s="57">
        <v>86302940.5</v>
      </c>
      <c r="W106" s="57">
        <v>1080436380.2</v>
      </c>
    </row>
    <row r="107" spans="9:23" ht="15" customHeight="1" x14ac:dyDescent="0.2">
      <c r="I107" s="59" t="s">
        <v>217</v>
      </c>
      <c r="J107" s="60" t="s">
        <v>162</v>
      </c>
      <c r="K107" s="60">
        <v>16521.5</v>
      </c>
      <c r="L107" s="60">
        <v>130149.2</v>
      </c>
      <c r="M107" s="60">
        <v>32730.9</v>
      </c>
      <c r="N107" s="60">
        <v>35563.4</v>
      </c>
      <c r="O107" s="60">
        <v>0</v>
      </c>
      <c r="P107" s="60">
        <v>33256.400000000001</v>
      </c>
      <c r="Q107" s="60">
        <v>120086.1</v>
      </c>
      <c r="R107" s="60">
        <v>256806.8</v>
      </c>
      <c r="S107" s="60">
        <v>1232.0999999999999</v>
      </c>
      <c r="T107" s="60">
        <v>50924</v>
      </c>
      <c r="U107" s="60">
        <v>107950</v>
      </c>
      <c r="V107" s="60">
        <v>95439.6</v>
      </c>
      <c r="W107" s="60">
        <v>880660</v>
      </c>
    </row>
    <row r="108" spans="9:23" ht="15" customHeight="1" x14ac:dyDescent="0.2">
      <c r="I108" s="59" t="s">
        <v>218</v>
      </c>
      <c r="J108" s="60" t="s">
        <v>162</v>
      </c>
      <c r="K108" s="60">
        <v>4833243.9000000004</v>
      </c>
      <c r="L108" s="60">
        <v>4467360.3</v>
      </c>
      <c r="M108" s="60">
        <v>4463811.8</v>
      </c>
      <c r="N108" s="60">
        <v>4338671.8</v>
      </c>
      <c r="O108" s="60">
        <v>4197601.4000000004</v>
      </c>
      <c r="P108" s="60">
        <v>3976878.6</v>
      </c>
      <c r="Q108" s="60">
        <v>5532777.2999999998</v>
      </c>
      <c r="R108" s="60">
        <v>5626841.7000000002</v>
      </c>
      <c r="S108" s="60">
        <v>4621729.8</v>
      </c>
      <c r="T108" s="60">
        <v>7610272.5</v>
      </c>
      <c r="U108" s="60">
        <v>9894737.1999999993</v>
      </c>
      <c r="V108" s="60">
        <v>6113104.7000000002</v>
      </c>
      <c r="W108" s="60">
        <v>65677031</v>
      </c>
    </row>
    <row r="109" spans="9:23" ht="15" customHeight="1" x14ac:dyDescent="0.2">
      <c r="I109" s="59" t="s">
        <v>219</v>
      </c>
      <c r="J109" s="60" t="s">
        <v>165</v>
      </c>
      <c r="K109" s="60">
        <v>1460.9</v>
      </c>
      <c r="L109" s="60">
        <v>0</v>
      </c>
      <c r="M109" s="60">
        <v>2206.6999999999998</v>
      </c>
      <c r="N109" s="60">
        <v>42517.9</v>
      </c>
      <c r="O109" s="60">
        <v>9943.7999999999993</v>
      </c>
      <c r="P109" s="60">
        <v>182650</v>
      </c>
      <c r="Q109" s="60">
        <v>19297.3</v>
      </c>
      <c r="R109" s="60">
        <v>155773.6</v>
      </c>
      <c r="S109" s="60">
        <v>0</v>
      </c>
      <c r="T109" s="60">
        <v>105332.8</v>
      </c>
      <c r="U109" s="60">
        <v>28377</v>
      </c>
      <c r="V109" s="60">
        <v>232602.8</v>
      </c>
      <c r="W109" s="60">
        <v>780162.8</v>
      </c>
    </row>
    <row r="110" spans="9:23" ht="15" customHeight="1" x14ac:dyDescent="0.2">
      <c r="I110" s="59" t="s">
        <v>220</v>
      </c>
      <c r="J110" s="60" t="s">
        <v>165</v>
      </c>
      <c r="K110" s="60">
        <v>19271516</v>
      </c>
      <c r="L110" s="60">
        <v>17440786.699999999</v>
      </c>
      <c r="M110" s="60">
        <v>19080011.699999999</v>
      </c>
      <c r="N110" s="60">
        <v>18919228.300000001</v>
      </c>
      <c r="O110" s="60">
        <v>18818588.100000001</v>
      </c>
      <c r="P110" s="60">
        <v>17941757.199999999</v>
      </c>
      <c r="Q110" s="60">
        <v>19236536.199999999</v>
      </c>
      <c r="R110" s="60">
        <v>18507271.5</v>
      </c>
      <c r="S110" s="60">
        <v>18446391.899999999</v>
      </c>
      <c r="T110" s="60">
        <v>15935531.1</v>
      </c>
      <c r="U110" s="60">
        <v>16497766.9</v>
      </c>
      <c r="V110" s="60">
        <v>17817363.199999999</v>
      </c>
      <c r="W110" s="60">
        <v>217912748.80000001</v>
      </c>
    </row>
    <row r="111" spans="9:23" ht="15" customHeight="1" x14ac:dyDescent="0.2">
      <c r="I111" s="59" t="s">
        <v>221</v>
      </c>
      <c r="J111" s="60" t="s">
        <v>167</v>
      </c>
      <c r="K111" s="60">
        <v>54021.9</v>
      </c>
      <c r="L111" s="60">
        <v>267129.90000000002</v>
      </c>
      <c r="M111" s="60">
        <v>151750.39999999999</v>
      </c>
      <c r="N111" s="60">
        <v>1830.2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4964.7</v>
      </c>
      <c r="U111" s="60">
        <v>0</v>
      </c>
      <c r="V111" s="60">
        <v>0</v>
      </c>
      <c r="W111" s="60">
        <v>479697.1</v>
      </c>
    </row>
    <row r="112" spans="9:23" ht="15" customHeight="1" x14ac:dyDescent="0.2">
      <c r="I112" s="59" t="s">
        <v>222</v>
      </c>
      <c r="J112" s="60" t="s">
        <v>167</v>
      </c>
      <c r="K112" s="60">
        <v>79391388.099999994</v>
      </c>
      <c r="L112" s="60">
        <v>64389149.299999997</v>
      </c>
      <c r="M112" s="60">
        <v>60026836.200000003</v>
      </c>
      <c r="N112" s="60">
        <v>51300396.600000001</v>
      </c>
      <c r="O112" s="60">
        <v>74352729.5</v>
      </c>
      <c r="P112" s="60">
        <v>72871973.5</v>
      </c>
      <c r="Q112" s="60">
        <v>80785978.299999997</v>
      </c>
      <c r="R112" s="60">
        <v>73732564.599999994</v>
      </c>
      <c r="S112" s="60">
        <v>57649766.299999997</v>
      </c>
      <c r="T112" s="60">
        <v>55451629.399999999</v>
      </c>
      <c r="U112" s="60">
        <v>62709238.5</v>
      </c>
      <c r="V112" s="60">
        <v>62044430.200000003</v>
      </c>
      <c r="W112" s="60">
        <v>794706080.5</v>
      </c>
    </row>
    <row r="113" spans="9:27" ht="15" customHeight="1" x14ac:dyDescent="0.2">
      <c r="I113" s="58" t="s">
        <v>223</v>
      </c>
      <c r="J113" s="57" t="s">
        <v>224</v>
      </c>
      <c r="K113" s="57">
        <v>384520.3</v>
      </c>
      <c r="L113" s="57">
        <v>397430.1</v>
      </c>
      <c r="M113" s="57">
        <v>333178.09999999998</v>
      </c>
      <c r="N113" s="57">
        <v>309377.8</v>
      </c>
      <c r="O113" s="57">
        <v>284755.59999999998</v>
      </c>
      <c r="P113" s="57">
        <v>240086</v>
      </c>
      <c r="Q113" s="57">
        <v>234633.4</v>
      </c>
      <c r="R113" s="57">
        <v>246054.3</v>
      </c>
      <c r="S113" s="57">
        <v>247675.5</v>
      </c>
      <c r="T113" s="57">
        <v>282649.7</v>
      </c>
      <c r="U113" s="57">
        <v>281462.90000000002</v>
      </c>
      <c r="V113" s="57">
        <v>300857.09999999998</v>
      </c>
      <c r="W113" s="57">
        <v>3542680.8</v>
      </c>
    </row>
    <row r="114" spans="9:27" ht="15" customHeight="1" x14ac:dyDescent="0.2">
      <c r="I114" s="59" t="s">
        <v>225</v>
      </c>
      <c r="J114" s="60" t="s">
        <v>172</v>
      </c>
      <c r="K114" s="60">
        <v>126928.9</v>
      </c>
      <c r="L114" s="60">
        <v>160902.6</v>
      </c>
      <c r="M114" s="60">
        <v>113062.6</v>
      </c>
      <c r="N114" s="60">
        <v>102586.1</v>
      </c>
      <c r="O114" s="60">
        <v>91984.2</v>
      </c>
      <c r="P114" s="60">
        <v>65582.8</v>
      </c>
      <c r="Q114" s="60">
        <v>58856.5</v>
      </c>
      <c r="R114" s="60">
        <v>75733.3</v>
      </c>
      <c r="S114" s="60">
        <v>80630.5</v>
      </c>
      <c r="T114" s="60">
        <v>103253.7</v>
      </c>
      <c r="U114" s="60">
        <v>73464</v>
      </c>
      <c r="V114" s="60">
        <v>75075.3</v>
      </c>
      <c r="W114" s="60">
        <v>1128060.5</v>
      </c>
    </row>
    <row r="115" spans="9:27" ht="15" customHeight="1" x14ac:dyDescent="0.2">
      <c r="I115" s="59" t="s">
        <v>226</v>
      </c>
      <c r="J115" s="60" t="s">
        <v>174</v>
      </c>
      <c r="K115" s="60">
        <v>257591.4</v>
      </c>
      <c r="L115" s="60">
        <v>236527.5</v>
      </c>
      <c r="M115" s="60">
        <v>220115.5</v>
      </c>
      <c r="N115" s="60">
        <v>206791.7</v>
      </c>
      <c r="O115" s="60">
        <v>192771.4</v>
      </c>
      <c r="P115" s="60">
        <v>174503.2</v>
      </c>
      <c r="Q115" s="60">
        <v>175776.9</v>
      </c>
      <c r="R115" s="60">
        <v>170321</v>
      </c>
      <c r="S115" s="60">
        <v>167045</v>
      </c>
      <c r="T115" s="60">
        <v>179396</v>
      </c>
      <c r="U115" s="60">
        <v>207998.9</v>
      </c>
      <c r="V115" s="60">
        <v>225781.8</v>
      </c>
      <c r="W115" s="60">
        <v>2414620.2999999998</v>
      </c>
    </row>
    <row r="116" spans="9:27" ht="15" customHeight="1" x14ac:dyDescent="0.2">
      <c r="I116" s="58" t="s">
        <v>227</v>
      </c>
      <c r="J116" s="57" t="s">
        <v>228</v>
      </c>
      <c r="K116" s="57">
        <v>15243690</v>
      </c>
      <c r="L116" s="57">
        <v>15783790</v>
      </c>
      <c r="M116" s="57">
        <v>22849630</v>
      </c>
      <c r="N116" s="57">
        <v>30461880</v>
      </c>
      <c r="O116" s="57">
        <v>19223430</v>
      </c>
      <c r="P116" s="57">
        <v>22483220</v>
      </c>
      <c r="Q116" s="57">
        <v>29309870</v>
      </c>
      <c r="R116" s="57">
        <v>27942770</v>
      </c>
      <c r="S116" s="57">
        <v>22205870</v>
      </c>
      <c r="T116" s="57">
        <v>23166610</v>
      </c>
      <c r="U116" s="57">
        <v>8507350</v>
      </c>
      <c r="V116" s="57">
        <v>7959000</v>
      </c>
      <c r="W116" s="57">
        <v>245137110</v>
      </c>
    </row>
    <row r="117" spans="9:27" ht="15" customHeight="1" x14ac:dyDescent="0.2">
      <c r="I117" s="59" t="s">
        <v>229</v>
      </c>
      <c r="J117" s="60" t="s">
        <v>178</v>
      </c>
      <c r="K117" s="60">
        <v>14895030</v>
      </c>
      <c r="L117" s="60">
        <v>15716590</v>
      </c>
      <c r="M117" s="60">
        <v>22849630</v>
      </c>
      <c r="N117" s="60">
        <v>30461880</v>
      </c>
      <c r="O117" s="60">
        <v>19037430</v>
      </c>
      <c r="P117" s="60">
        <v>22284200</v>
      </c>
      <c r="Q117" s="60">
        <v>29232920</v>
      </c>
      <c r="R117" s="60">
        <v>27779160</v>
      </c>
      <c r="S117" s="60">
        <v>22205870</v>
      </c>
      <c r="T117" s="60">
        <v>23166610</v>
      </c>
      <c r="U117" s="60">
        <v>8507350</v>
      </c>
      <c r="V117" s="60">
        <v>7959000</v>
      </c>
      <c r="W117" s="60">
        <v>244095670</v>
      </c>
    </row>
    <row r="118" spans="9:27" ht="15" customHeight="1" x14ac:dyDescent="0.2">
      <c r="I118" s="59" t="s">
        <v>230</v>
      </c>
      <c r="J118" s="60" t="s">
        <v>180</v>
      </c>
      <c r="K118" s="60">
        <v>348660</v>
      </c>
      <c r="L118" s="60">
        <v>67200</v>
      </c>
      <c r="M118" s="60">
        <v>0</v>
      </c>
      <c r="N118" s="60">
        <v>0</v>
      </c>
      <c r="O118" s="60">
        <v>186000</v>
      </c>
      <c r="P118" s="60">
        <v>199020</v>
      </c>
      <c r="Q118" s="60">
        <v>76950</v>
      </c>
      <c r="R118" s="60">
        <v>163610</v>
      </c>
      <c r="S118" s="60">
        <v>0</v>
      </c>
      <c r="T118" s="60">
        <v>0</v>
      </c>
      <c r="U118" s="60">
        <v>0</v>
      </c>
      <c r="V118" s="60">
        <v>0</v>
      </c>
      <c r="W118" s="60">
        <v>1041440</v>
      </c>
    </row>
    <row r="119" spans="9:27" ht="15" customHeight="1" x14ac:dyDescent="0.25">
      <c r="I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9:27" ht="15" customHeight="1" x14ac:dyDescent="0.25">
      <c r="I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9:27" ht="15" customHeight="1" x14ac:dyDescent="0.25">
      <c r="I121"/>
      <c r="K121" s="62"/>
      <c r="L121"/>
      <c r="M121"/>
      <c r="N121"/>
      <c r="O121"/>
      <c r="P121"/>
      <c r="Q121"/>
      <c r="R121"/>
      <c r="S121"/>
      <c r="T121"/>
      <c r="U121"/>
      <c r="V121"/>
    </row>
    <row r="122" spans="9:27" ht="15" customHeight="1" x14ac:dyDescent="0.25">
      <c r="I122"/>
      <c r="J122" s="103" t="s">
        <v>182</v>
      </c>
      <c r="K122"/>
      <c r="L122"/>
      <c r="M122"/>
      <c r="N122"/>
      <c r="O122"/>
      <c r="P122"/>
      <c r="Q122"/>
      <c r="R122"/>
      <c r="S122"/>
      <c r="T122"/>
      <c r="U122"/>
      <c r="V122"/>
    </row>
    <row r="123" spans="9:27" ht="15" customHeight="1" x14ac:dyDescent="0.25">
      <c r="I123"/>
      <c r="J123" s="102" t="s">
        <v>388</v>
      </c>
      <c r="K123" s="62">
        <f>SUM(K77:K79)</f>
        <v>9558146.6000000015</v>
      </c>
      <c r="L123" s="62">
        <f t="shared" ref="L123:V123" si="0">SUM(L77:L79)</f>
        <v>10961113.6</v>
      </c>
      <c r="M123" s="62">
        <f t="shared" si="0"/>
        <v>6542416</v>
      </c>
      <c r="N123" s="62">
        <f t="shared" si="0"/>
        <v>4696081.5999999996</v>
      </c>
      <c r="O123" s="62">
        <f t="shared" si="0"/>
        <v>4000239.5999999996</v>
      </c>
      <c r="P123" s="62">
        <f t="shared" si="0"/>
        <v>3350677.0999999996</v>
      </c>
      <c r="Q123" s="62">
        <f t="shared" si="0"/>
        <v>2868183.2</v>
      </c>
      <c r="R123" s="62">
        <f t="shared" si="0"/>
        <v>3030114.5999999996</v>
      </c>
      <c r="S123" s="62">
        <f t="shared" si="0"/>
        <v>3440873.7</v>
      </c>
      <c r="T123" s="62">
        <f t="shared" si="0"/>
        <v>3425266.3</v>
      </c>
      <c r="U123" s="62">
        <f t="shared" si="0"/>
        <v>4917602.0999999996</v>
      </c>
      <c r="V123" s="62">
        <f t="shared" si="0"/>
        <v>6899257.2000000002</v>
      </c>
      <c r="W123" s="62">
        <f>SUM(K123:V123)</f>
        <v>63689971.600000016</v>
      </c>
      <c r="Y123" s="60">
        <f>MAX(K123:V123)</f>
        <v>10961113.6</v>
      </c>
      <c r="Z123" s="60">
        <f>+W123/12</f>
        <v>5307497.6333333347</v>
      </c>
      <c r="AA123" s="60">
        <f>+Z123+Y123</f>
        <v>16268611.233333334</v>
      </c>
    </row>
    <row r="124" spans="9:27" ht="15" customHeight="1" x14ac:dyDescent="0.25">
      <c r="I124"/>
      <c r="J124" s="60" t="s">
        <v>108</v>
      </c>
      <c r="K124" s="62">
        <f>+K80</f>
        <v>5403</v>
      </c>
      <c r="L124" s="62">
        <f t="shared" ref="L124:V124" si="1">+L80</f>
        <v>4114.1000000000004</v>
      </c>
      <c r="M124" s="62">
        <f t="shared" si="1"/>
        <v>5691.2</v>
      </c>
      <c r="N124" s="62">
        <f t="shared" si="1"/>
        <v>4138.8999999999996</v>
      </c>
      <c r="O124" s="62">
        <f t="shared" si="1"/>
        <v>4026.5</v>
      </c>
      <c r="P124" s="62">
        <f t="shared" si="1"/>
        <v>3104</v>
      </c>
      <c r="Q124" s="62">
        <f t="shared" si="1"/>
        <v>3110.2</v>
      </c>
      <c r="R124" s="62">
        <f t="shared" si="1"/>
        <v>2422.9</v>
      </c>
      <c r="S124" s="62">
        <f t="shared" si="1"/>
        <v>2658.8</v>
      </c>
      <c r="T124" s="62">
        <f t="shared" si="1"/>
        <v>4531.6000000000004</v>
      </c>
      <c r="U124" s="62">
        <f t="shared" si="1"/>
        <v>4781</v>
      </c>
      <c r="V124" s="62">
        <f t="shared" si="1"/>
        <v>5499.5</v>
      </c>
      <c r="W124" s="62">
        <f t="shared" ref="W124:W142" si="2">SUM(K124:V124)</f>
        <v>49481.7</v>
      </c>
      <c r="Y124" s="60">
        <f t="shared" ref="Y124:Y142" si="3">MAX(K124:V124)</f>
        <v>5691.2</v>
      </c>
      <c r="Z124" s="60">
        <f t="shared" ref="Z124:Z142" si="4">+W124/12</f>
        <v>4123.4749999999995</v>
      </c>
      <c r="AA124" s="60">
        <f t="shared" ref="AA124:AA141" si="5">+Z124+Y124</f>
        <v>9814.6749999999993</v>
      </c>
    </row>
    <row r="125" spans="9:27" ht="15" customHeight="1" x14ac:dyDescent="0.25">
      <c r="I125"/>
      <c r="J125" s="60" t="s">
        <v>128</v>
      </c>
      <c r="K125" s="62">
        <f>+K99+K90</f>
        <v>22934.3</v>
      </c>
      <c r="L125" s="62">
        <f t="shared" ref="L125:V125" si="6">+L99+L90</f>
        <v>16515.599999999999</v>
      </c>
      <c r="M125" s="62">
        <f t="shared" si="6"/>
        <v>14304.9</v>
      </c>
      <c r="N125" s="62">
        <f t="shared" si="6"/>
        <v>15816.9</v>
      </c>
      <c r="O125" s="62">
        <f t="shared" si="6"/>
        <v>19319.099999999999</v>
      </c>
      <c r="P125" s="62">
        <f t="shared" si="6"/>
        <v>23462.1</v>
      </c>
      <c r="Q125" s="62">
        <f t="shared" si="6"/>
        <v>16420.099999999999</v>
      </c>
      <c r="R125" s="62">
        <f t="shared" si="6"/>
        <v>17703.199999999997</v>
      </c>
      <c r="S125" s="62">
        <f t="shared" si="6"/>
        <v>19117.599999999999</v>
      </c>
      <c r="T125" s="62">
        <f t="shared" si="6"/>
        <v>16139.8</v>
      </c>
      <c r="U125" s="62">
        <f t="shared" si="6"/>
        <v>15076.5</v>
      </c>
      <c r="V125" s="62">
        <f t="shared" si="6"/>
        <v>11534.6</v>
      </c>
      <c r="W125" s="62">
        <f t="shared" si="2"/>
        <v>208344.7</v>
      </c>
      <c r="Y125" s="60">
        <f t="shared" si="3"/>
        <v>23462.1</v>
      </c>
      <c r="Z125" s="60">
        <f t="shared" si="4"/>
        <v>17362.058333333334</v>
      </c>
      <c r="AA125" s="60">
        <f t="shared" si="5"/>
        <v>40824.158333333333</v>
      </c>
    </row>
    <row r="126" spans="9:27" ht="15" customHeight="1" x14ac:dyDescent="0.25">
      <c r="I126"/>
      <c r="J126" s="60" t="s">
        <v>130</v>
      </c>
      <c r="K126" s="62">
        <f>+K100+K91</f>
        <v>1014610.9</v>
      </c>
      <c r="L126" s="62">
        <f t="shared" ref="L126:V126" si="7">+L100+L91</f>
        <v>1146068.7999999998</v>
      </c>
      <c r="M126" s="62">
        <f t="shared" si="7"/>
        <v>779605.60000000009</v>
      </c>
      <c r="N126" s="62">
        <f t="shared" si="7"/>
        <v>705761.7</v>
      </c>
      <c r="O126" s="62">
        <f t="shared" si="7"/>
        <v>650684.5</v>
      </c>
      <c r="P126" s="62">
        <f t="shared" si="7"/>
        <v>607326.1</v>
      </c>
      <c r="Q126" s="62">
        <f t="shared" si="7"/>
        <v>457592.6</v>
      </c>
      <c r="R126" s="62">
        <f t="shared" si="7"/>
        <v>511110.10000000003</v>
      </c>
      <c r="S126" s="62">
        <f t="shared" si="7"/>
        <v>610514.19999999995</v>
      </c>
      <c r="T126" s="62">
        <f t="shared" si="7"/>
        <v>549475.5</v>
      </c>
      <c r="U126" s="62">
        <f t="shared" si="7"/>
        <v>658443.6</v>
      </c>
      <c r="V126" s="62">
        <f t="shared" si="7"/>
        <v>808048.6</v>
      </c>
      <c r="W126" s="62">
        <f t="shared" si="2"/>
        <v>8499242.1999999993</v>
      </c>
      <c r="Y126" s="60">
        <f t="shared" si="3"/>
        <v>1146068.7999999998</v>
      </c>
      <c r="Z126" s="60">
        <f t="shared" si="4"/>
        <v>708270.18333333323</v>
      </c>
      <c r="AA126" s="60">
        <f t="shared" si="5"/>
        <v>1854338.9833333329</v>
      </c>
    </row>
    <row r="127" spans="9:27" ht="15" customHeight="1" x14ac:dyDescent="0.25">
      <c r="I127"/>
      <c r="J127" s="60" t="s">
        <v>132</v>
      </c>
      <c r="K127" s="62">
        <f>+K81+K84+K92+K101</f>
        <v>8854362.4000000004</v>
      </c>
      <c r="L127" s="62">
        <f t="shared" ref="L127:V127" si="8">+L81+L84+L92+L101</f>
        <v>8636441.5999999996</v>
      </c>
      <c r="M127" s="62">
        <f t="shared" si="8"/>
        <v>7695055.0999999996</v>
      </c>
      <c r="N127" s="62">
        <f t="shared" si="8"/>
        <v>7190793.1000000006</v>
      </c>
      <c r="O127" s="62">
        <f t="shared" si="8"/>
        <v>6338880.0999999996</v>
      </c>
      <c r="P127" s="62">
        <f t="shared" si="8"/>
        <v>5794727.9000000004</v>
      </c>
      <c r="Q127" s="62">
        <f t="shared" si="8"/>
        <v>5421376.8999999994</v>
      </c>
      <c r="R127" s="62">
        <f t="shared" si="8"/>
        <v>5600808.7999999998</v>
      </c>
      <c r="S127" s="62">
        <f t="shared" si="8"/>
        <v>5873423</v>
      </c>
      <c r="T127" s="62">
        <f t="shared" si="8"/>
        <v>5566925.4000000004</v>
      </c>
      <c r="U127" s="62">
        <f t="shared" si="8"/>
        <v>7103078.2000000002</v>
      </c>
      <c r="V127" s="62">
        <f t="shared" si="8"/>
        <v>8133968.6000000006</v>
      </c>
      <c r="W127" s="62">
        <f t="shared" si="2"/>
        <v>82209841.099999994</v>
      </c>
      <c r="Y127" s="60">
        <f t="shared" si="3"/>
        <v>8854362.4000000004</v>
      </c>
      <c r="Z127" s="60">
        <f t="shared" si="4"/>
        <v>6850820.0916666659</v>
      </c>
      <c r="AA127" s="60">
        <f t="shared" si="5"/>
        <v>15705182.491666667</v>
      </c>
    </row>
    <row r="128" spans="9:27" ht="15" customHeight="1" x14ac:dyDescent="0.25">
      <c r="I128"/>
      <c r="J128" s="60" t="s">
        <v>134</v>
      </c>
      <c r="K128" s="62">
        <f t="shared" ref="K128:V128" si="9">+K82+K85+K93+K102</f>
        <v>14404144.5</v>
      </c>
      <c r="L128" s="62">
        <f t="shared" si="9"/>
        <v>13994195.100000001</v>
      </c>
      <c r="M128" s="62">
        <f t="shared" si="9"/>
        <v>12713623.6</v>
      </c>
      <c r="N128" s="62">
        <f t="shared" si="9"/>
        <v>12142500.200000001</v>
      </c>
      <c r="O128" s="62">
        <f t="shared" si="9"/>
        <v>10267474.4</v>
      </c>
      <c r="P128" s="62">
        <f t="shared" si="9"/>
        <v>9734478.4000000004</v>
      </c>
      <c r="Q128" s="62">
        <f t="shared" si="9"/>
        <v>9183949</v>
      </c>
      <c r="R128" s="62">
        <f t="shared" si="9"/>
        <v>9462443.9000000004</v>
      </c>
      <c r="S128" s="62">
        <f t="shared" si="9"/>
        <v>9661856.5</v>
      </c>
      <c r="T128" s="62">
        <f t="shared" si="9"/>
        <v>9195611.8000000007</v>
      </c>
      <c r="U128" s="62">
        <f t="shared" si="9"/>
        <v>11282242.300000001</v>
      </c>
      <c r="V128" s="62">
        <f t="shared" si="9"/>
        <v>13180244.800000001</v>
      </c>
      <c r="W128" s="62">
        <f t="shared" si="2"/>
        <v>135222764.5</v>
      </c>
      <c r="Y128" s="60">
        <f t="shared" si="3"/>
        <v>14404144.5</v>
      </c>
      <c r="Z128" s="60">
        <f t="shared" si="4"/>
        <v>11268563.708333334</v>
      </c>
      <c r="AA128" s="60">
        <f t="shared" si="5"/>
        <v>25672708.208333336</v>
      </c>
    </row>
    <row r="129" spans="9:27" ht="15" customHeight="1" x14ac:dyDescent="0.25">
      <c r="I129"/>
      <c r="J129" s="60" t="s">
        <v>136</v>
      </c>
      <c r="K129" s="62">
        <f>+K83+K86+K94+K103</f>
        <v>8588950.6999999993</v>
      </c>
      <c r="L129" s="62">
        <f t="shared" ref="L129:V129" si="10">+L83+L86+L94+L103</f>
        <v>8754023.2000000011</v>
      </c>
      <c r="M129" s="62">
        <f t="shared" si="10"/>
        <v>7638649.7999999998</v>
      </c>
      <c r="N129" s="62">
        <f t="shared" si="10"/>
        <v>7352843.7999999998</v>
      </c>
      <c r="O129" s="62">
        <f t="shared" si="10"/>
        <v>6483975.5999999996</v>
      </c>
      <c r="P129" s="62">
        <f t="shared" si="10"/>
        <v>5925373.2999999998</v>
      </c>
      <c r="Q129" s="62">
        <f t="shared" si="10"/>
        <v>5429109.7999999998</v>
      </c>
      <c r="R129" s="62">
        <f t="shared" si="10"/>
        <v>5534259.6999999993</v>
      </c>
      <c r="S129" s="62">
        <f t="shared" si="10"/>
        <v>5877658.4000000004</v>
      </c>
      <c r="T129" s="62">
        <f t="shared" si="10"/>
        <v>5305529.8</v>
      </c>
      <c r="U129" s="62">
        <f t="shared" si="10"/>
        <v>6810957.5999999996</v>
      </c>
      <c r="V129" s="62">
        <f t="shared" si="10"/>
        <v>7780198.0999999996</v>
      </c>
      <c r="W129" s="62">
        <f t="shared" si="2"/>
        <v>81481529.799999982</v>
      </c>
      <c r="Y129" s="60">
        <f t="shared" si="3"/>
        <v>8754023.2000000011</v>
      </c>
      <c r="Z129" s="60">
        <f t="shared" si="4"/>
        <v>6790127.4833333315</v>
      </c>
      <c r="AA129" s="60">
        <f t="shared" si="5"/>
        <v>15544150.683333334</v>
      </c>
    </row>
    <row r="130" spans="9:27" ht="15" customHeight="1" x14ac:dyDescent="0.25">
      <c r="I130"/>
      <c r="J130" s="60" t="s">
        <v>138</v>
      </c>
      <c r="K130" s="62">
        <f>+K95+K104</f>
        <v>6390228</v>
      </c>
      <c r="L130" s="62">
        <f t="shared" ref="L130:V130" si="11">+L95+L104</f>
        <v>6429390.5</v>
      </c>
      <c r="M130" s="62">
        <f t="shared" si="11"/>
        <v>6367375.8000000007</v>
      </c>
      <c r="N130" s="62">
        <f t="shared" si="11"/>
        <v>5963660</v>
      </c>
      <c r="O130" s="62">
        <f t="shared" si="11"/>
        <v>5536056.6000000006</v>
      </c>
      <c r="P130" s="62">
        <f t="shared" si="11"/>
        <v>5499600.3000000007</v>
      </c>
      <c r="Q130" s="62">
        <f t="shared" si="11"/>
        <v>7638311.1000000006</v>
      </c>
      <c r="R130" s="62">
        <f t="shared" si="11"/>
        <v>3600196.8</v>
      </c>
      <c r="S130" s="62">
        <f t="shared" si="11"/>
        <v>5980273.6999999993</v>
      </c>
      <c r="T130" s="62">
        <f t="shared" si="11"/>
        <v>5626280.7000000002</v>
      </c>
      <c r="U130" s="62">
        <f t="shared" si="11"/>
        <v>5669513.0999999996</v>
      </c>
      <c r="V130" s="62">
        <f t="shared" si="11"/>
        <v>5960938.7000000002</v>
      </c>
      <c r="W130" s="62">
        <f t="shared" si="2"/>
        <v>70661825.299999997</v>
      </c>
      <c r="Y130" s="60">
        <f t="shared" si="3"/>
        <v>7638311.1000000006</v>
      </c>
      <c r="Z130" s="60">
        <f t="shared" si="4"/>
        <v>5888485.4416666664</v>
      </c>
      <c r="AA130" s="60">
        <f t="shared" si="5"/>
        <v>13526796.541666668</v>
      </c>
    </row>
    <row r="131" spans="9:27" ht="15" customHeight="1" x14ac:dyDescent="0.25">
      <c r="I131"/>
      <c r="J131" s="60" t="s">
        <v>140</v>
      </c>
      <c r="K131" s="62">
        <f>+K96+K105</f>
        <v>10654737.9</v>
      </c>
      <c r="L131" s="62">
        <f t="shared" ref="L131:V131" si="12">+L96+L105</f>
        <v>10741255.4</v>
      </c>
      <c r="M131" s="62">
        <f t="shared" si="12"/>
        <v>10833105.100000001</v>
      </c>
      <c r="N131" s="62">
        <f t="shared" si="12"/>
        <v>9571615.5999999996</v>
      </c>
      <c r="O131" s="62">
        <f t="shared" si="12"/>
        <v>9872097.5</v>
      </c>
      <c r="P131" s="62">
        <f t="shared" si="12"/>
        <v>9576614.4000000004</v>
      </c>
      <c r="Q131" s="62">
        <f t="shared" si="12"/>
        <v>9162829.4000000004</v>
      </c>
      <c r="R131" s="62">
        <f t="shared" si="12"/>
        <v>9409471.0999999996</v>
      </c>
      <c r="S131" s="62">
        <f t="shared" si="12"/>
        <v>9344077.1999999993</v>
      </c>
      <c r="T131" s="62">
        <f t="shared" si="12"/>
        <v>10089903.5</v>
      </c>
      <c r="U131" s="62">
        <f t="shared" si="12"/>
        <v>10299057.1</v>
      </c>
      <c r="V131" s="62">
        <f t="shared" si="12"/>
        <v>10164013.700000001</v>
      </c>
      <c r="W131" s="62">
        <f t="shared" si="2"/>
        <v>119718777.89999999</v>
      </c>
      <c r="Y131" s="60">
        <f t="shared" si="3"/>
        <v>10833105.100000001</v>
      </c>
      <c r="Z131" s="60">
        <f t="shared" si="4"/>
        <v>9976564.8249999993</v>
      </c>
      <c r="AA131" s="60">
        <f t="shared" si="5"/>
        <v>20809669.925000001</v>
      </c>
    </row>
    <row r="132" spans="9:27" ht="15" customHeight="1" x14ac:dyDescent="0.25">
      <c r="I132"/>
      <c r="J132" s="60" t="s">
        <v>124</v>
      </c>
      <c r="K132" s="62">
        <f>+K97+K88</f>
        <v>51571.100000000006</v>
      </c>
      <c r="L132" s="62">
        <f t="shared" ref="L132:V132" si="13">+L97+L88</f>
        <v>47659.600000000006</v>
      </c>
      <c r="M132" s="62">
        <f t="shared" si="13"/>
        <v>45397.4</v>
      </c>
      <c r="N132" s="62">
        <f t="shared" si="13"/>
        <v>49026.2</v>
      </c>
      <c r="O132" s="62">
        <f t="shared" si="13"/>
        <v>48814.400000000001</v>
      </c>
      <c r="P132" s="62">
        <f t="shared" si="13"/>
        <v>48423.6</v>
      </c>
      <c r="Q132" s="62">
        <f t="shared" si="13"/>
        <v>46994.7</v>
      </c>
      <c r="R132" s="62">
        <f t="shared" si="13"/>
        <v>46066</v>
      </c>
      <c r="S132" s="62">
        <f t="shared" si="13"/>
        <v>49784.6</v>
      </c>
      <c r="T132" s="62">
        <f t="shared" si="13"/>
        <v>44662.9</v>
      </c>
      <c r="U132" s="62">
        <f t="shared" si="13"/>
        <v>42844.1</v>
      </c>
      <c r="V132" s="62">
        <f t="shared" si="13"/>
        <v>42555.8</v>
      </c>
      <c r="W132" s="62">
        <f t="shared" si="2"/>
        <v>563800.4</v>
      </c>
      <c r="Y132" s="60">
        <f t="shared" si="3"/>
        <v>51571.100000000006</v>
      </c>
      <c r="Z132" s="60">
        <f t="shared" si="4"/>
        <v>46983.366666666669</v>
      </c>
      <c r="AA132" s="60">
        <f t="shared" si="5"/>
        <v>98554.466666666674</v>
      </c>
    </row>
    <row r="133" spans="9:27" ht="15" customHeight="1" x14ac:dyDescent="0.25">
      <c r="I133"/>
      <c r="J133" s="60" t="s">
        <v>126</v>
      </c>
      <c r="K133" s="62">
        <f>+K98+K89</f>
        <v>14010.5</v>
      </c>
      <c r="L133" s="62">
        <f t="shared" ref="L133:V133" si="14">+L98+L89</f>
        <v>12288.6</v>
      </c>
      <c r="M133" s="62">
        <f t="shared" si="14"/>
        <v>12151.8</v>
      </c>
      <c r="N133" s="62">
        <f t="shared" si="14"/>
        <v>17109.2</v>
      </c>
      <c r="O133" s="62">
        <f t="shared" si="14"/>
        <v>14684.6</v>
      </c>
      <c r="P133" s="62">
        <f t="shared" si="14"/>
        <v>14294.3</v>
      </c>
      <c r="Q133" s="62">
        <f t="shared" si="14"/>
        <v>7494.6</v>
      </c>
      <c r="R133" s="62">
        <f t="shared" si="14"/>
        <v>3792.4</v>
      </c>
      <c r="S133" s="62">
        <f t="shared" si="14"/>
        <v>2963.9</v>
      </c>
      <c r="T133" s="62">
        <f t="shared" si="14"/>
        <v>2261.1999999999998</v>
      </c>
      <c r="U133" s="62">
        <f t="shared" si="14"/>
        <v>2914.8</v>
      </c>
      <c r="V133" s="62">
        <f t="shared" si="14"/>
        <v>2972.1</v>
      </c>
      <c r="W133" s="62">
        <f t="shared" si="2"/>
        <v>106938</v>
      </c>
      <c r="Y133" s="60">
        <f t="shared" si="3"/>
        <v>17109.2</v>
      </c>
      <c r="Z133" s="60">
        <f t="shared" si="4"/>
        <v>8911.5</v>
      </c>
      <c r="AA133" s="60">
        <f t="shared" si="5"/>
        <v>26020.7</v>
      </c>
    </row>
    <row r="134" spans="9:27" ht="15" customHeight="1" x14ac:dyDescent="0.25">
      <c r="I134"/>
      <c r="J134" s="60" t="s">
        <v>380</v>
      </c>
      <c r="K134" s="62">
        <v>0</v>
      </c>
      <c r="L134" s="62">
        <v>0</v>
      </c>
      <c r="M134" s="62">
        <v>0</v>
      </c>
      <c r="N134" s="62">
        <v>0</v>
      </c>
      <c r="O134" s="62">
        <v>0</v>
      </c>
      <c r="P134" s="62">
        <v>0</v>
      </c>
      <c r="Q134" s="62">
        <v>0</v>
      </c>
      <c r="R134" s="62">
        <v>0</v>
      </c>
      <c r="S134" s="62">
        <v>0</v>
      </c>
      <c r="T134" s="62">
        <v>0</v>
      </c>
      <c r="U134" s="62">
        <v>0</v>
      </c>
      <c r="V134" s="62">
        <v>0</v>
      </c>
      <c r="W134" s="62">
        <f t="shared" si="2"/>
        <v>0</v>
      </c>
      <c r="Y134" s="60">
        <f t="shared" si="3"/>
        <v>0</v>
      </c>
      <c r="Z134" s="60">
        <f t="shared" si="4"/>
        <v>0</v>
      </c>
      <c r="AA134" s="60">
        <f t="shared" si="5"/>
        <v>0</v>
      </c>
    </row>
    <row r="135" spans="9:27" ht="15" customHeight="1" x14ac:dyDescent="0.25">
      <c r="I135"/>
      <c r="J135" s="60" t="s">
        <v>162</v>
      </c>
      <c r="K135" s="62">
        <f>+K107+K108</f>
        <v>4849765.4000000004</v>
      </c>
      <c r="L135" s="62">
        <f t="shared" ref="L135:V135" si="15">+L107+L108</f>
        <v>4597509.5</v>
      </c>
      <c r="M135" s="62">
        <f t="shared" si="15"/>
        <v>4496542.7</v>
      </c>
      <c r="N135" s="62">
        <f t="shared" si="15"/>
        <v>4374235.2</v>
      </c>
      <c r="O135" s="62">
        <f t="shared" si="15"/>
        <v>4197601.4000000004</v>
      </c>
      <c r="P135" s="62">
        <f t="shared" si="15"/>
        <v>4010135</v>
      </c>
      <c r="Q135" s="62">
        <f t="shared" si="15"/>
        <v>5652863.3999999994</v>
      </c>
      <c r="R135" s="62">
        <f t="shared" si="15"/>
        <v>5883648.5</v>
      </c>
      <c r="S135" s="62">
        <f t="shared" si="15"/>
        <v>4622961.8999999994</v>
      </c>
      <c r="T135" s="62">
        <f t="shared" si="15"/>
        <v>7661196.5</v>
      </c>
      <c r="U135" s="62">
        <f t="shared" si="15"/>
        <v>10002687.199999999</v>
      </c>
      <c r="V135" s="62">
        <f t="shared" si="15"/>
        <v>6208544.2999999998</v>
      </c>
      <c r="W135" s="62">
        <f t="shared" si="2"/>
        <v>66557691</v>
      </c>
      <c r="Y135" s="60">
        <f t="shared" si="3"/>
        <v>10002687.199999999</v>
      </c>
      <c r="Z135" s="60">
        <f t="shared" si="4"/>
        <v>5546474.25</v>
      </c>
      <c r="AA135" s="60">
        <f t="shared" si="5"/>
        <v>15549161.449999999</v>
      </c>
    </row>
    <row r="136" spans="9:27" ht="15" customHeight="1" x14ac:dyDescent="0.25">
      <c r="I136"/>
      <c r="J136" s="60" t="s">
        <v>165</v>
      </c>
      <c r="K136" s="62">
        <f>+K109+K110</f>
        <v>19272976.899999999</v>
      </c>
      <c r="L136" s="62">
        <f t="shared" ref="L136:V136" si="16">+L109+L110</f>
        <v>17440786.699999999</v>
      </c>
      <c r="M136" s="62">
        <f t="shared" si="16"/>
        <v>19082218.399999999</v>
      </c>
      <c r="N136" s="62">
        <f t="shared" si="16"/>
        <v>18961746.199999999</v>
      </c>
      <c r="O136" s="62">
        <f t="shared" si="16"/>
        <v>18828531.900000002</v>
      </c>
      <c r="P136" s="62">
        <f t="shared" si="16"/>
        <v>18124407.199999999</v>
      </c>
      <c r="Q136" s="62">
        <f t="shared" si="16"/>
        <v>19255833.5</v>
      </c>
      <c r="R136" s="62">
        <f t="shared" si="16"/>
        <v>18663045.100000001</v>
      </c>
      <c r="S136" s="62">
        <f t="shared" si="16"/>
        <v>18446391.899999999</v>
      </c>
      <c r="T136" s="62">
        <f t="shared" si="16"/>
        <v>16040863.9</v>
      </c>
      <c r="U136" s="62">
        <f t="shared" si="16"/>
        <v>16526143.9</v>
      </c>
      <c r="V136" s="62">
        <f t="shared" si="16"/>
        <v>18049966</v>
      </c>
      <c r="W136" s="62">
        <f t="shared" si="2"/>
        <v>218692911.60000002</v>
      </c>
      <c r="Y136" s="60">
        <f t="shared" si="3"/>
        <v>19272976.899999999</v>
      </c>
      <c r="Z136" s="60">
        <f t="shared" si="4"/>
        <v>18224409.300000001</v>
      </c>
      <c r="AA136" s="60">
        <f t="shared" si="5"/>
        <v>37497386.200000003</v>
      </c>
    </row>
    <row r="137" spans="9:27" ht="15" customHeight="1" x14ac:dyDescent="0.25">
      <c r="I137"/>
      <c r="J137" s="60" t="s">
        <v>167</v>
      </c>
      <c r="K137" s="62">
        <f>+K111+K112</f>
        <v>79445410</v>
      </c>
      <c r="L137" s="62">
        <f t="shared" ref="L137:V137" si="17">+L111+L112</f>
        <v>64656279.199999996</v>
      </c>
      <c r="M137" s="62">
        <f t="shared" si="17"/>
        <v>60178586.600000001</v>
      </c>
      <c r="N137" s="62">
        <f t="shared" si="17"/>
        <v>51302226.800000004</v>
      </c>
      <c r="O137" s="62">
        <f t="shared" si="17"/>
        <v>74352729.5</v>
      </c>
      <c r="P137" s="62">
        <f t="shared" si="17"/>
        <v>72871973.5</v>
      </c>
      <c r="Q137" s="62">
        <f t="shared" si="17"/>
        <v>80785978.299999997</v>
      </c>
      <c r="R137" s="62">
        <f t="shared" si="17"/>
        <v>73732564.599999994</v>
      </c>
      <c r="S137" s="62">
        <f t="shared" si="17"/>
        <v>57649766.299999997</v>
      </c>
      <c r="T137" s="62">
        <f t="shared" si="17"/>
        <v>55456594.100000001</v>
      </c>
      <c r="U137" s="62">
        <f t="shared" si="17"/>
        <v>62709238.5</v>
      </c>
      <c r="V137" s="62">
        <f t="shared" si="17"/>
        <v>62044430.200000003</v>
      </c>
      <c r="W137" s="62">
        <f t="shared" si="2"/>
        <v>795185777.60000002</v>
      </c>
      <c r="Y137" s="60">
        <f t="shared" si="3"/>
        <v>80785978.299999997</v>
      </c>
      <c r="Z137" s="60">
        <f t="shared" si="4"/>
        <v>66265481.466666669</v>
      </c>
      <c r="AA137" s="60">
        <f t="shared" si="5"/>
        <v>147051459.76666665</v>
      </c>
    </row>
    <row r="138" spans="9:27" ht="15" customHeight="1" x14ac:dyDescent="0.25">
      <c r="I138"/>
      <c r="J138" s="60" t="s">
        <v>258</v>
      </c>
      <c r="K138" s="62">
        <v>0</v>
      </c>
      <c r="L138" s="62">
        <v>0</v>
      </c>
      <c r="M138" s="62">
        <v>0</v>
      </c>
      <c r="N138" s="62">
        <v>0</v>
      </c>
      <c r="O138" s="62">
        <v>0</v>
      </c>
      <c r="P138" s="62">
        <v>0</v>
      </c>
      <c r="Q138" s="62">
        <v>0</v>
      </c>
      <c r="R138" s="62">
        <v>0</v>
      </c>
      <c r="S138" s="62">
        <v>0</v>
      </c>
      <c r="T138" s="62">
        <v>0</v>
      </c>
      <c r="U138" s="62">
        <v>0</v>
      </c>
      <c r="V138" s="62">
        <v>0</v>
      </c>
      <c r="W138" s="62">
        <f t="shared" si="2"/>
        <v>0</v>
      </c>
      <c r="Y138" s="60">
        <f t="shared" si="3"/>
        <v>0</v>
      </c>
      <c r="Z138" s="60">
        <f t="shared" si="4"/>
        <v>0</v>
      </c>
      <c r="AA138" s="60">
        <f t="shared" si="5"/>
        <v>0</v>
      </c>
    </row>
    <row r="139" spans="9:27" ht="15" customHeight="1" x14ac:dyDescent="0.25">
      <c r="I139"/>
      <c r="J139" s="60" t="s">
        <v>172</v>
      </c>
      <c r="K139" s="62">
        <f>+K114+K115</f>
        <v>384520.3</v>
      </c>
      <c r="L139" s="62">
        <f t="shared" ref="L139:V139" si="18">+L114+L115</f>
        <v>397430.1</v>
      </c>
      <c r="M139" s="62">
        <f t="shared" si="18"/>
        <v>333178.09999999998</v>
      </c>
      <c r="N139" s="62">
        <f t="shared" si="18"/>
        <v>309377.80000000005</v>
      </c>
      <c r="O139" s="62">
        <f t="shared" si="18"/>
        <v>284755.59999999998</v>
      </c>
      <c r="P139" s="62">
        <f t="shared" si="18"/>
        <v>240086</v>
      </c>
      <c r="Q139" s="62">
        <f t="shared" si="18"/>
        <v>234633.4</v>
      </c>
      <c r="R139" s="62">
        <f t="shared" si="18"/>
        <v>246054.3</v>
      </c>
      <c r="S139" s="62">
        <f t="shared" si="18"/>
        <v>247675.5</v>
      </c>
      <c r="T139" s="62">
        <f t="shared" si="18"/>
        <v>282649.7</v>
      </c>
      <c r="U139" s="62">
        <f t="shared" si="18"/>
        <v>281462.90000000002</v>
      </c>
      <c r="V139" s="62">
        <f t="shared" si="18"/>
        <v>300857.09999999998</v>
      </c>
      <c r="W139" s="62">
        <f t="shared" si="2"/>
        <v>3542680.8</v>
      </c>
      <c r="Y139" s="60">
        <f t="shared" si="3"/>
        <v>397430.1</v>
      </c>
      <c r="Z139" s="60">
        <f t="shared" si="4"/>
        <v>295223.39999999997</v>
      </c>
      <c r="AA139" s="60">
        <f t="shared" si="5"/>
        <v>692653.5</v>
      </c>
    </row>
    <row r="140" spans="9:27" ht="15" customHeight="1" x14ac:dyDescent="0.25">
      <c r="I140"/>
      <c r="J140" s="60" t="s">
        <v>178</v>
      </c>
      <c r="K140" s="62">
        <f>+K117+K118</f>
        <v>15243690</v>
      </c>
      <c r="L140" s="62">
        <f t="shared" ref="L140:V140" si="19">+L117+L118</f>
        <v>15783790</v>
      </c>
      <c r="M140" s="62">
        <f t="shared" si="19"/>
        <v>22849630</v>
      </c>
      <c r="N140" s="62">
        <f t="shared" si="19"/>
        <v>30461880</v>
      </c>
      <c r="O140" s="62">
        <f t="shared" si="19"/>
        <v>19223430</v>
      </c>
      <c r="P140" s="62">
        <f t="shared" si="19"/>
        <v>22483220</v>
      </c>
      <c r="Q140" s="62">
        <f t="shared" si="19"/>
        <v>29309870</v>
      </c>
      <c r="R140" s="62">
        <f t="shared" si="19"/>
        <v>27942770</v>
      </c>
      <c r="S140" s="62">
        <f t="shared" si="19"/>
        <v>22205870</v>
      </c>
      <c r="T140" s="62">
        <f t="shared" si="19"/>
        <v>23166610</v>
      </c>
      <c r="U140" s="62">
        <f t="shared" si="19"/>
        <v>8507350</v>
      </c>
      <c r="V140" s="62">
        <f t="shared" si="19"/>
        <v>7959000</v>
      </c>
      <c r="W140" s="62">
        <f t="shared" si="2"/>
        <v>245137110</v>
      </c>
      <c r="Y140" s="60"/>
      <c r="Z140" s="60"/>
      <c r="AA140" s="60"/>
    </row>
    <row r="141" spans="9:27" ht="15" customHeight="1" x14ac:dyDescent="0.25">
      <c r="I141"/>
      <c r="J141" s="11" t="s">
        <v>392</v>
      </c>
      <c r="K141" s="62">
        <f>SUM(K123:K140)</f>
        <v>178755462.5</v>
      </c>
      <c r="L141" s="62">
        <f t="shared" ref="L141:V141" si="20">SUM(L123:L140)</f>
        <v>163618861.59999999</v>
      </c>
      <c r="M141" s="62">
        <f t="shared" si="20"/>
        <v>159587532.09999999</v>
      </c>
      <c r="N141" s="62">
        <f t="shared" si="20"/>
        <v>153118813.19999999</v>
      </c>
      <c r="O141" s="62">
        <f t="shared" si="20"/>
        <v>160123301.29999998</v>
      </c>
      <c r="P141" s="62">
        <f t="shared" si="20"/>
        <v>158307903.19999999</v>
      </c>
      <c r="Q141" s="62">
        <f t="shared" si="20"/>
        <v>175474550.20000002</v>
      </c>
      <c r="R141" s="62">
        <f t="shared" si="20"/>
        <v>163686472</v>
      </c>
      <c r="S141" s="62">
        <f t="shared" si="20"/>
        <v>144035867.19999999</v>
      </c>
      <c r="T141" s="62">
        <f t="shared" si="20"/>
        <v>142434502.69999999</v>
      </c>
      <c r="U141" s="62">
        <f t="shared" si="20"/>
        <v>144833392.90000001</v>
      </c>
      <c r="V141" s="62">
        <f t="shared" si="20"/>
        <v>147552029.29999998</v>
      </c>
      <c r="W141" s="62">
        <f>SUM(W123:W140)</f>
        <v>1891528688.2</v>
      </c>
      <c r="X141" s="85">
        <f>+W75-W141</f>
        <v>0</v>
      </c>
      <c r="Y141" s="60">
        <f t="shared" si="3"/>
        <v>178755462.5</v>
      </c>
      <c r="Z141" s="60">
        <f t="shared" si="4"/>
        <v>157627390.68333334</v>
      </c>
      <c r="AA141" s="60">
        <f t="shared" si="5"/>
        <v>336382853.18333334</v>
      </c>
    </row>
    <row r="142" spans="9:27" ht="15" customHeight="1" x14ac:dyDescent="0.25">
      <c r="I142"/>
      <c r="J142" s="11" t="s">
        <v>394</v>
      </c>
      <c r="K142" s="107">
        <f>SUM(K123:K139)</f>
        <v>163511772.5</v>
      </c>
      <c r="L142" s="62">
        <f t="shared" ref="L142:V142" si="21">SUM(L123:L139)</f>
        <v>147835071.59999999</v>
      </c>
      <c r="M142" s="62">
        <f t="shared" si="21"/>
        <v>136737902.09999999</v>
      </c>
      <c r="N142" s="62">
        <f t="shared" si="21"/>
        <v>122656933.2</v>
      </c>
      <c r="O142" s="62">
        <f t="shared" si="21"/>
        <v>140899871.29999998</v>
      </c>
      <c r="P142" s="62">
        <f t="shared" si="21"/>
        <v>135824683.19999999</v>
      </c>
      <c r="Q142" s="62">
        <f t="shared" si="21"/>
        <v>146164680.20000002</v>
      </c>
      <c r="R142" s="62">
        <f t="shared" si="21"/>
        <v>135743702</v>
      </c>
      <c r="S142" s="62">
        <f t="shared" si="21"/>
        <v>121829997.19999999</v>
      </c>
      <c r="T142" s="62">
        <f t="shared" si="21"/>
        <v>119267892.7</v>
      </c>
      <c r="U142" s="62">
        <f t="shared" si="21"/>
        <v>136326042.90000001</v>
      </c>
      <c r="V142" s="62">
        <f t="shared" si="21"/>
        <v>139593029.29999998</v>
      </c>
      <c r="W142" s="62">
        <f t="shared" si="2"/>
        <v>1646391578.2000003</v>
      </c>
      <c r="X142" s="11" t="s">
        <v>391</v>
      </c>
      <c r="Y142" s="108">
        <f t="shared" si="3"/>
        <v>163511772.5</v>
      </c>
      <c r="Z142" s="60">
        <f t="shared" si="4"/>
        <v>137199298.18333337</v>
      </c>
    </row>
    <row r="143" spans="9:27" ht="15" customHeight="1" x14ac:dyDescent="0.25">
      <c r="I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9:27" ht="15" customHeight="1" x14ac:dyDescent="0.25">
      <c r="I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9:22" ht="15" customHeight="1" x14ac:dyDescent="0.25">
      <c r="I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9:22" ht="15" customHeight="1" x14ac:dyDescent="0.25">
      <c r="I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9:22" ht="15" customHeight="1" x14ac:dyDescent="0.25">
      <c r="I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9:22" ht="15" customHeight="1" x14ac:dyDescent="0.25">
      <c r="I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9:22" ht="15" customHeight="1" x14ac:dyDescent="0.25">
      <c r="I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9:22" ht="15" customHeight="1" x14ac:dyDescent="0.25">
      <c r="I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9:22" ht="15" customHeight="1" x14ac:dyDescent="0.25">
      <c r="I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9:22" ht="15" customHeight="1" x14ac:dyDescent="0.25">
      <c r="I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9:22" ht="15" customHeight="1" x14ac:dyDescent="0.25">
      <c r="I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9:22" ht="15" customHeight="1" x14ac:dyDescent="0.25">
      <c r="I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9:22" ht="15" customHeight="1" x14ac:dyDescent="0.25">
      <c r="I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9:22" ht="15" customHeight="1" x14ac:dyDescent="0.25">
      <c r="I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9:22" ht="15" customHeight="1" x14ac:dyDescent="0.25">
      <c r="I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9:22" ht="15" customHeight="1" x14ac:dyDescent="0.25">
      <c r="I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9:22" ht="15" customHeight="1" x14ac:dyDescent="0.25">
      <c r="I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9:22" ht="15" customHeight="1" x14ac:dyDescent="0.25">
      <c r="I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9:22" ht="15" customHeight="1" x14ac:dyDescent="0.25">
      <c r="I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9:22" ht="15" customHeight="1" x14ac:dyDescent="0.25">
      <c r="I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9:22" ht="15" customHeight="1" x14ac:dyDescent="0.25">
      <c r="I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9:22" ht="15" customHeight="1" x14ac:dyDescent="0.25">
      <c r="I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9:22" ht="15" customHeight="1" x14ac:dyDescent="0.25">
      <c r="I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9:22" ht="15" customHeight="1" x14ac:dyDescent="0.25">
      <c r="I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9:22" ht="15" customHeight="1" x14ac:dyDescent="0.25">
      <c r="I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9:22" ht="15" customHeight="1" x14ac:dyDescent="0.25">
      <c r="I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9:22" ht="15" customHeight="1" x14ac:dyDescent="0.25">
      <c r="I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9:22" ht="15" customHeight="1" x14ac:dyDescent="0.25">
      <c r="I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9:22" ht="15" customHeight="1" x14ac:dyDescent="0.25">
      <c r="I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9:22" ht="15" customHeight="1" x14ac:dyDescent="0.25">
      <c r="I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9:22" ht="15" customHeight="1" x14ac:dyDescent="0.25">
      <c r="I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9:22" ht="15" customHeight="1" x14ac:dyDescent="0.25">
      <c r="I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9:22" ht="15" customHeight="1" x14ac:dyDescent="0.25">
      <c r="I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9:22" ht="15" customHeight="1" x14ac:dyDescent="0.25">
      <c r="I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9:22" ht="15" customHeight="1" x14ac:dyDescent="0.25">
      <c r="I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9:22" ht="15" customHeight="1" x14ac:dyDescent="0.25">
      <c r="I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9:22" ht="15" customHeight="1" x14ac:dyDescent="0.25">
      <c r="I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9:22" ht="15" customHeight="1" x14ac:dyDescent="0.25">
      <c r="I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9:22" ht="15" customHeight="1" x14ac:dyDescent="0.25">
      <c r="I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9:22" ht="15" customHeight="1" x14ac:dyDescent="0.25">
      <c r="I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9:22" ht="15" customHeight="1" x14ac:dyDescent="0.25">
      <c r="I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9:22" ht="15" customHeight="1" x14ac:dyDescent="0.25">
      <c r="I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9:22" ht="15" customHeight="1" x14ac:dyDescent="0.25">
      <c r="I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9:22" ht="15" customHeight="1" x14ac:dyDescent="0.25">
      <c r="I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9:22" ht="15" customHeight="1" x14ac:dyDescent="0.25">
      <c r="I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9:22" ht="15" customHeight="1" x14ac:dyDescent="0.25">
      <c r="I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9:22" ht="15" customHeight="1" x14ac:dyDescent="0.25">
      <c r="I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9:22" ht="15" customHeight="1" x14ac:dyDescent="0.25">
      <c r="I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9:22" ht="15" customHeight="1" x14ac:dyDescent="0.25">
      <c r="I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9:22" ht="15" customHeight="1" x14ac:dyDescent="0.25">
      <c r="I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9:22" ht="15" customHeight="1" x14ac:dyDescent="0.25">
      <c r="I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9:22" ht="15" customHeight="1" x14ac:dyDescent="0.25">
      <c r="I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9:22" ht="15" customHeight="1" x14ac:dyDescent="0.25">
      <c r="I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9:22" ht="15" customHeight="1" x14ac:dyDescent="0.25">
      <c r="I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9:22" ht="15" customHeight="1" x14ac:dyDescent="0.25">
      <c r="I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9:22" ht="15" customHeight="1" x14ac:dyDescent="0.25">
      <c r="I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9:22" ht="15" customHeight="1" x14ac:dyDescent="0.25">
      <c r="I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9:22" ht="15" customHeight="1" x14ac:dyDescent="0.25">
      <c r="I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9:22" ht="15" customHeight="1" x14ac:dyDescent="0.25">
      <c r="I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9:22" ht="15" customHeight="1" x14ac:dyDescent="0.25">
      <c r="I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9:22" ht="15" customHeight="1" x14ac:dyDescent="0.25">
      <c r="I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9:22" ht="15" customHeight="1" x14ac:dyDescent="0.25">
      <c r="I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9:22" ht="15" customHeight="1" x14ac:dyDescent="0.25">
      <c r="I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9:22" ht="15" customHeight="1" x14ac:dyDescent="0.25">
      <c r="I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9:22" ht="15" customHeight="1" x14ac:dyDescent="0.25">
      <c r="I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9:22" ht="15" customHeight="1" x14ac:dyDescent="0.25">
      <c r="I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9:22" ht="15" customHeight="1" x14ac:dyDescent="0.25">
      <c r="I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9:22" ht="15" customHeight="1" x14ac:dyDescent="0.25">
      <c r="I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9:22" ht="15" customHeight="1" x14ac:dyDescent="0.25">
      <c r="I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9:22" ht="15" customHeight="1" x14ac:dyDescent="0.25">
      <c r="I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9:22" ht="15" customHeight="1" x14ac:dyDescent="0.25">
      <c r="I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9:22" ht="15" customHeight="1" x14ac:dyDescent="0.25">
      <c r="I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9:22" ht="15" customHeight="1" x14ac:dyDescent="0.25">
      <c r="I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9:22" ht="15" customHeight="1" x14ac:dyDescent="0.25">
      <c r="I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9:22" ht="15" customHeight="1" x14ac:dyDescent="0.25">
      <c r="I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9:22" ht="15" customHeight="1" x14ac:dyDescent="0.25">
      <c r="I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9:22" ht="15" customHeight="1" x14ac:dyDescent="0.25">
      <c r="I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9:22" ht="15" customHeight="1" x14ac:dyDescent="0.25">
      <c r="I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9:22" ht="15" customHeight="1" x14ac:dyDescent="0.25">
      <c r="I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9:22" ht="15" customHeight="1" x14ac:dyDescent="0.25">
      <c r="I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9:22" ht="15" customHeight="1" x14ac:dyDescent="0.25">
      <c r="I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9:22" ht="15" customHeight="1" x14ac:dyDescent="0.25">
      <c r="I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9:22" ht="15" customHeight="1" x14ac:dyDescent="0.25">
      <c r="I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9:22" ht="15" customHeight="1" x14ac:dyDescent="0.25">
      <c r="I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9:22" ht="15" customHeight="1" x14ac:dyDescent="0.25">
      <c r="I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9:22" ht="15" customHeight="1" x14ac:dyDescent="0.25">
      <c r="I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9:22" ht="15" customHeight="1" x14ac:dyDescent="0.25">
      <c r="I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9:22" ht="15" customHeight="1" x14ac:dyDescent="0.25">
      <c r="I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9:22" ht="15" customHeight="1" x14ac:dyDescent="0.25">
      <c r="I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9:22" ht="15" customHeight="1" x14ac:dyDescent="0.25">
      <c r="I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9:22" ht="15" customHeight="1" x14ac:dyDescent="0.25">
      <c r="I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9:22" ht="15" customHeight="1" x14ac:dyDescent="0.25">
      <c r="I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9:22" ht="15" customHeight="1" x14ac:dyDescent="0.25">
      <c r="I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9:22" ht="15" customHeight="1" x14ac:dyDescent="0.25">
      <c r="I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9:22" ht="15" customHeight="1" x14ac:dyDescent="0.25">
      <c r="I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9:22" ht="15" customHeight="1" x14ac:dyDescent="0.25">
      <c r="I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9:22" ht="15" customHeight="1" x14ac:dyDescent="0.25">
      <c r="I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9:22" ht="15" customHeight="1" x14ac:dyDescent="0.25">
      <c r="I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9:22" ht="15" customHeight="1" x14ac:dyDescent="0.25">
      <c r="I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9:22" ht="15" customHeight="1" x14ac:dyDescent="0.25">
      <c r="I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9:22" ht="15" customHeight="1" x14ac:dyDescent="0.25">
      <c r="I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9:22" ht="15" customHeight="1" x14ac:dyDescent="0.25">
      <c r="I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9:22" ht="15" customHeight="1" x14ac:dyDescent="0.25">
      <c r="I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9:22" ht="15" customHeight="1" x14ac:dyDescent="0.25">
      <c r="I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9:22" ht="15" customHeight="1" x14ac:dyDescent="0.25">
      <c r="I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9:22" ht="15" customHeight="1" x14ac:dyDescent="0.25">
      <c r="I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9:22" ht="15" customHeight="1" x14ac:dyDescent="0.25">
      <c r="I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9:22" ht="15" customHeight="1" x14ac:dyDescent="0.25">
      <c r="I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9:22" ht="15" customHeight="1" x14ac:dyDescent="0.25">
      <c r="I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9:22" ht="15" customHeight="1" x14ac:dyDescent="0.25">
      <c r="I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9:22" ht="15" customHeight="1" x14ac:dyDescent="0.25">
      <c r="I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9:22" ht="15" customHeight="1" x14ac:dyDescent="0.25">
      <c r="I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9:22" ht="15" customHeight="1" x14ac:dyDescent="0.25">
      <c r="I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9:22" ht="15" customHeight="1" x14ac:dyDescent="0.25">
      <c r="I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9:22" ht="15" customHeight="1" x14ac:dyDescent="0.25">
      <c r="I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9:22" ht="15" customHeight="1" x14ac:dyDescent="0.25">
      <c r="I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9:22" ht="15" customHeight="1" x14ac:dyDescent="0.25">
      <c r="I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9:22" ht="15" customHeight="1" x14ac:dyDescent="0.25">
      <c r="I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9:22" ht="15" customHeight="1" x14ac:dyDescent="0.25">
      <c r="I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9:22" ht="15" customHeight="1" x14ac:dyDescent="0.25">
      <c r="I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9:22" ht="15" customHeight="1" x14ac:dyDescent="0.25">
      <c r="I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9:22" ht="15" customHeight="1" x14ac:dyDescent="0.25">
      <c r="I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9:22" ht="15" customHeight="1" x14ac:dyDescent="0.25">
      <c r="I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9:22" ht="15" customHeight="1" x14ac:dyDescent="0.25">
      <c r="I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9:22" ht="15" customHeight="1" x14ac:dyDescent="0.25">
      <c r="I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9:22" ht="15" customHeight="1" x14ac:dyDescent="0.25">
      <c r="I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9:22" ht="15" customHeight="1" x14ac:dyDescent="0.25">
      <c r="I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9:22" ht="15" customHeight="1" x14ac:dyDescent="0.25">
      <c r="I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9:22" ht="15" customHeight="1" x14ac:dyDescent="0.25">
      <c r="I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9:22" ht="15" customHeight="1" x14ac:dyDescent="0.25">
      <c r="I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9:22" ht="15" customHeight="1" x14ac:dyDescent="0.25">
      <c r="I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9:22" ht="15" customHeight="1" x14ac:dyDescent="0.25">
      <c r="I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9:22" ht="15" customHeight="1" x14ac:dyDescent="0.25">
      <c r="I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9:22" ht="15" customHeight="1" x14ac:dyDescent="0.25">
      <c r="I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9:22" ht="15" customHeight="1" x14ac:dyDescent="0.25">
      <c r="I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9:22" ht="15" customHeight="1" x14ac:dyDescent="0.25">
      <c r="I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9:22" ht="15" customHeight="1" x14ac:dyDescent="0.25">
      <c r="I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9:22" ht="15" customHeight="1" x14ac:dyDescent="0.25">
      <c r="I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9:22" ht="15" customHeight="1" x14ac:dyDescent="0.25">
      <c r="I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9:22" ht="15" customHeight="1" x14ac:dyDescent="0.25">
      <c r="I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9:22" ht="15" customHeight="1" x14ac:dyDescent="0.25">
      <c r="I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9:22" ht="15" customHeight="1" x14ac:dyDescent="0.25">
      <c r="I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9:22" ht="15" customHeight="1" x14ac:dyDescent="0.25">
      <c r="I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9:22" ht="15" customHeight="1" x14ac:dyDescent="0.25">
      <c r="I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9:22" ht="15" customHeight="1" x14ac:dyDescent="0.25">
      <c r="I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9:22" ht="15" customHeight="1" x14ac:dyDescent="0.25">
      <c r="I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9:22" ht="15" customHeight="1" x14ac:dyDescent="0.25">
      <c r="I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9:22" ht="15" customHeight="1" x14ac:dyDescent="0.25">
      <c r="I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9:22" ht="15" customHeight="1" x14ac:dyDescent="0.25">
      <c r="I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9:22" ht="15" customHeight="1" x14ac:dyDescent="0.25">
      <c r="I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9:22" ht="15" customHeight="1" x14ac:dyDescent="0.25">
      <c r="I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9:22" ht="15" customHeight="1" x14ac:dyDescent="0.25">
      <c r="I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9:22" ht="15" customHeight="1" x14ac:dyDescent="0.25">
      <c r="I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9:22" ht="15" customHeight="1" x14ac:dyDescent="0.25">
      <c r="I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9:22" ht="15" customHeight="1" x14ac:dyDescent="0.25">
      <c r="I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9:22" ht="15" customHeight="1" x14ac:dyDescent="0.25">
      <c r="I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9:22" ht="15" customHeight="1" x14ac:dyDescent="0.25">
      <c r="I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9:22" ht="15" customHeight="1" x14ac:dyDescent="0.25">
      <c r="I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9:22" ht="15" customHeight="1" x14ac:dyDescent="0.25">
      <c r="I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9:22" ht="15" customHeight="1" x14ac:dyDescent="0.25">
      <c r="I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9:22" ht="15" customHeight="1" x14ac:dyDescent="0.25">
      <c r="I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9:22" ht="15" customHeight="1" x14ac:dyDescent="0.25">
      <c r="I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9:22" ht="15" customHeight="1" x14ac:dyDescent="0.25">
      <c r="I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9:22" ht="15" customHeight="1" x14ac:dyDescent="0.25">
      <c r="I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9:22" ht="15" customHeight="1" x14ac:dyDescent="0.25">
      <c r="I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9:22" ht="15" customHeight="1" x14ac:dyDescent="0.25">
      <c r="I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9:22" ht="15" customHeight="1" x14ac:dyDescent="0.25">
      <c r="I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9:22" ht="15" customHeight="1" x14ac:dyDescent="0.25">
      <c r="I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9:22" ht="15" customHeight="1" x14ac:dyDescent="0.25">
      <c r="I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9:22" ht="15" customHeight="1" x14ac:dyDescent="0.25">
      <c r="I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9:22" ht="15" customHeight="1" x14ac:dyDescent="0.25">
      <c r="I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9:22" ht="15" customHeight="1" x14ac:dyDescent="0.25">
      <c r="I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9:22" ht="15" customHeight="1" x14ac:dyDescent="0.25">
      <c r="I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9:22" ht="15" customHeight="1" x14ac:dyDescent="0.25">
      <c r="I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9:22" ht="15" customHeight="1" x14ac:dyDescent="0.25">
      <c r="I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9:22" ht="15" customHeight="1" x14ac:dyDescent="0.25">
      <c r="I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9:22" ht="15" customHeight="1" x14ac:dyDescent="0.25">
      <c r="I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9:22" ht="15" customHeight="1" x14ac:dyDescent="0.25">
      <c r="I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9:22" ht="15" customHeight="1" x14ac:dyDescent="0.25">
      <c r="I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9:22" ht="15" customHeight="1" x14ac:dyDescent="0.25">
      <c r="I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9:22" ht="15" customHeight="1" x14ac:dyDescent="0.25">
      <c r="I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9:22" ht="15" customHeight="1" x14ac:dyDescent="0.25">
      <c r="I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9:22" ht="15" customHeight="1" x14ac:dyDescent="0.25">
      <c r="I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9:22" ht="15" customHeight="1" x14ac:dyDescent="0.25">
      <c r="I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9:22" ht="15" customHeight="1" x14ac:dyDescent="0.25">
      <c r="I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9:22" ht="15" customHeight="1" x14ac:dyDescent="0.25">
      <c r="I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9:22" ht="15" customHeight="1" x14ac:dyDescent="0.25">
      <c r="I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9:22" ht="15" customHeight="1" x14ac:dyDescent="0.25">
      <c r="I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9:22" ht="15" customHeight="1" x14ac:dyDescent="0.25">
      <c r="I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9:22" ht="15" customHeight="1" x14ac:dyDescent="0.25">
      <c r="I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9:22" ht="15" customHeight="1" x14ac:dyDescent="0.25">
      <c r="I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9:22" ht="15" customHeight="1" x14ac:dyDescent="0.25">
      <c r="I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9:22" ht="15" customHeight="1" x14ac:dyDescent="0.25">
      <c r="I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9:22" ht="15" customHeight="1" x14ac:dyDescent="0.25">
      <c r="I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9:22" ht="15" customHeight="1" x14ac:dyDescent="0.25">
      <c r="I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9:22" ht="15" customHeight="1" x14ac:dyDescent="0.25">
      <c r="I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9:22" ht="15" customHeight="1" x14ac:dyDescent="0.25">
      <c r="I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9:22" ht="15" customHeight="1" x14ac:dyDescent="0.25">
      <c r="I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9:22" ht="15" customHeight="1" x14ac:dyDescent="0.25">
      <c r="I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9:22" ht="15" customHeight="1" x14ac:dyDescent="0.25">
      <c r="I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9:22" ht="15" customHeight="1" x14ac:dyDescent="0.25">
      <c r="I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9:22" ht="15" customHeight="1" x14ac:dyDescent="0.25">
      <c r="I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9:22" ht="15" customHeight="1" x14ac:dyDescent="0.25">
      <c r="I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9:22" ht="15" customHeight="1" x14ac:dyDescent="0.25">
      <c r="I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9:22" ht="15" customHeight="1" x14ac:dyDescent="0.25">
      <c r="I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9:22" ht="15" customHeight="1" x14ac:dyDescent="0.25">
      <c r="I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9:22" ht="15" customHeight="1" x14ac:dyDescent="0.25">
      <c r="I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9:22" ht="15" customHeight="1" x14ac:dyDescent="0.25">
      <c r="I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9:22" ht="15" customHeight="1" x14ac:dyDescent="0.25">
      <c r="I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9:22" ht="15" customHeight="1" x14ac:dyDescent="0.25">
      <c r="I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9:22" ht="15" customHeight="1" x14ac:dyDescent="0.25">
      <c r="I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9:22" ht="15" customHeight="1" x14ac:dyDescent="0.25">
      <c r="I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9:22" ht="15" customHeight="1" x14ac:dyDescent="0.25">
      <c r="I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9:22" ht="15" customHeight="1" x14ac:dyDescent="0.25">
      <c r="I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9:22" ht="15" customHeight="1" x14ac:dyDescent="0.25">
      <c r="I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9:22" ht="15" customHeight="1" x14ac:dyDescent="0.25">
      <c r="I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9:22" ht="15" customHeight="1" x14ac:dyDescent="0.25">
      <c r="I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9:22" ht="15" customHeight="1" x14ac:dyDescent="0.25">
      <c r="I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9:22" ht="15" customHeight="1" x14ac:dyDescent="0.25">
      <c r="I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9:22" ht="15" customHeight="1" x14ac:dyDescent="0.25">
      <c r="I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9:22" ht="15" customHeight="1" x14ac:dyDescent="0.25">
      <c r="I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9:22" ht="15" customHeight="1" x14ac:dyDescent="0.25">
      <c r="I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9:22" ht="15" customHeight="1" x14ac:dyDescent="0.25">
      <c r="I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9:22" ht="15" customHeight="1" x14ac:dyDescent="0.25">
      <c r="I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9:22" ht="15" customHeight="1" x14ac:dyDescent="0.25">
      <c r="I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9:22" ht="15" customHeight="1" x14ac:dyDescent="0.25">
      <c r="I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9:22" ht="15" customHeight="1" x14ac:dyDescent="0.25">
      <c r="I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9:22" ht="15" customHeight="1" x14ac:dyDescent="0.25">
      <c r="I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9:22" ht="15" customHeight="1" x14ac:dyDescent="0.25">
      <c r="I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9:22" ht="15" customHeight="1" x14ac:dyDescent="0.25">
      <c r="I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9:22" ht="15" customHeight="1" x14ac:dyDescent="0.25">
      <c r="I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9:22" ht="15" customHeight="1" x14ac:dyDescent="0.25">
      <c r="I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9:22" ht="15" customHeight="1" x14ac:dyDescent="0.25">
      <c r="I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9:22" ht="15" customHeight="1" x14ac:dyDescent="0.25">
      <c r="I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9:22" ht="15" customHeight="1" x14ac:dyDescent="0.25">
      <c r="I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9:22" ht="15" customHeight="1" x14ac:dyDescent="0.25">
      <c r="I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9:22" ht="15" customHeight="1" x14ac:dyDescent="0.25">
      <c r="I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9:22" ht="15" customHeight="1" x14ac:dyDescent="0.25">
      <c r="I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9:22" ht="15" customHeight="1" x14ac:dyDescent="0.25">
      <c r="I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9:22" ht="15" customHeight="1" x14ac:dyDescent="0.25">
      <c r="I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9:22" ht="15" customHeight="1" x14ac:dyDescent="0.25">
      <c r="I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9:22" ht="15" customHeight="1" x14ac:dyDescent="0.25">
      <c r="I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9:22" ht="15" customHeight="1" x14ac:dyDescent="0.25">
      <c r="I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9:22" ht="15" customHeight="1" x14ac:dyDescent="0.25">
      <c r="I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9:22" ht="15" customHeight="1" x14ac:dyDescent="0.25">
      <c r="I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9:22" ht="15" customHeight="1" x14ac:dyDescent="0.25">
      <c r="I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9:22" ht="15" customHeight="1" x14ac:dyDescent="0.25">
      <c r="I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9:22" ht="15" customHeight="1" x14ac:dyDescent="0.25">
      <c r="I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9:22" ht="15" customHeight="1" x14ac:dyDescent="0.25">
      <c r="I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9:22" ht="15" customHeight="1" x14ac:dyDescent="0.25">
      <c r="I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9:22" ht="15" customHeight="1" x14ac:dyDescent="0.25">
      <c r="I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9:22" ht="15" customHeight="1" x14ac:dyDescent="0.25">
      <c r="I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9:22" ht="15" customHeight="1" x14ac:dyDescent="0.25">
      <c r="I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9:22" ht="15" customHeight="1" x14ac:dyDescent="0.25">
      <c r="I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9:22" ht="15" customHeight="1" x14ac:dyDescent="0.25">
      <c r="I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9:22" ht="15" customHeight="1" x14ac:dyDescent="0.25">
      <c r="I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9:22" ht="15" customHeight="1" x14ac:dyDescent="0.25">
      <c r="I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9:22" ht="15" customHeight="1" x14ac:dyDescent="0.25">
      <c r="I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9:22" ht="15" customHeight="1" x14ac:dyDescent="0.25">
      <c r="I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9:22" ht="15" customHeight="1" x14ac:dyDescent="0.25">
      <c r="I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9:22" ht="15" customHeight="1" x14ac:dyDescent="0.25">
      <c r="I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9:22" ht="15" customHeight="1" x14ac:dyDescent="0.25">
      <c r="I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9:22" ht="15" customHeight="1" x14ac:dyDescent="0.25">
      <c r="I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9:22" ht="15" customHeight="1" x14ac:dyDescent="0.25">
      <c r="I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9:22" ht="15" customHeight="1" x14ac:dyDescent="0.25">
      <c r="I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9:22" ht="15" customHeight="1" x14ac:dyDescent="0.25">
      <c r="I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9:22" ht="15" customHeight="1" x14ac:dyDescent="0.25">
      <c r="I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9:22" ht="15" customHeight="1" x14ac:dyDescent="0.25">
      <c r="I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9:22" ht="15" customHeight="1" x14ac:dyDescent="0.25">
      <c r="I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9:22" ht="15" customHeight="1" x14ac:dyDescent="0.25">
      <c r="I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9:22" ht="15" customHeight="1" x14ac:dyDescent="0.25">
      <c r="I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9:22" ht="15" customHeight="1" x14ac:dyDescent="0.25">
      <c r="I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9:22" ht="15" customHeight="1" x14ac:dyDescent="0.25">
      <c r="I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9:22" ht="15" customHeight="1" x14ac:dyDescent="0.25">
      <c r="I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9:22" ht="15" customHeight="1" x14ac:dyDescent="0.25">
      <c r="I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9:22" ht="15" customHeight="1" x14ac:dyDescent="0.25">
      <c r="I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9:22" ht="15" customHeight="1" x14ac:dyDescent="0.25">
      <c r="I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9:22" ht="15" customHeight="1" x14ac:dyDescent="0.25">
      <c r="I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9:22" ht="15" customHeight="1" x14ac:dyDescent="0.25">
      <c r="I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9:22" ht="15" customHeight="1" x14ac:dyDescent="0.25">
      <c r="I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9:22" ht="15" customHeight="1" x14ac:dyDescent="0.25">
      <c r="I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9:22" ht="15" customHeight="1" x14ac:dyDescent="0.25">
      <c r="I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9:22" ht="15" customHeight="1" x14ac:dyDescent="0.25">
      <c r="I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9:22" ht="15" customHeight="1" x14ac:dyDescent="0.25">
      <c r="I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9:22" ht="15" customHeight="1" x14ac:dyDescent="0.25">
      <c r="I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9:22" ht="15" customHeight="1" x14ac:dyDescent="0.25">
      <c r="I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9:22" ht="15" customHeight="1" x14ac:dyDescent="0.25">
      <c r="I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9:22" ht="15" customHeight="1" x14ac:dyDescent="0.25">
      <c r="I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9:22" ht="15" customHeight="1" x14ac:dyDescent="0.25">
      <c r="I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9:22" ht="15" customHeight="1" x14ac:dyDescent="0.25">
      <c r="I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9:22" ht="15" customHeight="1" x14ac:dyDescent="0.25">
      <c r="I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9:22" ht="15" customHeight="1" x14ac:dyDescent="0.25">
      <c r="I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9:22" ht="15" customHeight="1" x14ac:dyDescent="0.25">
      <c r="I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9:22" ht="15" customHeight="1" x14ac:dyDescent="0.25">
      <c r="I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9:22" ht="15" customHeight="1" x14ac:dyDescent="0.25">
      <c r="I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9:22" ht="15" customHeight="1" x14ac:dyDescent="0.25">
      <c r="I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9:22" ht="15" customHeight="1" x14ac:dyDescent="0.25">
      <c r="I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9:22" ht="15" customHeight="1" x14ac:dyDescent="0.25">
      <c r="I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9:22" ht="15" customHeight="1" x14ac:dyDescent="0.25">
      <c r="I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9:22" ht="15" customHeight="1" x14ac:dyDescent="0.25">
      <c r="I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9:22" ht="15" customHeight="1" x14ac:dyDescent="0.25">
      <c r="I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9:22" ht="15" customHeight="1" x14ac:dyDescent="0.25">
      <c r="I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9:22" ht="15" customHeight="1" x14ac:dyDescent="0.25">
      <c r="I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9:22" ht="15" customHeight="1" x14ac:dyDescent="0.25">
      <c r="I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9:22" ht="15" customHeight="1" x14ac:dyDescent="0.25">
      <c r="I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9:22" ht="15" customHeight="1" x14ac:dyDescent="0.25">
      <c r="I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9:22" ht="15" customHeight="1" x14ac:dyDescent="0.25">
      <c r="I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9:22" ht="15" customHeight="1" x14ac:dyDescent="0.25">
      <c r="I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9:22" ht="15" customHeight="1" x14ac:dyDescent="0.25">
      <c r="I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9:22" ht="15" customHeight="1" x14ac:dyDescent="0.25">
      <c r="I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9:22" ht="15" customHeight="1" x14ac:dyDescent="0.25">
      <c r="I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9:22" ht="15" customHeight="1" x14ac:dyDescent="0.25">
      <c r="I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9:22" ht="15" customHeight="1" x14ac:dyDescent="0.25">
      <c r="I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9:22" ht="15" customHeight="1" x14ac:dyDescent="0.25">
      <c r="I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9:22" ht="15" customHeight="1" x14ac:dyDescent="0.25">
      <c r="I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9:22" ht="15" customHeight="1" x14ac:dyDescent="0.25">
      <c r="I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9:22" ht="15" customHeight="1" x14ac:dyDescent="0.25">
      <c r="I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9:22" ht="15" customHeight="1" x14ac:dyDescent="0.25">
      <c r="I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9:22" ht="15" customHeight="1" x14ac:dyDescent="0.25">
      <c r="I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9:22" ht="15" customHeight="1" x14ac:dyDescent="0.25">
      <c r="I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9:22" ht="15" customHeight="1" x14ac:dyDescent="0.25">
      <c r="I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9:22" ht="15" customHeight="1" x14ac:dyDescent="0.25">
      <c r="I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9:22" ht="15" customHeight="1" x14ac:dyDescent="0.25">
      <c r="I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9:22" ht="15" customHeight="1" x14ac:dyDescent="0.25">
      <c r="I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9:22" ht="15" customHeight="1" x14ac:dyDescent="0.25">
      <c r="I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9:22" ht="15" customHeight="1" x14ac:dyDescent="0.25">
      <c r="I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9:22" ht="15" customHeight="1" x14ac:dyDescent="0.25">
      <c r="I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9:22" ht="15" customHeight="1" x14ac:dyDescent="0.25">
      <c r="I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9:22" ht="15" customHeight="1" x14ac:dyDescent="0.25">
      <c r="I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9:22" ht="15" customHeight="1" x14ac:dyDescent="0.25">
      <c r="I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9:22" ht="15" customHeight="1" x14ac:dyDescent="0.25">
      <c r="I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9:22" ht="15" customHeight="1" x14ac:dyDescent="0.25">
      <c r="I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9:22" ht="15" customHeight="1" x14ac:dyDescent="0.25">
      <c r="I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9:22" ht="15" customHeight="1" x14ac:dyDescent="0.25">
      <c r="I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9:22" ht="15" customHeight="1" x14ac:dyDescent="0.25">
      <c r="I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9:22" ht="15" customHeight="1" x14ac:dyDescent="0.25">
      <c r="I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9:22" ht="15" customHeight="1" x14ac:dyDescent="0.25">
      <c r="I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9:22" ht="15" customHeight="1" x14ac:dyDescent="0.25">
      <c r="I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9:22" ht="15" customHeight="1" x14ac:dyDescent="0.25">
      <c r="I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9:22" ht="15" customHeight="1" x14ac:dyDescent="0.25">
      <c r="I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9:22" ht="15" customHeight="1" x14ac:dyDescent="0.25">
      <c r="I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9:22" ht="15" customHeight="1" x14ac:dyDescent="0.25">
      <c r="I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9:22" ht="15" customHeight="1" x14ac:dyDescent="0.25">
      <c r="I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9:22" ht="15" customHeight="1" x14ac:dyDescent="0.25">
      <c r="I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9:22" ht="15" customHeight="1" x14ac:dyDescent="0.25">
      <c r="I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9:22" ht="15" customHeight="1" x14ac:dyDescent="0.25">
      <c r="I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9:22" ht="15" customHeight="1" x14ac:dyDescent="0.25">
      <c r="I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9:22" ht="15" customHeight="1" x14ac:dyDescent="0.25">
      <c r="I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9:22" ht="15" customHeight="1" x14ac:dyDescent="0.25">
      <c r="I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9:22" ht="15" customHeight="1" x14ac:dyDescent="0.25">
      <c r="I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9:22" ht="15" customHeight="1" x14ac:dyDescent="0.25">
      <c r="I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9:22" ht="15" customHeight="1" x14ac:dyDescent="0.25">
      <c r="I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9:22" ht="15" customHeight="1" x14ac:dyDescent="0.25">
      <c r="I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9:22" ht="15" customHeight="1" x14ac:dyDescent="0.25">
      <c r="I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9:22" ht="15" customHeight="1" x14ac:dyDescent="0.25">
      <c r="I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9:22" ht="15" customHeight="1" x14ac:dyDescent="0.25">
      <c r="I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9:22" ht="15" customHeight="1" x14ac:dyDescent="0.25">
      <c r="I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9:22" ht="15" customHeight="1" x14ac:dyDescent="0.25">
      <c r="I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9:22" ht="15" customHeight="1" x14ac:dyDescent="0.25">
      <c r="I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9:22" ht="15" customHeight="1" x14ac:dyDescent="0.25">
      <c r="I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9:22" ht="15" customHeight="1" x14ac:dyDescent="0.25">
      <c r="I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9:22" ht="15" customHeight="1" x14ac:dyDescent="0.25">
      <c r="I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9:22" ht="15" customHeight="1" x14ac:dyDescent="0.25">
      <c r="I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9:22" ht="15" customHeight="1" x14ac:dyDescent="0.25">
      <c r="I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9:22" ht="15" customHeight="1" x14ac:dyDescent="0.25">
      <c r="I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9:22" ht="15" customHeight="1" x14ac:dyDescent="0.25">
      <c r="I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9:22" ht="15" customHeight="1" x14ac:dyDescent="0.25">
      <c r="I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9:22" ht="15" customHeight="1" x14ac:dyDescent="0.25">
      <c r="I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9:22" ht="15" customHeight="1" x14ac:dyDescent="0.25">
      <c r="I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9:22" ht="15" customHeight="1" x14ac:dyDescent="0.25">
      <c r="I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9:22" ht="15" customHeight="1" x14ac:dyDescent="0.25">
      <c r="I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9:22" ht="15" customHeight="1" x14ac:dyDescent="0.25">
      <c r="I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9:22" ht="15" customHeight="1" x14ac:dyDescent="0.25">
      <c r="I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9:22" ht="15" customHeight="1" x14ac:dyDescent="0.25">
      <c r="I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9:22" ht="15" customHeight="1" x14ac:dyDescent="0.25">
      <c r="I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9:22" ht="15" customHeight="1" x14ac:dyDescent="0.25">
      <c r="I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9:22" ht="15" customHeight="1" x14ac:dyDescent="0.25">
      <c r="I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9:22" ht="15" customHeight="1" x14ac:dyDescent="0.25">
      <c r="I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9:22" ht="15" customHeight="1" x14ac:dyDescent="0.25">
      <c r="I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9:22" ht="15" customHeight="1" x14ac:dyDescent="0.25">
      <c r="I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9:22" ht="15" customHeight="1" x14ac:dyDescent="0.25">
      <c r="I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9:22" ht="15" customHeight="1" x14ac:dyDescent="0.25">
      <c r="I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9:22" ht="15" customHeight="1" x14ac:dyDescent="0.25">
      <c r="I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9:22" ht="15" customHeight="1" x14ac:dyDescent="0.25">
      <c r="I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9:22" ht="15" customHeight="1" x14ac:dyDescent="0.25">
      <c r="I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9:22" ht="15" customHeight="1" x14ac:dyDescent="0.25">
      <c r="I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9:22" ht="15" customHeight="1" x14ac:dyDescent="0.25">
      <c r="I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9:22" ht="15" customHeight="1" x14ac:dyDescent="0.25">
      <c r="I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9:22" ht="15" customHeight="1" x14ac:dyDescent="0.25">
      <c r="I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9:22" ht="15" customHeight="1" x14ac:dyDescent="0.25">
      <c r="I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9:22" ht="15" customHeight="1" x14ac:dyDescent="0.25">
      <c r="I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9:22" ht="15" customHeight="1" x14ac:dyDescent="0.25">
      <c r="I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9:22" ht="15" customHeight="1" x14ac:dyDescent="0.25">
      <c r="I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9:22" ht="15" customHeight="1" x14ac:dyDescent="0.25">
      <c r="I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9:22" ht="15" customHeight="1" x14ac:dyDescent="0.25">
      <c r="I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9:22" ht="15" customHeight="1" x14ac:dyDescent="0.25">
      <c r="I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9:22" ht="15" customHeight="1" x14ac:dyDescent="0.25">
      <c r="I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9:22" ht="15" customHeight="1" x14ac:dyDescent="0.25">
      <c r="I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9:22" ht="15" customHeight="1" x14ac:dyDescent="0.25">
      <c r="I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9:22" ht="15" customHeight="1" x14ac:dyDescent="0.25">
      <c r="I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9:22" ht="15" customHeight="1" x14ac:dyDescent="0.25">
      <c r="I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9:22" ht="15" customHeight="1" x14ac:dyDescent="0.25">
      <c r="I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9:22" ht="15" customHeight="1" x14ac:dyDescent="0.25">
      <c r="I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9:22" ht="15" customHeight="1" x14ac:dyDescent="0.25">
      <c r="I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9:22" ht="15" customHeight="1" x14ac:dyDescent="0.25">
      <c r="I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9:22" ht="15" customHeight="1" x14ac:dyDescent="0.25">
      <c r="I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9:22" ht="15" customHeight="1" x14ac:dyDescent="0.25">
      <c r="I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9:22" ht="15" customHeight="1" x14ac:dyDescent="0.25">
      <c r="I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9:22" ht="15" customHeight="1" x14ac:dyDescent="0.25">
      <c r="I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9:22" ht="15" customHeight="1" x14ac:dyDescent="0.25">
      <c r="I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9:22" ht="15" customHeight="1" x14ac:dyDescent="0.25">
      <c r="I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9:22" ht="15" customHeight="1" x14ac:dyDescent="0.25">
      <c r="I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9:22" ht="15" customHeight="1" x14ac:dyDescent="0.25">
      <c r="I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9:22" ht="15" customHeight="1" x14ac:dyDescent="0.25">
      <c r="I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9:22" ht="15" customHeight="1" x14ac:dyDescent="0.25">
      <c r="I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9:22" ht="15" customHeight="1" x14ac:dyDescent="0.25">
      <c r="I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9:22" ht="15" customHeight="1" x14ac:dyDescent="0.25">
      <c r="I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9:22" ht="15" customHeight="1" x14ac:dyDescent="0.25">
      <c r="I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9:22" ht="15" customHeight="1" x14ac:dyDescent="0.25">
      <c r="I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9:22" ht="15" customHeight="1" x14ac:dyDescent="0.25">
      <c r="I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9:22" ht="15" customHeight="1" x14ac:dyDescent="0.25">
      <c r="I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9:22" ht="15" customHeight="1" x14ac:dyDescent="0.25">
      <c r="I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9:22" ht="15" customHeight="1" x14ac:dyDescent="0.25">
      <c r="I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9:22" ht="15" customHeight="1" x14ac:dyDescent="0.25">
      <c r="I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9:22" ht="15" customHeight="1" x14ac:dyDescent="0.25">
      <c r="I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9:22" ht="15" customHeight="1" x14ac:dyDescent="0.25">
      <c r="I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9:22" ht="15" customHeight="1" x14ac:dyDescent="0.25">
      <c r="I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9:22" ht="15" customHeight="1" x14ac:dyDescent="0.25">
      <c r="I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9:22" ht="15" customHeight="1" x14ac:dyDescent="0.25">
      <c r="I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9:22" ht="15" customHeight="1" x14ac:dyDescent="0.25">
      <c r="I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9:22" ht="15" customHeight="1" x14ac:dyDescent="0.25">
      <c r="I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9:22" ht="15" customHeight="1" x14ac:dyDescent="0.25">
      <c r="I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9:22" ht="15" customHeight="1" x14ac:dyDescent="0.25">
      <c r="I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9:22" ht="15" customHeight="1" x14ac:dyDescent="0.25">
      <c r="I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9:22" ht="15" customHeight="1" x14ac:dyDescent="0.25">
      <c r="I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9:22" ht="15" customHeight="1" x14ac:dyDescent="0.25">
      <c r="I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9:22" ht="15" customHeight="1" x14ac:dyDescent="0.25">
      <c r="I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9:22" ht="15" customHeight="1" x14ac:dyDescent="0.25">
      <c r="I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9:22" ht="15" customHeight="1" x14ac:dyDescent="0.25">
      <c r="I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9:22" ht="15" customHeight="1" x14ac:dyDescent="0.25">
      <c r="I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9:22" ht="15" customHeight="1" x14ac:dyDescent="0.25">
      <c r="I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9:22" ht="15" customHeight="1" x14ac:dyDescent="0.25">
      <c r="I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9:22" ht="15" customHeight="1" x14ac:dyDescent="0.25">
      <c r="I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9:22" ht="15" customHeight="1" x14ac:dyDescent="0.25">
      <c r="I586"/>
      <c r="K586"/>
      <c r="L586"/>
      <c r="M586"/>
      <c r="N586"/>
      <c r="O586"/>
      <c r="P586"/>
      <c r="Q586"/>
      <c r="R586"/>
      <c r="S586"/>
      <c r="T586"/>
      <c r="U586"/>
      <c r="V586"/>
    </row>
    <row r="587" spans="9:22" ht="15" customHeight="1" x14ac:dyDescent="0.25">
      <c r="I587"/>
      <c r="K587"/>
      <c r="L587"/>
      <c r="M587"/>
      <c r="N587"/>
      <c r="O587"/>
      <c r="P587"/>
      <c r="Q587"/>
      <c r="R587"/>
      <c r="S587"/>
      <c r="T587"/>
      <c r="U587"/>
      <c r="V587"/>
    </row>
    <row r="588" spans="9:22" ht="15" customHeight="1" x14ac:dyDescent="0.25">
      <c r="I588"/>
      <c r="K588"/>
      <c r="L588"/>
      <c r="M588"/>
      <c r="N588"/>
      <c r="O588"/>
      <c r="P588"/>
      <c r="Q588"/>
      <c r="R588"/>
      <c r="S588"/>
      <c r="T588"/>
      <c r="U588"/>
      <c r="V588"/>
    </row>
    <row r="589" spans="9:22" ht="15" customHeight="1" x14ac:dyDescent="0.25">
      <c r="I589"/>
      <c r="K589"/>
      <c r="L589"/>
      <c r="M589"/>
      <c r="N589"/>
      <c r="O589"/>
      <c r="P589"/>
      <c r="Q589"/>
      <c r="R589"/>
      <c r="S589"/>
      <c r="T589"/>
      <c r="U589"/>
      <c r="V589"/>
    </row>
    <row r="590" spans="9:22" ht="15" customHeight="1" x14ac:dyDescent="0.25">
      <c r="I590"/>
      <c r="K590"/>
      <c r="L590"/>
      <c r="M590"/>
      <c r="N590"/>
      <c r="O590"/>
      <c r="P590"/>
      <c r="Q590"/>
      <c r="R590"/>
      <c r="S590"/>
      <c r="T590"/>
      <c r="U590"/>
      <c r="V590"/>
    </row>
    <row r="591" spans="9:22" ht="15" customHeight="1" x14ac:dyDescent="0.25">
      <c r="I591"/>
      <c r="K591"/>
      <c r="L591"/>
      <c r="M591"/>
      <c r="N591"/>
      <c r="O591"/>
      <c r="P591"/>
      <c r="Q591"/>
      <c r="R591"/>
      <c r="S591"/>
      <c r="T591"/>
      <c r="U591"/>
      <c r="V591"/>
    </row>
    <row r="592" spans="9:22" ht="15" customHeight="1" x14ac:dyDescent="0.25">
      <c r="I592"/>
      <c r="K592"/>
      <c r="L592"/>
      <c r="M592"/>
      <c r="N592"/>
      <c r="O592"/>
      <c r="P592"/>
      <c r="Q592"/>
      <c r="R592"/>
      <c r="S592"/>
      <c r="T592"/>
      <c r="U592"/>
      <c r="V592"/>
    </row>
    <row r="593" spans="9:22" ht="15" customHeight="1" x14ac:dyDescent="0.25">
      <c r="I593"/>
      <c r="K593"/>
      <c r="L593"/>
      <c r="M593"/>
      <c r="N593"/>
      <c r="O593"/>
      <c r="P593"/>
      <c r="Q593"/>
      <c r="R593"/>
      <c r="S593"/>
      <c r="T593"/>
      <c r="U593"/>
      <c r="V593"/>
    </row>
    <row r="594" spans="9:22" ht="15" customHeight="1" x14ac:dyDescent="0.25">
      <c r="I594"/>
      <c r="K594"/>
      <c r="L594"/>
      <c r="M594"/>
      <c r="N594"/>
      <c r="O594"/>
      <c r="P594"/>
      <c r="Q594"/>
      <c r="R594"/>
      <c r="S594"/>
      <c r="T594"/>
      <c r="U594"/>
      <c r="V594"/>
    </row>
    <row r="595" spans="9:22" ht="15" customHeight="1" x14ac:dyDescent="0.25">
      <c r="I595"/>
      <c r="K595"/>
      <c r="L595"/>
      <c r="M595"/>
      <c r="N595"/>
      <c r="O595"/>
      <c r="P595"/>
      <c r="Q595"/>
      <c r="R595"/>
      <c r="S595"/>
      <c r="T595"/>
      <c r="U595"/>
      <c r="V595"/>
    </row>
    <row r="596" spans="9:22" ht="15" customHeight="1" x14ac:dyDescent="0.25">
      <c r="I596"/>
      <c r="K596"/>
      <c r="L596"/>
      <c r="M596"/>
      <c r="N596"/>
      <c r="O596"/>
      <c r="P596"/>
      <c r="Q596"/>
      <c r="R596"/>
      <c r="S596"/>
      <c r="T596"/>
      <c r="U596"/>
      <c r="V59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5"/>
  <sheetViews>
    <sheetView topLeftCell="K118" workbookViewId="0">
      <selection activeCell="R140" sqref="R140"/>
    </sheetView>
  </sheetViews>
  <sheetFormatPr defaultColWidth="20.85546875" defaultRowHeight="12" outlineLevelRow="1" outlineLevelCol="1" x14ac:dyDescent="0.2"/>
  <cols>
    <col min="1" max="1" width="12.140625" style="11" hidden="1" customWidth="1" outlineLevel="1"/>
    <col min="2" max="2" width="16.140625" style="11" hidden="1" customWidth="1" outlineLevel="1"/>
    <col min="3" max="3" width="11.140625" style="11" hidden="1" customWidth="1" outlineLevel="1"/>
    <col min="4" max="7" width="12.85546875" style="11" hidden="1" customWidth="1" outlineLevel="1"/>
    <col min="8" max="8" width="2.140625" style="61" customWidth="1" collapsed="1"/>
    <col min="9" max="9" width="31" style="11" customWidth="1"/>
    <col min="10" max="10" width="38.85546875" style="11" customWidth="1"/>
    <col min="11" max="16384" width="20.85546875" style="11"/>
  </cols>
  <sheetData>
    <row r="1" spans="1:23" s="3" customFormat="1" ht="15" hidden="1" customHeight="1" outlineLevel="1" x14ac:dyDescent="0.2">
      <c r="A1" s="1" t="s">
        <v>0</v>
      </c>
      <c r="B1" s="2" t="s">
        <v>1</v>
      </c>
      <c r="D1" s="4" t="s">
        <v>2</v>
      </c>
      <c r="E1" s="3" t="s">
        <v>3</v>
      </c>
      <c r="H1" s="5"/>
      <c r="K1" s="6" t="s">
        <v>4</v>
      </c>
      <c r="L1" s="7" t="s">
        <v>5</v>
      </c>
      <c r="M1" s="8">
        <v>1</v>
      </c>
    </row>
    <row r="2" spans="1:23" s="3" customFormat="1" ht="15" hidden="1" customHeight="1" outlineLevel="1" x14ac:dyDescent="0.2">
      <c r="A2" s="1" t="s">
        <v>6</v>
      </c>
      <c r="B2" s="9" t="s">
        <v>7</v>
      </c>
      <c r="D2" s="10" t="s">
        <v>8</v>
      </c>
      <c r="E2" s="3" t="s">
        <v>3</v>
      </c>
      <c r="H2" s="5"/>
      <c r="K2" s="6" t="s">
        <v>9</v>
      </c>
      <c r="L2" s="11" t="s">
        <v>10</v>
      </c>
      <c r="M2" s="11"/>
    </row>
    <row r="3" spans="1:23" s="3" customFormat="1" ht="15" hidden="1" customHeight="1" outlineLevel="1" x14ac:dyDescent="0.2">
      <c r="A3" s="1" t="s">
        <v>11</v>
      </c>
      <c r="B3" s="12" t="s">
        <v>12</v>
      </c>
      <c r="D3" s="13" t="s">
        <v>13</v>
      </c>
      <c r="H3" s="5"/>
    </row>
    <row r="4" spans="1:23" s="3" customFormat="1" ht="15" hidden="1" customHeight="1" outlineLevel="1" x14ac:dyDescent="0.2">
      <c r="D4" s="14" t="s">
        <v>14</v>
      </c>
    </row>
    <row r="5" spans="1:23" s="3" customFormat="1" ht="15" hidden="1" customHeight="1" outlineLevel="1" x14ac:dyDescent="0.2">
      <c r="A5" s="1" t="s">
        <v>15</v>
      </c>
      <c r="B5" s="15" t="s">
        <v>16</v>
      </c>
      <c r="C5" s="16" t="s">
        <v>17</v>
      </c>
      <c r="D5" s="17"/>
      <c r="H5" s="5"/>
    </row>
    <row r="6" spans="1:23" s="3" customFormat="1" hidden="1" outlineLevel="1" x14ac:dyDescent="0.2">
      <c r="A6" s="1" t="s">
        <v>18</v>
      </c>
      <c r="B6" s="18" t="s">
        <v>19</v>
      </c>
      <c r="C6" s="16" t="s">
        <v>20</v>
      </c>
      <c r="D6" s="17"/>
      <c r="H6" s="5"/>
    </row>
    <row r="7" spans="1:23" s="3" customFormat="1" hidden="1" outlineLevel="1" x14ac:dyDescent="0.2">
      <c r="A7" s="1" t="s">
        <v>21</v>
      </c>
      <c r="B7" s="18" t="s">
        <v>22</v>
      </c>
      <c r="C7" s="16" t="s">
        <v>17</v>
      </c>
      <c r="D7" s="17"/>
      <c r="H7" s="5"/>
    </row>
    <row r="8" spans="1:23" s="3" customFormat="1" hidden="1" outlineLevel="1" x14ac:dyDescent="0.2">
      <c r="A8" s="1" t="s">
        <v>23</v>
      </c>
      <c r="B8" s="18" t="s">
        <v>24</v>
      </c>
      <c r="C8" s="16" t="s">
        <v>20</v>
      </c>
      <c r="D8" s="17"/>
      <c r="H8" s="5"/>
      <c r="K8" s="19" t="s">
        <v>25</v>
      </c>
    </row>
    <row r="9" spans="1:23" s="3" customFormat="1" ht="12.75" hidden="1" outlineLevel="1" thickBot="1" x14ac:dyDescent="0.25">
      <c r="A9" s="1" t="s">
        <v>26</v>
      </c>
      <c r="B9" s="18" t="s">
        <v>27</v>
      </c>
      <c r="C9" s="16" t="s">
        <v>28</v>
      </c>
      <c r="D9" s="17"/>
      <c r="H9" s="5"/>
      <c r="K9" s="20" t="s">
        <v>29</v>
      </c>
    </row>
    <row r="10" spans="1:23" s="3" customFormat="1" ht="12.75" hidden="1" outlineLevel="1" thickBot="1" x14ac:dyDescent="0.25">
      <c r="A10" s="1" t="s">
        <v>30</v>
      </c>
      <c r="B10" s="18" t="s">
        <v>31</v>
      </c>
      <c r="C10" s="16" t="s">
        <v>32</v>
      </c>
      <c r="D10" s="17"/>
      <c r="H10" s="5"/>
      <c r="K10" s="20" t="s">
        <v>18</v>
      </c>
    </row>
    <row r="11" spans="1:23" s="3" customFormat="1" ht="12.75" hidden="1" outlineLevel="1" thickBot="1" x14ac:dyDescent="0.25">
      <c r="A11" s="1" t="s">
        <v>33</v>
      </c>
      <c r="B11" s="18" t="s">
        <v>34</v>
      </c>
      <c r="C11" s="16" t="s">
        <v>32</v>
      </c>
      <c r="D11" s="17"/>
      <c r="H11" s="5"/>
      <c r="K11" s="21" t="s">
        <v>35</v>
      </c>
      <c r="L11" s="21" t="s">
        <v>35</v>
      </c>
      <c r="M11" s="21" t="s">
        <v>35</v>
      </c>
      <c r="N11" s="21" t="s">
        <v>35</v>
      </c>
      <c r="O11" s="21" t="s">
        <v>35</v>
      </c>
      <c r="P11" s="21" t="s">
        <v>35</v>
      </c>
      <c r="Q11" s="21" t="s">
        <v>35</v>
      </c>
      <c r="R11" s="21" t="s">
        <v>35</v>
      </c>
      <c r="S11" s="21" t="s">
        <v>35</v>
      </c>
      <c r="T11" s="21" t="s">
        <v>35</v>
      </c>
      <c r="U11" s="21" t="s">
        <v>35</v>
      </c>
    </row>
    <row r="12" spans="1:23" s="3" customFormat="1" hidden="1" outlineLevel="1" x14ac:dyDescent="0.2">
      <c r="A12" s="1" t="s">
        <v>36</v>
      </c>
      <c r="B12" s="18" t="s">
        <v>37</v>
      </c>
      <c r="C12" s="16" t="s">
        <v>32</v>
      </c>
      <c r="D12" s="17"/>
      <c r="H12" s="5"/>
      <c r="K12" s="22" t="s">
        <v>38</v>
      </c>
      <c r="L12" s="22" t="s">
        <v>39</v>
      </c>
      <c r="M12" s="22" t="s">
        <v>40</v>
      </c>
      <c r="N12" s="22" t="s">
        <v>41</v>
      </c>
      <c r="O12" s="22" t="s">
        <v>42</v>
      </c>
      <c r="P12" s="22" t="s">
        <v>43</v>
      </c>
      <c r="Q12" s="22" t="s">
        <v>44</v>
      </c>
      <c r="R12" s="22" t="s">
        <v>45</v>
      </c>
      <c r="S12" s="22" t="s">
        <v>46</v>
      </c>
      <c r="T12" s="22" t="s">
        <v>47</v>
      </c>
      <c r="U12" s="22" t="s">
        <v>48</v>
      </c>
      <c r="V12" s="22" t="s">
        <v>49</v>
      </c>
      <c r="W12" s="22" t="s">
        <v>50</v>
      </c>
    </row>
    <row r="13" spans="1:23" s="3" customFormat="1" ht="15" hidden="1" customHeight="1" outlineLevel="1" x14ac:dyDescent="0.2">
      <c r="A13" s="1" t="s">
        <v>29</v>
      </c>
      <c r="B13" s="15" t="s">
        <v>51</v>
      </c>
      <c r="C13" s="16" t="s">
        <v>20</v>
      </c>
      <c r="D13" s="17"/>
      <c r="H13" s="5"/>
      <c r="K13" s="23" t="s">
        <v>231</v>
      </c>
      <c r="L13" s="23" t="s">
        <v>232</v>
      </c>
      <c r="M13" s="23" t="s">
        <v>233</v>
      </c>
      <c r="N13" s="23" t="s">
        <v>234</v>
      </c>
      <c r="O13" s="23" t="s">
        <v>235</v>
      </c>
      <c r="P13" s="23" t="s">
        <v>236</v>
      </c>
      <c r="Q13" s="23" t="s">
        <v>237</v>
      </c>
      <c r="R13" s="23" t="s">
        <v>238</v>
      </c>
      <c r="S13" s="23" t="s">
        <v>239</v>
      </c>
      <c r="T13" s="23" t="s">
        <v>240</v>
      </c>
      <c r="U13" s="23" t="s">
        <v>241</v>
      </c>
      <c r="V13" s="23" t="s">
        <v>242</v>
      </c>
      <c r="W13" s="23" t="s">
        <v>243</v>
      </c>
    </row>
    <row r="14" spans="1:23" s="3" customFormat="1" ht="15" hidden="1" customHeight="1" outlineLevel="1" x14ac:dyDescent="0.2">
      <c r="A14" s="24" t="s">
        <v>65</v>
      </c>
      <c r="B14" s="18" t="s">
        <v>66</v>
      </c>
      <c r="C14" s="16" t="s">
        <v>32</v>
      </c>
      <c r="D14" s="25"/>
      <c r="H14" s="5"/>
    </row>
    <row r="15" spans="1:23" s="3" customFormat="1" ht="15" hidden="1" customHeight="1" outlineLevel="1" x14ac:dyDescent="0.2">
      <c r="A15" s="24" t="s">
        <v>15</v>
      </c>
      <c r="B15" s="26" t="s">
        <v>67</v>
      </c>
      <c r="C15" s="25" t="s">
        <v>68</v>
      </c>
      <c r="H15" s="5"/>
    </row>
    <row r="16" spans="1:23" s="3" customFormat="1" ht="15" hidden="1" customHeight="1" outlineLevel="1" x14ac:dyDescent="0.25">
      <c r="A16" s="27" t="s">
        <v>69</v>
      </c>
      <c r="B16" s="27" t="s">
        <v>70</v>
      </c>
      <c r="C16" s="27" t="s">
        <v>19</v>
      </c>
      <c r="E16" s="28"/>
      <c r="F16" s="28"/>
      <c r="G16" s="28"/>
      <c r="H16" s="29"/>
      <c r="I16" s="28"/>
      <c r="J16" s="30" t="s">
        <v>71</v>
      </c>
      <c r="K16" s="30" t="s">
        <v>231</v>
      </c>
      <c r="L16" s="30" t="s">
        <v>232</v>
      </c>
      <c r="M16" s="30" t="s">
        <v>233</v>
      </c>
      <c r="N16" s="30" t="s">
        <v>234</v>
      </c>
      <c r="O16" s="30" t="s">
        <v>235</v>
      </c>
      <c r="P16" s="30" t="s">
        <v>236</v>
      </c>
      <c r="Q16" s="30" t="s">
        <v>237</v>
      </c>
      <c r="R16" s="30" t="s">
        <v>238</v>
      </c>
      <c r="S16" s="30" t="s">
        <v>239</v>
      </c>
      <c r="T16" s="30" t="s">
        <v>240</v>
      </c>
      <c r="U16" s="30" t="s">
        <v>241</v>
      </c>
      <c r="V16" s="30" t="s">
        <v>242</v>
      </c>
      <c r="W16" s="30" t="s">
        <v>243</v>
      </c>
    </row>
    <row r="17" spans="1:27" s="3" customFormat="1" ht="15" hidden="1" customHeight="1" outlineLevel="1" x14ac:dyDescent="0.25">
      <c r="A17" s="27" t="s">
        <v>72</v>
      </c>
      <c r="B17" s="27" t="s">
        <v>73</v>
      </c>
      <c r="C17" s="27"/>
      <c r="D17" s="25"/>
      <c r="E17" s="28"/>
      <c r="F17" s="28"/>
      <c r="G17" s="28"/>
      <c r="H17" s="29"/>
      <c r="I17" s="28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7" s="3" customFormat="1" ht="15" hidden="1" customHeight="1" outlineLevel="1" x14ac:dyDescent="0.25">
      <c r="A18" s="25"/>
      <c r="B18" s="25"/>
      <c r="C18" s="25"/>
      <c r="D18" s="25"/>
      <c r="E18" s="28"/>
      <c r="F18" s="28"/>
      <c r="G18" s="28"/>
      <c r="H18" s="29"/>
      <c r="I18" s="2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7" s="3" customFormat="1" ht="45.6" customHeight="1" collapsed="1" x14ac:dyDescent="0.2">
      <c r="A19" s="25"/>
      <c r="B19" s="25"/>
      <c r="C19" s="25"/>
      <c r="D19" s="25"/>
      <c r="E19" s="28"/>
      <c r="F19" s="28"/>
      <c r="G19" s="28"/>
      <c r="H19" s="29"/>
      <c r="I19" s="28"/>
      <c r="J19" s="31"/>
    </row>
    <row r="20" spans="1:27" s="3" customFormat="1" ht="12.75" customHeight="1" thickBot="1" x14ac:dyDescent="0.25">
      <c r="A20" s="25"/>
      <c r="B20" s="25"/>
      <c r="C20" s="25"/>
      <c r="D20" s="25"/>
      <c r="E20" s="28"/>
      <c r="F20" s="28"/>
      <c r="G20" s="28"/>
      <c r="H20" s="29"/>
      <c r="I20" s="32"/>
      <c r="J20" s="32"/>
      <c r="K20" s="33" t="s">
        <v>74</v>
      </c>
      <c r="L20" s="32"/>
      <c r="M20" s="32"/>
      <c r="N20" s="32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7" s="3" customFormat="1" ht="12.75" customHeight="1" thickBot="1" x14ac:dyDescent="0.25">
      <c r="A21" s="25"/>
      <c r="B21" s="25"/>
      <c r="C21" s="25"/>
      <c r="D21" s="25"/>
      <c r="E21" s="28"/>
      <c r="F21" s="28"/>
      <c r="G21" s="28"/>
      <c r="H21" s="29"/>
      <c r="I21" s="34" t="s">
        <v>75</v>
      </c>
      <c r="J21" s="35" t="s">
        <v>22</v>
      </c>
      <c r="K21" s="36" t="s">
        <v>76</v>
      </c>
      <c r="N21" s="32"/>
      <c r="O21" s="28"/>
      <c r="P21" s="29"/>
      <c r="Q21" s="28"/>
      <c r="R21" s="28"/>
      <c r="S21" s="28"/>
      <c r="T21" s="28"/>
      <c r="U21" s="28"/>
      <c r="V21" s="28"/>
      <c r="W21" s="28"/>
      <c r="X21" s="28"/>
    </row>
    <row r="22" spans="1:27" s="3" customFormat="1" ht="12.75" customHeight="1" thickBot="1" x14ac:dyDescent="0.25">
      <c r="A22" s="25"/>
      <c r="B22" s="25"/>
      <c r="C22" s="25"/>
      <c r="D22" s="25"/>
      <c r="E22" s="28"/>
      <c r="F22" s="28"/>
      <c r="G22" s="28"/>
      <c r="H22" s="29"/>
      <c r="I22" s="34" t="s">
        <v>77</v>
      </c>
      <c r="J22" s="35" t="s">
        <v>27</v>
      </c>
      <c r="K22" s="36" t="s">
        <v>78</v>
      </c>
    </row>
    <row r="23" spans="1:27" s="3" customFormat="1" ht="12.75" customHeight="1" thickBot="1" x14ac:dyDescent="0.25">
      <c r="A23" s="25"/>
      <c r="B23" s="25"/>
      <c r="C23" s="25"/>
      <c r="D23" s="25"/>
      <c r="E23" s="28"/>
      <c r="F23" s="28"/>
      <c r="G23" s="28"/>
      <c r="H23" s="29"/>
      <c r="I23" s="34" t="s">
        <v>79</v>
      </c>
      <c r="J23" s="35" t="s">
        <v>243</v>
      </c>
      <c r="K23" s="36" t="s">
        <v>244</v>
      </c>
      <c r="N23" s="32"/>
      <c r="O23" s="28"/>
      <c r="P23" s="29"/>
      <c r="Q23" s="28"/>
      <c r="R23" s="28"/>
      <c r="S23" s="28"/>
      <c r="T23" s="28"/>
      <c r="U23" s="28"/>
      <c r="V23" s="28"/>
      <c r="W23" s="28"/>
      <c r="X23" s="28"/>
    </row>
    <row r="24" spans="1:27" s="3" customFormat="1" ht="12.75" customHeight="1" thickBot="1" x14ac:dyDescent="0.25">
      <c r="A24" s="25"/>
      <c r="B24" s="25"/>
      <c r="C24" s="25"/>
      <c r="D24" s="25"/>
      <c r="E24" s="28"/>
      <c r="F24" s="28"/>
      <c r="G24" s="28"/>
      <c r="H24" s="29"/>
      <c r="I24" s="34" t="s">
        <v>81</v>
      </c>
      <c r="J24" s="35" t="s">
        <v>19</v>
      </c>
      <c r="K24" s="36" t="s">
        <v>19</v>
      </c>
      <c r="N24" s="32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7" s="3" customFormat="1" ht="12.75" customHeight="1" thickBot="1" x14ac:dyDescent="0.25">
      <c r="E25" s="28"/>
      <c r="F25" s="28"/>
      <c r="G25" s="37"/>
      <c r="H25" s="29"/>
      <c r="I25" s="37"/>
      <c r="J25" s="35" t="s">
        <v>4</v>
      </c>
      <c r="K25" s="38" t="s">
        <v>82</v>
      </c>
      <c r="N25" s="32"/>
      <c r="O25" s="28"/>
      <c r="P25" s="28"/>
      <c r="Q25" s="28"/>
      <c r="R25" s="28"/>
      <c r="S25" s="28"/>
      <c r="T25" s="28"/>
      <c r="U25" s="28"/>
      <c r="V25" s="28"/>
      <c r="W25" s="28"/>
      <c r="X25" s="28"/>
    </row>
    <row r="26" spans="1:27" s="3" customFormat="1" ht="12.75" customHeight="1" thickBot="1" x14ac:dyDescent="0.25">
      <c r="E26" s="28"/>
      <c r="F26" s="28"/>
      <c r="G26" s="28"/>
      <c r="H26" s="29"/>
      <c r="N26" s="32"/>
      <c r="O26" s="28"/>
      <c r="P26" s="28"/>
      <c r="Q26" s="28"/>
      <c r="R26" s="28"/>
      <c r="S26" s="28"/>
      <c r="T26" s="28"/>
      <c r="U26" s="28"/>
      <c r="V26" s="28"/>
      <c r="W26" s="28"/>
      <c r="X26" s="28"/>
    </row>
    <row r="27" spans="1:27" s="3" customFormat="1" ht="24.95" customHeight="1" thickBot="1" x14ac:dyDescent="0.25">
      <c r="E27" s="28"/>
      <c r="F27" s="28"/>
      <c r="G27" s="28"/>
      <c r="H27" s="29"/>
      <c r="J27" s="39" t="s">
        <v>78</v>
      </c>
      <c r="N27" s="32"/>
      <c r="O27" s="28"/>
      <c r="P27" s="28"/>
      <c r="Q27" s="28"/>
      <c r="R27" s="28"/>
      <c r="S27" s="28"/>
      <c r="T27" s="28"/>
      <c r="U27" s="28"/>
      <c r="V27" s="28"/>
      <c r="W27" s="28"/>
      <c r="X27" s="28"/>
    </row>
    <row r="28" spans="1:27" s="3" customFormat="1" ht="9" customHeight="1" x14ac:dyDescent="0.2">
      <c r="E28" s="28"/>
      <c r="F28" s="28"/>
      <c r="G28" s="28"/>
      <c r="H28" s="29"/>
      <c r="I28" s="40"/>
      <c r="J28" s="41"/>
      <c r="L28" s="42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</row>
    <row r="29" spans="1:27" s="3" customFormat="1" ht="26.1" customHeight="1" thickBot="1" x14ac:dyDescent="0.25">
      <c r="E29" s="28"/>
      <c r="F29" s="28"/>
      <c r="G29" s="43"/>
      <c r="H29" s="43"/>
      <c r="I29" s="44" t="s">
        <v>83</v>
      </c>
      <c r="J29" s="45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</row>
    <row r="30" spans="1:27" s="3" customFormat="1" ht="17.25" customHeight="1" x14ac:dyDescent="0.2">
      <c r="E30" s="28"/>
      <c r="F30" s="28"/>
      <c r="G30" s="28"/>
      <c r="H30" s="29"/>
      <c r="I30" s="46"/>
      <c r="J30" s="47"/>
      <c r="K30" s="48" t="s">
        <v>19</v>
      </c>
      <c r="L30" s="48" t="s">
        <v>19</v>
      </c>
      <c r="M30" s="48" t="s">
        <v>19</v>
      </c>
      <c r="N30" s="48" t="s">
        <v>19</v>
      </c>
      <c r="O30" s="48" t="s">
        <v>19</v>
      </c>
      <c r="P30" s="48" t="s">
        <v>19</v>
      </c>
      <c r="Q30" s="48" t="s">
        <v>19</v>
      </c>
      <c r="R30" s="48" t="s">
        <v>19</v>
      </c>
      <c r="S30" s="48" t="s">
        <v>19</v>
      </c>
      <c r="T30" s="48" t="s">
        <v>19</v>
      </c>
      <c r="U30" s="48" t="s">
        <v>19</v>
      </c>
      <c r="V30" s="48" t="s">
        <v>19</v>
      </c>
      <c r="W30" s="48" t="s">
        <v>19</v>
      </c>
      <c r="Y30" s="92" t="s">
        <v>358</v>
      </c>
      <c r="Z30" s="92"/>
      <c r="AA30" s="92"/>
    </row>
    <row r="31" spans="1:27" s="49" customFormat="1" ht="13.5" customHeight="1" thickBot="1" x14ac:dyDescent="0.3">
      <c r="H31" s="50"/>
      <c r="I31" s="51" t="s">
        <v>84</v>
      </c>
      <c r="J31" s="52" t="s">
        <v>71</v>
      </c>
      <c r="K31" s="48" t="s">
        <v>245</v>
      </c>
      <c r="L31" s="53" t="s">
        <v>246</v>
      </c>
      <c r="M31" s="53" t="s">
        <v>247</v>
      </c>
      <c r="N31" s="53" t="s">
        <v>248</v>
      </c>
      <c r="O31" s="53" t="s">
        <v>249</v>
      </c>
      <c r="P31" s="53" t="s">
        <v>250</v>
      </c>
      <c r="Q31" s="53" t="s">
        <v>251</v>
      </c>
      <c r="R31" s="53" t="s">
        <v>252</v>
      </c>
      <c r="S31" s="53" t="s">
        <v>253</v>
      </c>
      <c r="T31" s="53" t="s">
        <v>254</v>
      </c>
      <c r="U31" s="53" t="s">
        <v>255</v>
      </c>
      <c r="V31" s="53" t="s">
        <v>256</v>
      </c>
      <c r="W31" s="53" t="s">
        <v>244</v>
      </c>
      <c r="Y31" s="53" t="s">
        <v>355</v>
      </c>
      <c r="Z31" s="53" t="s">
        <v>356</v>
      </c>
      <c r="AA31" s="53" t="s">
        <v>357</v>
      </c>
    </row>
    <row r="32" spans="1:27" ht="15" customHeight="1" x14ac:dyDescent="0.2">
      <c r="F32" s="54"/>
      <c r="G32" s="54"/>
      <c r="H32" s="55"/>
      <c r="I32" s="56" t="s">
        <v>97</v>
      </c>
      <c r="J32" s="57" t="s">
        <v>98</v>
      </c>
      <c r="K32" s="57">
        <v>367662</v>
      </c>
      <c r="L32" s="57">
        <v>369223</v>
      </c>
      <c r="M32" s="57">
        <v>373608</v>
      </c>
      <c r="N32" s="57">
        <v>372533</v>
      </c>
      <c r="O32" s="57">
        <v>374011</v>
      </c>
      <c r="P32" s="57">
        <v>374826</v>
      </c>
      <c r="Q32" s="57">
        <v>373758</v>
      </c>
      <c r="R32" s="57">
        <v>374256</v>
      </c>
      <c r="S32" s="57">
        <v>374086</v>
      </c>
      <c r="T32" s="57">
        <v>375108</v>
      </c>
      <c r="U32" s="57">
        <v>376326</v>
      </c>
      <c r="V32" s="57">
        <v>377980</v>
      </c>
      <c r="W32" s="57">
        <v>4483377</v>
      </c>
    </row>
    <row r="33" spans="6:23" ht="15" customHeight="1" x14ac:dyDescent="0.2">
      <c r="F33" s="54"/>
      <c r="G33" s="54"/>
      <c r="H33" s="55"/>
      <c r="I33" s="58" t="s">
        <v>99</v>
      </c>
      <c r="J33" s="57" t="s">
        <v>100</v>
      </c>
      <c r="K33" s="57">
        <v>332738</v>
      </c>
      <c r="L33" s="57">
        <v>333983</v>
      </c>
      <c r="M33" s="57">
        <v>338042</v>
      </c>
      <c r="N33" s="57">
        <v>337098</v>
      </c>
      <c r="O33" s="57">
        <v>338434</v>
      </c>
      <c r="P33" s="57">
        <v>339048</v>
      </c>
      <c r="Q33" s="57">
        <v>338190</v>
      </c>
      <c r="R33" s="57">
        <v>338529</v>
      </c>
      <c r="S33" s="57">
        <v>338439</v>
      </c>
      <c r="T33" s="57">
        <v>339382</v>
      </c>
      <c r="U33" s="57">
        <v>340592</v>
      </c>
      <c r="V33" s="57">
        <v>342344</v>
      </c>
      <c r="W33" s="57">
        <v>4056819</v>
      </c>
    </row>
    <row r="34" spans="6:23" ht="15" customHeight="1" x14ac:dyDescent="0.2">
      <c r="F34" s="54"/>
      <c r="G34" s="54"/>
      <c r="H34" s="55"/>
      <c r="I34" s="59" t="s">
        <v>101</v>
      </c>
      <c r="J34" s="60" t="s">
        <v>102</v>
      </c>
      <c r="K34" s="60">
        <v>88023</v>
      </c>
      <c r="L34" s="60">
        <v>88240</v>
      </c>
      <c r="M34" s="60">
        <v>89164</v>
      </c>
      <c r="N34" s="60">
        <v>88772</v>
      </c>
      <c r="O34" s="60">
        <v>88872</v>
      </c>
      <c r="P34" s="60">
        <v>88656</v>
      </c>
      <c r="Q34" s="60">
        <v>102533</v>
      </c>
      <c r="R34" s="60">
        <v>102046</v>
      </c>
      <c r="S34" s="60">
        <v>101479</v>
      </c>
      <c r="T34" s="60">
        <v>101628</v>
      </c>
      <c r="U34" s="60">
        <v>101626</v>
      </c>
      <c r="V34" s="60">
        <v>101781</v>
      </c>
      <c r="W34" s="60">
        <v>1142820</v>
      </c>
    </row>
    <row r="35" spans="6:23" ht="15" customHeight="1" x14ac:dyDescent="0.2">
      <c r="F35" s="54"/>
      <c r="G35" s="54"/>
      <c r="H35" s="55"/>
      <c r="I35" s="59" t="s">
        <v>103</v>
      </c>
      <c r="J35" s="60" t="s">
        <v>104</v>
      </c>
      <c r="K35" s="60">
        <v>170040</v>
      </c>
      <c r="L35" s="60">
        <v>170254</v>
      </c>
      <c r="M35" s="60">
        <v>172042</v>
      </c>
      <c r="N35" s="60">
        <v>171194</v>
      </c>
      <c r="O35" s="60">
        <v>171454</v>
      </c>
      <c r="P35" s="60">
        <v>171438</v>
      </c>
      <c r="Q35" s="60">
        <v>169540</v>
      </c>
      <c r="R35" s="60">
        <v>169443</v>
      </c>
      <c r="S35" s="60">
        <v>169059</v>
      </c>
      <c r="T35" s="60">
        <v>169372</v>
      </c>
      <c r="U35" s="60">
        <v>169720</v>
      </c>
      <c r="V35" s="60">
        <v>170055</v>
      </c>
      <c r="W35" s="60">
        <v>2043611</v>
      </c>
    </row>
    <row r="36" spans="6:23" ht="15" customHeight="1" x14ac:dyDescent="0.2">
      <c r="F36" s="54"/>
      <c r="G36" s="54"/>
      <c r="H36" s="55"/>
      <c r="I36" s="59" t="s">
        <v>105</v>
      </c>
      <c r="J36" s="60" t="s">
        <v>106</v>
      </c>
      <c r="K36" s="60">
        <v>72095</v>
      </c>
      <c r="L36" s="60">
        <v>72733</v>
      </c>
      <c r="M36" s="60">
        <v>74030</v>
      </c>
      <c r="N36" s="60">
        <v>74321</v>
      </c>
      <c r="O36" s="60">
        <v>75256</v>
      </c>
      <c r="P36" s="60">
        <v>76099</v>
      </c>
      <c r="Q36" s="60">
        <v>63112</v>
      </c>
      <c r="R36" s="60">
        <v>64023</v>
      </c>
      <c r="S36" s="60">
        <v>64901</v>
      </c>
      <c r="T36" s="60">
        <v>65388</v>
      </c>
      <c r="U36" s="60">
        <v>66235</v>
      </c>
      <c r="V36" s="60">
        <v>67470</v>
      </c>
      <c r="W36" s="60">
        <v>835663</v>
      </c>
    </row>
    <row r="37" spans="6:23" ht="15" customHeight="1" x14ac:dyDescent="0.2">
      <c r="F37" s="54"/>
      <c r="G37" s="54"/>
      <c r="H37" s="55"/>
      <c r="I37" s="59" t="s">
        <v>107</v>
      </c>
      <c r="J37" s="60" t="s">
        <v>108</v>
      </c>
      <c r="K37" s="60">
        <v>786</v>
      </c>
      <c r="L37" s="60">
        <v>787</v>
      </c>
      <c r="M37" s="60">
        <v>802</v>
      </c>
      <c r="N37" s="60">
        <v>794</v>
      </c>
      <c r="O37" s="60">
        <v>797</v>
      </c>
      <c r="P37" s="60">
        <v>798</v>
      </c>
      <c r="Q37" s="60">
        <v>789</v>
      </c>
      <c r="R37" s="60">
        <v>785</v>
      </c>
      <c r="S37" s="60">
        <v>787</v>
      </c>
      <c r="T37" s="60">
        <v>794</v>
      </c>
      <c r="U37" s="60">
        <v>803</v>
      </c>
      <c r="V37" s="60">
        <v>808</v>
      </c>
      <c r="W37" s="60">
        <v>9530</v>
      </c>
    </row>
    <row r="38" spans="6:23" ht="15" customHeight="1" x14ac:dyDescent="0.2">
      <c r="F38" s="54"/>
      <c r="G38" s="54"/>
      <c r="H38" s="55"/>
      <c r="I38" s="59" t="s">
        <v>109</v>
      </c>
      <c r="J38" s="60" t="s">
        <v>110</v>
      </c>
      <c r="K38" s="60">
        <v>1156</v>
      </c>
      <c r="L38" s="60">
        <v>1199</v>
      </c>
      <c r="M38" s="60">
        <v>1197</v>
      </c>
      <c r="N38" s="60">
        <v>1177</v>
      </c>
      <c r="O38" s="60">
        <v>1175</v>
      </c>
      <c r="P38" s="60">
        <v>1179</v>
      </c>
      <c r="Q38" s="60">
        <v>1399</v>
      </c>
      <c r="R38" s="60">
        <v>1421</v>
      </c>
      <c r="S38" s="60">
        <v>1396</v>
      </c>
      <c r="T38" s="60">
        <v>1393</v>
      </c>
      <c r="U38" s="60">
        <v>1401</v>
      </c>
      <c r="V38" s="60">
        <v>1411</v>
      </c>
      <c r="W38" s="60">
        <v>15504</v>
      </c>
    </row>
    <row r="39" spans="6:23" ht="15" customHeight="1" x14ac:dyDescent="0.2">
      <c r="F39" s="54"/>
      <c r="G39" s="54"/>
      <c r="H39" s="55"/>
      <c r="I39" s="59" t="s">
        <v>111</v>
      </c>
      <c r="J39" s="60" t="s">
        <v>112</v>
      </c>
      <c r="K39" s="60">
        <v>17</v>
      </c>
      <c r="L39" s="60">
        <v>63</v>
      </c>
      <c r="M39" s="60">
        <v>65</v>
      </c>
      <c r="N39" s="60">
        <v>69</v>
      </c>
      <c r="O39" s="60">
        <v>82</v>
      </c>
      <c r="P39" s="60">
        <v>76</v>
      </c>
      <c r="Q39" s="60">
        <v>65</v>
      </c>
      <c r="R39" s="60">
        <v>67</v>
      </c>
      <c r="S39" s="60">
        <v>62</v>
      </c>
      <c r="T39" s="60">
        <v>62</v>
      </c>
      <c r="U39" s="60">
        <v>58</v>
      </c>
      <c r="V39" s="60">
        <v>59</v>
      </c>
      <c r="W39" s="60">
        <v>745</v>
      </c>
    </row>
    <row r="40" spans="6:23" ht="15" customHeight="1" x14ac:dyDescent="0.2">
      <c r="F40" s="54"/>
      <c r="G40" s="54"/>
      <c r="H40" s="55"/>
      <c r="I40" s="59" t="s">
        <v>113</v>
      </c>
      <c r="J40" s="60" t="s">
        <v>114</v>
      </c>
      <c r="K40" s="60">
        <v>0</v>
      </c>
      <c r="L40" s="60">
        <v>14</v>
      </c>
      <c r="M40" s="60">
        <v>81</v>
      </c>
      <c r="N40" s="60">
        <v>102</v>
      </c>
      <c r="O40" s="60">
        <v>136</v>
      </c>
      <c r="P40" s="60">
        <v>122</v>
      </c>
      <c r="Q40" s="60">
        <v>78</v>
      </c>
      <c r="R40" s="60">
        <v>68</v>
      </c>
      <c r="S40" s="60">
        <v>82</v>
      </c>
      <c r="T40" s="60">
        <v>63</v>
      </c>
      <c r="U40" s="60">
        <v>70</v>
      </c>
      <c r="V40" s="60">
        <v>78</v>
      </c>
      <c r="W40" s="60">
        <v>894</v>
      </c>
    </row>
    <row r="41" spans="6:23" ht="15" customHeight="1" x14ac:dyDescent="0.2">
      <c r="F41" s="54"/>
      <c r="G41" s="54"/>
      <c r="H41" s="55"/>
      <c r="I41" s="59" t="s">
        <v>115</v>
      </c>
      <c r="J41" s="60" t="s">
        <v>116</v>
      </c>
      <c r="K41" s="60">
        <v>370</v>
      </c>
      <c r="L41" s="60">
        <v>380</v>
      </c>
      <c r="M41" s="60">
        <v>376</v>
      </c>
      <c r="N41" s="60">
        <v>383</v>
      </c>
      <c r="O41" s="60">
        <v>381</v>
      </c>
      <c r="P41" s="60">
        <v>385</v>
      </c>
      <c r="Q41" s="60">
        <v>384</v>
      </c>
      <c r="R41" s="60">
        <v>382</v>
      </c>
      <c r="S41" s="60">
        <v>385</v>
      </c>
      <c r="T41" s="60">
        <v>389</v>
      </c>
      <c r="U41" s="60">
        <v>387</v>
      </c>
      <c r="V41" s="60">
        <v>387</v>
      </c>
      <c r="W41" s="60">
        <v>4589</v>
      </c>
    </row>
    <row r="42" spans="6:23" ht="15" customHeight="1" x14ac:dyDescent="0.2">
      <c r="F42" s="54"/>
      <c r="G42" s="54"/>
      <c r="H42" s="55"/>
      <c r="I42" s="59" t="s">
        <v>117</v>
      </c>
      <c r="J42" s="60" t="s">
        <v>118</v>
      </c>
      <c r="K42" s="60">
        <v>227</v>
      </c>
      <c r="L42" s="60">
        <v>249</v>
      </c>
      <c r="M42" s="60">
        <v>239</v>
      </c>
      <c r="N42" s="60">
        <v>241</v>
      </c>
      <c r="O42" s="60">
        <v>237</v>
      </c>
      <c r="P42" s="60">
        <v>247</v>
      </c>
      <c r="Q42" s="60">
        <v>252</v>
      </c>
      <c r="R42" s="60">
        <v>254</v>
      </c>
      <c r="S42" s="60">
        <v>250</v>
      </c>
      <c r="T42" s="60">
        <v>255</v>
      </c>
      <c r="U42" s="60">
        <v>254</v>
      </c>
      <c r="V42" s="60">
        <v>256</v>
      </c>
      <c r="W42" s="60">
        <v>2961</v>
      </c>
    </row>
    <row r="43" spans="6:23" ht="15" customHeight="1" x14ac:dyDescent="0.2">
      <c r="F43" s="54"/>
      <c r="G43" s="54"/>
      <c r="H43" s="55"/>
      <c r="I43" s="59" t="s">
        <v>119</v>
      </c>
      <c r="J43" s="60" t="s">
        <v>120</v>
      </c>
      <c r="K43" s="60">
        <v>24</v>
      </c>
      <c r="L43" s="60">
        <v>64</v>
      </c>
      <c r="M43" s="60">
        <v>46</v>
      </c>
      <c r="N43" s="60">
        <v>45</v>
      </c>
      <c r="O43" s="60">
        <v>44</v>
      </c>
      <c r="P43" s="60">
        <v>48</v>
      </c>
      <c r="Q43" s="60">
        <v>38</v>
      </c>
      <c r="R43" s="60">
        <v>40</v>
      </c>
      <c r="S43" s="60">
        <v>38</v>
      </c>
      <c r="T43" s="60">
        <v>38</v>
      </c>
      <c r="U43" s="60">
        <v>38</v>
      </c>
      <c r="V43" s="60">
        <v>39</v>
      </c>
      <c r="W43" s="60">
        <v>502</v>
      </c>
    </row>
    <row r="44" spans="6:23" ht="15" customHeight="1" x14ac:dyDescent="0.2">
      <c r="F44" s="54"/>
      <c r="G44" s="54"/>
      <c r="H44" s="55"/>
      <c r="I44" s="58" t="s">
        <v>121</v>
      </c>
      <c r="J44" s="57" t="s">
        <v>122</v>
      </c>
      <c r="K44" s="57">
        <v>34868</v>
      </c>
      <c r="L44" s="57">
        <v>35178</v>
      </c>
      <c r="M44" s="57">
        <v>35491</v>
      </c>
      <c r="N44" s="57">
        <v>35363</v>
      </c>
      <c r="O44" s="57">
        <v>35501</v>
      </c>
      <c r="P44" s="57">
        <v>35703</v>
      </c>
      <c r="Q44" s="57">
        <v>35494</v>
      </c>
      <c r="R44" s="57">
        <v>35653</v>
      </c>
      <c r="S44" s="57">
        <v>35564</v>
      </c>
      <c r="T44" s="57">
        <v>35651</v>
      </c>
      <c r="U44" s="57">
        <v>35644</v>
      </c>
      <c r="V44" s="57">
        <v>35556</v>
      </c>
      <c r="W44" s="57">
        <v>425666</v>
      </c>
    </row>
    <row r="45" spans="6:23" ht="15" customHeight="1" x14ac:dyDescent="0.2">
      <c r="F45" s="54"/>
      <c r="G45" s="54"/>
      <c r="H45" s="55"/>
      <c r="I45" s="59" t="s">
        <v>125</v>
      </c>
      <c r="J45" s="60" t="s">
        <v>126</v>
      </c>
      <c r="K45" s="60">
        <v>1</v>
      </c>
      <c r="L45" s="60">
        <v>1</v>
      </c>
      <c r="M45" s="60">
        <v>0</v>
      </c>
      <c r="N45" s="60">
        <v>0</v>
      </c>
      <c r="O45" s="60">
        <v>0</v>
      </c>
      <c r="P45" s="60">
        <v>0</v>
      </c>
      <c r="Q45" s="60">
        <v>0</v>
      </c>
      <c r="R45" s="60">
        <v>0</v>
      </c>
      <c r="S45" s="60">
        <v>0</v>
      </c>
      <c r="T45" s="60">
        <v>0</v>
      </c>
      <c r="U45" s="60">
        <v>0</v>
      </c>
      <c r="V45" s="60">
        <v>0</v>
      </c>
      <c r="W45" s="60">
        <v>2</v>
      </c>
    </row>
    <row r="46" spans="6:23" ht="15" customHeight="1" x14ac:dyDescent="0.2">
      <c r="F46" s="54"/>
      <c r="G46" s="54"/>
      <c r="H46" s="55"/>
      <c r="I46" s="59" t="s">
        <v>127</v>
      </c>
      <c r="J46" s="60" t="s">
        <v>128</v>
      </c>
      <c r="K46" s="60">
        <v>813</v>
      </c>
      <c r="L46" s="60">
        <v>810</v>
      </c>
      <c r="M46" s="60">
        <v>823</v>
      </c>
      <c r="N46" s="60">
        <v>816</v>
      </c>
      <c r="O46" s="60">
        <v>821</v>
      </c>
      <c r="P46" s="60">
        <v>814</v>
      </c>
      <c r="Q46" s="60">
        <v>809</v>
      </c>
      <c r="R46" s="60">
        <v>820</v>
      </c>
      <c r="S46" s="60">
        <v>826</v>
      </c>
      <c r="T46" s="60">
        <v>824</v>
      </c>
      <c r="U46" s="60">
        <v>823</v>
      </c>
      <c r="V46" s="60">
        <v>830</v>
      </c>
      <c r="W46" s="60">
        <v>9829</v>
      </c>
    </row>
    <row r="47" spans="6:23" ht="15" customHeight="1" x14ac:dyDescent="0.2">
      <c r="F47" s="54"/>
      <c r="G47" s="54"/>
      <c r="H47" s="55"/>
      <c r="I47" s="59" t="s">
        <v>129</v>
      </c>
      <c r="J47" s="60" t="s">
        <v>130</v>
      </c>
      <c r="K47" s="60">
        <v>7304</v>
      </c>
      <c r="L47" s="60">
        <v>7337</v>
      </c>
      <c r="M47" s="60">
        <v>7345</v>
      </c>
      <c r="N47" s="60">
        <v>7269</v>
      </c>
      <c r="O47" s="60">
        <v>7278</v>
      </c>
      <c r="P47" s="60">
        <v>7252</v>
      </c>
      <c r="Q47" s="60">
        <v>7414</v>
      </c>
      <c r="R47" s="60">
        <v>7401</v>
      </c>
      <c r="S47" s="60">
        <v>7381</v>
      </c>
      <c r="T47" s="60">
        <v>7366</v>
      </c>
      <c r="U47" s="60">
        <v>7359</v>
      </c>
      <c r="V47" s="60">
        <v>7360</v>
      </c>
      <c r="W47" s="60">
        <v>88066</v>
      </c>
    </row>
    <row r="48" spans="6:23" ht="15" customHeight="1" x14ac:dyDescent="0.2">
      <c r="F48" s="54"/>
      <c r="G48" s="54"/>
      <c r="H48" s="55"/>
      <c r="I48" s="59" t="s">
        <v>131</v>
      </c>
      <c r="J48" s="60" t="s">
        <v>132</v>
      </c>
      <c r="K48" s="60">
        <v>2913</v>
      </c>
      <c r="L48" s="60">
        <v>2999</v>
      </c>
      <c r="M48" s="60">
        <v>3093</v>
      </c>
      <c r="N48" s="60">
        <v>3052</v>
      </c>
      <c r="O48" s="60">
        <v>3175</v>
      </c>
      <c r="P48" s="60">
        <v>3216</v>
      </c>
      <c r="Q48" s="60">
        <v>2888</v>
      </c>
      <c r="R48" s="60">
        <v>2882</v>
      </c>
      <c r="S48" s="60">
        <v>2879</v>
      </c>
      <c r="T48" s="60">
        <v>2896</v>
      </c>
      <c r="U48" s="60">
        <v>2934</v>
      </c>
      <c r="V48" s="60">
        <v>3027</v>
      </c>
      <c r="W48" s="60">
        <v>35954</v>
      </c>
    </row>
    <row r="49" spans="6:23" ht="15" customHeight="1" x14ac:dyDescent="0.2">
      <c r="F49" s="54"/>
      <c r="G49" s="54"/>
      <c r="H49" s="55"/>
      <c r="I49" s="59" t="s">
        <v>133</v>
      </c>
      <c r="J49" s="60" t="s">
        <v>134</v>
      </c>
      <c r="K49" s="60">
        <v>469</v>
      </c>
      <c r="L49" s="60">
        <v>513</v>
      </c>
      <c r="M49" s="60">
        <v>532</v>
      </c>
      <c r="N49" s="60">
        <v>524</v>
      </c>
      <c r="O49" s="60">
        <v>549</v>
      </c>
      <c r="P49" s="60">
        <v>547</v>
      </c>
      <c r="Q49" s="60">
        <v>492</v>
      </c>
      <c r="R49" s="60">
        <v>496</v>
      </c>
      <c r="S49" s="60">
        <v>502</v>
      </c>
      <c r="T49" s="60">
        <v>491</v>
      </c>
      <c r="U49" s="60">
        <v>529</v>
      </c>
      <c r="V49" s="60">
        <v>560</v>
      </c>
      <c r="W49" s="60">
        <v>6204</v>
      </c>
    </row>
    <row r="50" spans="6:23" ht="15" customHeight="1" x14ac:dyDescent="0.2">
      <c r="F50" s="54"/>
      <c r="G50" s="54"/>
      <c r="H50" s="55"/>
      <c r="I50" s="59" t="s">
        <v>135</v>
      </c>
      <c r="J50" s="60" t="s">
        <v>136</v>
      </c>
      <c r="K50" s="60">
        <v>35</v>
      </c>
      <c r="L50" s="60">
        <v>37</v>
      </c>
      <c r="M50" s="60">
        <v>41</v>
      </c>
      <c r="N50" s="60">
        <v>41</v>
      </c>
      <c r="O50" s="60">
        <v>53</v>
      </c>
      <c r="P50" s="60">
        <v>51</v>
      </c>
      <c r="Q50" s="60">
        <v>48</v>
      </c>
      <c r="R50" s="60">
        <v>43</v>
      </c>
      <c r="S50" s="60">
        <v>46</v>
      </c>
      <c r="T50" s="60">
        <v>42</v>
      </c>
      <c r="U50" s="60">
        <v>46</v>
      </c>
      <c r="V50" s="60">
        <v>41</v>
      </c>
      <c r="W50" s="60">
        <v>524</v>
      </c>
    </row>
    <row r="51" spans="6:23" ht="15" customHeight="1" x14ac:dyDescent="0.2">
      <c r="F51" s="54"/>
      <c r="G51" s="54"/>
      <c r="H51" s="55"/>
      <c r="I51" s="59" t="s">
        <v>137</v>
      </c>
      <c r="J51" s="60" t="s">
        <v>138</v>
      </c>
      <c r="K51" s="60">
        <v>3</v>
      </c>
      <c r="L51" s="60">
        <v>3</v>
      </c>
      <c r="M51" s="60">
        <v>3</v>
      </c>
      <c r="N51" s="60">
        <v>3</v>
      </c>
      <c r="O51" s="60">
        <v>3</v>
      </c>
      <c r="P51" s="60">
        <v>4</v>
      </c>
      <c r="Q51" s="60">
        <v>1</v>
      </c>
      <c r="R51" s="60">
        <v>0</v>
      </c>
      <c r="S51" s="60">
        <v>1</v>
      </c>
      <c r="T51" s="60">
        <v>1</v>
      </c>
      <c r="U51" s="60">
        <v>0</v>
      </c>
      <c r="V51" s="60">
        <v>0</v>
      </c>
      <c r="W51" s="60">
        <v>22</v>
      </c>
    </row>
    <row r="52" spans="6:23" ht="15" customHeight="1" x14ac:dyDescent="0.2">
      <c r="F52" s="54"/>
      <c r="G52" s="54"/>
      <c r="H52" s="55"/>
      <c r="I52" s="59" t="s">
        <v>139</v>
      </c>
      <c r="J52" s="60" t="s">
        <v>140</v>
      </c>
      <c r="K52" s="60">
        <v>2</v>
      </c>
      <c r="L52" s="60">
        <v>2</v>
      </c>
      <c r="M52" s="60">
        <v>2</v>
      </c>
      <c r="N52" s="60">
        <v>2</v>
      </c>
      <c r="O52" s="60">
        <v>2</v>
      </c>
      <c r="P52" s="60">
        <v>2</v>
      </c>
      <c r="Q52" s="60">
        <v>2</v>
      </c>
      <c r="R52" s="60">
        <v>2</v>
      </c>
      <c r="S52" s="60">
        <v>2</v>
      </c>
      <c r="T52" s="60">
        <v>2</v>
      </c>
      <c r="U52" s="60">
        <v>2</v>
      </c>
      <c r="V52" s="60">
        <v>3</v>
      </c>
      <c r="W52" s="60">
        <v>25</v>
      </c>
    </row>
    <row r="53" spans="6:23" ht="15" customHeight="1" x14ac:dyDescent="0.2">
      <c r="F53" s="54"/>
      <c r="G53" s="54"/>
      <c r="H53" s="55"/>
      <c r="I53" s="59" t="s">
        <v>143</v>
      </c>
      <c r="J53" s="60" t="s">
        <v>144</v>
      </c>
      <c r="K53" s="60">
        <v>4</v>
      </c>
      <c r="L53" s="60">
        <v>4</v>
      </c>
      <c r="M53" s="60">
        <v>4</v>
      </c>
      <c r="N53" s="60">
        <v>4</v>
      </c>
      <c r="O53" s="60">
        <v>4</v>
      </c>
      <c r="P53" s="60">
        <v>4</v>
      </c>
      <c r="Q53" s="60">
        <v>4</v>
      </c>
      <c r="R53" s="60">
        <v>4</v>
      </c>
      <c r="S53" s="60">
        <v>4</v>
      </c>
      <c r="T53" s="60">
        <v>4</v>
      </c>
      <c r="U53" s="60">
        <v>4</v>
      </c>
      <c r="V53" s="60">
        <v>4</v>
      </c>
      <c r="W53" s="60">
        <v>48</v>
      </c>
    </row>
    <row r="54" spans="6:23" ht="15" customHeight="1" x14ac:dyDescent="0.2">
      <c r="F54" s="54"/>
      <c r="G54" s="54"/>
      <c r="H54" s="55"/>
      <c r="I54" s="59" t="s">
        <v>145</v>
      </c>
      <c r="J54" s="60" t="s">
        <v>146</v>
      </c>
      <c r="K54" s="60">
        <v>114</v>
      </c>
      <c r="L54" s="60">
        <v>128</v>
      </c>
      <c r="M54" s="60">
        <v>121</v>
      </c>
      <c r="N54" s="60">
        <v>120</v>
      </c>
      <c r="O54" s="60">
        <v>122</v>
      </c>
      <c r="P54" s="60">
        <v>122</v>
      </c>
      <c r="Q54" s="60">
        <v>124</v>
      </c>
      <c r="R54" s="60">
        <v>121</v>
      </c>
      <c r="S54" s="60">
        <v>121</v>
      </c>
      <c r="T54" s="60">
        <v>121</v>
      </c>
      <c r="U54" s="60">
        <v>122</v>
      </c>
      <c r="V54" s="60">
        <v>121</v>
      </c>
      <c r="W54" s="60">
        <v>1457</v>
      </c>
    </row>
    <row r="55" spans="6:23" ht="15" customHeight="1" x14ac:dyDescent="0.2">
      <c r="F55" s="54"/>
      <c r="G55" s="54"/>
      <c r="H55" s="55"/>
      <c r="I55" s="59" t="s">
        <v>147</v>
      </c>
      <c r="J55" s="60" t="s">
        <v>148</v>
      </c>
      <c r="K55" s="60">
        <v>3741</v>
      </c>
      <c r="L55" s="60">
        <v>3748</v>
      </c>
      <c r="M55" s="60">
        <v>3774</v>
      </c>
      <c r="N55" s="60">
        <v>3778</v>
      </c>
      <c r="O55" s="60">
        <v>3773</v>
      </c>
      <c r="P55" s="60">
        <v>3773</v>
      </c>
      <c r="Q55" s="60">
        <v>4281</v>
      </c>
      <c r="R55" s="60">
        <v>4246</v>
      </c>
      <c r="S55" s="60">
        <v>4212</v>
      </c>
      <c r="T55" s="60">
        <v>4205</v>
      </c>
      <c r="U55" s="60">
        <v>4191</v>
      </c>
      <c r="V55" s="60">
        <v>4165</v>
      </c>
      <c r="W55" s="60">
        <v>47887</v>
      </c>
    </row>
    <row r="56" spans="6:23" ht="15" customHeight="1" x14ac:dyDescent="0.2">
      <c r="F56" s="54"/>
      <c r="G56" s="54"/>
      <c r="H56" s="55"/>
      <c r="I56" s="59" t="s">
        <v>149</v>
      </c>
      <c r="J56" s="60" t="s">
        <v>150</v>
      </c>
      <c r="K56" s="60">
        <v>11908</v>
      </c>
      <c r="L56" s="60">
        <v>11952</v>
      </c>
      <c r="M56" s="60">
        <v>12056</v>
      </c>
      <c r="N56" s="60">
        <v>12106</v>
      </c>
      <c r="O56" s="60">
        <v>12080</v>
      </c>
      <c r="P56" s="60">
        <v>12205</v>
      </c>
      <c r="Q56" s="60">
        <v>11938</v>
      </c>
      <c r="R56" s="60">
        <v>12086</v>
      </c>
      <c r="S56" s="60">
        <v>12057</v>
      </c>
      <c r="T56" s="60">
        <v>12121</v>
      </c>
      <c r="U56" s="60">
        <v>12100</v>
      </c>
      <c r="V56" s="60">
        <v>11943</v>
      </c>
      <c r="W56" s="60">
        <v>144552</v>
      </c>
    </row>
    <row r="57" spans="6:23" ht="15" customHeight="1" x14ac:dyDescent="0.2">
      <c r="F57" s="54"/>
      <c r="G57" s="54"/>
      <c r="H57" s="55"/>
      <c r="I57" s="59" t="s">
        <v>151</v>
      </c>
      <c r="J57" s="60" t="s">
        <v>152</v>
      </c>
      <c r="K57" s="60">
        <v>6549</v>
      </c>
      <c r="L57" s="60">
        <v>6592</v>
      </c>
      <c r="M57" s="60">
        <v>6645</v>
      </c>
      <c r="N57" s="60">
        <v>6607</v>
      </c>
      <c r="O57" s="60">
        <v>6605</v>
      </c>
      <c r="P57" s="60">
        <v>6667</v>
      </c>
      <c r="Q57" s="60">
        <v>6490</v>
      </c>
      <c r="R57" s="60">
        <v>6542</v>
      </c>
      <c r="S57" s="60">
        <v>6526</v>
      </c>
      <c r="T57" s="60">
        <v>6560</v>
      </c>
      <c r="U57" s="60">
        <v>6527</v>
      </c>
      <c r="V57" s="60">
        <v>6489</v>
      </c>
      <c r="W57" s="60">
        <v>78799</v>
      </c>
    </row>
    <row r="58" spans="6:23" ht="15" customHeight="1" x14ac:dyDescent="0.2">
      <c r="F58" s="54"/>
      <c r="G58" s="54"/>
      <c r="H58" s="55"/>
      <c r="I58" s="59" t="s">
        <v>153</v>
      </c>
      <c r="J58" s="60" t="s">
        <v>154</v>
      </c>
      <c r="K58" s="60">
        <v>730</v>
      </c>
      <c r="L58" s="60">
        <v>742</v>
      </c>
      <c r="M58" s="60">
        <v>751</v>
      </c>
      <c r="N58" s="60">
        <v>734</v>
      </c>
      <c r="O58" s="60">
        <v>736</v>
      </c>
      <c r="P58" s="60">
        <v>743</v>
      </c>
      <c r="Q58" s="60">
        <v>709</v>
      </c>
      <c r="R58" s="60">
        <v>714</v>
      </c>
      <c r="S58" s="60">
        <v>713</v>
      </c>
      <c r="T58" s="60">
        <v>718</v>
      </c>
      <c r="U58" s="60">
        <v>709</v>
      </c>
      <c r="V58" s="60">
        <v>712</v>
      </c>
      <c r="W58" s="60">
        <v>8711</v>
      </c>
    </row>
    <row r="59" spans="6:23" ht="15" customHeight="1" x14ac:dyDescent="0.2">
      <c r="F59" s="54"/>
      <c r="G59" s="54"/>
      <c r="H59" s="55"/>
      <c r="I59" s="59" t="s">
        <v>155</v>
      </c>
      <c r="J59" s="60" t="s">
        <v>156</v>
      </c>
      <c r="K59" s="60">
        <v>164</v>
      </c>
      <c r="L59" s="60">
        <v>172</v>
      </c>
      <c r="M59" s="60">
        <v>169</v>
      </c>
      <c r="N59" s="60">
        <v>173</v>
      </c>
      <c r="O59" s="60">
        <v>169</v>
      </c>
      <c r="P59" s="60">
        <v>169</v>
      </c>
      <c r="Q59" s="60">
        <v>161</v>
      </c>
      <c r="R59" s="60">
        <v>161</v>
      </c>
      <c r="S59" s="60">
        <v>159</v>
      </c>
      <c r="T59" s="60">
        <v>162</v>
      </c>
      <c r="U59" s="60">
        <v>163</v>
      </c>
      <c r="V59" s="60">
        <v>163</v>
      </c>
      <c r="W59" s="60">
        <v>1985</v>
      </c>
    </row>
    <row r="60" spans="6:23" ht="15" customHeight="1" x14ac:dyDescent="0.2">
      <c r="F60" s="54"/>
      <c r="G60" s="54"/>
      <c r="H60" s="55"/>
      <c r="I60" s="59" t="s">
        <v>157</v>
      </c>
      <c r="J60" s="60" t="s">
        <v>158</v>
      </c>
      <c r="K60" s="60">
        <v>118</v>
      </c>
      <c r="L60" s="60">
        <v>138</v>
      </c>
      <c r="M60" s="60">
        <v>132</v>
      </c>
      <c r="N60" s="60">
        <v>134</v>
      </c>
      <c r="O60" s="60">
        <v>131</v>
      </c>
      <c r="P60" s="60">
        <v>134</v>
      </c>
      <c r="Q60" s="60">
        <v>133</v>
      </c>
      <c r="R60" s="60">
        <v>135</v>
      </c>
      <c r="S60" s="60">
        <v>135</v>
      </c>
      <c r="T60" s="60">
        <v>138</v>
      </c>
      <c r="U60" s="60">
        <v>135</v>
      </c>
      <c r="V60" s="60">
        <v>138</v>
      </c>
      <c r="W60" s="60">
        <v>1601</v>
      </c>
    </row>
    <row r="61" spans="6:23" ht="15" customHeight="1" x14ac:dyDescent="0.2">
      <c r="F61" s="54"/>
      <c r="G61" s="54"/>
      <c r="H61" s="55"/>
      <c r="I61" s="58" t="s">
        <v>159</v>
      </c>
      <c r="J61" s="57" t="s">
        <v>160</v>
      </c>
      <c r="K61" s="57">
        <v>38</v>
      </c>
      <c r="L61" s="57">
        <v>48</v>
      </c>
      <c r="M61" s="57">
        <v>54</v>
      </c>
      <c r="N61" s="57">
        <v>52</v>
      </c>
      <c r="O61" s="57">
        <v>52</v>
      </c>
      <c r="P61" s="57">
        <v>55</v>
      </c>
      <c r="Q61" s="57">
        <v>54</v>
      </c>
      <c r="R61" s="57">
        <v>54</v>
      </c>
      <c r="S61" s="57">
        <v>56</v>
      </c>
      <c r="T61" s="57">
        <v>54</v>
      </c>
      <c r="U61" s="57">
        <v>57</v>
      </c>
      <c r="V61" s="57">
        <v>57</v>
      </c>
      <c r="W61" s="57">
        <v>631</v>
      </c>
    </row>
    <row r="62" spans="6:23" ht="15" customHeight="1" x14ac:dyDescent="0.2">
      <c r="F62" s="54"/>
      <c r="G62" s="54"/>
      <c r="H62" s="55"/>
      <c r="I62" s="59" t="s">
        <v>161</v>
      </c>
      <c r="J62" s="60" t="s">
        <v>162</v>
      </c>
      <c r="K62" s="60">
        <v>1</v>
      </c>
      <c r="L62" s="60">
        <v>1</v>
      </c>
      <c r="M62" s="60">
        <v>1</v>
      </c>
      <c r="N62" s="60">
        <v>1</v>
      </c>
      <c r="O62" s="60">
        <v>1</v>
      </c>
      <c r="P62" s="60">
        <v>1</v>
      </c>
      <c r="Q62" s="60">
        <v>1</v>
      </c>
      <c r="R62" s="60">
        <v>1</v>
      </c>
      <c r="S62" s="60">
        <v>1</v>
      </c>
      <c r="T62" s="60">
        <v>1</v>
      </c>
      <c r="U62" s="60">
        <v>1</v>
      </c>
      <c r="V62" s="60">
        <v>1</v>
      </c>
      <c r="W62" s="60">
        <v>12</v>
      </c>
    </row>
    <row r="63" spans="6:23" ht="15" customHeight="1" x14ac:dyDescent="0.2">
      <c r="F63" s="54"/>
      <c r="G63" s="54"/>
      <c r="H63" s="55"/>
      <c r="I63" s="59" t="s">
        <v>163</v>
      </c>
      <c r="J63" s="60" t="s">
        <v>162</v>
      </c>
      <c r="K63" s="60">
        <v>23</v>
      </c>
      <c r="L63" s="60">
        <v>28</v>
      </c>
      <c r="M63" s="60">
        <v>30</v>
      </c>
      <c r="N63" s="60">
        <v>29</v>
      </c>
      <c r="O63" s="60">
        <v>29</v>
      </c>
      <c r="P63" s="60">
        <v>29</v>
      </c>
      <c r="Q63" s="60">
        <v>29</v>
      </c>
      <c r="R63" s="60">
        <v>29</v>
      </c>
      <c r="S63" s="60">
        <v>29</v>
      </c>
      <c r="T63" s="60">
        <v>28</v>
      </c>
      <c r="U63" s="60">
        <v>30</v>
      </c>
      <c r="V63" s="60">
        <v>29</v>
      </c>
      <c r="W63" s="60">
        <v>342</v>
      </c>
    </row>
    <row r="64" spans="6:23" ht="15" customHeight="1" x14ac:dyDescent="0.2">
      <c r="F64" s="54"/>
      <c r="G64" s="54"/>
      <c r="H64" s="55"/>
      <c r="I64" s="59" t="s">
        <v>164</v>
      </c>
      <c r="J64" s="60" t="s">
        <v>165</v>
      </c>
      <c r="K64" s="60">
        <v>9</v>
      </c>
      <c r="L64" s="60">
        <v>13</v>
      </c>
      <c r="M64" s="60">
        <v>16</v>
      </c>
      <c r="N64" s="60">
        <v>13</v>
      </c>
      <c r="O64" s="60">
        <v>13</v>
      </c>
      <c r="P64" s="60">
        <v>16</v>
      </c>
      <c r="Q64" s="60">
        <v>12</v>
      </c>
      <c r="R64" s="60">
        <v>12</v>
      </c>
      <c r="S64" s="60">
        <v>14</v>
      </c>
      <c r="T64" s="60">
        <v>13</v>
      </c>
      <c r="U64" s="60">
        <v>13</v>
      </c>
      <c r="V64" s="60">
        <v>13</v>
      </c>
      <c r="W64" s="60">
        <v>157</v>
      </c>
    </row>
    <row r="65" spans="6:24" ht="15" customHeight="1" x14ac:dyDescent="0.2">
      <c r="F65" s="54"/>
      <c r="G65" s="54"/>
      <c r="H65" s="55"/>
      <c r="I65" s="59" t="s">
        <v>168</v>
      </c>
      <c r="J65" s="60" t="s">
        <v>167</v>
      </c>
      <c r="K65" s="60">
        <v>0</v>
      </c>
      <c r="L65" s="60">
        <v>0</v>
      </c>
      <c r="M65" s="60">
        <v>1</v>
      </c>
      <c r="N65" s="60">
        <v>1</v>
      </c>
      <c r="O65" s="60">
        <v>1</v>
      </c>
      <c r="P65" s="60">
        <v>1</v>
      </c>
      <c r="Q65" s="60">
        <v>1</v>
      </c>
      <c r="R65" s="60">
        <v>1</v>
      </c>
      <c r="S65" s="60">
        <v>1</v>
      </c>
      <c r="T65" s="60">
        <v>1</v>
      </c>
      <c r="U65" s="60">
        <v>2</v>
      </c>
      <c r="V65" s="60">
        <v>3</v>
      </c>
      <c r="W65" s="60">
        <v>13</v>
      </c>
    </row>
    <row r="66" spans="6:24" ht="15" customHeight="1" x14ac:dyDescent="0.2">
      <c r="F66" s="54"/>
      <c r="G66" s="54"/>
      <c r="H66" s="55"/>
      <c r="I66" s="59" t="s">
        <v>257</v>
      </c>
      <c r="J66" s="60" t="s">
        <v>258</v>
      </c>
      <c r="K66" s="60">
        <v>5</v>
      </c>
      <c r="L66" s="60">
        <v>6</v>
      </c>
      <c r="M66" s="60">
        <v>6</v>
      </c>
      <c r="N66" s="60">
        <v>8</v>
      </c>
      <c r="O66" s="60">
        <v>8</v>
      </c>
      <c r="P66" s="60">
        <v>8</v>
      </c>
      <c r="Q66" s="60">
        <v>11</v>
      </c>
      <c r="R66" s="60">
        <v>11</v>
      </c>
      <c r="S66" s="60">
        <v>11</v>
      </c>
      <c r="T66" s="60">
        <v>11</v>
      </c>
      <c r="U66" s="60">
        <v>11</v>
      </c>
      <c r="V66" s="60">
        <v>11</v>
      </c>
      <c r="W66" s="60">
        <v>107</v>
      </c>
    </row>
    <row r="67" spans="6:24" ht="15" customHeight="1" x14ac:dyDescent="0.2">
      <c r="F67" s="54"/>
      <c r="G67" s="54"/>
      <c r="H67" s="55"/>
      <c r="I67" s="58" t="s">
        <v>169</v>
      </c>
      <c r="J67" s="57" t="s">
        <v>170</v>
      </c>
      <c r="K67" s="57">
        <v>12</v>
      </c>
      <c r="L67" s="57">
        <v>5</v>
      </c>
      <c r="M67" s="57">
        <v>13</v>
      </c>
      <c r="N67" s="57">
        <v>8</v>
      </c>
      <c r="O67" s="57">
        <v>12</v>
      </c>
      <c r="P67" s="57">
        <v>9</v>
      </c>
      <c r="Q67" s="57">
        <v>9</v>
      </c>
      <c r="R67" s="57">
        <v>8</v>
      </c>
      <c r="S67" s="57">
        <v>12</v>
      </c>
      <c r="T67" s="57">
        <v>11</v>
      </c>
      <c r="U67" s="57">
        <v>10</v>
      </c>
      <c r="V67" s="57">
        <v>10</v>
      </c>
      <c r="W67" s="57">
        <v>119</v>
      </c>
    </row>
    <row r="68" spans="6:24" ht="15" customHeight="1" x14ac:dyDescent="0.2">
      <c r="F68" s="54"/>
      <c r="G68" s="54"/>
      <c r="H68" s="55"/>
      <c r="I68" s="59" t="s">
        <v>171</v>
      </c>
      <c r="J68" s="60" t="s">
        <v>172</v>
      </c>
      <c r="K68" s="60">
        <v>10</v>
      </c>
      <c r="L68" s="60">
        <v>4</v>
      </c>
      <c r="M68" s="60">
        <v>10</v>
      </c>
      <c r="N68" s="60">
        <v>5</v>
      </c>
      <c r="O68" s="60">
        <v>9</v>
      </c>
      <c r="P68" s="60">
        <v>6</v>
      </c>
      <c r="Q68" s="60">
        <v>6</v>
      </c>
      <c r="R68" s="60">
        <v>5</v>
      </c>
      <c r="S68" s="60">
        <v>9</v>
      </c>
      <c r="T68" s="60">
        <v>8</v>
      </c>
      <c r="U68" s="60">
        <v>7</v>
      </c>
      <c r="V68" s="60">
        <v>7</v>
      </c>
      <c r="W68" s="60">
        <v>86</v>
      </c>
    </row>
    <row r="69" spans="6:24" ht="15" customHeight="1" x14ac:dyDescent="0.2">
      <c r="F69" s="54"/>
      <c r="G69" s="54"/>
      <c r="H69" s="55"/>
      <c r="I69" s="59" t="s">
        <v>173</v>
      </c>
      <c r="J69" s="60" t="s">
        <v>174</v>
      </c>
      <c r="K69" s="60">
        <v>2</v>
      </c>
      <c r="L69" s="60">
        <v>1</v>
      </c>
      <c r="M69" s="60">
        <v>3</v>
      </c>
      <c r="N69" s="60">
        <v>3</v>
      </c>
      <c r="O69" s="60">
        <v>3</v>
      </c>
      <c r="P69" s="60">
        <v>3</v>
      </c>
      <c r="Q69" s="60">
        <v>3</v>
      </c>
      <c r="R69" s="60">
        <v>3</v>
      </c>
      <c r="S69" s="60">
        <v>3</v>
      </c>
      <c r="T69" s="60">
        <v>3</v>
      </c>
      <c r="U69" s="60">
        <v>3</v>
      </c>
      <c r="V69" s="60">
        <v>3</v>
      </c>
      <c r="W69" s="60">
        <v>33</v>
      </c>
    </row>
    <row r="70" spans="6:24" ht="15" customHeight="1" x14ac:dyDescent="0.2">
      <c r="F70" s="54"/>
      <c r="G70" s="54"/>
      <c r="H70" s="55"/>
      <c r="I70" s="58" t="s">
        <v>175</v>
      </c>
      <c r="J70" s="57" t="s">
        <v>176</v>
      </c>
      <c r="K70" s="57">
        <v>6</v>
      </c>
      <c r="L70" s="57">
        <v>9</v>
      </c>
      <c r="M70" s="57">
        <v>8</v>
      </c>
      <c r="N70" s="57">
        <v>12</v>
      </c>
      <c r="O70" s="57">
        <v>12</v>
      </c>
      <c r="P70" s="57">
        <v>11</v>
      </c>
      <c r="Q70" s="57">
        <v>11</v>
      </c>
      <c r="R70" s="57">
        <v>12</v>
      </c>
      <c r="S70" s="57">
        <v>15</v>
      </c>
      <c r="T70" s="57">
        <v>10</v>
      </c>
      <c r="U70" s="57">
        <v>23</v>
      </c>
      <c r="V70" s="57">
        <v>13</v>
      </c>
      <c r="W70" s="57">
        <v>142</v>
      </c>
    </row>
    <row r="71" spans="6:24" ht="15" customHeight="1" x14ac:dyDescent="0.2">
      <c r="F71" s="54"/>
      <c r="G71" s="54"/>
      <c r="H71" s="55"/>
      <c r="I71" s="59" t="s">
        <v>177</v>
      </c>
      <c r="J71" s="60" t="s">
        <v>178</v>
      </c>
      <c r="K71" s="60">
        <v>6</v>
      </c>
      <c r="L71" s="60">
        <v>5</v>
      </c>
      <c r="M71" s="60">
        <v>7</v>
      </c>
      <c r="N71" s="60">
        <v>12</v>
      </c>
      <c r="O71" s="60">
        <v>11</v>
      </c>
      <c r="P71" s="60">
        <v>11</v>
      </c>
      <c r="Q71" s="60">
        <v>10</v>
      </c>
      <c r="R71" s="60">
        <v>12</v>
      </c>
      <c r="S71" s="60">
        <v>8</v>
      </c>
      <c r="T71" s="60">
        <v>9</v>
      </c>
      <c r="U71" s="60">
        <v>9</v>
      </c>
      <c r="V71" s="60">
        <v>13</v>
      </c>
      <c r="W71" s="60">
        <v>113</v>
      </c>
    </row>
    <row r="72" spans="6:24" ht="15" customHeight="1" x14ac:dyDescent="0.2">
      <c r="F72" s="54"/>
      <c r="G72" s="54"/>
      <c r="H72" s="55"/>
      <c r="I72" s="59" t="s">
        <v>179</v>
      </c>
      <c r="J72" s="60" t="s">
        <v>180</v>
      </c>
      <c r="K72" s="60">
        <v>0</v>
      </c>
      <c r="L72" s="60">
        <v>4</v>
      </c>
      <c r="M72" s="60">
        <v>1</v>
      </c>
      <c r="N72" s="60">
        <v>0</v>
      </c>
      <c r="O72" s="60">
        <v>1</v>
      </c>
      <c r="P72" s="60">
        <v>0</v>
      </c>
      <c r="Q72" s="60">
        <v>1</v>
      </c>
      <c r="R72" s="60">
        <v>0</v>
      </c>
      <c r="S72" s="60">
        <v>7</v>
      </c>
      <c r="T72" s="60">
        <v>1</v>
      </c>
      <c r="U72" s="60">
        <v>14</v>
      </c>
      <c r="V72" s="60">
        <v>0</v>
      </c>
      <c r="W72" s="60">
        <v>29</v>
      </c>
    </row>
    <row r="73" spans="6:24" ht="15" customHeight="1" x14ac:dyDescent="0.2">
      <c r="F73" s="54"/>
      <c r="G73" s="54"/>
      <c r="H73" s="55"/>
      <c r="I73" s="56" t="s">
        <v>181</v>
      </c>
      <c r="J73" s="57" t="s">
        <v>182</v>
      </c>
      <c r="K73" s="57">
        <v>152191603.40000001</v>
      </c>
      <c r="L73" s="57">
        <v>144110541.80000001</v>
      </c>
      <c r="M73" s="57">
        <v>160311741.30000001</v>
      </c>
      <c r="N73" s="57">
        <v>152646085.30000001</v>
      </c>
      <c r="O73" s="57">
        <v>161440506.40000001</v>
      </c>
      <c r="P73" s="57">
        <v>143394267.59999999</v>
      </c>
      <c r="Q73" s="57">
        <v>160178276.80000001</v>
      </c>
      <c r="R73" s="57">
        <v>174661514.90000001</v>
      </c>
      <c r="S73" s="57">
        <v>155135988.09999999</v>
      </c>
      <c r="T73" s="57">
        <v>134348333</v>
      </c>
      <c r="U73" s="57">
        <v>136862595.40000001</v>
      </c>
      <c r="V73" s="57">
        <v>171761397.5</v>
      </c>
      <c r="W73" s="57">
        <v>1847042851.5</v>
      </c>
      <c r="X73" s="85">
        <f>+W73-W115</f>
        <v>1645886001.5</v>
      </c>
    </row>
    <row r="74" spans="6:24" ht="15" customHeight="1" x14ac:dyDescent="0.2">
      <c r="F74" s="54"/>
      <c r="G74" s="54"/>
      <c r="H74" s="55"/>
      <c r="I74" s="58" t="s">
        <v>183</v>
      </c>
      <c r="J74" s="57" t="s">
        <v>184</v>
      </c>
      <c r="K74" s="57">
        <v>10424139.6</v>
      </c>
      <c r="L74" s="57">
        <v>9680775.0999999996</v>
      </c>
      <c r="M74" s="57">
        <v>7537531.5</v>
      </c>
      <c r="N74" s="57">
        <v>7607875.2999999998</v>
      </c>
      <c r="O74" s="57">
        <v>4890254.2</v>
      </c>
      <c r="P74" s="57">
        <v>4029451.3</v>
      </c>
      <c r="Q74" s="57">
        <v>3684174.1</v>
      </c>
      <c r="R74" s="57">
        <v>3660732.8</v>
      </c>
      <c r="S74" s="57">
        <v>4531680.8</v>
      </c>
      <c r="T74" s="57">
        <v>4447885.2</v>
      </c>
      <c r="U74" s="57">
        <v>6647205.7999999998</v>
      </c>
      <c r="V74" s="57">
        <v>9387201.6999999993</v>
      </c>
      <c r="W74" s="57">
        <v>76528907.400000006</v>
      </c>
    </row>
    <row r="75" spans="6:24" ht="15" customHeight="1" x14ac:dyDescent="0.2">
      <c r="F75" s="54"/>
      <c r="G75" s="54"/>
      <c r="H75" s="55"/>
      <c r="I75" s="59" t="s">
        <v>185</v>
      </c>
      <c r="J75" s="60" t="s">
        <v>102</v>
      </c>
      <c r="K75" s="60">
        <v>876957.1</v>
      </c>
      <c r="L75" s="60">
        <v>725734.8</v>
      </c>
      <c r="M75" s="60">
        <v>672220.5</v>
      </c>
      <c r="N75" s="60">
        <v>679892.4</v>
      </c>
      <c r="O75" s="60">
        <v>467691.8</v>
      </c>
      <c r="P75" s="60">
        <v>379638.7</v>
      </c>
      <c r="Q75" s="60">
        <v>397574.7</v>
      </c>
      <c r="R75" s="60">
        <v>396135.4</v>
      </c>
      <c r="S75" s="60">
        <v>486075.9</v>
      </c>
      <c r="T75" s="60">
        <v>472866.8</v>
      </c>
      <c r="U75" s="60">
        <v>644708.19999999995</v>
      </c>
      <c r="V75" s="60">
        <v>810117.3</v>
      </c>
      <c r="W75" s="60">
        <v>7009613.5999999996</v>
      </c>
    </row>
    <row r="76" spans="6:24" ht="15" customHeight="1" x14ac:dyDescent="0.2">
      <c r="F76" s="54"/>
      <c r="G76" s="54"/>
      <c r="H76" s="55"/>
      <c r="I76" s="59" t="s">
        <v>186</v>
      </c>
      <c r="J76" s="60" t="s">
        <v>104</v>
      </c>
      <c r="K76" s="60">
        <v>3759170</v>
      </c>
      <c r="L76" s="60">
        <v>3219924.2</v>
      </c>
      <c r="M76" s="60">
        <v>2439349.9</v>
      </c>
      <c r="N76" s="60">
        <v>2452038.1</v>
      </c>
      <c r="O76" s="60">
        <v>1776876.9</v>
      </c>
      <c r="P76" s="60">
        <v>1692094.7</v>
      </c>
      <c r="Q76" s="60">
        <v>1652638.3</v>
      </c>
      <c r="R76" s="60">
        <v>1572433.9</v>
      </c>
      <c r="S76" s="60">
        <v>1902775.2</v>
      </c>
      <c r="T76" s="60">
        <v>1778853.3</v>
      </c>
      <c r="U76" s="60">
        <v>2243029.6</v>
      </c>
      <c r="V76" s="60">
        <v>3346373.3</v>
      </c>
      <c r="W76" s="60">
        <v>27835557.399999999</v>
      </c>
    </row>
    <row r="77" spans="6:24" ht="15" customHeight="1" x14ac:dyDescent="0.2">
      <c r="F77" s="54"/>
      <c r="G77" s="54"/>
      <c r="H77" s="55"/>
      <c r="I77" s="59" t="s">
        <v>187</v>
      </c>
      <c r="J77" s="60" t="s">
        <v>106</v>
      </c>
      <c r="K77" s="60">
        <v>4239389.0999999996</v>
      </c>
      <c r="L77" s="60">
        <v>3364272</v>
      </c>
      <c r="M77" s="60">
        <v>2962699.1</v>
      </c>
      <c r="N77" s="60">
        <v>2945282.1</v>
      </c>
      <c r="O77" s="60">
        <v>1780345.4</v>
      </c>
      <c r="P77" s="60">
        <v>1369039.3</v>
      </c>
      <c r="Q77" s="60">
        <v>1133887.8999999999</v>
      </c>
      <c r="R77" s="60">
        <v>1159966.3</v>
      </c>
      <c r="S77" s="60">
        <v>1493927.2</v>
      </c>
      <c r="T77" s="60">
        <v>1465268.7</v>
      </c>
      <c r="U77" s="60">
        <v>2303568.7999999998</v>
      </c>
      <c r="V77" s="60">
        <v>3325302.6</v>
      </c>
      <c r="W77" s="60">
        <v>27542948.5</v>
      </c>
    </row>
    <row r="78" spans="6:24" ht="15" customHeight="1" x14ac:dyDescent="0.2">
      <c r="F78" s="54"/>
      <c r="G78" s="54"/>
      <c r="H78" s="55"/>
      <c r="I78" s="59" t="s">
        <v>188</v>
      </c>
      <c r="J78" s="60" t="s">
        <v>108</v>
      </c>
      <c r="K78" s="60">
        <v>5575.4</v>
      </c>
      <c r="L78" s="60">
        <v>5687.3</v>
      </c>
      <c r="M78" s="60">
        <v>5421.5</v>
      </c>
      <c r="N78" s="60">
        <v>5081.2</v>
      </c>
      <c r="O78" s="60">
        <v>4252.8999999999996</v>
      </c>
      <c r="P78" s="60">
        <v>3156.7</v>
      </c>
      <c r="Q78" s="60">
        <v>2795.1</v>
      </c>
      <c r="R78" s="60">
        <v>2569.4</v>
      </c>
      <c r="S78" s="60">
        <v>21515.9</v>
      </c>
      <c r="T78" s="60">
        <v>20892.3</v>
      </c>
      <c r="U78" s="60">
        <v>36417.699999999997</v>
      </c>
      <c r="V78" s="60">
        <v>5433</v>
      </c>
      <c r="W78" s="60">
        <v>118798.39999999999</v>
      </c>
    </row>
    <row r="79" spans="6:24" ht="15" customHeight="1" x14ac:dyDescent="0.2">
      <c r="F79" s="54"/>
      <c r="G79" s="54"/>
      <c r="H79" s="55"/>
      <c r="I79" s="59" t="s">
        <v>189</v>
      </c>
      <c r="J79" s="60" t="s">
        <v>110</v>
      </c>
      <c r="K79" s="60">
        <v>563580</v>
      </c>
      <c r="L79" s="60">
        <v>543252.4</v>
      </c>
      <c r="M79" s="60">
        <v>440416.6</v>
      </c>
      <c r="N79" s="60">
        <v>403392</v>
      </c>
      <c r="O79" s="60">
        <v>201428.3</v>
      </c>
      <c r="P79" s="60">
        <v>87567.8</v>
      </c>
      <c r="Q79" s="60">
        <v>95987.8</v>
      </c>
      <c r="R79" s="60">
        <v>91310.2</v>
      </c>
      <c r="S79" s="60">
        <v>152003.1</v>
      </c>
      <c r="T79" s="60">
        <v>153645.9</v>
      </c>
      <c r="U79" s="60">
        <v>407620.5</v>
      </c>
      <c r="V79" s="60">
        <v>586838.5</v>
      </c>
      <c r="W79" s="60">
        <v>3727043.1</v>
      </c>
    </row>
    <row r="80" spans="6:24" ht="15" customHeight="1" x14ac:dyDescent="0.2">
      <c r="F80" s="54"/>
      <c r="G80" s="54"/>
      <c r="H80" s="55"/>
      <c r="I80" s="59" t="s">
        <v>190</v>
      </c>
      <c r="J80" s="60" t="s">
        <v>112</v>
      </c>
      <c r="K80" s="60">
        <v>9943.4</v>
      </c>
      <c r="L80" s="60">
        <v>163696.79999999999</v>
      </c>
      <c r="M80" s="60">
        <v>54024.4</v>
      </c>
      <c r="N80" s="60">
        <v>55209.1</v>
      </c>
      <c r="O80" s="60">
        <v>31291.9</v>
      </c>
      <c r="P80" s="60">
        <v>30141.4</v>
      </c>
      <c r="Q80" s="60">
        <v>18032.400000000001</v>
      </c>
      <c r="R80" s="60">
        <v>21182.5</v>
      </c>
      <c r="S80" s="60">
        <v>22264.2</v>
      </c>
      <c r="T80" s="60">
        <v>34432.400000000001</v>
      </c>
      <c r="U80" s="60">
        <v>37166.199999999997</v>
      </c>
      <c r="V80" s="60">
        <v>58078.8</v>
      </c>
      <c r="W80" s="60">
        <v>535463.5</v>
      </c>
    </row>
    <row r="81" spans="6:23" ht="15" customHeight="1" x14ac:dyDescent="0.2">
      <c r="F81" s="54"/>
      <c r="G81" s="54"/>
      <c r="H81" s="55"/>
      <c r="I81" s="59" t="s">
        <v>191</v>
      </c>
      <c r="J81" s="60" t="s">
        <v>114</v>
      </c>
      <c r="K81" s="60">
        <v>-3959</v>
      </c>
      <c r="L81" s="60">
        <v>29459.8</v>
      </c>
      <c r="M81" s="60">
        <v>847.3</v>
      </c>
      <c r="N81" s="60">
        <v>-373</v>
      </c>
      <c r="O81" s="60">
        <v>4413.1000000000004</v>
      </c>
      <c r="P81" s="60">
        <v>25307.599999999999</v>
      </c>
      <c r="Q81" s="60">
        <v>-217.6</v>
      </c>
      <c r="R81" s="60">
        <v>7863</v>
      </c>
      <c r="S81" s="60">
        <v>5623.5</v>
      </c>
      <c r="T81" s="60">
        <v>6017.6</v>
      </c>
      <c r="U81" s="60">
        <v>8466.1</v>
      </c>
      <c r="V81" s="60">
        <v>8755.1</v>
      </c>
      <c r="W81" s="60">
        <v>92203.5</v>
      </c>
    </row>
    <row r="82" spans="6:23" ht="15" customHeight="1" x14ac:dyDescent="0.2">
      <c r="F82" s="54"/>
      <c r="G82" s="54"/>
      <c r="H82" s="55"/>
      <c r="I82" s="59" t="s">
        <v>192</v>
      </c>
      <c r="J82" s="60" t="s">
        <v>116</v>
      </c>
      <c r="K82" s="60">
        <v>303284.2</v>
      </c>
      <c r="L82" s="60">
        <v>302787.40000000002</v>
      </c>
      <c r="M82" s="60">
        <v>218262.8</v>
      </c>
      <c r="N82" s="60">
        <v>223397.4</v>
      </c>
      <c r="O82" s="60">
        <v>88541.6</v>
      </c>
      <c r="P82" s="60">
        <v>41401</v>
      </c>
      <c r="Q82" s="60">
        <v>32102</v>
      </c>
      <c r="R82" s="60">
        <v>34226.5</v>
      </c>
      <c r="S82" s="60">
        <v>47899.5</v>
      </c>
      <c r="T82" s="60">
        <v>60594.6</v>
      </c>
      <c r="U82" s="60">
        <v>205354.9</v>
      </c>
      <c r="V82" s="60">
        <v>286849.3</v>
      </c>
      <c r="W82" s="60">
        <v>1844701.2</v>
      </c>
    </row>
    <row r="83" spans="6:23" ht="15" customHeight="1" x14ac:dyDescent="0.2">
      <c r="F83" s="54"/>
      <c r="G83" s="54"/>
      <c r="H83" s="55"/>
      <c r="I83" s="59" t="s">
        <v>193</v>
      </c>
      <c r="J83" s="60" t="s">
        <v>118</v>
      </c>
      <c r="K83" s="60">
        <v>612630.69999999995</v>
      </c>
      <c r="L83" s="60">
        <v>678811.4</v>
      </c>
      <c r="M83" s="60">
        <v>525675.30000000005</v>
      </c>
      <c r="N83" s="60">
        <v>522578.7</v>
      </c>
      <c r="O83" s="60">
        <v>326879</v>
      </c>
      <c r="P83" s="60">
        <v>245702.2</v>
      </c>
      <c r="Q83" s="60">
        <v>220686.3</v>
      </c>
      <c r="R83" s="60">
        <v>242607.9</v>
      </c>
      <c r="S83" s="60">
        <v>251456.7</v>
      </c>
      <c r="T83" s="60">
        <v>282757.7</v>
      </c>
      <c r="U83" s="60">
        <v>546903.1</v>
      </c>
      <c r="V83" s="60">
        <v>719304.4</v>
      </c>
      <c r="W83" s="60">
        <v>5175993.4000000004</v>
      </c>
    </row>
    <row r="84" spans="6:23" ht="15" customHeight="1" x14ac:dyDescent="0.2">
      <c r="F84" s="54"/>
      <c r="G84" s="54"/>
      <c r="H84" s="55"/>
      <c r="I84" s="59" t="s">
        <v>194</v>
      </c>
      <c r="J84" s="60" t="s">
        <v>120</v>
      </c>
      <c r="K84" s="60">
        <v>57568.7</v>
      </c>
      <c r="L84" s="60">
        <v>647149</v>
      </c>
      <c r="M84" s="60">
        <v>218614.1</v>
      </c>
      <c r="N84" s="60">
        <v>321377.3</v>
      </c>
      <c r="O84" s="60">
        <v>208533.3</v>
      </c>
      <c r="P84" s="60">
        <v>155401.9</v>
      </c>
      <c r="Q84" s="60">
        <v>130687.2</v>
      </c>
      <c r="R84" s="60">
        <v>132437.70000000001</v>
      </c>
      <c r="S84" s="60">
        <v>148139.6</v>
      </c>
      <c r="T84" s="60">
        <v>172555.9</v>
      </c>
      <c r="U84" s="60">
        <v>213970.7</v>
      </c>
      <c r="V84" s="60">
        <v>240149.4</v>
      </c>
      <c r="W84" s="60">
        <v>2646584.7999999998</v>
      </c>
    </row>
    <row r="85" spans="6:23" ht="15" customHeight="1" x14ac:dyDescent="0.2">
      <c r="F85" s="54"/>
      <c r="G85" s="54"/>
      <c r="H85" s="55"/>
      <c r="I85" s="58" t="s">
        <v>195</v>
      </c>
      <c r="J85" s="57" t="s">
        <v>196</v>
      </c>
      <c r="K85" s="57">
        <v>48381803.700000003</v>
      </c>
      <c r="L85" s="57">
        <v>41662426.799999997</v>
      </c>
      <c r="M85" s="57">
        <v>43312475.100000001</v>
      </c>
      <c r="N85" s="57">
        <v>42802219.5</v>
      </c>
      <c r="O85" s="57">
        <v>38608890.299999997</v>
      </c>
      <c r="P85" s="57">
        <v>37384300.600000001</v>
      </c>
      <c r="Q85" s="57">
        <v>35996077.600000001</v>
      </c>
      <c r="R85" s="57">
        <v>36384189.399999999</v>
      </c>
      <c r="S85" s="57">
        <v>38868443</v>
      </c>
      <c r="T85" s="57">
        <v>35291255.899999999</v>
      </c>
      <c r="U85" s="57">
        <v>40349329.299999997</v>
      </c>
      <c r="V85" s="57">
        <v>46107554.899999999</v>
      </c>
      <c r="W85" s="57">
        <v>485148966.10000002</v>
      </c>
    </row>
    <row r="86" spans="6:23" ht="15" customHeight="1" x14ac:dyDescent="0.2">
      <c r="I86" s="59" t="s">
        <v>197</v>
      </c>
      <c r="J86" s="60" t="s">
        <v>124</v>
      </c>
      <c r="K86" s="60">
        <v>4535.3999999999996</v>
      </c>
      <c r="L86" s="60">
        <v>2540.6999999999998</v>
      </c>
      <c r="M86" s="60">
        <v>2820</v>
      </c>
      <c r="N86" s="60">
        <v>2909.7</v>
      </c>
      <c r="O86" s="60">
        <v>2858</v>
      </c>
      <c r="P86" s="60">
        <v>2923.4</v>
      </c>
      <c r="Q86" s="60">
        <v>3009.3</v>
      </c>
      <c r="R86" s="60">
        <v>5499.3</v>
      </c>
      <c r="S86" s="60">
        <v>2503</v>
      </c>
      <c r="T86" s="60">
        <v>2783.5</v>
      </c>
      <c r="U86" s="60">
        <v>2768.4</v>
      </c>
      <c r="V86" s="60">
        <v>2476</v>
      </c>
      <c r="W86" s="60">
        <v>37626.699999999997</v>
      </c>
    </row>
    <row r="87" spans="6:23" ht="15" customHeight="1" x14ac:dyDescent="0.2">
      <c r="I87" s="59" t="s">
        <v>199</v>
      </c>
      <c r="J87" s="60" t="s">
        <v>128</v>
      </c>
      <c r="K87" s="60">
        <v>5508.3</v>
      </c>
      <c r="L87" s="60">
        <v>7084.1</v>
      </c>
      <c r="M87" s="60">
        <v>6333.1</v>
      </c>
      <c r="N87" s="60">
        <v>8475.2000000000007</v>
      </c>
      <c r="O87" s="60">
        <v>6011.1</v>
      </c>
      <c r="P87" s="60">
        <v>6846.5</v>
      </c>
      <c r="Q87" s="60">
        <v>9405.2999999999993</v>
      </c>
      <c r="R87" s="60">
        <v>8253</v>
      </c>
      <c r="S87" s="60">
        <v>37310.400000000001</v>
      </c>
      <c r="T87" s="60">
        <v>45671.199999999997</v>
      </c>
      <c r="U87" s="60">
        <v>43468.1</v>
      </c>
      <c r="V87" s="60">
        <v>6974</v>
      </c>
      <c r="W87" s="60">
        <v>191340.3</v>
      </c>
    </row>
    <row r="88" spans="6:23" ht="15" customHeight="1" x14ac:dyDescent="0.2">
      <c r="I88" s="59" t="s">
        <v>200</v>
      </c>
      <c r="J88" s="60" t="s">
        <v>130</v>
      </c>
      <c r="K88" s="60">
        <v>473903.4</v>
      </c>
      <c r="L88" s="60">
        <v>429586.7</v>
      </c>
      <c r="M88" s="60">
        <v>396790.8</v>
      </c>
      <c r="N88" s="60">
        <v>386290.5</v>
      </c>
      <c r="O88" s="60">
        <v>318758.90000000002</v>
      </c>
      <c r="P88" s="60">
        <v>302454.90000000002</v>
      </c>
      <c r="Q88" s="60">
        <v>268950.90000000002</v>
      </c>
      <c r="R88" s="60">
        <v>279941.2</v>
      </c>
      <c r="S88" s="60">
        <v>589575.6</v>
      </c>
      <c r="T88" s="60">
        <v>-54977.9</v>
      </c>
      <c r="U88" s="60">
        <v>463354.5</v>
      </c>
      <c r="V88" s="60">
        <v>505197.3</v>
      </c>
      <c r="W88" s="60">
        <v>4359826.8</v>
      </c>
    </row>
    <row r="89" spans="6:23" ht="15" customHeight="1" x14ac:dyDescent="0.2">
      <c r="I89" s="59" t="s">
        <v>201</v>
      </c>
      <c r="J89" s="60" t="s">
        <v>132</v>
      </c>
      <c r="K89" s="60">
        <v>1258824</v>
      </c>
      <c r="L89" s="60">
        <v>1168652.2</v>
      </c>
      <c r="M89" s="60">
        <v>1124043.8</v>
      </c>
      <c r="N89" s="60">
        <v>1134233.2</v>
      </c>
      <c r="O89" s="60">
        <v>1006864.7</v>
      </c>
      <c r="P89" s="60">
        <v>977700.9</v>
      </c>
      <c r="Q89" s="60">
        <v>719580.6</v>
      </c>
      <c r="R89" s="60">
        <v>865794.4</v>
      </c>
      <c r="S89" s="60">
        <v>983699.3</v>
      </c>
      <c r="T89" s="60">
        <v>888206.4</v>
      </c>
      <c r="U89" s="60">
        <v>977572.8</v>
      </c>
      <c r="V89" s="60">
        <v>1639161.5</v>
      </c>
      <c r="W89" s="60">
        <v>12744333.800000001</v>
      </c>
    </row>
    <row r="90" spans="6:23" ht="15" customHeight="1" x14ac:dyDescent="0.2">
      <c r="I90" s="59" t="s">
        <v>202</v>
      </c>
      <c r="J90" s="60" t="s">
        <v>134</v>
      </c>
      <c r="K90" s="60">
        <v>859107.5</v>
      </c>
      <c r="L90" s="60">
        <v>755969.9</v>
      </c>
      <c r="M90" s="60">
        <v>709567.4</v>
      </c>
      <c r="N90" s="60">
        <v>653920.9</v>
      </c>
      <c r="O90" s="60">
        <v>639764.1</v>
      </c>
      <c r="P90" s="60">
        <v>549549.1</v>
      </c>
      <c r="Q90" s="60">
        <v>563707.9</v>
      </c>
      <c r="R90" s="60">
        <v>537777.19999999995</v>
      </c>
      <c r="S90" s="60">
        <v>693791.1</v>
      </c>
      <c r="T90" s="60">
        <v>544170.5</v>
      </c>
      <c r="U90" s="60">
        <v>803815</v>
      </c>
      <c r="V90" s="60">
        <v>979120.5</v>
      </c>
      <c r="W90" s="60">
        <v>8290261.0999999996</v>
      </c>
    </row>
    <row r="91" spans="6:23" ht="15" customHeight="1" x14ac:dyDescent="0.2">
      <c r="I91" s="59" t="s">
        <v>203</v>
      </c>
      <c r="J91" s="60" t="s">
        <v>136</v>
      </c>
      <c r="K91" s="60">
        <v>352759.7</v>
      </c>
      <c r="L91" s="60">
        <v>373441.9</v>
      </c>
      <c r="M91" s="60">
        <v>120400.8</v>
      </c>
      <c r="N91" s="60">
        <v>306383.59999999998</v>
      </c>
      <c r="O91" s="60">
        <v>409744.8</v>
      </c>
      <c r="P91" s="60">
        <v>237146.6</v>
      </c>
      <c r="Q91" s="60">
        <v>288249.90000000002</v>
      </c>
      <c r="R91" s="60">
        <v>156188.20000000001</v>
      </c>
      <c r="S91" s="60">
        <v>323784.40000000002</v>
      </c>
      <c r="T91" s="60">
        <v>246521.1</v>
      </c>
      <c r="U91" s="60">
        <v>527291.5</v>
      </c>
      <c r="V91" s="60">
        <v>184048.4</v>
      </c>
      <c r="W91" s="60">
        <v>3525960.9</v>
      </c>
    </row>
    <row r="92" spans="6:23" ht="15" customHeight="1" x14ac:dyDescent="0.2">
      <c r="I92" s="59" t="s">
        <v>204</v>
      </c>
      <c r="J92" s="60" t="s">
        <v>138</v>
      </c>
      <c r="K92" s="60">
        <v>151902.79999999999</v>
      </c>
      <c r="L92" s="60">
        <v>179293.9</v>
      </c>
      <c r="M92" s="60">
        <v>138200.20000000001</v>
      </c>
      <c r="N92" s="60">
        <v>168692.2</v>
      </c>
      <c r="O92" s="60">
        <v>142118.20000000001</v>
      </c>
      <c r="P92" s="60">
        <v>198758.5</v>
      </c>
      <c r="Q92" s="60">
        <v>112295.8</v>
      </c>
      <c r="R92" s="60">
        <v>0</v>
      </c>
      <c r="S92" s="60">
        <v>32291.9</v>
      </c>
      <c r="T92" s="60">
        <v>32291.9</v>
      </c>
      <c r="U92" s="60">
        <v>-32080.2</v>
      </c>
      <c r="V92" s="60">
        <v>14841.5</v>
      </c>
      <c r="W92" s="60">
        <v>1138606.7</v>
      </c>
    </row>
    <row r="93" spans="6:23" ht="15" customHeight="1" x14ac:dyDescent="0.2">
      <c r="I93" s="59" t="s">
        <v>205</v>
      </c>
      <c r="J93" s="60" t="s">
        <v>140</v>
      </c>
      <c r="K93" s="60">
        <v>26071.5</v>
      </c>
      <c r="L93" s="60">
        <v>35832.6</v>
      </c>
      <c r="M93" s="60">
        <v>37131.5</v>
      </c>
      <c r="N93" s="60">
        <v>56262.3</v>
      </c>
      <c r="O93" s="60">
        <v>20710.2</v>
      </c>
      <c r="P93" s="60">
        <v>20739.5</v>
      </c>
      <c r="Q93" s="60">
        <v>45512.6</v>
      </c>
      <c r="R93" s="60">
        <v>130039.8</v>
      </c>
      <c r="S93" s="60">
        <v>125767.7</v>
      </c>
      <c r="T93" s="60">
        <v>149973.6</v>
      </c>
      <c r="U93" s="60">
        <v>289796.3</v>
      </c>
      <c r="V93" s="60">
        <v>430590.1</v>
      </c>
      <c r="W93" s="60">
        <v>1368427.7</v>
      </c>
    </row>
    <row r="94" spans="6:23" ht="15" customHeight="1" x14ac:dyDescent="0.2">
      <c r="I94" s="59" t="s">
        <v>206</v>
      </c>
      <c r="J94" s="60" t="s">
        <v>142</v>
      </c>
      <c r="K94" s="60">
        <v>45332.2</v>
      </c>
      <c r="L94" s="60">
        <v>43802.9</v>
      </c>
      <c r="M94" s="60">
        <v>43041.5</v>
      </c>
      <c r="N94" s="60">
        <v>41247.699999999997</v>
      </c>
      <c r="O94" s="60">
        <v>46240.3</v>
      </c>
      <c r="P94" s="60">
        <v>44137.3</v>
      </c>
      <c r="Q94" s="60">
        <v>42935.7</v>
      </c>
      <c r="R94" s="60">
        <v>43422.9</v>
      </c>
      <c r="S94" s="60">
        <v>42868.2</v>
      </c>
      <c r="T94" s="60">
        <v>37166.199999999997</v>
      </c>
      <c r="U94" s="60">
        <v>41090.400000000001</v>
      </c>
      <c r="V94" s="60">
        <v>44512</v>
      </c>
      <c r="W94" s="60">
        <v>515797.3</v>
      </c>
    </row>
    <row r="95" spans="6:23" ht="15" customHeight="1" x14ac:dyDescent="0.2">
      <c r="I95" s="59" t="s">
        <v>207</v>
      </c>
      <c r="J95" s="60" t="s">
        <v>144</v>
      </c>
      <c r="K95" s="60">
        <v>3305.7</v>
      </c>
      <c r="L95" s="60">
        <v>2621.4</v>
      </c>
      <c r="M95" s="60">
        <v>1833.7</v>
      </c>
      <c r="N95" s="60">
        <v>2209</v>
      </c>
      <c r="O95" s="60">
        <v>3699.2</v>
      </c>
      <c r="P95" s="60">
        <v>2946.1</v>
      </c>
      <c r="Q95" s="60">
        <v>2624.7</v>
      </c>
      <c r="R95" s="60">
        <v>6876.7</v>
      </c>
      <c r="S95" s="60">
        <v>5062.2</v>
      </c>
      <c r="T95" s="60">
        <v>2787</v>
      </c>
      <c r="U95" s="60">
        <v>4372.2</v>
      </c>
      <c r="V95" s="60">
        <v>4052.4</v>
      </c>
      <c r="W95" s="60">
        <v>42390.3</v>
      </c>
    </row>
    <row r="96" spans="6:23" ht="15" customHeight="1" x14ac:dyDescent="0.2">
      <c r="I96" s="59" t="s">
        <v>208</v>
      </c>
      <c r="J96" s="60" t="s">
        <v>146</v>
      </c>
      <c r="K96" s="60">
        <v>6773.1</v>
      </c>
      <c r="L96" s="60">
        <v>7936.7</v>
      </c>
      <c r="M96" s="60">
        <v>6889.7</v>
      </c>
      <c r="N96" s="60">
        <v>7272.4</v>
      </c>
      <c r="O96" s="60">
        <v>6634.8</v>
      </c>
      <c r="P96" s="60">
        <v>6710</v>
      </c>
      <c r="Q96" s="60">
        <v>6177</v>
      </c>
      <c r="R96" s="60">
        <v>5311.8</v>
      </c>
      <c r="S96" s="60">
        <v>9875.2999999999993</v>
      </c>
      <c r="T96" s="60">
        <v>8910.1</v>
      </c>
      <c r="U96" s="60">
        <v>12197.7</v>
      </c>
      <c r="V96" s="60">
        <v>5486.9</v>
      </c>
      <c r="W96" s="60">
        <v>90175.5</v>
      </c>
    </row>
    <row r="97" spans="9:23" ht="15" customHeight="1" x14ac:dyDescent="0.2">
      <c r="I97" s="59" t="s">
        <v>209</v>
      </c>
      <c r="J97" s="60" t="s">
        <v>148</v>
      </c>
      <c r="K97" s="60">
        <v>450711.6</v>
      </c>
      <c r="L97" s="60">
        <v>412233.8</v>
      </c>
      <c r="M97" s="60">
        <v>381935.7</v>
      </c>
      <c r="N97" s="60">
        <v>429500.5</v>
      </c>
      <c r="O97" s="60">
        <v>328184.5</v>
      </c>
      <c r="P97" s="60">
        <v>308268.7</v>
      </c>
      <c r="Q97" s="60">
        <v>223923.8</v>
      </c>
      <c r="R97" s="60">
        <v>254762.8</v>
      </c>
      <c r="S97" s="60">
        <v>319636.09999999998</v>
      </c>
      <c r="T97" s="60">
        <v>294781.40000000002</v>
      </c>
      <c r="U97" s="60">
        <v>376374.1</v>
      </c>
      <c r="V97" s="60">
        <v>428396.6</v>
      </c>
      <c r="W97" s="60">
        <v>4208709.5999999996</v>
      </c>
    </row>
    <row r="98" spans="9:23" ht="15" customHeight="1" x14ac:dyDescent="0.2">
      <c r="I98" s="59" t="s">
        <v>210</v>
      </c>
      <c r="J98" s="60" t="s">
        <v>150</v>
      </c>
      <c r="K98" s="60">
        <v>6750708.2000000002</v>
      </c>
      <c r="L98" s="60">
        <v>5829060.0999999996</v>
      </c>
      <c r="M98" s="60">
        <v>5727682</v>
      </c>
      <c r="N98" s="60">
        <v>5983384</v>
      </c>
      <c r="O98" s="60">
        <v>5026421</v>
      </c>
      <c r="P98" s="60">
        <v>5042170.9000000004</v>
      </c>
      <c r="Q98" s="60">
        <v>4861370.4000000004</v>
      </c>
      <c r="R98" s="60">
        <v>4848511</v>
      </c>
      <c r="S98" s="60">
        <v>5156346.5</v>
      </c>
      <c r="T98" s="60">
        <v>4664648.3</v>
      </c>
      <c r="U98" s="60">
        <v>5339997.8</v>
      </c>
      <c r="V98" s="60">
        <v>5947028.9000000004</v>
      </c>
      <c r="W98" s="60">
        <v>65177329.100000001</v>
      </c>
    </row>
    <row r="99" spans="9:23" ht="15" customHeight="1" x14ac:dyDescent="0.2">
      <c r="I99" s="59" t="s">
        <v>211</v>
      </c>
      <c r="J99" s="60" t="s">
        <v>152</v>
      </c>
      <c r="K99" s="60">
        <v>13020855.300000001</v>
      </c>
      <c r="L99" s="60">
        <v>10800676.4</v>
      </c>
      <c r="M99" s="60">
        <v>10969445.6</v>
      </c>
      <c r="N99" s="60">
        <v>11092318.800000001</v>
      </c>
      <c r="O99" s="60">
        <v>9342164.5</v>
      </c>
      <c r="P99" s="60">
        <v>9077929.1999999993</v>
      </c>
      <c r="Q99" s="60">
        <v>8580622.5</v>
      </c>
      <c r="R99" s="60">
        <v>8799209.8000000007</v>
      </c>
      <c r="S99" s="60">
        <v>9205220.9000000004</v>
      </c>
      <c r="T99" s="60">
        <v>8081750.9000000004</v>
      </c>
      <c r="U99" s="60">
        <v>9751042.9000000004</v>
      </c>
      <c r="V99" s="60">
        <v>11507250.1</v>
      </c>
      <c r="W99" s="60">
        <v>120228486.90000001</v>
      </c>
    </row>
    <row r="100" spans="9:23" ht="15" customHeight="1" x14ac:dyDescent="0.2">
      <c r="I100" s="59" t="s">
        <v>212</v>
      </c>
      <c r="J100" s="60" t="s">
        <v>154</v>
      </c>
      <c r="K100" s="60">
        <v>7560451.5</v>
      </c>
      <c r="L100" s="60">
        <v>6570124.4000000004</v>
      </c>
      <c r="M100" s="60">
        <v>6607171.7000000002</v>
      </c>
      <c r="N100" s="60">
        <v>6459735</v>
      </c>
      <c r="O100" s="60">
        <v>5651500.7999999998</v>
      </c>
      <c r="P100" s="60">
        <v>5205061.7</v>
      </c>
      <c r="Q100" s="60">
        <v>4947622.5</v>
      </c>
      <c r="R100" s="60">
        <v>5153563.7</v>
      </c>
      <c r="S100" s="60">
        <v>5449167.7000000002</v>
      </c>
      <c r="T100" s="60">
        <v>5344830.7</v>
      </c>
      <c r="U100" s="60">
        <v>5635400.5999999996</v>
      </c>
      <c r="V100" s="60">
        <v>7054621.0999999996</v>
      </c>
      <c r="W100" s="60">
        <v>71639251.400000006</v>
      </c>
    </row>
    <row r="101" spans="9:23" ht="15" customHeight="1" x14ac:dyDescent="0.2">
      <c r="I101" s="59" t="s">
        <v>213</v>
      </c>
      <c r="J101" s="60" t="s">
        <v>156</v>
      </c>
      <c r="K101" s="60">
        <v>6572038.9000000004</v>
      </c>
      <c r="L101" s="60">
        <v>5467298</v>
      </c>
      <c r="M101" s="60">
        <v>6012980.5999999996</v>
      </c>
      <c r="N101" s="60">
        <v>5969524.7999999998</v>
      </c>
      <c r="O101" s="60">
        <v>5580592.5999999996</v>
      </c>
      <c r="P101" s="60">
        <v>5643124.9000000004</v>
      </c>
      <c r="Q101" s="60">
        <v>5303285.5</v>
      </c>
      <c r="R101" s="60">
        <v>5374484.5999999996</v>
      </c>
      <c r="S101" s="60">
        <v>6077277.7000000002</v>
      </c>
      <c r="T101" s="60">
        <v>5452462.7000000002</v>
      </c>
      <c r="U101" s="60">
        <v>5743302.2999999998</v>
      </c>
      <c r="V101" s="60">
        <v>6447335.7000000002</v>
      </c>
      <c r="W101" s="60">
        <v>69643708.299999997</v>
      </c>
    </row>
    <row r="102" spans="9:23" ht="15" customHeight="1" x14ac:dyDescent="0.2">
      <c r="I102" s="59" t="s">
        <v>214</v>
      </c>
      <c r="J102" s="60" t="s">
        <v>158</v>
      </c>
      <c r="K102" s="60">
        <v>10839014.6</v>
      </c>
      <c r="L102" s="60">
        <v>9576271.0999999996</v>
      </c>
      <c r="M102" s="60">
        <v>11026207</v>
      </c>
      <c r="N102" s="60">
        <v>10099859.699999999</v>
      </c>
      <c r="O102" s="60">
        <v>10076622.6</v>
      </c>
      <c r="P102" s="60">
        <v>9757832.4000000004</v>
      </c>
      <c r="Q102" s="60">
        <v>10016803.199999999</v>
      </c>
      <c r="R102" s="60">
        <v>9914553</v>
      </c>
      <c r="S102" s="60">
        <v>9814265</v>
      </c>
      <c r="T102" s="60">
        <v>9549278.3000000007</v>
      </c>
      <c r="U102" s="60">
        <v>10369564.9</v>
      </c>
      <c r="V102" s="60">
        <v>10906461.9</v>
      </c>
      <c r="W102" s="60">
        <v>121946733.7</v>
      </c>
    </row>
    <row r="103" spans="9:23" ht="15" customHeight="1" x14ac:dyDescent="0.2">
      <c r="I103" s="58" t="s">
        <v>215</v>
      </c>
      <c r="J103" s="57" t="s">
        <v>216</v>
      </c>
      <c r="K103" s="57">
        <v>84025929.700000003</v>
      </c>
      <c r="L103" s="57">
        <v>84019578.5</v>
      </c>
      <c r="M103" s="57">
        <v>99223272.5</v>
      </c>
      <c r="N103" s="57">
        <v>86259652.099999994</v>
      </c>
      <c r="O103" s="57">
        <v>99884997.299999997</v>
      </c>
      <c r="P103" s="57">
        <v>88696232.400000006</v>
      </c>
      <c r="Q103" s="57">
        <v>99604093.099999994</v>
      </c>
      <c r="R103" s="57">
        <v>98275466.5</v>
      </c>
      <c r="S103" s="57">
        <v>83150264.200000003</v>
      </c>
      <c r="T103" s="57">
        <v>80471139.299999997</v>
      </c>
      <c r="U103" s="57">
        <v>78329087.700000003</v>
      </c>
      <c r="V103" s="57">
        <v>98712406</v>
      </c>
      <c r="W103" s="57">
        <v>1080652119.3</v>
      </c>
    </row>
    <row r="104" spans="9:23" ht="15" customHeight="1" x14ac:dyDescent="0.2">
      <c r="I104" s="59" t="s">
        <v>217</v>
      </c>
      <c r="J104" s="60" t="s">
        <v>162</v>
      </c>
      <c r="K104" s="60">
        <v>103167.5</v>
      </c>
      <c r="L104" s="60">
        <v>44318.7</v>
      </c>
      <c r="M104" s="60">
        <v>63951.199999999997</v>
      </c>
      <c r="N104" s="60">
        <v>47088.1</v>
      </c>
      <c r="O104" s="60">
        <v>29077.4</v>
      </c>
      <c r="P104" s="60">
        <v>0</v>
      </c>
      <c r="Q104" s="60">
        <v>10735.9</v>
      </c>
      <c r="R104" s="60">
        <v>35256.300000000003</v>
      </c>
      <c r="S104" s="60">
        <v>18432.7</v>
      </c>
      <c r="T104" s="60">
        <v>5504.2</v>
      </c>
      <c r="U104" s="60">
        <v>91036.9</v>
      </c>
      <c r="V104" s="60">
        <v>49899.1</v>
      </c>
      <c r="W104" s="60">
        <v>498468</v>
      </c>
    </row>
    <row r="105" spans="9:23" ht="15" customHeight="1" x14ac:dyDescent="0.2">
      <c r="I105" s="59" t="s">
        <v>218</v>
      </c>
      <c r="J105" s="60" t="s">
        <v>162</v>
      </c>
      <c r="K105" s="60">
        <v>6187635.0999999996</v>
      </c>
      <c r="L105" s="60">
        <v>5544547.2999999998</v>
      </c>
      <c r="M105" s="60">
        <v>5974266</v>
      </c>
      <c r="N105" s="60">
        <v>5295645</v>
      </c>
      <c r="O105" s="60">
        <v>5311555.7</v>
      </c>
      <c r="P105" s="60">
        <v>4998265.5999999996</v>
      </c>
      <c r="Q105" s="60">
        <v>4623105.7</v>
      </c>
      <c r="R105" s="60">
        <v>4917704.0999999996</v>
      </c>
      <c r="S105" s="60">
        <v>4445859.8</v>
      </c>
      <c r="T105" s="60">
        <v>5342053.5</v>
      </c>
      <c r="U105" s="60">
        <v>5499423.7000000002</v>
      </c>
      <c r="V105" s="60">
        <v>7083165.7000000002</v>
      </c>
      <c r="W105" s="60">
        <v>65223227.200000003</v>
      </c>
    </row>
    <row r="106" spans="9:23" ht="15" customHeight="1" x14ac:dyDescent="0.2">
      <c r="I106" s="59" t="s">
        <v>219</v>
      </c>
      <c r="J106" s="60" t="s">
        <v>165</v>
      </c>
      <c r="K106" s="60">
        <v>0</v>
      </c>
      <c r="L106" s="60">
        <v>213234.8</v>
      </c>
      <c r="M106" s="60">
        <v>9484.9</v>
      </c>
      <c r="N106" s="60">
        <v>134954.70000000001</v>
      </c>
      <c r="O106" s="60">
        <v>18591.8</v>
      </c>
      <c r="P106" s="60">
        <v>29556.799999999999</v>
      </c>
      <c r="Q106" s="60">
        <v>48956.1</v>
      </c>
      <c r="R106" s="60">
        <v>6520.6</v>
      </c>
      <c r="S106" s="60">
        <v>31455.200000000001</v>
      </c>
      <c r="T106" s="60">
        <v>80305.600000000006</v>
      </c>
      <c r="U106" s="60">
        <v>58899.8</v>
      </c>
      <c r="V106" s="60">
        <v>206747.4</v>
      </c>
      <c r="W106" s="60">
        <v>838707.7</v>
      </c>
    </row>
    <row r="107" spans="9:23" ht="15" customHeight="1" x14ac:dyDescent="0.2">
      <c r="I107" s="59" t="s">
        <v>220</v>
      </c>
      <c r="J107" s="60" t="s">
        <v>165</v>
      </c>
      <c r="K107" s="60">
        <v>16996526.399999999</v>
      </c>
      <c r="L107" s="60">
        <v>17460257.300000001</v>
      </c>
      <c r="M107" s="60">
        <v>19052087.899999999</v>
      </c>
      <c r="N107" s="60">
        <v>16922650.100000001</v>
      </c>
      <c r="O107" s="60">
        <v>18238351.600000001</v>
      </c>
      <c r="P107" s="60">
        <v>17119889.300000001</v>
      </c>
      <c r="Q107" s="60">
        <v>8168666.2999999998</v>
      </c>
      <c r="R107" s="60">
        <v>9421663.6999999993</v>
      </c>
      <c r="S107" s="60">
        <v>7548385.2999999998</v>
      </c>
      <c r="T107" s="60">
        <v>8365053.0999999996</v>
      </c>
      <c r="U107" s="60">
        <v>8801856.4000000004</v>
      </c>
      <c r="V107" s="60">
        <v>8063927.7999999998</v>
      </c>
      <c r="W107" s="60">
        <v>156159315.19999999</v>
      </c>
    </row>
    <row r="108" spans="9:23" ht="15" customHeight="1" x14ac:dyDescent="0.2">
      <c r="I108" s="59" t="s">
        <v>221</v>
      </c>
      <c r="J108" s="60" t="s">
        <v>167</v>
      </c>
      <c r="K108" s="60">
        <v>13860</v>
      </c>
      <c r="L108" s="60">
        <v>0</v>
      </c>
      <c r="M108" s="60">
        <v>0</v>
      </c>
      <c r="N108" s="60">
        <v>0</v>
      </c>
      <c r="O108" s="60">
        <v>0</v>
      </c>
      <c r="P108" s="60">
        <v>0</v>
      </c>
      <c r="Q108" s="60">
        <v>0</v>
      </c>
      <c r="R108" s="60">
        <v>239720</v>
      </c>
      <c r="S108" s="60">
        <v>89397</v>
      </c>
      <c r="T108" s="60">
        <v>-239720</v>
      </c>
      <c r="U108" s="60">
        <v>0</v>
      </c>
      <c r="V108" s="60">
        <v>0</v>
      </c>
      <c r="W108" s="60">
        <v>103257</v>
      </c>
    </row>
    <row r="109" spans="9:23" ht="15" customHeight="1" x14ac:dyDescent="0.2">
      <c r="I109" s="59" t="s">
        <v>222</v>
      </c>
      <c r="J109" s="60" t="s">
        <v>167</v>
      </c>
      <c r="K109" s="60">
        <v>176030</v>
      </c>
      <c r="L109" s="60">
        <v>3591719.9</v>
      </c>
      <c r="M109" s="60">
        <v>2580990</v>
      </c>
      <c r="N109" s="60">
        <v>4784312.0999999996</v>
      </c>
      <c r="O109" s="60">
        <v>4886467.9000000004</v>
      </c>
      <c r="P109" s="60">
        <v>4300890.0999999996</v>
      </c>
      <c r="Q109" s="60">
        <v>5487519.7999999998</v>
      </c>
      <c r="R109" s="60">
        <v>4157338.4</v>
      </c>
      <c r="S109" s="60">
        <v>7605274.2999999998</v>
      </c>
      <c r="T109" s="60">
        <v>1316320.1000000001</v>
      </c>
      <c r="U109" s="60">
        <v>419212.79999999999</v>
      </c>
      <c r="V109" s="60">
        <v>4096664.9</v>
      </c>
      <c r="W109" s="60">
        <v>43402740.299999997</v>
      </c>
    </row>
    <row r="110" spans="9:23" ht="15" customHeight="1" x14ac:dyDescent="0.2">
      <c r="I110" s="59" t="s">
        <v>259</v>
      </c>
      <c r="J110" s="60" t="s">
        <v>260</v>
      </c>
      <c r="K110" s="60">
        <v>0</v>
      </c>
      <c r="L110" s="60">
        <v>0</v>
      </c>
      <c r="M110" s="60">
        <v>0</v>
      </c>
      <c r="N110" s="60">
        <v>0</v>
      </c>
      <c r="O110" s="60">
        <v>0</v>
      </c>
      <c r="P110" s="60">
        <v>0</v>
      </c>
      <c r="Q110" s="60">
        <v>0</v>
      </c>
      <c r="R110" s="60">
        <v>0</v>
      </c>
      <c r="S110" s="60">
        <v>0</v>
      </c>
      <c r="T110" s="60">
        <v>152580</v>
      </c>
      <c r="U110" s="60">
        <v>198880</v>
      </c>
      <c r="V110" s="60">
        <v>84700</v>
      </c>
      <c r="W110" s="60">
        <v>436160</v>
      </c>
    </row>
    <row r="111" spans="9:23" ht="15" customHeight="1" x14ac:dyDescent="0.2">
      <c r="I111" s="59" t="s">
        <v>261</v>
      </c>
      <c r="J111" s="60" t="s">
        <v>258</v>
      </c>
      <c r="K111" s="60">
        <v>60548710.700000003</v>
      </c>
      <c r="L111" s="60">
        <v>57165500.5</v>
      </c>
      <c r="M111" s="60">
        <v>71542492.5</v>
      </c>
      <c r="N111" s="60">
        <v>59075002.100000001</v>
      </c>
      <c r="O111" s="60">
        <v>71400952.900000006</v>
      </c>
      <c r="P111" s="60">
        <v>62247630.600000001</v>
      </c>
      <c r="Q111" s="60">
        <v>81265109.299999997</v>
      </c>
      <c r="R111" s="60">
        <v>79497263.400000006</v>
      </c>
      <c r="S111" s="60">
        <v>63411459.899999999</v>
      </c>
      <c r="T111" s="60">
        <v>65449042.799999997</v>
      </c>
      <c r="U111" s="60">
        <v>63259778.100000001</v>
      </c>
      <c r="V111" s="60">
        <v>79127301.099999994</v>
      </c>
      <c r="W111" s="60">
        <v>813990243.89999998</v>
      </c>
    </row>
    <row r="112" spans="9:23" ht="15" customHeight="1" x14ac:dyDescent="0.2">
      <c r="I112" s="58" t="s">
        <v>223</v>
      </c>
      <c r="J112" s="57" t="s">
        <v>224</v>
      </c>
      <c r="K112" s="57">
        <v>439120.4</v>
      </c>
      <c r="L112" s="57">
        <v>219091.4</v>
      </c>
      <c r="M112" s="57">
        <v>409562.2</v>
      </c>
      <c r="N112" s="57">
        <v>270728.40000000002</v>
      </c>
      <c r="O112" s="57">
        <v>256844.6</v>
      </c>
      <c r="P112" s="57">
        <v>238633.3</v>
      </c>
      <c r="Q112" s="57">
        <v>345782</v>
      </c>
      <c r="R112" s="57">
        <v>-79883.8</v>
      </c>
      <c r="S112" s="57">
        <v>488980.1</v>
      </c>
      <c r="T112" s="57">
        <v>269382.59999999998</v>
      </c>
      <c r="U112" s="57">
        <v>318882.59999999998</v>
      </c>
      <c r="V112" s="57">
        <v>378884.9</v>
      </c>
      <c r="W112" s="57">
        <v>3556008.7</v>
      </c>
    </row>
    <row r="113" spans="9:27" ht="15" customHeight="1" x14ac:dyDescent="0.2">
      <c r="I113" s="59" t="s">
        <v>225</v>
      </c>
      <c r="J113" s="60" t="s">
        <v>172</v>
      </c>
      <c r="K113" s="60">
        <v>194698.4</v>
      </c>
      <c r="L113" s="60">
        <v>10054.4</v>
      </c>
      <c r="M113" s="60">
        <v>166468.9</v>
      </c>
      <c r="N113" s="60">
        <v>65811.5</v>
      </c>
      <c r="O113" s="60">
        <v>66445.399999999994</v>
      </c>
      <c r="P113" s="60">
        <v>62887.199999999997</v>
      </c>
      <c r="Q113" s="60">
        <v>153655.9</v>
      </c>
      <c r="R113" s="60">
        <v>-248952.9</v>
      </c>
      <c r="S113" s="60">
        <v>327262.2</v>
      </c>
      <c r="T113" s="60">
        <v>63611.9</v>
      </c>
      <c r="U113" s="60">
        <v>98964.6</v>
      </c>
      <c r="V113" s="60">
        <v>117735.1</v>
      </c>
      <c r="W113" s="60">
        <v>1078642.6000000001</v>
      </c>
    </row>
    <row r="114" spans="9:27" ht="15" customHeight="1" x14ac:dyDescent="0.2">
      <c r="I114" s="59" t="s">
        <v>226</v>
      </c>
      <c r="J114" s="60" t="s">
        <v>174</v>
      </c>
      <c r="K114" s="60">
        <v>244422</v>
      </c>
      <c r="L114" s="60">
        <v>209037</v>
      </c>
      <c r="M114" s="60">
        <v>243093.3</v>
      </c>
      <c r="N114" s="60">
        <v>204916.9</v>
      </c>
      <c r="O114" s="60">
        <v>190399.2</v>
      </c>
      <c r="P114" s="60">
        <v>175746.1</v>
      </c>
      <c r="Q114" s="60">
        <v>192126.1</v>
      </c>
      <c r="R114" s="60">
        <v>169069.1</v>
      </c>
      <c r="S114" s="60">
        <v>161717.9</v>
      </c>
      <c r="T114" s="60">
        <v>205770.7</v>
      </c>
      <c r="U114" s="60">
        <v>219918</v>
      </c>
      <c r="V114" s="60">
        <v>261149.8</v>
      </c>
      <c r="W114" s="60">
        <v>2477366.1</v>
      </c>
    </row>
    <row r="115" spans="9:27" ht="15" customHeight="1" x14ac:dyDescent="0.2">
      <c r="I115" s="58" t="s">
        <v>227</v>
      </c>
      <c r="J115" s="57" t="s">
        <v>228</v>
      </c>
      <c r="K115" s="57">
        <v>8920610</v>
      </c>
      <c r="L115" s="57">
        <v>8528670</v>
      </c>
      <c r="M115" s="57">
        <v>9828900</v>
      </c>
      <c r="N115" s="57">
        <v>15705610</v>
      </c>
      <c r="O115" s="57">
        <v>17799520</v>
      </c>
      <c r="P115" s="57">
        <v>13045650</v>
      </c>
      <c r="Q115" s="57">
        <v>20548150</v>
      </c>
      <c r="R115" s="57">
        <v>36421010</v>
      </c>
      <c r="S115" s="57">
        <v>28096620</v>
      </c>
      <c r="T115" s="57">
        <v>13868670</v>
      </c>
      <c r="U115" s="57">
        <v>11218090</v>
      </c>
      <c r="V115" s="57">
        <v>17175350</v>
      </c>
      <c r="W115" s="57">
        <v>201156850</v>
      </c>
    </row>
    <row r="116" spans="9:27" ht="15" customHeight="1" x14ac:dyDescent="0.2">
      <c r="I116" s="59" t="s">
        <v>229</v>
      </c>
      <c r="J116" s="60" t="s">
        <v>178</v>
      </c>
      <c r="K116" s="60">
        <v>8920610</v>
      </c>
      <c r="L116" s="60">
        <v>7334000</v>
      </c>
      <c r="M116" s="60">
        <v>9795640</v>
      </c>
      <c r="N116" s="60">
        <v>15705610</v>
      </c>
      <c r="O116" s="60">
        <v>17534370</v>
      </c>
      <c r="P116" s="60">
        <v>13045650</v>
      </c>
      <c r="Q116" s="60">
        <v>20515350</v>
      </c>
      <c r="R116" s="60">
        <v>36421010</v>
      </c>
      <c r="S116" s="60">
        <v>27914000</v>
      </c>
      <c r="T116" s="60">
        <v>13445220</v>
      </c>
      <c r="U116" s="60">
        <v>9060020</v>
      </c>
      <c r="V116" s="60">
        <v>17175350</v>
      </c>
      <c r="W116" s="60">
        <v>196866830</v>
      </c>
    </row>
    <row r="117" spans="9:27" ht="15" customHeight="1" x14ac:dyDescent="0.2">
      <c r="I117" s="59" t="s">
        <v>230</v>
      </c>
      <c r="J117" s="60" t="s">
        <v>180</v>
      </c>
      <c r="K117" s="60">
        <v>0</v>
      </c>
      <c r="L117" s="60">
        <v>1194670</v>
      </c>
      <c r="M117" s="60">
        <v>33260</v>
      </c>
      <c r="N117" s="60">
        <v>0</v>
      </c>
      <c r="O117" s="60">
        <v>265150</v>
      </c>
      <c r="P117" s="60">
        <v>0</v>
      </c>
      <c r="Q117" s="60">
        <v>32800</v>
      </c>
      <c r="R117" s="60">
        <v>0</v>
      </c>
      <c r="S117" s="60">
        <v>182620</v>
      </c>
      <c r="T117" s="60">
        <v>423450</v>
      </c>
      <c r="U117" s="60">
        <v>2158070</v>
      </c>
      <c r="V117" s="60">
        <v>0</v>
      </c>
      <c r="W117" s="60">
        <v>4290020</v>
      </c>
    </row>
    <row r="118" spans="9:27" ht="15" customHeight="1" x14ac:dyDescent="0.25">
      <c r="I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9:27" ht="15" customHeight="1" x14ac:dyDescent="0.25">
      <c r="I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9:27" ht="15" customHeight="1" x14ac:dyDescent="0.25">
      <c r="I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9:27" ht="15" customHeight="1" x14ac:dyDescent="0.25">
      <c r="I121"/>
      <c r="J121" s="103" t="s">
        <v>182</v>
      </c>
      <c r="K121"/>
      <c r="L121"/>
      <c r="M121"/>
      <c r="N121"/>
      <c r="O121"/>
      <c r="P121"/>
      <c r="Q121"/>
      <c r="R121"/>
      <c r="S121"/>
      <c r="T121"/>
      <c r="U121"/>
      <c r="V121"/>
    </row>
    <row r="122" spans="9:27" ht="15" customHeight="1" x14ac:dyDescent="0.25">
      <c r="I122"/>
      <c r="J122" s="102" t="s">
        <v>388</v>
      </c>
      <c r="K122" s="62">
        <f>SUM(K75:K77)</f>
        <v>8875516.1999999993</v>
      </c>
      <c r="L122" s="62">
        <f t="shared" ref="L122:V122" si="0">SUM(L75:L77)</f>
        <v>7309931</v>
      </c>
      <c r="M122" s="62">
        <f t="shared" si="0"/>
        <v>6074269.5</v>
      </c>
      <c r="N122" s="62">
        <f t="shared" si="0"/>
        <v>6077212.5999999996</v>
      </c>
      <c r="O122" s="62">
        <f t="shared" si="0"/>
        <v>4024914.0999999996</v>
      </c>
      <c r="P122" s="62">
        <f t="shared" si="0"/>
        <v>3440772.7</v>
      </c>
      <c r="Q122" s="62">
        <f t="shared" si="0"/>
        <v>3184100.9</v>
      </c>
      <c r="R122" s="62">
        <f t="shared" si="0"/>
        <v>3128535.5999999996</v>
      </c>
      <c r="S122" s="62">
        <f t="shared" si="0"/>
        <v>3882778.3</v>
      </c>
      <c r="T122" s="62">
        <f t="shared" si="0"/>
        <v>3716988.8</v>
      </c>
      <c r="U122" s="62">
        <f t="shared" si="0"/>
        <v>5191306.5999999996</v>
      </c>
      <c r="V122" s="62">
        <f t="shared" si="0"/>
        <v>7481793.1999999993</v>
      </c>
      <c r="W122" s="62">
        <f>SUM(K122:V122)</f>
        <v>62388119.5</v>
      </c>
      <c r="Y122" s="60">
        <f>MAX(K122:V122)</f>
        <v>8875516.1999999993</v>
      </c>
      <c r="Z122" s="60">
        <f>+W122/12</f>
        <v>5199009.958333333</v>
      </c>
      <c r="AA122" s="60">
        <f>+Z122+Y122</f>
        <v>14074526.158333331</v>
      </c>
    </row>
    <row r="123" spans="9:27" ht="15" customHeight="1" x14ac:dyDescent="0.25">
      <c r="I123"/>
      <c r="J123" s="60" t="s">
        <v>108</v>
      </c>
      <c r="K123" s="62">
        <f>+K78</f>
        <v>5575.4</v>
      </c>
      <c r="L123" s="62">
        <f t="shared" ref="L123:V123" si="1">+L78</f>
        <v>5687.3</v>
      </c>
      <c r="M123" s="62">
        <f t="shared" si="1"/>
        <v>5421.5</v>
      </c>
      <c r="N123" s="62">
        <f t="shared" si="1"/>
        <v>5081.2</v>
      </c>
      <c r="O123" s="62">
        <f t="shared" si="1"/>
        <v>4252.8999999999996</v>
      </c>
      <c r="P123" s="62">
        <f t="shared" si="1"/>
        <v>3156.7</v>
      </c>
      <c r="Q123" s="62">
        <f t="shared" si="1"/>
        <v>2795.1</v>
      </c>
      <c r="R123" s="62">
        <f t="shared" si="1"/>
        <v>2569.4</v>
      </c>
      <c r="S123" s="62">
        <f t="shared" si="1"/>
        <v>21515.9</v>
      </c>
      <c r="T123" s="62">
        <f t="shared" si="1"/>
        <v>20892.3</v>
      </c>
      <c r="U123" s="62">
        <f t="shared" si="1"/>
        <v>36417.699999999997</v>
      </c>
      <c r="V123" s="62">
        <f t="shared" si="1"/>
        <v>5433</v>
      </c>
      <c r="W123" s="62">
        <f t="shared" ref="W123:W141" si="2">SUM(K123:V123)</f>
        <v>118798.39999999999</v>
      </c>
      <c r="Y123" s="60">
        <f t="shared" ref="Y123:Y138" si="3">MAX(K123:V123)</f>
        <v>36417.699999999997</v>
      </c>
      <c r="Z123" s="60">
        <f t="shared" ref="Z123:Z138" si="4">+W123/12</f>
        <v>9899.8666666666668</v>
      </c>
      <c r="AA123" s="60">
        <f t="shared" ref="AA123:AA138" si="5">+Z123+Y123</f>
        <v>46317.566666666666</v>
      </c>
    </row>
    <row r="124" spans="9:27" ht="15" customHeight="1" x14ac:dyDescent="0.25">
      <c r="I124"/>
      <c r="J124" s="60" t="s">
        <v>128</v>
      </c>
      <c r="K124" s="62">
        <f>+K96+K87</f>
        <v>12281.400000000001</v>
      </c>
      <c r="L124" s="62">
        <f t="shared" ref="L124:V124" si="6">+L96+L87</f>
        <v>15020.8</v>
      </c>
      <c r="M124" s="62">
        <f t="shared" si="6"/>
        <v>13222.8</v>
      </c>
      <c r="N124" s="62">
        <f t="shared" si="6"/>
        <v>15747.6</v>
      </c>
      <c r="O124" s="62">
        <f t="shared" si="6"/>
        <v>12645.900000000001</v>
      </c>
      <c r="P124" s="62">
        <f t="shared" si="6"/>
        <v>13556.5</v>
      </c>
      <c r="Q124" s="62">
        <f t="shared" si="6"/>
        <v>15582.3</v>
      </c>
      <c r="R124" s="62">
        <f t="shared" si="6"/>
        <v>13564.8</v>
      </c>
      <c r="S124" s="62">
        <f t="shared" si="6"/>
        <v>47185.7</v>
      </c>
      <c r="T124" s="62">
        <f t="shared" si="6"/>
        <v>54581.299999999996</v>
      </c>
      <c r="U124" s="62">
        <f t="shared" si="6"/>
        <v>55665.8</v>
      </c>
      <c r="V124" s="62">
        <f t="shared" si="6"/>
        <v>12460.9</v>
      </c>
      <c r="W124" s="62">
        <f t="shared" si="2"/>
        <v>281515.8</v>
      </c>
      <c r="Y124" s="60">
        <f t="shared" si="3"/>
        <v>55665.8</v>
      </c>
      <c r="Z124" s="60">
        <f t="shared" si="4"/>
        <v>23459.649999999998</v>
      </c>
      <c r="AA124" s="60">
        <f t="shared" si="5"/>
        <v>79125.45</v>
      </c>
    </row>
    <row r="125" spans="9:27" ht="15" customHeight="1" x14ac:dyDescent="0.25">
      <c r="I125"/>
      <c r="J125" s="60" t="s">
        <v>130</v>
      </c>
      <c r="K125" s="62">
        <f>+K97+K88</f>
        <v>924615</v>
      </c>
      <c r="L125" s="62">
        <f t="shared" ref="L125:V125" si="7">+L97+L88</f>
        <v>841820.5</v>
      </c>
      <c r="M125" s="62">
        <f t="shared" si="7"/>
        <v>778726.5</v>
      </c>
      <c r="N125" s="62">
        <f t="shared" si="7"/>
        <v>815791</v>
      </c>
      <c r="O125" s="62">
        <f t="shared" si="7"/>
        <v>646943.4</v>
      </c>
      <c r="P125" s="62">
        <f t="shared" si="7"/>
        <v>610723.60000000009</v>
      </c>
      <c r="Q125" s="62">
        <f t="shared" si="7"/>
        <v>492874.7</v>
      </c>
      <c r="R125" s="62">
        <f t="shared" si="7"/>
        <v>534704</v>
      </c>
      <c r="S125" s="62">
        <f t="shared" si="7"/>
        <v>909211.7</v>
      </c>
      <c r="T125" s="62">
        <f t="shared" si="7"/>
        <v>239803.50000000003</v>
      </c>
      <c r="U125" s="62">
        <f t="shared" si="7"/>
        <v>839728.6</v>
      </c>
      <c r="V125" s="62">
        <f t="shared" si="7"/>
        <v>933593.89999999991</v>
      </c>
      <c r="W125" s="62">
        <f t="shared" si="2"/>
        <v>8568536.4000000004</v>
      </c>
      <c r="Y125" s="60">
        <f t="shared" si="3"/>
        <v>933593.89999999991</v>
      </c>
      <c r="Z125" s="60">
        <f t="shared" si="4"/>
        <v>714044.70000000007</v>
      </c>
      <c r="AA125" s="60">
        <f t="shared" si="5"/>
        <v>1647638.6</v>
      </c>
    </row>
    <row r="126" spans="9:27" ht="15" customHeight="1" x14ac:dyDescent="0.25">
      <c r="I126"/>
      <c r="J126" s="60" t="s">
        <v>132</v>
      </c>
      <c r="K126" s="62">
        <f>+K79+K82+K89+K98</f>
        <v>8876396.4000000004</v>
      </c>
      <c r="L126" s="62">
        <f t="shared" ref="L126:V126" si="8">+L79+L82+L89+L98</f>
        <v>7843752.0999999996</v>
      </c>
      <c r="M126" s="62">
        <f t="shared" si="8"/>
        <v>7510405.2000000002</v>
      </c>
      <c r="N126" s="62">
        <f t="shared" si="8"/>
        <v>7744406.5999999996</v>
      </c>
      <c r="O126" s="62">
        <f t="shared" si="8"/>
        <v>6323255.5999999996</v>
      </c>
      <c r="P126" s="62">
        <f t="shared" si="8"/>
        <v>6148840.6000000006</v>
      </c>
      <c r="Q126" s="62">
        <f t="shared" si="8"/>
        <v>5709040.8000000007</v>
      </c>
      <c r="R126" s="62">
        <f t="shared" si="8"/>
        <v>5839842.0999999996</v>
      </c>
      <c r="S126" s="62">
        <f t="shared" si="8"/>
        <v>6339948.4000000004</v>
      </c>
      <c r="T126" s="62">
        <f t="shared" si="8"/>
        <v>5767095.1999999993</v>
      </c>
      <c r="U126" s="62">
        <f t="shared" si="8"/>
        <v>6930546</v>
      </c>
      <c r="V126" s="62">
        <f t="shared" si="8"/>
        <v>8459878.1999999993</v>
      </c>
      <c r="W126" s="62">
        <f t="shared" si="2"/>
        <v>83493407.200000003</v>
      </c>
      <c r="Y126" s="60">
        <f t="shared" si="3"/>
        <v>8876396.4000000004</v>
      </c>
      <c r="Z126" s="60">
        <f t="shared" si="4"/>
        <v>6957783.9333333336</v>
      </c>
      <c r="AA126" s="60">
        <f t="shared" si="5"/>
        <v>15834180.333333334</v>
      </c>
    </row>
    <row r="127" spans="9:27" ht="15" customHeight="1" x14ac:dyDescent="0.25">
      <c r="I127"/>
      <c r="J127" s="60" t="s">
        <v>134</v>
      </c>
      <c r="K127" s="62">
        <f t="shared" ref="K127:V128" si="9">+K80+K83+K90+K99</f>
        <v>14502536.9</v>
      </c>
      <c r="L127" s="62">
        <f t="shared" si="9"/>
        <v>12399154.5</v>
      </c>
      <c r="M127" s="62">
        <f t="shared" si="9"/>
        <v>12258712.699999999</v>
      </c>
      <c r="N127" s="62">
        <f t="shared" si="9"/>
        <v>12324027.5</v>
      </c>
      <c r="O127" s="62">
        <f t="shared" si="9"/>
        <v>10340099.5</v>
      </c>
      <c r="P127" s="62">
        <f t="shared" si="9"/>
        <v>9903321.8999999985</v>
      </c>
      <c r="Q127" s="62">
        <f t="shared" si="9"/>
        <v>9383049.0999999996</v>
      </c>
      <c r="R127" s="62">
        <f t="shared" si="9"/>
        <v>9600777.4000000004</v>
      </c>
      <c r="S127" s="62">
        <f t="shared" si="9"/>
        <v>10172732.9</v>
      </c>
      <c r="T127" s="62">
        <f t="shared" si="9"/>
        <v>8943111.5</v>
      </c>
      <c r="U127" s="62">
        <f t="shared" si="9"/>
        <v>11138927.199999999</v>
      </c>
      <c r="V127" s="62">
        <f t="shared" si="9"/>
        <v>13263753.800000001</v>
      </c>
      <c r="W127" s="62">
        <f t="shared" si="2"/>
        <v>134230204.90000001</v>
      </c>
      <c r="Y127" s="60">
        <f t="shared" si="3"/>
        <v>14502536.9</v>
      </c>
      <c r="Z127" s="60">
        <f t="shared" si="4"/>
        <v>11185850.408333333</v>
      </c>
      <c r="AA127" s="60">
        <f t="shared" si="5"/>
        <v>25688387.308333334</v>
      </c>
    </row>
    <row r="128" spans="9:27" ht="15" customHeight="1" x14ac:dyDescent="0.25">
      <c r="I128"/>
      <c r="J128" s="60" t="s">
        <v>136</v>
      </c>
      <c r="K128" s="62">
        <f t="shared" si="9"/>
        <v>7966820.9000000004</v>
      </c>
      <c r="L128" s="62">
        <f t="shared" si="9"/>
        <v>7620175.1000000006</v>
      </c>
      <c r="M128" s="62">
        <f t="shared" si="9"/>
        <v>6947033.9000000004</v>
      </c>
      <c r="N128" s="62">
        <f t="shared" si="9"/>
        <v>7087122.9000000004</v>
      </c>
      <c r="O128" s="62">
        <f t="shared" si="9"/>
        <v>6274192</v>
      </c>
      <c r="P128" s="62">
        <f t="shared" si="9"/>
        <v>5622917.7999999998</v>
      </c>
      <c r="Q128" s="62">
        <f t="shared" si="9"/>
        <v>5366342</v>
      </c>
      <c r="R128" s="62">
        <f t="shared" si="9"/>
        <v>5450052.6000000006</v>
      </c>
      <c r="S128" s="62">
        <f t="shared" si="9"/>
        <v>5926715.2000000002</v>
      </c>
      <c r="T128" s="62">
        <f t="shared" si="9"/>
        <v>5769925.2999999998</v>
      </c>
      <c r="U128" s="62">
        <f t="shared" si="9"/>
        <v>6385128.8999999994</v>
      </c>
      <c r="V128" s="62">
        <f t="shared" si="9"/>
        <v>7487574</v>
      </c>
      <c r="W128" s="62">
        <f t="shared" si="2"/>
        <v>77904000.599999994</v>
      </c>
      <c r="Y128" s="60">
        <f t="shared" si="3"/>
        <v>7966820.9000000004</v>
      </c>
      <c r="Z128" s="60">
        <f t="shared" si="4"/>
        <v>6492000.0499999998</v>
      </c>
      <c r="AA128" s="60">
        <f t="shared" si="5"/>
        <v>14458820.949999999</v>
      </c>
    </row>
    <row r="129" spans="9:27" ht="15" customHeight="1" x14ac:dyDescent="0.25">
      <c r="I129"/>
      <c r="J129" s="60" t="s">
        <v>138</v>
      </c>
      <c r="K129" s="62">
        <f>+K92+K101</f>
        <v>6723941.7000000002</v>
      </c>
      <c r="L129" s="62">
        <f t="shared" ref="L129:V129" si="10">+L92+L101</f>
        <v>5646591.9000000004</v>
      </c>
      <c r="M129" s="62">
        <f t="shared" si="10"/>
        <v>6151180.7999999998</v>
      </c>
      <c r="N129" s="62">
        <f t="shared" si="10"/>
        <v>6138217</v>
      </c>
      <c r="O129" s="62">
        <f t="shared" si="10"/>
        <v>5722710.7999999998</v>
      </c>
      <c r="P129" s="62">
        <f t="shared" si="10"/>
        <v>5841883.4000000004</v>
      </c>
      <c r="Q129" s="62">
        <f t="shared" si="10"/>
        <v>5415581.2999999998</v>
      </c>
      <c r="R129" s="62">
        <f t="shared" si="10"/>
        <v>5374484.5999999996</v>
      </c>
      <c r="S129" s="62">
        <f t="shared" si="10"/>
        <v>6109569.6000000006</v>
      </c>
      <c r="T129" s="62">
        <f t="shared" si="10"/>
        <v>5484754.6000000006</v>
      </c>
      <c r="U129" s="62">
        <f t="shared" si="10"/>
        <v>5711222.0999999996</v>
      </c>
      <c r="V129" s="62">
        <f t="shared" si="10"/>
        <v>6462177.2000000002</v>
      </c>
      <c r="W129" s="62">
        <f t="shared" si="2"/>
        <v>70782315</v>
      </c>
      <c r="Y129" s="60">
        <f t="shared" si="3"/>
        <v>6723941.7000000002</v>
      </c>
      <c r="Z129" s="60">
        <f t="shared" si="4"/>
        <v>5898526.25</v>
      </c>
      <c r="AA129" s="60">
        <f t="shared" si="5"/>
        <v>12622467.949999999</v>
      </c>
    </row>
    <row r="130" spans="9:27" ht="15" customHeight="1" x14ac:dyDescent="0.25">
      <c r="I130"/>
      <c r="J130" s="60" t="s">
        <v>140</v>
      </c>
      <c r="K130" s="62">
        <f>+K93+K102</f>
        <v>10865086.1</v>
      </c>
      <c r="L130" s="62">
        <f t="shared" ref="L130:V130" si="11">+L93+L102</f>
        <v>9612103.6999999993</v>
      </c>
      <c r="M130" s="62">
        <f t="shared" si="11"/>
        <v>11063338.5</v>
      </c>
      <c r="N130" s="62">
        <f t="shared" si="11"/>
        <v>10156122</v>
      </c>
      <c r="O130" s="62">
        <f t="shared" si="11"/>
        <v>10097332.799999999</v>
      </c>
      <c r="P130" s="62">
        <f t="shared" si="11"/>
        <v>9778571.9000000004</v>
      </c>
      <c r="Q130" s="62">
        <f t="shared" si="11"/>
        <v>10062315.799999999</v>
      </c>
      <c r="R130" s="62">
        <f t="shared" si="11"/>
        <v>10044592.800000001</v>
      </c>
      <c r="S130" s="62">
        <f t="shared" si="11"/>
        <v>9940032.6999999993</v>
      </c>
      <c r="T130" s="62">
        <f t="shared" si="11"/>
        <v>9699251.9000000004</v>
      </c>
      <c r="U130" s="62">
        <f t="shared" si="11"/>
        <v>10659361.200000001</v>
      </c>
      <c r="V130" s="62">
        <f t="shared" si="11"/>
        <v>11337052</v>
      </c>
      <c r="W130" s="62">
        <f t="shared" si="2"/>
        <v>123315161.40000001</v>
      </c>
      <c r="Y130" s="60">
        <f t="shared" si="3"/>
        <v>11337052</v>
      </c>
      <c r="Z130" s="60">
        <f t="shared" si="4"/>
        <v>10276263.450000001</v>
      </c>
      <c r="AA130" s="60">
        <f t="shared" si="5"/>
        <v>21613315.450000003</v>
      </c>
    </row>
    <row r="131" spans="9:27" ht="15" customHeight="1" x14ac:dyDescent="0.25">
      <c r="I131"/>
      <c r="J131" s="60" t="s">
        <v>124</v>
      </c>
      <c r="K131" s="62">
        <f>+K94+K86</f>
        <v>49867.6</v>
      </c>
      <c r="L131" s="62">
        <f t="shared" ref="L131:V131" si="12">+L94+L86</f>
        <v>46343.6</v>
      </c>
      <c r="M131" s="62">
        <f t="shared" si="12"/>
        <v>45861.5</v>
      </c>
      <c r="N131" s="62">
        <f t="shared" si="12"/>
        <v>44157.399999999994</v>
      </c>
      <c r="O131" s="62">
        <f t="shared" si="12"/>
        <v>49098.3</v>
      </c>
      <c r="P131" s="62">
        <f t="shared" si="12"/>
        <v>47060.700000000004</v>
      </c>
      <c r="Q131" s="62">
        <f t="shared" si="12"/>
        <v>45945</v>
      </c>
      <c r="R131" s="62">
        <f t="shared" si="12"/>
        <v>48922.200000000004</v>
      </c>
      <c r="S131" s="62">
        <f t="shared" si="12"/>
        <v>45371.199999999997</v>
      </c>
      <c r="T131" s="62">
        <f t="shared" si="12"/>
        <v>39949.699999999997</v>
      </c>
      <c r="U131" s="62">
        <f t="shared" si="12"/>
        <v>43858.8</v>
      </c>
      <c r="V131" s="62">
        <f t="shared" si="12"/>
        <v>46988</v>
      </c>
      <c r="W131" s="62">
        <f t="shared" si="2"/>
        <v>553424</v>
      </c>
      <c r="Y131" s="60">
        <f t="shared" si="3"/>
        <v>49867.6</v>
      </c>
      <c r="Z131" s="60">
        <f t="shared" si="4"/>
        <v>46118.666666666664</v>
      </c>
      <c r="AA131" s="60">
        <f t="shared" si="5"/>
        <v>95986.266666666663</v>
      </c>
    </row>
    <row r="132" spans="9:27" ht="15" customHeight="1" x14ac:dyDescent="0.25">
      <c r="I132"/>
      <c r="J132" s="60" t="s">
        <v>126</v>
      </c>
      <c r="K132" s="62">
        <f>+K95</f>
        <v>3305.7</v>
      </c>
      <c r="L132" s="62">
        <f t="shared" ref="L132:V132" si="13">+L95</f>
        <v>2621.4</v>
      </c>
      <c r="M132" s="62">
        <f t="shared" si="13"/>
        <v>1833.7</v>
      </c>
      <c r="N132" s="62">
        <f t="shared" si="13"/>
        <v>2209</v>
      </c>
      <c r="O132" s="62">
        <f t="shared" si="13"/>
        <v>3699.2</v>
      </c>
      <c r="P132" s="62">
        <f t="shared" si="13"/>
        <v>2946.1</v>
      </c>
      <c r="Q132" s="62">
        <f t="shared" si="13"/>
        <v>2624.7</v>
      </c>
      <c r="R132" s="62">
        <f t="shared" si="13"/>
        <v>6876.7</v>
      </c>
      <c r="S132" s="62">
        <f t="shared" si="13"/>
        <v>5062.2</v>
      </c>
      <c r="T132" s="62">
        <f t="shared" si="13"/>
        <v>2787</v>
      </c>
      <c r="U132" s="62">
        <f t="shared" si="13"/>
        <v>4372.2</v>
      </c>
      <c r="V132" s="62">
        <f t="shared" si="13"/>
        <v>4052.4</v>
      </c>
      <c r="W132" s="62">
        <f t="shared" si="2"/>
        <v>42390.299999999996</v>
      </c>
      <c r="Y132" s="60">
        <f t="shared" si="3"/>
        <v>6876.7</v>
      </c>
      <c r="Z132" s="60">
        <f t="shared" si="4"/>
        <v>3532.5249999999996</v>
      </c>
      <c r="AA132" s="60">
        <f t="shared" si="5"/>
        <v>10409.224999999999</v>
      </c>
    </row>
    <row r="133" spans="9:27" ht="15" customHeight="1" x14ac:dyDescent="0.25">
      <c r="I133"/>
      <c r="J133" s="60" t="s">
        <v>380</v>
      </c>
      <c r="K133" s="62">
        <v>0</v>
      </c>
      <c r="L133" s="62">
        <v>0</v>
      </c>
      <c r="M133" s="62">
        <v>0</v>
      </c>
      <c r="N133" s="62">
        <v>0</v>
      </c>
      <c r="O133" s="62">
        <v>0</v>
      </c>
      <c r="P133" s="62">
        <v>0</v>
      </c>
      <c r="Q133" s="62">
        <v>0</v>
      </c>
      <c r="R133" s="62">
        <v>0</v>
      </c>
      <c r="S133" s="62">
        <v>0</v>
      </c>
      <c r="T133" s="62">
        <v>0</v>
      </c>
      <c r="U133" s="62">
        <v>0</v>
      </c>
      <c r="V133" s="62">
        <v>0</v>
      </c>
      <c r="W133" s="62">
        <f t="shared" si="2"/>
        <v>0</v>
      </c>
      <c r="Y133" s="60">
        <f t="shared" si="3"/>
        <v>0</v>
      </c>
      <c r="Z133" s="60">
        <f t="shared" si="4"/>
        <v>0</v>
      </c>
      <c r="AA133" s="60">
        <f t="shared" si="5"/>
        <v>0</v>
      </c>
    </row>
    <row r="134" spans="9:27" ht="15" customHeight="1" x14ac:dyDescent="0.25">
      <c r="I134"/>
      <c r="J134" s="60" t="s">
        <v>162</v>
      </c>
      <c r="K134" s="62">
        <f>+K104+K105</f>
        <v>6290802.5999999996</v>
      </c>
      <c r="L134" s="62">
        <f t="shared" ref="L134:V134" si="14">+L104+L105</f>
        <v>5588866</v>
      </c>
      <c r="M134" s="62">
        <f t="shared" si="14"/>
        <v>6038217.2000000002</v>
      </c>
      <c r="N134" s="62">
        <f t="shared" si="14"/>
        <v>5342733.0999999996</v>
      </c>
      <c r="O134" s="62">
        <f t="shared" si="14"/>
        <v>5340633.1000000006</v>
      </c>
      <c r="P134" s="62">
        <f t="shared" si="14"/>
        <v>4998265.5999999996</v>
      </c>
      <c r="Q134" s="62">
        <f t="shared" si="14"/>
        <v>4633841.6000000006</v>
      </c>
      <c r="R134" s="62">
        <f t="shared" si="14"/>
        <v>4952960.3999999994</v>
      </c>
      <c r="S134" s="62">
        <f t="shared" si="14"/>
        <v>4464292.5</v>
      </c>
      <c r="T134" s="62">
        <f t="shared" si="14"/>
        <v>5347557.7</v>
      </c>
      <c r="U134" s="62">
        <f t="shared" si="14"/>
        <v>5590460.6000000006</v>
      </c>
      <c r="V134" s="62">
        <f t="shared" si="14"/>
        <v>7133064.7999999998</v>
      </c>
      <c r="W134" s="62">
        <f t="shared" si="2"/>
        <v>65721695.200000003</v>
      </c>
      <c r="Y134" s="60">
        <f t="shared" si="3"/>
        <v>7133064.7999999998</v>
      </c>
      <c r="Z134" s="60">
        <f t="shared" si="4"/>
        <v>5476807.9333333336</v>
      </c>
      <c r="AA134" s="60">
        <f t="shared" si="5"/>
        <v>12609872.733333334</v>
      </c>
    </row>
    <row r="135" spans="9:27" ht="15" customHeight="1" x14ac:dyDescent="0.25">
      <c r="I135"/>
      <c r="J135" s="60" t="s">
        <v>165</v>
      </c>
      <c r="K135" s="62">
        <f>+K106+K107</f>
        <v>16996526.399999999</v>
      </c>
      <c r="L135" s="62">
        <f t="shared" ref="L135:V135" si="15">+L106+L107</f>
        <v>17673492.100000001</v>
      </c>
      <c r="M135" s="62">
        <f t="shared" si="15"/>
        <v>19061572.799999997</v>
      </c>
      <c r="N135" s="62">
        <f t="shared" si="15"/>
        <v>17057604.800000001</v>
      </c>
      <c r="O135" s="62">
        <f t="shared" si="15"/>
        <v>18256943.400000002</v>
      </c>
      <c r="P135" s="62">
        <f t="shared" si="15"/>
        <v>17149446.100000001</v>
      </c>
      <c r="Q135" s="62">
        <f t="shared" si="15"/>
        <v>8217622.3999999994</v>
      </c>
      <c r="R135" s="62">
        <f t="shared" si="15"/>
        <v>9428184.2999999989</v>
      </c>
      <c r="S135" s="62">
        <f t="shared" si="15"/>
        <v>7579840.5</v>
      </c>
      <c r="T135" s="62">
        <f t="shared" si="15"/>
        <v>8445358.6999999993</v>
      </c>
      <c r="U135" s="62">
        <f t="shared" si="15"/>
        <v>8860756.2000000011</v>
      </c>
      <c r="V135" s="62">
        <f t="shared" si="15"/>
        <v>8270675.2000000002</v>
      </c>
      <c r="W135" s="62">
        <f t="shared" si="2"/>
        <v>156998022.89999998</v>
      </c>
      <c r="Y135" s="60">
        <f t="shared" si="3"/>
        <v>19061572.799999997</v>
      </c>
      <c r="Z135" s="60">
        <f t="shared" si="4"/>
        <v>13083168.574999997</v>
      </c>
      <c r="AA135" s="60">
        <f t="shared" si="5"/>
        <v>32144741.374999993</v>
      </c>
    </row>
    <row r="136" spans="9:27" ht="15" customHeight="1" x14ac:dyDescent="0.25">
      <c r="I136"/>
      <c r="J136" s="60" t="s">
        <v>167</v>
      </c>
      <c r="K136" s="62">
        <f>+K108+K109</f>
        <v>189890</v>
      </c>
      <c r="L136" s="62">
        <f t="shared" ref="L136:V136" si="16">+L108+L109</f>
        <v>3591719.9</v>
      </c>
      <c r="M136" s="62">
        <f t="shared" si="16"/>
        <v>2580990</v>
      </c>
      <c r="N136" s="62">
        <f t="shared" si="16"/>
        <v>4784312.0999999996</v>
      </c>
      <c r="O136" s="62">
        <f t="shared" si="16"/>
        <v>4886467.9000000004</v>
      </c>
      <c r="P136" s="62">
        <f t="shared" si="16"/>
        <v>4300890.0999999996</v>
      </c>
      <c r="Q136" s="62">
        <f t="shared" si="16"/>
        <v>5487519.7999999998</v>
      </c>
      <c r="R136" s="62">
        <f t="shared" si="16"/>
        <v>4397058.4000000004</v>
      </c>
      <c r="S136" s="62">
        <f t="shared" si="16"/>
        <v>7694671.2999999998</v>
      </c>
      <c r="T136" s="62">
        <f t="shared" si="16"/>
        <v>1076600.1000000001</v>
      </c>
      <c r="U136" s="62">
        <f t="shared" si="16"/>
        <v>419212.79999999999</v>
      </c>
      <c r="V136" s="62">
        <f t="shared" si="16"/>
        <v>4096664.9</v>
      </c>
      <c r="W136" s="62">
        <f t="shared" si="2"/>
        <v>43505997.299999997</v>
      </c>
      <c r="Y136" s="60">
        <f t="shared" si="3"/>
        <v>7694671.2999999998</v>
      </c>
      <c r="Z136" s="60">
        <f t="shared" si="4"/>
        <v>3625499.7749999999</v>
      </c>
      <c r="AA136" s="60">
        <f t="shared" si="5"/>
        <v>11320171.074999999</v>
      </c>
    </row>
    <row r="137" spans="9:27" ht="15" customHeight="1" x14ac:dyDescent="0.25">
      <c r="I137"/>
      <c r="J137" s="60" t="s">
        <v>258</v>
      </c>
      <c r="K137" s="62">
        <f>+K110+K111</f>
        <v>60548710.700000003</v>
      </c>
      <c r="L137" s="62">
        <f t="shared" ref="L137:V137" si="17">+L110+L111</f>
        <v>57165500.5</v>
      </c>
      <c r="M137" s="62">
        <f t="shared" si="17"/>
        <v>71542492.5</v>
      </c>
      <c r="N137" s="62">
        <f t="shared" si="17"/>
        <v>59075002.100000001</v>
      </c>
      <c r="O137" s="62">
        <f t="shared" si="17"/>
        <v>71400952.900000006</v>
      </c>
      <c r="P137" s="62">
        <f t="shared" si="17"/>
        <v>62247630.600000001</v>
      </c>
      <c r="Q137" s="62">
        <f t="shared" si="17"/>
        <v>81265109.299999997</v>
      </c>
      <c r="R137" s="62">
        <f t="shared" si="17"/>
        <v>79497263.400000006</v>
      </c>
      <c r="S137" s="62">
        <f t="shared" si="17"/>
        <v>63411459.899999999</v>
      </c>
      <c r="T137" s="62">
        <f t="shared" si="17"/>
        <v>65601622.799999997</v>
      </c>
      <c r="U137" s="62">
        <f t="shared" si="17"/>
        <v>63458658.100000001</v>
      </c>
      <c r="V137" s="62">
        <f t="shared" si="17"/>
        <v>79212001.099999994</v>
      </c>
      <c r="W137" s="62">
        <f t="shared" si="2"/>
        <v>814426403.89999998</v>
      </c>
      <c r="Y137" s="60">
        <f t="shared" si="3"/>
        <v>81265109.299999997</v>
      </c>
      <c r="Z137" s="60">
        <f t="shared" si="4"/>
        <v>67868866.99166666</v>
      </c>
      <c r="AA137" s="60">
        <f t="shared" si="5"/>
        <v>149133976.29166666</v>
      </c>
    </row>
    <row r="138" spans="9:27" ht="15" customHeight="1" x14ac:dyDescent="0.25">
      <c r="I138"/>
      <c r="J138" s="60" t="s">
        <v>172</v>
      </c>
      <c r="K138" s="62">
        <f>+K113+K114</f>
        <v>439120.4</v>
      </c>
      <c r="L138" s="62">
        <f t="shared" ref="L138:V138" si="18">+L113+L114</f>
        <v>219091.4</v>
      </c>
      <c r="M138" s="62">
        <f t="shared" si="18"/>
        <v>409562.19999999995</v>
      </c>
      <c r="N138" s="62">
        <f t="shared" si="18"/>
        <v>270728.40000000002</v>
      </c>
      <c r="O138" s="62">
        <f t="shared" si="18"/>
        <v>256844.6</v>
      </c>
      <c r="P138" s="62">
        <f t="shared" si="18"/>
        <v>238633.3</v>
      </c>
      <c r="Q138" s="62">
        <f t="shared" si="18"/>
        <v>345782</v>
      </c>
      <c r="R138" s="62">
        <f t="shared" si="18"/>
        <v>-79883.799999999988</v>
      </c>
      <c r="S138" s="62">
        <f t="shared" si="18"/>
        <v>488980.1</v>
      </c>
      <c r="T138" s="62">
        <f t="shared" si="18"/>
        <v>269382.60000000003</v>
      </c>
      <c r="U138" s="62">
        <f t="shared" si="18"/>
        <v>318882.59999999998</v>
      </c>
      <c r="V138" s="62">
        <f t="shared" si="18"/>
        <v>378884.9</v>
      </c>
      <c r="W138" s="62">
        <f t="shared" si="2"/>
        <v>3556008.7</v>
      </c>
      <c r="Y138" s="60">
        <f t="shared" si="3"/>
        <v>488980.1</v>
      </c>
      <c r="Z138" s="60">
        <f t="shared" si="4"/>
        <v>296334.05833333335</v>
      </c>
      <c r="AA138" s="60">
        <f t="shared" si="5"/>
        <v>785314.15833333333</v>
      </c>
    </row>
    <row r="139" spans="9:27" ht="15" customHeight="1" x14ac:dyDescent="0.25">
      <c r="I139"/>
      <c r="J139" s="60" t="s">
        <v>178</v>
      </c>
      <c r="K139" s="62">
        <f>+K116+K117</f>
        <v>8920610</v>
      </c>
      <c r="L139" s="62">
        <f t="shared" ref="L139:V139" si="19">+L116+L117</f>
        <v>8528670</v>
      </c>
      <c r="M139" s="62">
        <f t="shared" si="19"/>
        <v>9828900</v>
      </c>
      <c r="N139" s="62">
        <f t="shared" si="19"/>
        <v>15705610</v>
      </c>
      <c r="O139" s="62">
        <f t="shared" si="19"/>
        <v>17799520</v>
      </c>
      <c r="P139" s="62">
        <f t="shared" si="19"/>
        <v>13045650</v>
      </c>
      <c r="Q139" s="62">
        <f t="shared" si="19"/>
        <v>20548150</v>
      </c>
      <c r="R139" s="62">
        <f t="shared" si="19"/>
        <v>36421010</v>
      </c>
      <c r="S139" s="62">
        <f t="shared" si="19"/>
        <v>28096620</v>
      </c>
      <c r="T139" s="62">
        <f t="shared" si="19"/>
        <v>13868670</v>
      </c>
      <c r="U139" s="62">
        <f t="shared" si="19"/>
        <v>11218090</v>
      </c>
      <c r="V139" s="62">
        <f t="shared" si="19"/>
        <v>17175350</v>
      </c>
      <c r="W139" s="62">
        <f t="shared" si="2"/>
        <v>201156850</v>
      </c>
      <c r="Y139" s="60"/>
      <c r="Z139" s="60"/>
      <c r="AA139" s="60"/>
    </row>
    <row r="140" spans="9:27" ht="15" customHeight="1" x14ac:dyDescent="0.25">
      <c r="I140"/>
      <c r="J140" s="11" t="s">
        <v>392</v>
      </c>
      <c r="K140" s="62">
        <f>SUM(K122:K139)</f>
        <v>152191603.40000001</v>
      </c>
      <c r="L140" s="62">
        <f t="shared" ref="L140:V140" si="20">SUM(L122:L139)</f>
        <v>144110541.80000001</v>
      </c>
      <c r="M140" s="62">
        <f t="shared" si="20"/>
        <v>160311741.29999998</v>
      </c>
      <c r="N140" s="62">
        <f t="shared" si="20"/>
        <v>152646085.30000001</v>
      </c>
      <c r="O140" s="62">
        <f t="shared" si="20"/>
        <v>161440506.40000001</v>
      </c>
      <c r="P140" s="62">
        <f t="shared" si="20"/>
        <v>143394267.60000002</v>
      </c>
      <c r="Q140" s="62">
        <f t="shared" si="20"/>
        <v>160178276.80000001</v>
      </c>
      <c r="R140" s="118">
        <f t="shared" si="20"/>
        <v>174661514.89999998</v>
      </c>
      <c r="S140" s="62">
        <f t="shared" si="20"/>
        <v>155135988.09999999</v>
      </c>
      <c r="T140" s="62">
        <f t="shared" si="20"/>
        <v>134348333</v>
      </c>
      <c r="U140" s="62">
        <f t="shared" si="20"/>
        <v>136862595.40000001</v>
      </c>
      <c r="V140" s="62">
        <f t="shared" si="20"/>
        <v>171761397.5</v>
      </c>
      <c r="W140" s="62">
        <f>SUM(W122:W139)</f>
        <v>1847042851.5</v>
      </c>
      <c r="X140" s="85">
        <f>+W73-W140</f>
        <v>0</v>
      </c>
      <c r="Y140" s="60">
        <f>MAX(K140:V140)</f>
        <v>174661514.89999998</v>
      </c>
      <c r="Z140" s="60">
        <f>+W140/12</f>
        <v>153920237.625</v>
      </c>
      <c r="AA140" s="60">
        <f>+Z140+Y140</f>
        <v>328581752.52499998</v>
      </c>
    </row>
    <row r="141" spans="9:27" ht="15" customHeight="1" x14ac:dyDescent="0.25">
      <c r="I141"/>
      <c r="J141" s="11" t="s">
        <v>394</v>
      </c>
      <c r="K141" s="62">
        <f>SUM(K122:K138)</f>
        <v>143270993.40000001</v>
      </c>
      <c r="L141" s="62">
        <f t="shared" ref="L141:V141" si="21">SUM(L122:L138)</f>
        <v>135581871.80000001</v>
      </c>
      <c r="M141" s="62">
        <f t="shared" si="21"/>
        <v>150482841.29999998</v>
      </c>
      <c r="N141" s="62">
        <f t="shared" si="21"/>
        <v>136940475.30000001</v>
      </c>
      <c r="O141" s="62">
        <f t="shared" si="21"/>
        <v>143640986.40000001</v>
      </c>
      <c r="P141" s="62">
        <f t="shared" si="21"/>
        <v>130348617.60000001</v>
      </c>
      <c r="Q141" s="62">
        <f t="shared" si="21"/>
        <v>139630126.80000001</v>
      </c>
      <c r="R141" s="62">
        <f t="shared" si="21"/>
        <v>138240504.89999998</v>
      </c>
      <c r="S141" s="62">
        <f t="shared" si="21"/>
        <v>127039368.09999999</v>
      </c>
      <c r="T141" s="62">
        <f t="shared" si="21"/>
        <v>120479663</v>
      </c>
      <c r="U141" s="62">
        <f t="shared" si="21"/>
        <v>125644505.40000001</v>
      </c>
      <c r="V141" s="107">
        <f t="shared" si="21"/>
        <v>154586047.5</v>
      </c>
      <c r="W141" s="62">
        <f t="shared" si="2"/>
        <v>1645886001.5</v>
      </c>
      <c r="X141" s="11" t="s">
        <v>391</v>
      </c>
      <c r="Y141" s="108">
        <f>MAX(K141:V141)</f>
        <v>154586047.5</v>
      </c>
      <c r="Z141" s="60">
        <f>+W141/12</f>
        <v>137157166.79166666</v>
      </c>
      <c r="AA141" s="60">
        <f>+Z141+Y141</f>
        <v>291743214.29166663</v>
      </c>
    </row>
    <row r="142" spans="9:27" ht="15" customHeight="1" x14ac:dyDescent="0.25">
      <c r="I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9:27" ht="15" customHeight="1" x14ac:dyDescent="0.25">
      <c r="I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9:27" ht="15" customHeight="1" x14ac:dyDescent="0.25">
      <c r="I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9:22" ht="15" customHeight="1" x14ac:dyDescent="0.25">
      <c r="I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9:22" ht="15" customHeight="1" x14ac:dyDescent="0.25">
      <c r="I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9:22" ht="15" customHeight="1" x14ac:dyDescent="0.25">
      <c r="I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9:22" ht="15" customHeight="1" x14ac:dyDescent="0.25">
      <c r="I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9:22" ht="15" customHeight="1" x14ac:dyDescent="0.25">
      <c r="I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9:22" ht="15" customHeight="1" x14ac:dyDescent="0.25">
      <c r="I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9:22" ht="15" customHeight="1" x14ac:dyDescent="0.25">
      <c r="I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9:22" ht="15" customHeight="1" x14ac:dyDescent="0.25">
      <c r="I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9:22" ht="15" customHeight="1" x14ac:dyDescent="0.25">
      <c r="I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9:22" ht="15" customHeight="1" x14ac:dyDescent="0.25">
      <c r="I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9:22" ht="15" customHeight="1" x14ac:dyDescent="0.25">
      <c r="I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9:22" ht="15" customHeight="1" x14ac:dyDescent="0.25">
      <c r="I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9:22" ht="15" customHeight="1" x14ac:dyDescent="0.25">
      <c r="I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9:22" ht="15" customHeight="1" x14ac:dyDescent="0.25">
      <c r="I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9:22" ht="15" customHeight="1" x14ac:dyDescent="0.25">
      <c r="I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9:22" ht="15" customHeight="1" x14ac:dyDescent="0.25">
      <c r="I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9:22" ht="15" customHeight="1" x14ac:dyDescent="0.25">
      <c r="I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9:22" ht="15" customHeight="1" x14ac:dyDescent="0.25">
      <c r="I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9:22" ht="15" customHeight="1" x14ac:dyDescent="0.25">
      <c r="I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9:22" ht="15" customHeight="1" x14ac:dyDescent="0.25">
      <c r="I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9:22" ht="15" customHeight="1" x14ac:dyDescent="0.25">
      <c r="I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9:22" ht="15" customHeight="1" x14ac:dyDescent="0.25">
      <c r="I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9:22" ht="15" customHeight="1" x14ac:dyDescent="0.25">
      <c r="I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9:22" ht="15" customHeight="1" x14ac:dyDescent="0.25">
      <c r="I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9:22" ht="15" customHeight="1" x14ac:dyDescent="0.25">
      <c r="I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9:22" ht="15" customHeight="1" x14ac:dyDescent="0.25">
      <c r="I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9:22" ht="15" customHeight="1" x14ac:dyDescent="0.25">
      <c r="I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9:22" ht="15" customHeight="1" x14ac:dyDescent="0.25">
      <c r="I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9:22" ht="15" customHeight="1" x14ac:dyDescent="0.25">
      <c r="I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9:22" ht="15" customHeight="1" x14ac:dyDescent="0.25">
      <c r="I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9:22" ht="15" customHeight="1" x14ac:dyDescent="0.25">
      <c r="I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9:22" ht="15" customHeight="1" x14ac:dyDescent="0.25">
      <c r="I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9:22" ht="15" customHeight="1" x14ac:dyDescent="0.25">
      <c r="I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9:22" ht="15" customHeight="1" x14ac:dyDescent="0.25">
      <c r="I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9:22" ht="15" customHeight="1" x14ac:dyDescent="0.25">
      <c r="I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9:22" ht="15" customHeight="1" x14ac:dyDescent="0.25">
      <c r="I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9:22" ht="15" customHeight="1" x14ac:dyDescent="0.25">
      <c r="I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9:22" ht="15" customHeight="1" x14ac:dyDescent="0.25">
      <c r="I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9:22" ht="15" customHeight="1" x14ac:dyDescent="0.25">
      <c r="I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9:22" ht="15" customHeight="1" x14ac:dyDescent="0.25">
      <c r="I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9:22" ht="15" customHeight="1" x14ac:dyDescent="0.25">
      <c r="I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9:22" ht="15" customHeight="1" x14ac:dyDescent="0.25">
      <c r="I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9:22" ht="15" customHeight="1" x14ac:dyDescent="0.25">
      <c r="I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9:22" ht="15" customHeight="1" x14ac:dyDescent="0.25">
      <c r="I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9:22" ht="15" customHeight="1" x14ac:dyDescent="0.25">
      <c r="I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9:22" ht="15" customHeight="1" x14ac:dyDescent="0.25">
      <c r="I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9:22" ht="15" customHeight="1" x14ac:dyDescent="0.25">
      <c r="I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9:22" ht="15" customHeight="1" x14ac:dyDescent="0.25">
      <c r="I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9:22" ht="15" customHeight="1" x14ac:dyDescent="0.25">
      <c r="I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9:22" ht="15" customHeight="1" x14ac:dyDescent="0.25">
      <c r="I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9:22" ht="15" customHeight="1" x14ac:dyDescent="0.25">
      <c r="I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9:22" ht="15" customHeight="1" x14ac:dyDescent="0.25">
      <c r="I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9:22" ht="15" customHeight="1" x14ac:dyDescent="0.25">
      <c r="I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9:22" ht="15" customHeight="1" x14ac:dyDescent="0.25">
      <c r="I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9:22" ht="15" customHeight="1" x14ac:dyDescent="0.25">
      <c r="I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9:22" ht="15" customHeight="1" x14ac:dyDescent="0.25">
      <c r="I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9:22" ht="15" customHeight="1" x14ac:dyDescent="0.25">
      <c r="I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9:22" ht="15" customHeight="1" x14ac:dyDescent="0.25">
      <c r="I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9:22" ht="15" customHeight="1" x14ac:dyDescent="0.25">
      <c r="I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9:22" ht="15" customHeight="1" x14ac:dyDescent="0.25">
      <c r="I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9:22" ht="15" customHeight="1" x14ac:dyDescent="0.25">
      <c r="I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9:22" ht="15" customHeight="1" x14ac:dyDescent="0.25">
      <c r="I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9:22" ht="15" customHeight="1" x14ac:dyDescent="0.25">
      <c r="I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9:22" ht="15" customHeight="1" x14ac:dyDescent="0.25">
      <c r="I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9:22" ht="15" customHeight="1" x14ac:dyDescent="0.25">
      <c r="I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9:22" ht="15" customHeight="1" x14ac:dyDescent="0.25">
      <c r="I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9:22" ht="15" customHeight="1" x14ac:dyDescent="0.25">
      <c r="I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9:22" ht="15" customHeight="1" x14ac:dyDescent="0.25">
      <c r="I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9:22" ht="15" customHeight="1" x14ac:dyDescent="0.25">
      <c r="I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9:22" ht="15" customHeight="1" x14ac:dyDescent="0.25">
      <c r="I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9:22" ht="15" customHeight="1" x14ac:dyDescent="0.25">
      <c r="I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9:22" ht="15" customHeight="1" x14ac:dyDescent="0.25">
      <c r="I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9:22" ht="15" customHeight="1" x14ac:dyDescent="0.25">
      <c r="I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9:22" ht="15" customHeight="1" x14ac:dyDescent="0.25">
      <c r="I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9:22" ht="15" customHeight="1" x14ac:dyDescent="0.25">
      <c r="I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9:22" ht="15" customHeight="1" x14ac:dyDescent="0.25">
      <c r="I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9:22" ht="15" customHeight="1" x14ac:dyDescent="0.25">
      <c r="I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9:22" ht="15" customHeight="1" x14ac:dyDescent="0.25">
      <c r="I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9:22" ht="15" customHeight="1" x14ac:dyDescent="0.25">
      <c r="I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9:22" ht="15" customHeight="1" x14ac:dyDescent="0.25">
      <c r="I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9:22" ht="15" customHeight="1" x14ac:dyDescent="0.25">
      <c r="I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9:22" ht="15" customHeight="1" x14ac:dyDescent="0.25">
      <c r="I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9:22" ht="15" customHeight="1" x14ac:dyDescent="0.25">
      <c r="I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9:22" ht="15" customHeight="1" x14ac:dyDescent="0.25">
      <c r="I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9:22" ht="15" customHeight="1" x14ac:dyDescent="0.25">
      <c r="I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9:22" ht="15" customHeight="1" x14ac:dyDescent="0.25">
      <c r="I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9:22" ht="15" customHeight="1" x14ac:dyDescent="0.25">
      <c r="I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9:22" ht="15" customHeight="1" x14ac:dyDescent="0.25">
      <c r="I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9:22" ht="15" customHeight="1" x14ac:dyDescent="0.25">
      <c r="I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9:22" ht="15" customHeight="1" x14ac:dyDescent="0.25">
      <c r="I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9:22" ht="15" customHeight="1" x14ac:dyDescent="0.25">
      <c r="I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9:22" ht="15" customHeight="1" x14ac:dyDescent="0.25">
      <c r="I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9:22" ht="15" customHeight="1" x14ac:dyDescent="0.25">
      <c r="I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9:22" ht="15" customHeight="1" x14ac:dyDescent="0.25">
      <c r="I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9:22" ht="15" customHeight="1" x14ac:dyDescent="0.25">
      <c r="I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9:22" ht="15" customHeight="1" x14ac:dyDescent="0.25">
      <c r="I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9:22" ht="15" customHeight="1" x14ac:dyDescent="0.25">
      <c r="I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9:22" ht="15" customHeight="1" x14ac:dyDescent="0.25">
      <c r="I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9:22" ht="15" customHeight="1" x14ac:dyDescent="0.25">
      <c r="I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9:22" ht="15" customHeight="1" x14ac:dyDescent="0.25">
      <c r="I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9:22" ht="15" customHeight="1" x14ac:dyDescent="0.25">
      <c r="I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9:22" ht="15" customHeight="1" x14ac:dyDescent="0.25">
      <c r="I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9:22" ht="15" customHeight="1" x14ac:dyDescent="0.25">
      <c r="I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9:22" ht="15" customHeight="1" x14ac:dyDescent="0.25">
      <c r="I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9:22" ht="15" customHeight="1" x14ac:dyDescent="0.25">
      <c r="I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9:22" ht="15" customHeight="1" x14ac:dyDescent="0.25">
      <c r="I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9:22" ht="15" customHeight="1" x14ac:dyDescent="0.25">
      <c r="I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9:22" ht="15" customHeight="1" x14ac:dyDescent="0.25">
      <c r="I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9:22" ht="15" customHeight="1" x14ac:dyDescent="0.25">
      <c r="I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9:22" ht="15" customHeight="1" x14ac:dyDescent="0.25">
      <c r="I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9:22" ht="15" customHeight="1" x14ac:dyDescent="0.25">
      <c r="I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9:22" ht="15" customHeight="1" x14ac:dyDescent="0.25">
      <c r="I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9:22" ht="15" customHeight="1" x14ac:dyDescent="0.25">
      <c r="I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9:22" ht="15" customHeight="1" x14ac:dyDescent="0.25">
      <c r="I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9:22" ht="15" customHeight="1" x14ac:dyDescent="0.25">
      <c r="I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9:22" ht="15" customHeight="1" x14ac:dyDescent="0.25">
      <c r="I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9:22" ht="15" customHeight="1" x14ac:dyDescent="0.25">
      <c r="I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9:22" ht="15" customHeight="1" x14ac:dyDescent="0.25">
      <c r="I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9:22" ht="15" customHeight="1" x14ac:dyDescent="0.25">
      <c r="I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9:22" ht="15" customHeight="1" x14ac:dyDescent="0.25">
      <c r="I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9:22" ht="15" customHeight="1" x14ac:dyDescent="0.25">
      <c r="I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9:22" ht="15" customHeight="1" x14ac:dyDescent="0.25">
      <c r="I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9:22" ht="15" customHeight="1" x14ac:dyDescent="0.25">
      <c r="I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9:22" ht="15" customHeight="1" x14ac:dyDescent="0.25">
      <c r="I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9:22" ht="15" customHeight="1" x14ac:dyDescent="0.25">
      <c r="I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9:22" ht="15" customHeight="1" x14ac:dyDescent="0.25">
      <c r="I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9:22" ht="15" customHeight="1" x14ac:dyDescent="0.25">
      <c r="I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9:22" ht="15" customHeight="1" x14ac:dyDescent="0.25">
      <c r="I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9:22" ht="15" customHeight="1" x14ac:dyDescent="0.25">
      <c r="I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9:22" ht="15" customHeight="1" x14ac:dyDescent="0.25">
      <c r="I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9:22" ht="15" customHeight="1" x14ac:dyDescent="0.25">
      <c r="I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9:22" ht="15" customHeight="1" x14ac:dyDescent="0.25">
      <c r="I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9:22" ht="15" customHeight="1" x14ac:dyDescent="0.25">
      <c r="I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9:22" ht="15" customHeight="1" x14ac:dyDescent="0.25">
      <c r="I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9:22" ht="15" customHeight="1" x14ac:dyDescent="0.25">
      <c r="I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9:22" ht="15" customHeight="1" x14ac:dyDescent="0.25">
      <c r="I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9:22" ht="15" customHeight="1" x14ac:dyDescent="0.25">
      <c r="I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9:22" ht="15" customHeight="1" x14ac:dyDescent="0.25">
      <c r="I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9:22" ht="15" customHeight="1" x14ac:dyDescent="0.25">
      <c r="I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9:22" ht="15" customHeight="1" x14ac:dyDescent="0.25">
      <c r="I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9:22" ht="15" customHeight="1" x14ac:dyDescent="0.25">
      <c r="I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9:22" ht="15" customHeight="1" x14ac:dyDescent="0.25">
      <c r="I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9:22" ht="15" customHeight="1" x14ac:dyDescent="0.25">
      <c r="I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9:22" ht="15" customHeight="1" x14ac:dyDescent="0.25">
      <c r="I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9:22" ht="15" customHeight="1" x14ac:dyDescent="0.25">
      <c r="I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9:22" ht="15" customHeight="1" x14ac:dyDescent="0.25">
      <c r="I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9:22" ht="15" customHeight="1" x14ac:dyDescent="0.25">
      <c r="I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9:22" ht="15" customHeight="1" x14ac:dyDescent="0.25">
      <c r="I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9:22" ht="15" customHeight="1" x14ac:dyDescent="0.25">
      <c r="I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9:22" ht="15" customHeight="1" x14ac:dyDescent="0.25">
      <c r="I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9:22" ht="15" customHeight="1" x14ac:dyDescent="0.25">
      <c r="I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9:22" ht="15" customHeight="1" x14ac:dyDescent="0.25">
      <c r="I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9:22" ht="15" customHeight="1" x14ac:dyDescent="0.25">
      <c r="I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9:22" ht="15" customHeight="1" x14ac:dyDescent="0.25">
      <c r="I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9:22" ht="15" customHeight="1" x14ac:dyDescent="0.25">
      <c r="I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9:22" ht="15" customHeight="1" x14ac:dyDescent="0.25">
      <c r="I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9:22" ht="15" customHeight="1" x14ac:dyDescent="0.25">
      <c r="I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9:22" ht="15" customHeight="1" x14ac:dyDescent="0.25">
      <c r="I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9:22" ht="15" customHeight="1" x14ac:dyDescent="0.25">
      <c r="I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9:22" ht="15" customHeight="1" x14ac:dyDescent="0.25">
      <c r="I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9:22" ht="15" customHeight="1" x14ac:dyDescent="0.25">
      <c r="I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9:22" ht="15" customHeight="1" x14ac:dyDescent="0.25">
      <c r="I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9:22" ht="15" customHeight="1" x14ac:dyDescent="0.25">
      <c r="I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9:22" ht="15" customHeight="1" x14ac:dyDescent="0.25">
      <c r="I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9:22" ht="15" customHeight="1" x14ac:dyDescent="0.25">
      <c r="I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9:22" ht="15" customHeight="1" x14ac:dyDescent="0.25">
      <c r="I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9:22" ht="15" customHeight="1" x14ac:dyDescent="0.25">
      <c r="I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9:22" ht="15" customHeight="1" x14ac:dyDescent="0.25">
      <c r="I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9:22" ht="15" customHeight="1" x14ac:dyDescent="0.25">
      <c r="I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9:22" ht="15" customHeight="1" x14ac:dyDescent="0.25">
      <c r="I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9:22" ht="15" customHeight="1" x14ac:dyDescent="0.25">
      <c r="I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9:22" ht="15" customHeight="1" x14ac:dyDescent="0.25">
      <c r="I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9:22" ht="15" customHeight="1" x14ac:dyDescent="0.25">
      <c r="I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9:22" ht="15" customHeight="1" x14ac:dyDescent="0.25">
      <c r="I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9:22" ht="15" customHeight="1" x14ac:dyDescent="0.25">
      <c r="I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9:22" ht="15" customHeight="1" x14ac:dyDescent="0.25">
      <c r="I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9:22" ht="15" customHeight="1" x14ac:dyDescent="0.25">
      <c r="I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9:22" ht="15" customHeight="1" x14ac:dyDescent="0.25">
      <c r="I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9:22" ht="15" customHeight="1" x14ac:dyDescent="0.25">
      <c r="I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9:22" ht="15" customHeight="1" x14ac:dyDescent="0.25">
      <c r="I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9:22" ht="15" customHeight="1" x14ac:dyDescent="0.25">
      <c r="I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9:22" ht="15" customHeight="1" x14ac:dyDescent="0.25">
      <c r="I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9:22" ht="15" customHeight="1" x14ac:dyDescent="0.25">
      <c r="I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9:22" ht="15" customHeight="1" x14ac:dyDescent="0.25">
      <c r="I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9:22" ht="15" customHeight="1" x14ac:dyDescent="0.25">
      <c r="I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9:22" ht="15" customHeight="1" x14ac:dyDescent="0.25">
      <c r="I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9:22" ht="15" customHeight="1" x14ac:dyDescent="0.25">
      <c r="I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9:22" ht="15" customHeight="1" x14ac:dyDescent="0.25">
      <c r="I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9:22" ht="15" customHeight="1" x14ac:dyDescent="0.25">
      <c r="I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9:22" ht="15" customHeight="1" x14ac:dyDescent="0.25">
      <c r="I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9:22" ht="15" customHeight="1" x14ac:dyDescent="0.25">
      <c r="I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9:22" ht="15" customHeight="1" x14ac:dyDescent="0.25">
      <c r="I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9:22" ht="15" customHeight="1" x14ac:dyDescent="0.25">
      <c r="I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9:22" ht="15" customHeight="1" x14ac:dyDescent="0.25">
      <c r="I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9:22" ht="15" customHeight="1" x14ac:dyDescent="0.25">
      <c r="I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9:22" ht="15" customHeight="1" x14ac:dyDescent="0.25">
      <c r="I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9:22" ht="15" customHeight="1" x14ac:dyDescent="0.25">
      <c r="I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9:22" ht="15" customHeight="1" x14ac:dyDescent="0.25">
      <c r="I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9:22" ht="15" customHeight="1" x14ac:dyDescent="0.25">
      <c r="I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9:22" ht="15" customHeight="1" x14ac:dyDescent="0.25">
      <c r="I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9:22" ht="15" customHeight="1" x14ac:dyDescent="0.25">
      <c r="I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9:22" ht="15" customHeight="1" x14ac:dyDescent="0.25">
      <c r="I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9:22" ht="15" customHeight="1" x14ac:dyDescent="0.25">
      <c r="I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9:22" ht="15" customHeight="1" x14ac:dyDescent="0.25">
      <c r="I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9:22" ht="15" customHeight="1" x14ac:dyDescent="0.25">
      <c r="I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9:22" ht="15" customHeight="1" x14ac:dyDescent="0.25">
      <c r="I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9:22" ht="15" customHeight="1" x14ac:dyDescent="0.25">
      <c r="I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9:22" ht="15" customHeight="1" x14ac:dyDescent="0.25">
      <c r="I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9:22" ht="15" customHeight="1" x14ac:dyDescent="0.25">
      <c r="I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9:22" ht="15" customHeight="1" x14ac:dyDescent="0.25">
      <c r="I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9:22" ht="15" customHeight="1" x14ac:dyDescent="0.25">
      <c r="I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9:22" ht="15" customHeight="1" x14ac:dyDescent="0.25">
      <c r="I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9:22" ht="15" customHeight="1" x14ac:dyDescent="0.25">
      <c r="I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9:22" ht="15" customHeight="1" x14ac:dyDescent="0.25">
      <c r="I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9:22" ht="15" customHeight="1" x14ac:dyDescent="0.25">
      <c r="I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9:22" ht="15" customHeight="1" x14ac:dyDescent="0.25">
      <c r="I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9:22" ht="15" customHeight="1" x14ac:dyDescent="0.25">
      <c r="I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9:22" ht="15" customHeight="1" x14ac:dyDescent="0.25">
      <c r="I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9:22" ht="15" customHeight="1" x14ac:dyDescent="0.25">
      <c r="I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9:22" ht="15" customHeight="1" x14ac:dyDescent="0.25">
      <c r="I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9:22" ht="15" customHeight="1" x14ac:dyDescent="0.25">
      <c r="I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9:22" ht="15" customHeight="1" x14ac:dyDescent="0.25">
      <c r="I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9:22" ht="15" customHeight="1" x14ac:dyDescent="0.25">
      <c r="I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9:22" ht="15" customHeight="1" x14ac:dyDescent="0.25">
      <c r="I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9:22" ht="15" customHeight="1" x14ac:dyDescent="0.25">
      <c r="I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9:22" ht="15" customHeight="1" x14ac:dyDescent="0.25">
      <c r="I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9:22" ht="15" customHeight="1" x14ac:dyDescent="0.25">
      <c r="I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9:22" ht="15" customHeight="1" x14ac:dyDescent="0.25">
      <c r="I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9:22" ht="15" customHeight="1" x14ac:dyDescent="0.25">
      <c r="I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9:22" ht="15" customHeight="1" x14ac:dyDescent="0.25">
      <c r="I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9:22" ht="15" customHeight="1" x14ac:dyDescent="0.25">
      <c r="I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9:22" ht="15" customHeight="1" x14ac:dyDescent="0.25">
      <c r="I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9:22" ht="15" customHeight="1" x14ac:dyDescent="0.25">
      <c r="I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9:22" ht="15" customHeight="1" x14ac:dyDescent="0.25">
      <c r="I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9:22" ht="15" customHeight="1" x14ac:dyDescent="0.25">
      <c r="I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9:22" ht="15" customHeight="1" x14ac:dyDescent="0.25">
      <c r="I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9:22" ht="15" customHeight="1" x14ac:dyDescent="0.25">
      <c r="I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9:22" ht="15" customHeight="1" x14ac:dyDescent="0.25">
      <c r="I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9:22" ht="15" customHeight="1" x14ac:dyDescent="0.25">
      <c r="I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9:22" ht="15" customHeight="1" x14ac:dyDescent="0.25">
      <c r="I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9:22" ht="15" customHeight="1" x14ac:dyDescent="0.25">
      <c r="I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9:22" ht="15" customHeight="1" x14ac:dyDescent="0.25">
      <c r="I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9:22" ht="15" customHeight="1" x14ac:dyDescent="0.25">
      <c r="I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9:22" ht="15" customHeight="1" x14ac:dyDescent="0.25">
      <c r="I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9:22" ht="15" customHeight="1" x14ac:dyDescent="0.25">
      <c r="I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9:22" ht="15" customHeight="1" x14ac:dyDescent="0.25">
      <c r="I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9:22" ht="15" customHeight="1" x14ac:dyDescent="0.25">
      <c r="I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9:22" ht="15" customHeight="1" x14ac:dyDescent="0.25">
      <c r="I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9:22" ht="15" customHeight="1" x14ac:dyDescent="0.25">
      <c r="I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9:22" ht="15" customHeight="1" x14ac:dyDescent="0.25">
      <c r="I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9:22" ht="15" customHeight="1" x14ac:dyDescent="0.25">
      <c r="I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9:22" ht="15" customHeight="1" x14ac:dyDescent="0.25">
      <c r="I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9:22" ht="15" customHeight="1" x14ac:dyDescent="0.25">
      <c r="I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9:22" ht="15" customHeight="1" x14ac:dyDescent="0.25">
      <c r="I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9:22" ht="15" customHeight="1" x14ac:dyDescent="0.25">
      <c r="I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9:22" ht="15" customHeight="1" x14ac:dyDescent="0.25">
      <c r="I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9:22" ht="15" customHeight="1" x14ac:dyDescent="0.25">
      <c r="I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9:22" ht="15" customHeight="1" x14ac:dyDescent="0.25">
      <c r="I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9:22" ht="15" customHeight="1" x14ac:dyDescent="0.25">
      <c r="I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9:22" ht="15" customHeight="1" x14ac:dyDescent="0.25">
      <c r="I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9:22" ht="15" customHeight="1" x14ac:dyDescent="0.25">
      <c r="I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9:22" ht="15" customHeight="1" x14ac:dyDescent="0.25">
      <c r="I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9:22" ht="15" customHeight="1" x14ac:dyDescent="0.25">
      <c r="I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9:22" ht="15" customHeight="1" x14ac:dyDescent="0.25">
      <c r="I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9:22" ht="15" customHeight="1" x14ac:dyDescent="0.25">
      <c r="I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9:22" ht="15" customHeight="1" x14ac:dyDescent="0.25">
      <c r="I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9:22" ht="15" customHeight="1" x14ac:dyDescent="0.25">
      <c r="I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9:22" ht="15" customHeight="1" x14ac:dyDescent="0.25">
      <c r="I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9:22" ht="15" customHeight="1" x14ac:dyDescent="0.25">
      <c r="I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9:22" ht="15" customHeight="1" x14ac:dyDescent="0.25">
      <c r="I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9:22" ht="15" customHeight="1" x14ac:dyDescent="0.25">
      <c r="I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9:22" ht="15" customHeight="1" x14ac:dyDescent="0.25">
      <c r="I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9:22" ht="15" customHeight="1" x14ac:dyDescent="0.25">
      <c r="I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9:22" ht="15" customHeight="1" x14ac:dyDescent="0.25">
      <c r="I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9:22" ht="15" customHeight="1" x14ac:dyDescent="0.25">
      <c r="I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9:22" ht="15" customHeight="1" x14ac:dyDescent="0.25">
      <c r="I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9:22" ht="15" customHeight="1" x14ac:dyDescent="0.25">
      <c r="I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9:22" ht="15" customHeight="1" x14ac:dyDescent="0.25">
      <c r="I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9:22" ht="15" customHeight="1" x14ac:dyDescent="0.25">
      <c r="I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9:22" ht="15" customHeight="1" x14ac:dyDescent="0.25">
      <c r="I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9:22" ht="15" customHeight="1" x14ac:dyDescent="0.25">
      <c r="I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9:22" ht="15" customHeight="1" x14ac:dyDescent="0.25">
      <c r="I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9:22" ht="15" customHeight="1" x14ac:dyDescent="0.25">
      <c r="I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9:22" ht="15" customHeight="1" x14ac:dyDescent="0.25">
      <c r="I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9:22" ht="15" customHeight="1" x14ac:dyDescent="0.25">
      <c r="I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9:22" ht="15" customHeight="1" x14ac:dyDescent="0.25">
      <c r="I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9:22" ht="15" customHeight="1" x14ac:dyDescent="0.25">
      <c r="I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9:22" ht="15" customHeight="1" x14ac:dyDescent="0.25">
      <c r="I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9:22" ht="15" customHeight="1" x14ac:dyDescent="0.25">
      <c r="I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9:22" ht="15" customHeight="1" x14ac:dyDescent="0.25">
      <c r="I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9:22" ht="15" customHeight="1" x14ac:dyDescent="0.25">
      <c r="I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9:22" ht="15" customHeight="1" x14ac:dyDescent="0.25">
      <c r="I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9:22" ht="15" customHeight="1" x14ac:dyDescent="0.25">
      <c r="I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9:22" ht="15" customHeight="1" x14ac:dyDescent="0.25">
      <c r="I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9:22" ht="15" customHeight="1" x14ac:dyDescent="0.25">
      <c r="I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9:22" ht="15" customHeight="1" x14ac:dyDescent="0.25">
      <c r="I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9:22" ht="15" customHeight="1" x14ac:dyDescent="0.25">
      <c r="I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9:22" ht="15" customHeight="1" x14ac:dyDescent="0.25">
      <c r="I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9:22" ht="15" customHeight="1" x14ac:dyDescent="0.25">
      <c r="I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9:22" ht="15" customHeight="1" x14ac:dyDescent="0.25">
      <c r="I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9:22" ht="15" customHeight="1" x14ac:dyDescent="0.25">
      <c r="I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9:22" ht="15" customHeight="1" x14ac:dyDescent="0.25">
      <c r="I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9:22" ht="15" customHeight="1" x14ac:dyDescent="0.25">
      <c r="I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9:22" ht="15" customHeight="1" x14ac:dyDescent="0.25">
      <c r="I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9:22" ht="15" customHeight="1" x14ac:dyDescent="0.25">
      <c r="I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9:22" ht="15" customHeight="1" x14ac:dyDescent="0.25">
      <c r="I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9:22" ht="15" customHeight="1" x14ac:dyDescent="0.25">
      <c r="I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9:22" ht="15" customHeight="1" x14ac:dyDescent="0.25">
      <c r="I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9:22" ht="15" customHeight="1" x14ac:dyDescent="0.25">
      <c r="I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9:22" ht="15" customHeight="1" x14ac:dyDescent="0.25">
      <c r="I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9:22" ht="15" customHeight="1" x14ac:dyDescent="0.25">
      <c r="I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9:22" ht="15" customHeight="1" x14ac:dyDescent="0.25">
      <c r="I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9:22" ht="15" customHeight="1" x14ac:dyDescent="0.25">
      <c r="I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9:22" ht="15" customHeight="1" x14ac:dyDescent="0.25">
      <c r="I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9:22" ht="15" customHeight="1" x14ac:dyDescent="0.25">
      <c r="I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9:22" ht="15" customHeight="1" x14ac:dyDescent="0.25">
      <c r="I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9:22" ht="15" customHeight="1" x14ac:dyDescent="0.25">
      <c r="I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9:22" ht="15" customHeight="1" x14ac:dyDescent="0.25">
      <c r="I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9:22" ht="15" customHeight="1" x14ac:dyDescent="0.25">
      <c r="I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9:22" ht="15" customHeight="1" x14ac:dyDescent="0.25">
      <c r="I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9:22" ht="15" customHeight="1" x14ac:dyDescent="0.25">
      <c r="I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9:22" ht="15" customHeight="1" x14ac:dyDescent="0.25">
      <c r="I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9:22" ht="15" customHeight="1" x14ac:dyDescent="0.25">
      <c r="I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9:22" ht="15" customHeight="1" x14ac:dyDescent="0.25">
      <c r="I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9:22" ht="15" customHeight="1" x14ac:dyDescent="0.25">
      <c r="I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9:22" ht="15" customHeight="1" x14ac:dyDescent="0.25">
      <c r="I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9:22" ht="15" customHeight="1" x14ac:dyDescent="0.25">
      <c r="I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9:22" ht="15" customHeight="1" x14ac:dyDescent="0.25">
      <c r="I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9:22" ht="15" customHeight="1" x14ac:dyDescent="0.25">
      <c r="I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9:22" ht="15" customHeight="1" x14ac:dyDescent="0.25">
      <c r="I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9:22" ht="15" customHeight="1" x14ac:dyDescent="0.25">
      <c r="I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9:22" ht="15" customHeight="1" x14ac:dyDescent="0.25">
      <c r="I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9:22" ht="15" customHeight="1" x14ac:dyDescent="0.25">
      <c r="I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9:22" ht="15" customHeight="1" x14ac:dyDescent="0.25">
      <c r="I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9:22" ht="15" customHeight="1" x14ac:dyDescent="0.25">
      <c r="I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9:22" ht="15" customHeight="1" x14ac:dyDescent="0.25">
      <c r="I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9:22" ht="15" customHeight="1" x14ac:dyDescent="0.25">
      <c r="I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9:22" ht="15" customHeight="1" x14ac:dyDescent="0.25">
      <c r="I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9:22" ht="15" customHeight="1" x14ac:dyDescent="0.25">
      <c r="I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9:22" ht="15" customHeight="1" x14ac:dyDescent="0.25">
      <c r="I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9:22" ht="15" customHeight="1" x14ac:dyDescent="0.25">
      <c r="I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9:22" ht="15" customHeight="1" x14ac:dyDescent="0.25">
      <c r="I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9:22" ht="15" customHeight="1" x14ac:dyDescent="0.25">
      <c r="I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9:22" ht="15" customHeight="1" x14ac:dyDescent="0.25">
      <c r="I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9:22" ht="15" customHeight="1" x14ac:dyDescent="0.25">
      <c r="I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9:22" ht="15" customHeight="1" x14ac:dyDescent="0.25">
      <c r="I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9:22" ht="15" customHeight="1" x14ac:dyDescent="0.25">
      <c r="I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9:22" ht="15" customHeight="1" x14ac:dyDescent="0.25">
      <c r="I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9:22" ht="15" customHeight="1" x14ac:dyDescent="0.25">
      <c r="I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9:22" ht="15" customHeight="1" x14ac:dyDescent="0.25">
      <c r="I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9:22" ht="15" customHeight="1" x14ac:dyDescent="0.25">
      <c r="I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9:22" ht="15" customHeight="1" x14ac:dyDescent="0.25">
      <c r="I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9:22" ht="15" customHeight="1" x14ac:dyDescent="0.25">
      <c r="I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9:22" ht="15" customHeight="1" x14ac:dyDescent="0.25">
      <c r="I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9:22" ht="15" customHeight="1" x14ac:dyDescent="0.25">
      <c r="I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9:22" ht="15" customHeight="1" x14ac:dyDescent="0.25">
      <c r="I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9:22" ht="15" customHeight="1" x14ac:dyDescent="0.25">
      <c r="I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9:22" ht="15" customHeight="1" x14ac:dyDescent="0.25">
      <c r="I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9:22" ht="15" customHeight="1" x14ac:dyDescent="0.25">
      <c r="I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9:22" ht="15" customHeight="1" x14ac:dyDescent="0.25">
      <c r="I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9:22" ht="15" customHeight="1" x14ac:dyDescent="0.25">
      <c r="I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9:22" ht="15" customHeight="1" x14ac:dyDescent="0.25">
      <c r="I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9:22" ht="15" customHeight="1" x14ac:dyDescent="0.25">
      <c r="I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9:22" ht="15" customHeight="1" x14ac:dyDescent="0.25">
      <c r="I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9:22" ht="15" customHeight="1" x14ac:dyDescent="0.25">
      <c r="I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9:22" ht="15" customHeight="1" x14ac:dyDescent="0.25">
      <c r="I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9:22" ht="15" customHeight="1" x14ac:dyDescent="0.25">
      <c r="I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9:22" ht="15" customHeight="1" x14ac:dyDescent="0.25">
      <c r="I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9:22" ht="15" customHeight="1" x14ac:dyDescent="0.25">
      <c r="I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9:22" ht="15" customHeight="1" x14ac:dyDescent="0.25">
      <c r="I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9:22" ht="15" customHeight="1" x14ac:dyDescent="0.25">
      <c r="I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9:22" ht="15" customHeight="1" x14ac:dyDescent="0.25">
      <c r="I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9:22" ht="15" customHeight="1" x14ac:dyDescent="0.25">
      <c r="I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9:22" ht="15" customHeight="1" x14ac:dyDescent="0.25">
      <c r="I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9:22" ht="15" customHeight="1" x14ac:dyDescent="0.25">
      <c r="I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9:22" ht="15" customHeight="1" x14ac:dyDescent="0.25">
      <c r="I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9:22" ht="15" customHeight="1" x14ac:dyDescent="0.25">
      <c r="I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9:22" ht="15" customHeight="1" x14ac:dyDescent="0.25">
      <c r="I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9:22" ht="15" customHeight="1" x14ac:dyDescent="0.25">
      <c r="I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9:22" ht="15" customHeight="1" x14ac:dyDescent="0.25">
      <c r="I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9:22" ht="15" customHeight="1" x14ac:dyDescent="0.25">
      <c r="I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9:22" ht="15" customHeight="1" x14ac:dyDescent="0.25">
      <c r="I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9:22" ht="15" customHeight="1" x14ac:dyDescent="0.25">
      <c r="I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9:22" ht="15" customHeight="1" x14ac:dyDescent="0.25">
      <c r="I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9:22" ht="15" customHeight="1" x14ac:dyDescent="0.25">
      <c r="I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9:22" ht="15" customHeight="1" x14ac:dyDescent="0.25">
      <c r="I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9:22" ht="15" customHeight="1" x14ac:dyDescent="0.25">
      <c r="I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9:22" ht="15" customHeight="1" x14ac:dyDescent="0.25">
      <c r="I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9:22" ht="15" customHeight="1" x14ac:dyDescent="0.25">
      <c r="I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9:22" ht="15" customHeight="1" x14ac:dyDescent="0.25">
      <c r="I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9:22" ht="15" customHeight="1" x14ac:dyDescent="0.25">
      <c r="I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9:22" ht="15" customHeight="1" x14ac:dyDescent="0.25">
      <c r="I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9:22" ht="15" customHeight="1" x14ac:dyDescent="0.25">
      <c r="I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9:22" ht="15" customHeight="1" x14ac:dyDescent="0.25">
      <c r="I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9:22" ht="15" customHeight="1" x14ac:dyDescent="0.25">
      <c r="I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9:22" ht="15" customHeight="1" x14ac:dyDescent="0.25">
      <c r="I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9:22" ht="15" customHeight="1" x14ac:dyDescent="0.25">
      <c r="I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9:22" ht="15" customHeight="1" x14ac:dyDescent="0.25">
      <c r="I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9:22" ht="15" customHeight="1" x14ac:dyDescent="0.25">
      <c r="I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9:22" ht="15" customHeight="1" x14ac:dyDescent="0.25">
      <c r="I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9:22" ht="15" customHeight="1" x14ac:dyDescent="0.25">
      <c r="I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9:22" ht="15" customHeight="1" x14ac:dyDescent="0.25">
      <c r="I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9:22" ht="15" customHeight="1" x14ac:dyDescent="0.25">
      <c r="I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9:22" ht="15" customHeight="1" x14ac:dyDescent="0.25">
      <c r="I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9:22" ht="15" customHeight="1" x14ac:dyDescent="0.25">
      <c r="I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9:22" ht="15" customHeight="1" x14ac:dyDescent="0.25">
      <c r="I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9:22" ht="15" customHeight="1" x14ac:dyDescent="0.25">
      <c r="I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9:22" ht="15" customHeight="1" x14ac:dyDescent="0.25">
      <c r="I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9:22" ht="15" customHeight="1" x14ac:dyDescent="0.25">
      <c r="I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9:22" ht="15" customHeight="1" x14ac:dyDescent="0.25">
      <c r="I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9:22" ht="15" customHeight="1" x14ac:dyDescent="0.25">
      <c r="I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9:22" ht="15" customHeight="1" x14ac:dyDescent="0.25">
      <c r="I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9:22" ht="15" customHeight="1" x14ac:dyDescent="0.25">
      <c r="I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9:22" ht="15" customHeight="1" x14ac:dyDescent="0.25">
      <c r="I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9:22" ht="15" customHeight="1" x14ac:dyDescent="0.25">
      <c r="I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9:22" ht="15" customHeight="1" x14ac:dyDescent="0.25">
      <c r="I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9:22" ht="15" customHeight="1" x14ac:dyDescent="0.25">
      <c r="I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9:22" ht="15" customHeight="1" x14ac:dyDescent="0.25">
      <c r="I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9:22" ht="15" customHeight="1" x14ac:dyDescent="0.25">
      <c r="I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9:22" ht="15" customHeight="1" x14ac:dyDescent="0.25">
      <c r="I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9:22" ht="15" customHeight="1" x14ac:dyDescent="0.25">
      <c r="I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9:22" ht="15" customHeight="1" x14ac:dyDescent="0.25">
      <c r="I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9:22" ht="15" customHeight="1" x14ac:dyDescent="0.25">
      <c r="I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9:22" ht="15" customHeight="1" x14ac:dyDescent="0.25">
      <c r="I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9:22" ht="15" customHeight="1" x14ac:dyDescent="0.25">
      <c r="I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9:22" ht="15" customHeight="1" x14ac:dyDescent="0.25">
      <c r="I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9:22" ht="15" customHeight="1" x14ac:dyDescent="0.25">
      <c r="I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9:22" ht="15" customHeight="1" x14ac:dyDescent="0.25">
      <c r="I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9:22" ht="15" customHeight="1" x14ac:dyDescent="0.25">
      <c r="I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9:22" ht="15" customHeight="1" x14ac:dyDescent="0.25">
      <c r="I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9:22" ht="15" customHeight="1" x14ac:dyDescent="0.25">
      <c r="I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9:22" ht="15" customHeight="1" x14ac:dyDescent="0.25">
      <c r="I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9:22" ht="15" customHeight="1" x14ac:dyDescent="0.25">
      <c r="I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9:22" ht="15" customHeight="1" x14ac:dyDescent="0.25">
      <c r="I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9:22" ht="15" customHeight="1" x14ac:dyDescent="0.25">
      <c r="I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9:22" ht="15" customHeight="1" x14ac:dyDescent="0.25">
      <c r="I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9:22" ht="15" customHeight="1" x14ac:dyDescent="0.25">
      <c r="I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9:22" ht="15" customHeight="1" x14ac:dyDescent="0.25">
      <c r="I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9:22" ht="15" customHeight="1" x14ac:dyDescent="0.25">
      <c r="I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9:22" ht="15" customHeight="1" x14ac:dyDescent="0.25">
      <c r="I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9:22" ht="15" customHeight="1" x14ac:dyDescent="0.25">
      <c r="I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9:22" ht="15" customHeight="1" x14ac:dyDescent="0.25">
      <c r="I586"/>
      <c r="K586"/>
      <c r="L586"/>
      <c r="M586"/>
      <c r="N586"/>
      <c r="O586"/>
      <c r="P586"/>
      <c r="Q586"/>
      <c r="R586"/>
      <c r="S586"/>
      <c r="T586"/>
      <c r="U586"/>
      <c r="V586"/>
    </row>
    <row r="587" spans="9:22" ht="15" customHeight="1" x14ac:dyDescent="0.25">
      <c r="I587"/>
      <c r="K587"/>
      <c r="L587"/>
      <c r="M587"/>
      <c r="N587"/>
      <c r="O587"/>
      <c r="P587"/>
      <c r="Q587"/>
      <c r="R587"/>
      <c r="S587"/>
      <c r="T587"/>
      <c r="U587"/>
      <c r="V587"/>
    </row>
    <row r="588" spans="9:22" ht="15" customHeight="1" x14ac:dyDescent="0.25">
      <c r="I588"/>
      <c r="K588"/>
      <c r="L588"/>
      <c r="M588"/>
      <c r="N588"/>
      <c r="O588"/>
      <c r="P588"/>
      <c r="Q588"/>
      <c r="R588"/>
      <c r="S588"/>
      <c r="T588"/>
      <c r="U588"/>
      <c r="V588"/>
    </row>
    <row r="589" spans="9:22" ht="15" customHeight="1" x14ac:dyDescent="0.25">
      <c r="I589"/>
      <c r="K589"/>
      <c r="L589"/>
      <c r="M589"/>
      <c r="N589"/>
      <c r="O589"/>
      <c r="P589"/>
      <c r="Q589"/>
      <c r="R589"/>
      <c r="S589"/>
      <c r="T589"/>
      <c r="U589"/>
      <c r="V589"/>
    </row>
    <row r="590" spans="9:22" ht="15" customHeight="1" x14ac:dyDescent="0.25">
      <c r="I590"/>
      <c r="K590"/>
      <c r="L590"/>
      <c r="M590"/>
      <c r="N590"/>
      <c r="O590"/>
      <c r="P590"/>
      <c r="Q590"/>
      <c r="R590"/>
      <c r="S590"/>
      <c r="T590"/>
      <c r="U590"/>
      <c r="V590"/>
    </row>
    <row r="591" spans="9:22" ht="15" customHeight="1" x14ac:dyDescent="0.25">
      <c r="I591"/>
      <c r="K591"/>
      <c r="L591"/>
      <c r="M591"/>
      <c r="N591"/>
      <c r="O591"/>
      <c r="P591"/>
      <c r="Q591"/>
      <c r="R591"/>
      <c r="S591"/>
      <c r="T591"/>
      <c r="U591"/>
      <c r="V591"/>
    </row>
    <row r="592" spans="9:22" ht="15" customHeight="1" x14ac:dyDescent="0.25">
      <c r="I592"/>
      <c r="K592"/>
      <c r="L592"/>
      <c r="M592"/>
      <c r="N592"/>
      <c r="O592"/>
      <c r="P592"/>
      <c r="Q592"/>
      <c r="R592"/>
      <c r="S592"/>
      <c r="T592"/>
      <c r="U592"/>
      <c r="V592"/>
    </row>
    <row r="593" spans="9:22" ht="15" customHeight="1" x14ac:dyDescent="0.25">
      <c r="I593"/>
      <c r="K593"/>
      <c r="L593"/>
      <c r="M593"/>
      <c r="N593"/>
      <c r="O593"/>
      <c r="P593"/>
      <c r="Q593"/>
      <c r="R593"/>
      <c r="S593"/>
      <c r="T593"/>
      <c r="U593"/>
      <c r="V593"/>
    </row>
    <row r="594" spans="9:22" ht="15" customHeight="1" x14ac:dyDescent="0.25">
      <c r="I594"/>
      <c r="K594"/>
      <c r="L594"/>
      <c r="M594"/>
      <c r="N594"/>
      <c r="O594"/>
      <c r="P594"/>
      <c r="Q594"/>
      <c r="R594"/>
      <c r="S594"/>
      <c r="T594"/>
      <c r="U594"/>
      <c r="V594"/>
    </row>
    <row r="595" spans="9:22" ht="15" customHeight="1" x14ac:dyDescent="0.25">
      <c r="I595"/>
      <c r="K595"/>
      <c r="L595"/>
      <c r="M595"/>
      <c r="N595"/>
      <c r="O595"/>
      <c r="P595"/>
      <c r="Q595"/>
      <c r="R595"/>
      <c r="S595"/>
      <c r="T595"/>
      <c r="U595"/>
      <c r="V59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94"/>
  <sheetViews>
    <sheetView topLeftCell="I117" workbookViewId="0">
      <selection activeCell="K139" sqref="K139"/>
    </sheetView>
  </sheetViews>
  <sheetFormatPr defaultColWidth="20.85546875" defaultRowHeight="12" outlineLevelRow="1" outlineLevelCol="1" x14ac:dyDescent="0.2"/>
  <cols>
    <col min="1" max="1" width="12.140625" style="11" hidden="1" customWidth="1" outlineLevel="1"/>
    <col min="2" max="2" width="16.140625" style="11" hidden="1" customWidth="1" outlineLevel="1"/>
    <col min="3" max="3" width="11.140625" style="11" hidden="1" customWidth="1" outlineLevel="1"/>
    <col min="4" max="7" width="12.85546875" style="11" hidden="1" customWidth="1" outlineLevel="1"/>
    <col min="8" max="8" width="2.140625" style="61" customWidth="1" collapsed="1"/>
    <col min="9" max="9" width="31" style="11" customWidth="1"/>
    <col min="10" max="10" width="38.85546875" style="11" customWidth="1"/>
    <col min="11" max="16384" width="20.85546875" style="11"/>
  </cols>
  <sheetData>
    <row r="1" spans="1:23" s="3" customFormat="1" ht="15" hidden="1" customHeight="1" outlineLevel="1" x14ac:dyDescent="0.2">
      <c r="A1" s="1" t="s">
        <v>0</v>
      </c>
      <c r="B1" s="2" t="s">
        <v>1</v>
      </c>
      <c r="D1" s="4" t="s">
        <v>2</v>
      </c>
      <c r="E1" s="3" t="s">
        <v>3</v>
      </c>
      <c r="H1" s="5"/>
      <c r="K1" s="6" t="s">
        <v>4</v>
      </c>
      <c r="L1" s="7" t="s">
        <v>5</v>
      </c>
      <c r="M1" s="8">
        <v>1</v>
      </c>
    </row>
    <row r="2" spans="1:23" s="3" customFormat="1" ht="15" hidden="1" customHeight="1" outlineLevel="1" x14ac:dyDescent="0.2">
      <c r="A2" s="1" t="s">
        <v>6</v>
      </c>
      <c r="B2" s="9" t="s">
        <v>7</v>
      </c>
      <c r="D2" s="10" t="s">
        <v>8</v>
      </c>
      <c r="E2" s="3" t="s">
        <v>3</v>
      </c>
      <c r="H2" s="5"/>
      <c r="K2" s="6" t="s">
        <v>9</v>
      </c>
      <c r="L2" s="11" t="s">
        <v>10</v>
      </c>
      <c r="M2" s="11"/>
    </row>
    <row r="3" spans="1:23" s="3" customFormat="1" ht="15" hidden="1" customHeight="1" outlineLevel="1" x14ac:dyDescent="0.2">
      <c r="A3" s="1" t="s">
        <v>11</v>
      </c>
      <c r="B3" s="12" t="s">
        <v>12</v>
      </c>
      <c r="D3" s="13" t="s">
        <v>13</v>
      </c>
      <c r="H3" s="5"/>
    </row>
    <row r="4" spans="1:23" s="3" customFormat="1" ht="15" hidden="1" customHeight="1" outlineLevel="1" x14ac:dyDescent="0.2">
      <c r="D4" s="14" t="s">
        <v>14</v>
      </c>
    </row>
    <row r="5" spans="1:23" s="3" customFormat="1" ht="15" hidden="1" customHeight="1" outlineLevel="1" x14ac:dyDescent="0.2">
      <c r="A5" s="1" t="s">
        <v>15</v>
      </c>
      <c r="B5" s="15" t="s">
        <v>16</v>
      </c>
      <c r="C5" s="16" t="s">
        <v>17</v>
      </c>
      <c r="D5" s="17"/>
      <c r="H5" s="5"/>
    </row>
    <row r="6" spans="1:23" s="3" customFormat="1" hidden="1" outlineLevel="1" x14ac:dyDescent="0.2">
      <c r="A6" s="1" t="s">
        <v>18</v>
      </c>
      <c r="B6" s="18" t="s">
        <v>19</v>
      </c>
      <c r="C6" s="16" t="s">
        <v>20</v>
      </c>
      <c r="D6" s="17"/>
      <c r="H6" s="5"/>
    </row>
    <row r="7" spans="1:23" s="3" customFormat="1" hidden="1" outlineLevel="1" x14ac:dyDescent="0.2">
      <c r="A7" s="1" t="s">
        <v>21</v>
      </c>
      <c r="B7" s="18" t="s">
        <v>22</v>
      </c>
      <c r="C7" s="16" t="s">
        <v>17</v>
      </c>
      <c r="D7" s="17"/>
      <c r="H7" s="5"/>
    </row>
    <row r="8" spans="1:23" s="3" customFormat="1" hidden="1" outlineLevel="1" x14ac:dyDescent="0.2">
      <c r="A8" s="1" t="s">
        <v>23</v>
      </c>
      <c r="B8" s="18" t="s">
        <v>24</v>
      </c>
      <c r="C8" s="16" t="s">
        <v>20</v>
      </c>
      <c r="D8" s="17"/>
      <c r="H8" s="5"/>
      <c r="K8" s="19" t="s">
        <v>25</v>
      </c>
    </row>
    <row r="9" spans="1:23" s="3" customFormat="1" ht="12.75" hidden="1" outlineLevel="1" thickBot="1" x14ac:dyDescent="0.25">
      <c r="A9" s="1" t="s">
        <v>26</v>
      </c>
      <c r="B9" s="18" t="s">
        <v>27</v>
      </c>
      <c r="C9" s="16" t="s">
        <v>28</v>
      </c>
      <c r="D9" s="17"/>
      <c r="H9" s="5"/>
      <c r="K9" s="20" t="s">
        <v>29</v>
      </c>
    </row>
    <row r="10" spans="1:23" s="3" customFormat="1" ht="12.75" hidden="1" outlineLevel="1" thickBot="1" x14ac:dyDescent="0.25">
      <c r="A10" s="1" t="s">
        <v>30</v>
      </c>
      <c r="B10" s="18" t="s">
        <v>31</v>
      </c>
      <c r="C10" s="16" t="s">
        <v>32</v>
      </c>
      <c r="D10" s="17"/>
      <c r="H10" s="5"/>
      <c r="K10" s="20" t="s">
        <v>18</v>
      </c>
    </row>
    <row r="11" spans="1:23" s="3" customFormat="1" ht="12.75" hidden="1" outlineLevel="1" thickBot="1" x14ac:dyDescent="0.25">
      <c r="A11" s="1" t="s">
        <v>33</v>
      </c>
      <c r="B11" s="18" t="s">
        <v>34</v>
      </c>
      <c r="C11" s="16" t="s">
        <v>32</v>
      </c>
      <c r="D11" s="17"/>
      <c r="H11" s="5"/>
      <c r="K11" s="21" t="s">
        <v>262</v>
      </c>
      <c r="L11" s="21" t="s">
        <v>262</v>
      </c>
      <c r="M11" s="21" t="s">
        <v>262</v>
      </c>
      <c r="N11" s="21" t="s">
        <v>262</v>
      </c>
      <c r="O11" s="21" t="s">
        <v>262</v>
      </c>
      <c r="P11" s="21" t="s">
        <v>262</v>
      </c>
      <c r="Q11" s="21" t="s">
        <v>262</v>
      </c>
      <c r="R11" s="21" t="s">
        <v>262</v>
      </c>
      <c r="S11" s="21" t="s">
        <v>262</v>
      </c>
      <c r="T11" s="21" t="s">
        <v>262</v>
      </c>
      <c r="U11" s="21" t="s">
        <v>262</v>
      </c>
    </row>
    <row r="12" spans="1:23" s="3" customFormat="1" hidden="1" outlineLevel="1" x14ac:dyDescent="0.2">
      <c r="A12" s="1" t="s">
        <v>36</v>
      </c>
      <c r="B12" s="18" t="s">
        <v>37</v>
      </c>
      <c r="C12" s="16" t="s">
        <v>32</v>
      </c>
      <c r="D12" s="17"/>
      <c r="H12" s="5"/>
      <c r="K12" s="22" t="s">
        <v>38</v>
      </c>
      <c r="L12" s="22" t="s">
        <v>39</v>
      </c>
      <c r="M12" s="22" t="s">
        <v>40</v>
      </c>
      <c r="N12" s="22" t="s">
        <v>41</v>
      </c>
      <c r="O12" s="22" t="s">
        <v>42</v>
      </c>
      <c r="P12" s="22" t="s">
        <v>43</v>
      </c>
      <c r="Q12" s="22" t="s">
        <v>44</v>
      </c>
      <c r="R12" s="22" t="s">
        <v>45</v>
      </c>
      <c r="S12" s="22" t="s">
        <v>46</v>
      </c>
      <c r="T12" s="22" t="s">
        <v>47</v>
      </c>
      <c r="U12" s="22" t="s">
        <v>48</v>
      </c>
      <c r="V12" s="22" t="s">
        <v>49</v>
      </c>
      <c r="W12" s="22" t="s">
        <v>50</v>
      </c>
    </row>
    <row r="13" spans="1:23" s="3" customFormat="1" ht="15" hidden="1" customHeight="1" outlineLevel="1" x14ac:dyDescent="0.2">
      <c r="A13" s="1" t="s">
        <v>29</v>
      </c>
      <c r="B13" s="15" t="s">
        <v>51</v>
      </c>
      <c r="C13" s="16" t="s">
        <v>20</v>
      </c>
      <c r="D13" s="17"/>
      <c r="H13" s="5"/>
      <c r="K13" s="23" t="s">
        <v>263</v>
      </c>
      <c r="L13" s="23" t="s">
        <v>264</v>
      </c>
      <c r="M13" s="23" t="s">
        <v>265</v>
      </c>
      <c r="N13" s="23" t="s">
        <v>266</v>
      </c>
      <c r="O13" s="23" t="s">
        <v>267</v>
      </c>
      <c r="P13" s="23" t="s">
        <v>268</v>
      </c>
      <c r="Q13" s="23" t="s">
        <v>269</v>
      </c>
      <c r="R13" s="23" t="s">
        <v>270</v>
      </c>
      <c r="S13" s="23" t="s">
        <v>271</v>
      </c>
      <c r="T13" s="23" t="s">
        <v>272</v>
      </c>
      <c r="U13" s="23" t="s">
        <v>273</v>
      </c>
      <c r="V13" s="23" t="s">
        <v>274</v>
      </c>
      <c r="W13" s="23" t="s">
        <v>275</v>
      </c>
    </row>
    <row r="14" spans="1:23" s="3" customFormat="1" ht="15" hidden="1" customHeight="1" outlineLevel="1" x14ac:dyDescent="0.2">
      <c r="A14" s="24" t="s">
        <v>65</v>
      </c>
      <c r="B14" s="18" t="s">
        <v>66</v>
      </c>
      <c r="C14" s="16" t="s">
        <v>32</v>
      </c>
      <c r="D14" s="25"/>
      <c r="H14" s="5"/>
    </row>
    <row r="15" spans="1:23" s="3" customFormat="1" ht="15" hidden="1" customHeight="1" outlineLevel="1" x14ac:dyDescent="0.2">
      <c r="A15" s="24" t="s">
        <v>15</v>
      </c>
      <c r="B15" s="26" t="s">
        <v>67</v>
      </c>
      <c r="C15" s="25" t="s">
        <v>68</v>
      </c>
      <c r="H15" s="5"/>
    </row>
    <row r="16" spans="1:23" s="3" customFormat="1" ht="15" hidden="1" customHeight="1" outlineLevel="1" x14ac:dyDescent="0.25">
      <c r="A16" s="27" t="s">
        <v>69</v>
      </c>
      <c r="B16" s="27" t="s">
        <v>70</v>
      </c>
      <c r="C16" s="27" t="s">
        <v>19</v>
      </c>
      <c r="E16" s="28"/>
      <c r="F16" s="28"/>
      <c r="G16" s="28"/>
      <c r="H16" s="29"/>
      <c r="I16" s="28"/>
      <c r="J16" s="30" t="s">
        <v>71</v>
      </c>
      <c r="K16" s="30" t="s">
        <v>263</v>
      </c>
      <c r="L16" s="30" t="s">
        <v>264</v>
      </c>
      <c r="M16" s="30" t="s">
        <v>265</v>
      </c>
      <c r="N16" s="30" t="s">
        <v>266</v>
      </c>
      <c r="O16" s="30" t="s">
        <v>267</v>
      </c>
      <c r="P16" s="30" t="s">
        <v>268</v>
      </c>
      <c r="Q16" s="30" t="s">
        <v>269</v>
      </c>
      <c r="R16" s="30" t="s">
        <v>270</v>
      </c>
      <c r="S16" s="30" t="s">
        <v>271</v>
      </c>
      <c r="T16" s="30" t="s">
        <v>272</v>
      </c>
      <c r="U16" s="30" t="s">
        <v>273</v>
      </c>
      <c r="V16" s="30" t="s">
        <v>274</v>
      </c>
      <c r="W16" s="30" t="s">
        <v>275</v>
      </c>
    </row>
    <row r="17" spans="1:27" s="3" customFormat="1" ht="15" hidden="1" customHeight="1" outlineLevel="1" x14ac:dyDescent="0.25">
      <c r="A17" s="27" t="s">
        <v>72</v>
      </c>
      <c r="B17" s="27" t="s">
        <v>73</v>
      </c>
      <c r="C17" s="27"/>
      <c r="D17" s="25"/>
      <c r="E17" s="28"/>
      <c r="F17" s="28"/>
      <c r="G17" s="28"/>
      <c r="H17" s="29"/>
      <c r="I17" s="28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7" s="3" customFormat="1" ht="15" hidden="1" customHeight="1" outlineLevel="1" x14ac:dyDescent="0.25">
      <c r="A18" s="25"/>
      <c r="B18" s="25"/>
      <c r="C18" s="25"/>
      <c r="D18" s="25"/>
      <c r="E18" s="28"/>
      <c r="F18" s="28"/>
      <c r="G18" s="28"/>
      <c r="H18" s="29"/>
      <c r="I18" s="2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7" s="3" customFormat="1" ht="45.6" customHeight="1" collapsed="1" x14ac:dyDescent="0.2">
      <c r="A19" s="25"/>
      <c r="B19" s="25"/>
      <c r="C19" s="25"/>
      <c r="D19" s="25"/>
      <c r="E19" s="28"/>
      <c r="F19" s="28"/>
      <c r="G19" s="28"/>
      <c r="H19" s="29"/>
      <c r="I19" s="28"/>
      <c r="J19" s="31"/>
    </row>
    <row r="20" spans="1:27" s="3" customFormat="1" ht="12.75" customHeight="1" thickBot="1" x14ac:dyDescent="0.25">
      <c r="A20" s="25"/>
      <c r="B20" s="25"/>
      <c r="C20" s="25"/>
      <c r="D20" s="25"/>
      <c r="E20" s="28"/>
      <c r="F20" s="28"/>
      <c r="G20" s="28"/>
      <c r="H20" s="29"/>
      <c r="I20" s="32"/>
      <c r="J20" s="32"/>
      <c r="K20" s="33" t="s">
        <v>74</v>
      </c>
      <c r="L20" s="32"/>
      <c r="M20" s="32"/>
      <c r="N20" s="32"/>
      <c r="O20" s="28"/>
      <c r="P20" s="28"/>
      <c r="Q20" s="28"/>
      <c r="R20" s="28"/>
      <c r="S20" s="28"/>
      <c r="T20" s="28"/>
      <c r="U20" s="28"/>
      <c r="V20" s="28"/>
      <c r="W20" s="28"/>
      <c r="X20" s="28"/>
    </row>
    <row r="21" spans="1:27" s="3" customFormat="1" ht="12.75" customHeight="1" thickBot="1" x14ac:dyDescent="0.25">
      <c r="A21" s="25"/>
      <c r="B21" s="25"/>
      <c r="C21" s="25"/>
      <c r="D21" s="25"/>
      <c r="E21" s="28"/>
      <c r="F21" s="28"/>
      <c r="G21" s="28"/>
      <c r="H21" s="29"/>
      <c r="I21" s="34" t="s">
        <v>75</v>
      </c>
      <c r="J21" s="35" t="s">
        <v>22</v>
      </c>
      <c r="K21" s="36" t="s">
        <v>76</v>
      </c>
      <c r="N21" s="32"/>
      <c r="O21" s="28"/>
      <c r="P21" s="29"/>
      <c r="Q21" s="28"/>
      <c r="R21" s="28"/>
      <c r="S21" s="28"/>
      <c r="T21" s="28"/>
      <c r="U21" s="28"/>
      <c r="V21" s="28"/>
      <c r="W21" s="28"/>
      <c r="X21" s="28"/>
    </row>
    <row r="22" spans="1:27" s="3" customFormat="1" ht="12.75" customHeight="1" thickBot="1" x14ac:dyDescent="0.25">
      <c r="A22" s="25"/>
      <c r="B22" s="25"/>
      <c r="C22" s="25"/>
      <c r="D22" s="25"/>
      <c r="E22" s="28"/>
      <c r="F22" s="28"/>
      <c r="G22" s="28"/>
      <c r="H22" s="29"/>
      <c r="I22" s="34" t="s">
        <v>77</v>
      </c>
      <c r="J22" s="35" t="s">
        <v>27</v>
      </c>
      <c r="K22" s="36" t="s">
        <v>78</v>
      </c>
    </row>
    <row r="23" spans="1:27" s="3" customFormat="1" ht="12.75" customHeight="1" thickBot="1" x14ac:dyDescent="0.25">
      <c r="A23" s="25"/>
      <c r="B23" s="25"/>
      <c r="C23" s="25"/>
      <c r="D23" s="25"/>
      <c r="E23" s="28"/>
      <c r="F23" s="28"/>
      <c r="G23" s="28"/>
      <c r="H23" s="29"/>
      <c r="I23" s="34" t="s">
        <v>79</v>
      </c>
      <c r="J23" s="35" t="s">
        <v>275</v>
      </c>
      <c r="K23" s="36" t="s">
        <v>276</v>
      </c>
      <c r="N23" s="32"/>
      <c r="O23" s="28"/>
      <c r="P23" s="29"/>
      <c r="Q23" s="28"/>
      <c r="R23" s="28"/>
      <c r="S23" s="28"/>
      <c r="T23" s="28"/>
      <c r="U23" s="28"/>
      <c r="V23" s="28"/>
      <c r="W23" s="28"/>
      <c r="X23" s="28"/>
    </row>
    <row r="24" spans="1:27" s="3" customFormat="1" ht="12.75" customHeight="1" thickBot="1" x14ac:dyDescent="0.25">
      <c r="A24" s="25"/>
      <c r="B24" s="25"/>
      <c r="C24" s="25"/>
      <c r="D24" s="25"/>
      <c r="E24" s="28"/>
      <c r="F24" s="28"/>
      <c r="G24" s="28"/>
      <c r="H24" s="29"/>
      <c r="I24" s="34" t="s">
        <v>81</v>
      </c>
      <c r="J24" s="35" t="s">
        <v>19</v>
      </c>
      <c r="K24" s="36" t="s">
        <v>19</v>
      </c>
      <c r="N24" s="32"/>
      <c r="O24" s="28"/>
      <c r="P24" s="28"/>
      <c r="Q24" s="28"/>
      <c r="R24" s="28"/>
      <c r="S24" s="28"/>
      <c r="T24" s="28"/>
      <c r="U24" s="28"/>
      <c r="V24" s="28"/>
      <c r="W24" s="28"/>
      <c r="X24" s="28"/>
    </row>
    <row r="25" spans="1:27" s="3" customFormat="1" ht="12.75" customHeight="1" thickBot="1" x14ac:dyDescent="0.25">
      <c r="E25" s="28"/>
      <c r="F25" s="28"/>
      <c r="G25" s="37"/>
      <c r="H25" s="29"/>
      <c r="I25" s="37"/>
      <c r="J25" s="35" t="s">
        <v>4</v>
      </c>
      <c r="K25" s="38" t="s">
        <v>82</v>
      </c>
      <c r="N25" s="32"/>
      <c r="O25" s="28"/>
      <c r="P25" s="28"/>
      <c r="Q25" s="28"/>
      <c r="R25" s="28"/>
      <c r="S25" s="28"/>
      <c r="T25" s="28"/>
      <c r="U25" s="28"/>
      <c r="V25" s="28"/>
      <c r="W25" s="28"/>
      <c r="X25" s="28"/>
    </row>
    <row r="26" spans="1:27" s="3" customFormat="1" ht="12.75" customHeight="1" thickBot="1" x14ac:dyDescent="0.25">
      <c r="E26" s="28"/>
      <c r="F26" s="28"/>
      <c r="G26" s="28"/>
      <c r="H26" s="29"/>
      <c r="N26" s="32"/>
      <c r="O26" s="28"/>
      <c r="P26" s="28"/>
      <c r="Q26" s="28"/>
      <c r="R26" s="28"/>
      <c r="S26" s="28"/>
      <c r="T26" s="28"/>
      <c r="U26" s="28"/>
      <c r="V26" s="28"/>
      <c r="W26" s="28"/>
      <c r="X26" s="28"/>
    </row>
    <row r="27" spans="1:27" s="3" customFormat="1" ht="24.95" customHeight="1" thickBot="1" x14ac:dyDescent="0.25">
      <c r="E27" s="28"/>
      <c r="F27" s="28"/>
      <c r="G27" s="28"/>
      <c r="H27" s="29"/>
      <c r="J27" s="39" t="s">
        <v>78</v>
      </c>
      <c r="N27" s="32"/>
      <c r="O27" s="28"/>
      <c r="P27" s="28"/>
      <c r="Q27" s="28"/>
      <c r="R27" s="28"/>
      <c r="S27" s="28"/>
      <c r="T27" s="28"/>
      <c r="U27" s="28"/>
      <c r="V27" s="28"/>
      <c r="W27" s="28"/>
      <c r="X27" s="28"/>
    </row>
    <row r="28" spans="1:27" s="3" customFormat="1" ht="9" customHeight="1" x14ac:dyDescent="0.2">
      <c r="E28" s="28"/>
      <c r="F28" s="28"/>
      <c r="G28" s="28"/>
      <c r="H28" s="29"/>
      <c r="I28" s="40"/>
      <c r="J28" s="41"/>
      <c r="L28" s="42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</row>
    <row r="29" spans="1:27" s="3" customFormat="1" ht="26.1" customHeight="1" thickBot="1" x14ac:dyDescent="0.25">
      <c r="E29" s="28"/>
      <c r="F29" s="28"/>
      <c r="G29" s="43"/>
      <c r="H29" s="43"/>
      <c r="I29" s="44" t="s">
        <v>83</v>
      </c>
      <c r="J29" s="45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</row>
    <row r="30" spans="1:27" s="3" customFormat="1" ht="17.25" customHeight="1" x14ac:dyDescent="0.2">
      <c r="E30" s="28"/>
      <c r="F30" s="28"/>
      <c r="G30" s="28"/>
      <c r="H30" s="29"/>
      <c r="I30" s="46"/>
      <c r="J30" s="47"/>
      <c r="K30" s="48" t="s">
        <v>19</v>
      </c>
      <c r="L30" s="48" t="s">
        <v>19</v>
      </c>
      <c r="M30" s="48" t="s">
        <v>19</v>
      </c>
      <c r="N30" s="48" t="s">
        <v>19</v>
      </c>
      <c r="O30" s="48" t="s">
        <v>19</v>
      </c>
      <c r="P30" s="48" t="s">
        <v>19</v>
      </c>
      <c r="Q30" s="48" t="s">
        <v>19</v>
      </c>
      <c r="R30" s="48" t="s">
        <v>19</v>
      </c>
      <c r="S30" s="48" t="s">
        <v>19</v>
      </c>
      <c r="T30" s="48" t="s">
        <v>19</v>
      </c>
      <c r="U30" s="48" t="s">
        <v>19</v>
      </c>
      <c r="V30" s="48" t="s">
        <v>19</v>
      </c>
      <c r="W30" s="48" t="s">
        <v>19</v>
      </c>
      <c r="Y30" s="92" t="s">
        <v>358</v>
      </c>
      <c r="Z30" s="92"/>
      <c r="AA30" s="92"/>
    </row>
    <row r="31" spans="1:27" s="49" customFormat="1" ht="13.5" customHeight="1" thickBot="1" x14ac:dyDescent="0.3">
      <c r="H31" s="50"/>
      <c r="I31" s="51" t="s">
        <v>84</v>
      </c>
      <c r="J31" s="52" t="s">
        <v>71</v>
      </c>
      <c r="K31" s="48" t="s">
        <v>277</v>
      </c>
      <c r="L31" s="53" t="s">
        <v>278</v>
      </c>
      <c r="M31" s="53" t="s">
        <v>279</v>
      </c>
      <c r="N31" s="53" t="s">
        <v>280</v>
      </c>
      <c r="O31" s="53" t="s">
        <v>281</v>
      </c>
      <c r="P31" s="53" t="s">
        <v>282</v>
      </c>
      <c r="Q31" s="53" t="s">
        <v>283</v>
      </c>
      <c r="R31" s="53" t="s">
        <v>284</v>
      </c>
      <c r="S31" s="53" t="s">
        <v>285</v>
      </c>
      <c r="T31" s="53" t="s">
        <v>286</v>
      </c>
      <c r="U31" s="53" t="s">
        <v>287</v>
      </c>
      <c r="V31" s="53" t="s">
        <v>288</v>
      </c>
      <c r="W31" s="53" t="s">
        <v>276</v>
      </c>
      <c r="Y31" s="53" t="s">
        <v>355</v>
      </c>
      <c r="Z31" s="53" t="s">
        <v>356</v>
      </c>
      <c r="AA31" s="53" t="s">
        <v>357</v>
      </c>
    </row>
    <row r="32" spans="1:27" ht="15" customHeight="1" x14ac:dyDescent="0.2">
      <c r="F32" s="54"/>
      <c r="G32" s="54"/>
      <c r="H32" s="55"/>
      <c r="I32" s="56" t="s">
        <v>97</v>
      </c>
      <c r="J32" s="57" t="s">
        <v>98</v>
      </c>
      <c r="K32" s="57">
        <v>382060</v>
      </c>
      <c r="L32" s="57">
        <v>381656</v>
      </c>
      <c r="M32" s="57">
        <v>383165</v>
      </c>
      <c r="N32" s="57">
        <v>384005</v>
      </c>
      <c r="O32" s="57">
        <v>384526</v>
      </c>
      <c r="P32" s="57">
        <v>385599</v>
      </c>
      <c r="Q32" s="57">
        <v>386291</v>
      </c>
      <c r="R32" s="57">
        <v>387009</v>
      </c>
      <c r="S32" s="57">
        <v>389005</v>
      </c>
      <c r="T32" s="57">
        <v>390389</v>
      </c>
      <c r="U32" s="57">
        <v>390324</v>
      </c>
      <c r="V32" s="57">
        <v>392191</v>
      </c>
      <c r="W32" s="57">
        <v>4636220</v>
      </c>
    </row>
    <row r="33" spans="6:23" ht="15" customHeight="1" x14ac:dyDescent="0.2">
      <c r="F33" s="54"/>
      <c r="G33" s="54"/>
      <c r="H33" s="55"/>
      <c r="I33" s="58" t="s">
        <v>99</v>
      </c>
      <c r="J33" s="57" t="s">
        <v>100</v>
      </c>
      <c r="K33" s="57">
        <v>345646</v>
      </c>
      <c r="L33" s="57">
        <v>345539</v>
      </c>
      <c r="M33" s="57">
        <v>346988</v>
      </c>
      <c r="N33" s="57">
        <v>347849</v>
      </c>
      <c r="O33" s="57">
        <v>348282</v>
      </c>
      <c r="P33" s="57">
        <v>349248</v>
      </c>
      <c r="Q33" s="57">
        <v>349891</v>
      </c>
      <c r="R33" s="57">
        <v>350614</v>
      </c>
      <c r="S33" s="57">
        <v>352394</v>
      </c>
      <c r="T33" s="57">
        <v>353731</v>
      </c>
      <c r="U33" s="57">
        <v>353716</v>
      </c>
      <c r="V33" s="57">
        <v>355522</v>
      </c>
      <c r="W33" s="57">
        <v>4199420</v>
      </c>
    </row>
    <row r="34" spans="6:23" ht="15" customHeight="1" x14ac:dyDescent="0.2">
      <c r="F34" s="54"/>
      <c r="G34" s="54"/>
      <c r="H34" s="55"/>
      <c r="I34" s="59" t="s">
        <v>101</v>
      </c>
      <c r="J34" s="60" t="s">
        <v>102</v>
      </c>
      <c r="K34" s="60">
        <v>102163</v>
      </c>
      <c r="L34" s="60">
        <v>102125</v>
      </c>
      <c r="M34" s="60">
        <v>102288</v>
      </c>
      <c r="N34" s="60">
        <v>102254</v>
      </c>
      <c r="O34" s="60">
        <v>102125</v>
      </c>
      <c r="P34" s="60">
        <v>102142</v>
      </c>
      <c r="Q34" s="60">
        <v>92765</v>
      </c>
      <c r="R34" s="60">
        <v>92683</v>
      </c>
      <c r="S34" s="60">
        <v>92863</v>
      </c>
      <c r="T34" s="60">
        <v>92935</v>
      </c>
      <c r="U34" s="60">
        <v>92805</v>
      </c>
      <c r="V34" s="60">
        <v>93199</v>
      </c>
      <c r="W34" s="60">
        <v>1170347</v>
      </c>
    </row>
    <row r="35" spans="6:23" ht="15" customHeight="1" x14ac:dyDescent="0.2">
      <c r="F35" s="54"/>
      <c r="G35" s="54"/>
      <c r="H35" s="55"/>
      <c r="I35" s="59" t="s">
        <v>103</v>
      </c>
      <c r="J35" s="60" t="s">
        <v>104</v>
      </c>
      <c r="K35" s="60">
        <v>170856</v>
      </c>
      <c r="L35" s="60">
        <v>170645</v>
      </c>
      <c r="M35" s="60">
        <v>170923</v>
      </c>
      <c r="N35" s="60">
        <v>170889</v>
      </c>
      <c r="O35" s="60">
        <v>170847</v>
      </c>
      <c r="P35" s="60">
        <v>170711</v>
      </c>
      <c r="Q35" s="60">
        <v>167062</v>
      </c>
      <c r="R35" s="60">
        <v>166976</v>
      </c>
      <c r="S35" s="60">
        <v>167591</v>
      </c>
      <c r="T35" s="60">
        <v>167715</v>
      </c>
      <c r="U35" s="60">
        <v>167204</v>
      </c>
      <c r="V35" s="60">
        <v>167491</v>
      </c>
      <c r="W35" s="60">
        <v>2028910</v>
      </c>
    </row>
    <row r="36" spans="6:23" ht="15" customHeight="1" x14ac:dyDescent="0.2">
      <c r="F36" s="54"/>
      <c r="G36" s="54"/>
      <c r="H36" s="55"/>
      <c r="I36" s="59" t="s">
        <v>105</v>
      </c>
      <c r="J36" s="60" t="s">
        <v>106</v>
      </c>
      <c r="K36" s="60">
        <v>69566</v>
      </c>
      <c r="L36" s="60">
        <v>69766</v>
      </c>
      <c r="M36" s="60">
        <v>70779</v>
      </c>
      <c r="N36" s="60">
        <v>71707</v>
      </c>
      <c r="O36" s="60">
        <v>72316</v>
      </c>
      <c r="P36" s="60">
        <v>73379</v>
      </c>
      <c r="Q36" s="60">
        <v>86987</v>
      </c>
      <c r="R36" s="60">
        <v>87843</v>
      </c>
      <c r="S36" s="60">
        <v>88789</v>
      </c>
      <c r="T36" s="60">
        <v>89927</v>
      </c>
      <c r="U36" s="60">
        <v>90542</v>
      </c>
      <c r="V36" s="60">
        <v>91690</v>
      </c>
      <c r="W36" s="60">
        <v>963291</v>
      </c>
    </row>
    <row r="37" spans="6:23" ht="15" customHeight="1" x14ac:dyDescent="0.2">
      <c r="F37" s="54"/>
      <c r="G37" s="54"/>
      <c r="H37" s="55"/>
      <c r="I37" s="59" t="s">
        <v>107</v>
      </c>
      <c r="J37" s="60" t="s">
        <v>108</v>
      </c>
      <c r="K37" s="60">
        <v>814</v>
      </c>
      <c r="L37" s="60">
        <v>804</v>
      </c>
      <c r="M37" s="60">
        <v>806</v>
      </c>
      <c r="N37" s="60">
        <v>806</v>
      </c>
      <c r="O37" s="60">
        <v>808</v>
      </c>
      <c r="P37" s="60">
        <v>815</v>
      </c>
      <c r="Q37" s="60">
        <v>820</v>
      </c>
      <c r="R37" s="60">
        <v>837</v>
      </c>
      <c r="S37" s="60">
        <v>837</v>
      </c>
      <c r="T37" s="60">
        <v>855</v>
      </c>
      <c r="U37" s="60">
        <v>856</v>
      </c>
      <c r="V37" s="60">
        <v>859</v>
      </c>
      <c r="W37" s="60">
        <v>9917</v>
      </c>
    </row>
    <row r="38" spans="6:23" ht="15" customHeight="1" x14ac:dyDescent="0.2">
      <c r="F38" s="54"/>
      <c r="G38" s="54"/>
      <c r="H38" s="55"/>
      <c r="I38" s="59" t="s">
        <v>109</v>
      </c>
      <c r="J38" s="60" t="s">
        <v>110</v>
      </c>
      <c r="K38" s="60">
        <v>1401</v>
      </c>
      <c r="L38" s="60">
        <v>1403</v>
      </c>
      <c r="M38" s="60">
        <v>1399</v>
      </c>
      <c r="N38" s="60">
        <v>1403</v>
      </c>
      <c r="O38" s="60">
        <v>1383</v>
      </c>
      <c r="P38" s="60">
        <v>1398</v>
      </c>
      <c r="Q38" s="60">
        <v>1493</v>
      </c>
      <c r="R38" s="60">
        <v>1499</v>
      </c>
      <c r="S38" s="60">
        <v>1537</v>
      </c>
      <c r="T38" s="60">
        <v>1525</v>
      </c>
      <c r="U38" s="60">
        <v>1525</v>
      </c>
      <c r="V38" s="60">
        <v>1515</v>
      </c>
      <c r="W38" s="60">
        <v>17481</v>
      </c>
    </row>
    <row r="39" spans="6:23" ht="15" customHeight="1" x14ac:dyDescent="0.2">
      <c r="F39" s="54"/>
      <c r="G39" s="54"/>
      <c r="H39" s="55"/>
      <c r="I39" s="59" t="s">
        <v>111</v>
      </c>
      <c r="J39" s="60" t="s">
        <v>112</v>
      </c>
      <c r="K39" s="60">
        <v>71</v>
      </c>
      <c r="L39" s="60">
        <v>66</v>
      </c>
      <c r="M39" s="60">
        <v>64</v>
      </c>
      <c r="N39" s="60">
        <v>61</v>
      </c>
      <c r="O39" s="60">
        <v>60</v>
      </c>
      <c r="P39" s="60">
        <v>57</v>
      </c>
      <c r="Q39" s="60">
        <v>37</v>
      </c>
      <c r="R39" s="60">
        <v>40</v>
      </c>
      <c r="S39" s="60">
        <v>41</v>
      </c>
      <c r="T39" s="60">
        <v>38</v>
      </c>
      <c r="U39" s="60">
        <v>43</v>
      </c>
      <c r="V39" s="60">
        <v>36</v>
      </c>
      <c r="W39" s="60">
        <v>614</v>
      </c>
    </row>
    <row r="40" spans="6:23" ht="15" customHeight="1" x14ac:dyDescent="0.2">
      <c r="F40" s="54"/>
      <c r="G40" s="54"/>
      <c r="H40" s="55"/>
      <c r="I40" s="59" t="s">
        <v>113</v>
      </c>
      <c r="J40" s="60" t="s">
        <v>114</v>
      </c>
      <c r="K40" s="60">
        <v>85</v>
      </c>
      <c r="L40" s="60">
        <v>46</v>
      </c>
      <c r="M40" s="60">
        <v>39</v>
      </c>
      <c r="N40" s="60">
        <v>36</v>
      </c>
      <c r="O40" s="60">
        <v>48</v>
      </c>
      <c r="P40" s="60">
        <v>52</v>
      </c>
      <c r="Q40" s="60">
        <v>32</v>
      </c>
      <c r="R40" s="60">
        <v>36</v>
      </c>
      <c r="S40" s="60">
        <v>35</v>
      </c>
      <c r="T40" s="60">
        <v>32</v>
      </c>
      <c r="U40" s="60">
        <v>37</v>
      </c>
      <c r="V40" s="60">
        <v>25</v>
      </c>
      <c r="W40" s="60">
        <v>503</v>
      </c>
    </row>
    <row r="41" spans="6:23" ht="15" customHeight="1" x14ac:dyDescent="0.2">
      <c r="F41" s="54"/>
      <c r="G41" s="54"/>
      <c r="H41" s="55"/>
      <c r="I41" s="59" t="s">
        <v>115</v>
      </c>
      <c r="J41" s="60" t="s">
        <v>116</v>
      </c>
      <c r="K41" s="60">
        <v>392</v>
      </c>
      <c r="L41" s="60">
        <v>391</v>
      </c>
      <c r="M41" s="60">
        <v>394</v>
      </c>
      <c r="N41" s="60">
        <v>394</v>
      </c>
      <c r="O41" s="60">
        <v>396</v>
      </c>
      <c r="P41" s="60">
        <v>395</v>
      </c>
      <c r="Q41" s="60">
        <v>378</v>
      </c>
      <c r="R41" s="60">
        <v>380</v>
      </c>
      <c r="S41" s="60">
        <v>383</v>
      </c>
      <c r="T41" s="60">
        <v>384</v>
      </c>
      <c r="U41" s="60">
        <v>385</v>
      </c>
      <c r="V41" s="60">
        <v>384</v>
      </c>
      <c r="W41" s="60">
        <v>4656</v>
      </c>
    </row>
    <row r="42" spans="6:23" ht="15" customHeight="1" x14ac:dyDescent="0.2">
      <c r="F42" s="54"/>
      <c r="G42" s="54"/>
      <c r="H42" s="55"/>
      <c r="I42" s="59" t="s">
        <v>117</v>
      </c>
      <c r="J42" s="60" t="s">
        <v>118</v>
      </c>
      <c r="K42" s="60">
        <v>257</v>
      </c>
      <c r="L42" s="60">
        <v>254</v>
      </c>
      <c r="M42" s="60">
        <v>256</v>
      </c>
      <c r="N42" s="60">
        <v>259</v>
      </c>
      <c r="O42" s="60">
        <v>259</v>
      </c>
      <c r="P42" s="60">
        <v>258</v>
      </c>
      <c r="Q42" s="60">
        <v>273</v>
      </c>
      <c r="R42" s="60">
        <v>274</v>
      </c>
      <c r="S42" s="60">
        <v>273</v>
      </c>
      <c r="T42" s="60">
        <v>275</v>
      </c>
      <c r="U42" s="60">
        <v>273</v>
      </c>
      <c r="V42" s="60">
        <v>277</v>
      </c>
      <c r="W42" s="60">
        <v>3188</v>
      </c>
    </row>
    <row r="43" spans="6:23" ht="15" customHeight="1" x14ac:dyDescent="0.2">
      <c r="F43" s="54"/>
      <c r="G43" s="54"/>
      <c r="H43" s="55"/>
      <c r="I43" s="59" t="s">
        <v>119</v>
      </c>
      <c r="J43" s="60" t="s">
        <v>120</v>
      </c>
      <c r="K43" s="60">
        <v>41</v>
      </c>
      <c r="L43" s="60">
        <v>39</v>
      </c>
      <c r="M43" s="60">
        <v>40</v>
      </c>
      <c r="N43" s="60">
        <v>40</v>
      </c>
      <c r="O43" s="60">
        <v>40</v>
      </c>
      <c r="P43" s="60">
        <v>41</v>
      </c>
      <c r="Q43" s="60">
        <v>44</v>
      </c>
      <c r="R43" s="60">
        <v>46</v>
      </c>
      <c r="S43" s="60">
        <v>45</v>
      </c>
      <c r="T43" s="60">
        <v>45</v>
      </c>
      <c r="U43" s="60">
        <v>46</v>
      </c>
      <c r="V43" s="60">
        <v>46</v>
      </c>
      <c r="W43" s="60">
        <v>513</v>
      </c>
    </row>
    <row r="44" spans="6:23" ht="15" customHeight="1" x14ac:dyDescent="0.2">
      <c r="F44" s="54"/>
      <c r="G44" s="54"/>
      <c r="H44" s="55"/>
      <c r="I44" s="58" t="s">
        <v>121</v>
      </c>
      <c r="J44" s="57" t="s">
        <v>122</v>
      </c>
      <c r="K44" s="57">
        <v>36336</v>
      </c>
      <c r="L44" s="57">
        <v>36046</v>
      </c>
      <c r="M44" s="57">
        <v>36106</v>
      </c>
      <c r="N44" s="57">
        <v>36083</v>
      </c>
      <c r="O44" s="57">
        <v>36168</v>
      </c>
      <c r="P44" s="57">
        <v>36274</v>
      </c>
      <c r="Q44" s="57">
        <v>36321</v>
      </c>
      <c r="R44" s="57">
        <v>36320</v>
      </c>
      <c r="S44" s="57">
        <v>36532</v>
      </c>
      <c r="T44" s="57">
        <v>36580</v>
      </c>
      <c r="U44" s="57">
        <v>36532</v>
      </c>
      <c r="V44" s="57">
        <v>36596</v>
      </c>
      <c r="W44" s="57">
        <v>435894</v>
      </c>
    </row>
    <row r="45" spans="6:23" ht="15" customHeight="1" x14ac:dyDescent="0.2">
      <c r="F45" s="54"/>
      <c r="G45" s="54"/>
      <c r="H45" s="55"/>
      <c r="I45" s="59" t="s">
        <v>127</v>
      </c>
      <c r="J45" s="60" t="s">
        <v>128</v>
      </c>
      <c r="K45" s="60">
        <v>838</v>
      </c>
      <c r="L45" s="60">
        <v>837</v>
      </c>
      <c r="M45" s="60">
        <v>840</v>
      </c>
      <c r="N45" s="60">
        <v>835</v>
      </c>
      <c r="O45" s="60">
        <v>825</v>
      </c>
      <c r="P45" s="60">
        <v>840</v>
      </c>
      <c r="Q45" s="60">
        <v>843</v>
      </c>
      <c r="R45" s="60">
        <v>845</v>
      </c>
      <c r="S45" s="60">
        <v>878</v>
      </c>
      <c r="T45" s="60">
        <v>864</v>
      </c>
      <c r="U45" s="60">
        <v>861</v>
      </c>
      <c r="V45" s="60">
        <v>859</v>
      </c>
      <c r="W45" s="60">
        <v>10165</v>
      </c>
    </row>
    <row r="46" spans="6:23" ht="15" customHeight="1" x14ac:dyDescent="0.2">
      <c r="F46" s="54"/>
      <c r="G46" s="54"/>
      <c r="H46" s="55"/>
      <c r="I46" s="59" t="s">
        <v>129</v>
      </c>
      <c r="J46" s="60" t="s">
        <v>130</v>
      </c>
      <c r="K46" s="60">
        <v>7429</v>
      </c>
      <c r="L46" s="60">
        <v>7429</v>
      </c>
      <c r="M46" s="60">
        <v>7387</v>
      </c>
      <c r="N46" s="60">
        <v>7344</v>
      </c>
      <c r="O46" s="60">
        <v>7293</v>
      </c>
      <c r="P46" s="60">
        <v>7313</v>
      </c>
      <c r="Q46" s="60">
        <v>7409</v>
      </c>
      <c r="R46" s="60">
        <v>7353</v>
      </c>
      <c r="S46" s="60">
        <v>7354</v>
      </c>
      <c r="T46" s="60">
        <v>7329</v>
      </c>
      <c r="U46" s="60">
        <v>7292</v>
      </c>
      <c r="V46" s="60">
        <v>7269</v>
      </c>
      <c r="W46" s="60">
        <v>88201</v>
      </c>
    </row>
    <row r="47" spans="6:23" ht="15" customHeight="1" x14ac:dyDescent="0.2">
      <c r="F47" s="54"/>
      <c r="G47" s="54"/>
      <c r="H47" s="55"/>
      <c r="I47" s="59" t="s">
        <v>131</v>
      </c>
      <c r="J47" s="60" t="s">
        <v>132</v>
      </c>
      <c r="K47" s="60">
        <v>3211</v>
      </c>
      <c r="L47" s="60">
        <v>3180</v>
      </c>
      <c r="M47" s="60">
        <v>3171</v>
      </c>
      <c r="N47" s="60">
        <v>3168</v>
      </c>
      <c r="O47" s="60">
        <v>3134</v>
      </c>
      <c r="P47" s="60">
        <v>3142</v>
      </c>
      <c r="Q47" s="60">
        <v>3057</v>
      </c>
      <c r="R47" s="60">
        <v>3085</v>
      </c>
      <c r="S47" s="60">
        <v>3112</v>
      </c>
      <c r="T47" s="60">
        <v>3171</v>
      </c>
      <c r="U47" s="60">
        <v>3169</v>
      </c>
      <c r="V47" s="60">
        <v>3197</v>
      </c>
      <c r="W47" s="60">
        <v>37797</v>
      </c>
    </row>
    <row r="48" spans="6:23" ht="15" customHeight="1" x14ac:dyDescent="0.2">
      <c r="F48" s="54"/>
      <c r="G48" s="54"/>
      <c r="H48" s="55"/>
      <c r="I48" s="59" t="s">
        <v>133</v>
      </c>
      <c r="J48" s="60" t="s">
        <v>134</v>
      </c>
      <c r="K48" s="60">
        <v>611</v>
      </c>
      <c r="L48" s="60">
        <v>589</v>
      </c>
      <c r="M48" s="60">
        <v>576</v>
      </c>
      <c r="N48" s="60">
        <v>568</v>
      </c>
      <c r="O48" s="60">
        <v>569</v>
      </c>
      <c r="P48" s="60">
        <v>564</v>
      </c>
      <c r="Q48" s="60">
        <v>569</v>
      </c>
      <c r="R48" s="60">
        <v>521</v>
      </c>
      <c r="S48" s="60">
        <v>542</v>
      </c>
      <c r="T48" s="60">
        <v>550</v>
      </c>
      <c r="U48" s="60">
        <v>549</v>
      </c>
      <c r="V48" s="60">
        <v>562</v>
      </c>
      <c r="W48" s="60">
        <v>6770</v>
      </c>
    </row>
    <row r="49" spans="6:23" ht="15" customHeight="1" x14ac:dyDescent="0.2">
      <c r="F49" s="54"/>
      <c r="G49" s="54"/>
      <c r="H49" s="55"/>
      <c r="I49" s="59" t="s">
        <v>135</v>
      </c>
      <c r="J49" s="60" t="s">
        <v>136</v>
      </c>
      <c r="K49" s="60">
        <v>51</v>
      </c>
      <c r="L49" s="60">
        <v>51</v>
      </c>
      <c r="M49" s="60">
        <v>49</v>
      </c>
      <c r="N49" s="60">
        <v>50</v>
      </c>
      <c r="O49" s="60">
        <v>43</v>
      </c>
      <c r="P49" s="60">
        <v>50</v>
      </c>
      <c r="Q49" s="60">
        <v>39</v>
      </c>
      <c r="R49" s="60">
        <v>36</v>
      </c>
      <c r="S49" s="60">
        <v>39</v>
      </c>
      <c r="T49" s="60">
        <v>38</v>
      </c>
      <c r="U49" s="60">
        <v>37</v>
      </c>
      <c r="V49" s="60">
        <v>47</v>
      </c>
      <c r="W49" s="60">
        <v>530</v>
      </c>
    </row>
    <row r="50" spans="6:23" ht="15" customHeight="1" x14ac:dyDescent="0.2">
      <c r="F50" s="54"/>
      <c r="G50" s="54"/>
      <c r="H50" s="55"/>
      <c r="I50" s="59" t="s">
        <v>137</v>
      </c>
      <c r="J50" s="60" t="s">
        <v>138</v>
      </c>
      <c r="K50" s="60">
        <v>0</v>
      </c>
      <c r="L50" s="60">
        <v>0</v>
      </c>
      <c r="M50" s="60">
        <v>0</v>
      </c>
      <c r="N50" s="60">
        <v>0</v>
      </c>
      <c r="O50" s="60">
        <v>1</v>
      </c>
      <c r="P50" s="60">
        <v>1</v>
      </c>
      <c r="Q50" s="60">
        <v>2</v>
      </c>
      <c r="R50" s="60">
        <v>1</v>
      </c>
      <c r="S50" s="60">
        <v>1</v>
      </c>
      <c r="T50" s="60">
        <v>2</v>
      </c>
      <c r="U50" s="60">
        <v>2</v>
      </c>
      <c r="V50" s="60">
        <v>2</v>
      </c>
      <c r="W50" s="60">
        <v>12</v>
      </c>
    </row>
    <row r="51" spans="6:23" ht="15" customHeight="1" x14ac:dyDescent="0.2">
      <c r="F51" s="54"/>
      <c r="G51" s="54"/>
      <c r="H51" s="55"/>
      <c r="I51" s="59" t="s">
        <v>139</v>
      </c>
      <c r="J51" s="60" t="s">
        <v>140</v>
      </c>
      <c r="K51" s="60">
        <v>2</v>
      </c>
      <c r="L51" s="60">
        <v>4</v>
      </c>
      <c r="M51" s="60">
        <v>3</v>
      </c>
      <c r="N51" s="60">
        <v>2</v>
      </c>
      <c r="O51" s="60">
        <v>1</v>
      </c>
      <c r="P51" s="60">
        <v>4</v>
      </c>
      <c r="Q51" s="60">
        <v>2</v>
      </c>
      <c r="R51" s="60">
        <v>1</v>
      </c>
      <c r="S51" s="60">
        <v>2</v>
      </c>
      <c r="T51" s="60">
        <v>3</v>
      </c>
      <c r="U51" s="60">
        <v>1</v>
      </c>
      <c r="V51" s="60">
        <v>1</v>
      </c>
      <c r="W51" s="60">
        <v>26</v>
      </c>
    </row>
    <row r="52" spans="6:23" ht="15" customHeight="1" x14ac:dyDescent="0.2">
      <c r="F52" s="54"/>
      <c r="G52" s="54"/>
      <c r="H52" s="55"/>
      <c r="I52" s="59" t="s">
        <v>143</v>
      </c>
      <c r="J52" s="60" t="s">
        <v>144</v>
      </c>
      <c r="K52" s="60">
        <v>4</v>
      </c>
      <c r="L52" s="60">
        <v>4</v>
      </c>
      <c r="M52" s="60">
        <v>4</v>
      </c>
      <c r="N52" s="60">
        <v>4</v>
      </c>
      <c r="O52" s="60">
        <v>4</v>
      </c>
      <c r="P52" s="60">
        <v>4</v>
      </c>
      <c r="Q52" s="60">
        <v>4</v>
      </c>
      <c r="R52" s="60">
        <v>4</v>
      </c>
      <c r="S52" s="60">
        <v>4</v>
      </c>
      <c r="T52" s="60">
        <v>4</v>
      </c>
      <c r="U52" s="60">
        <v>4</v>
      </c>
      <c r="V52" s="60">
        <v>4</v>
      </c>
      <c r="W52" s="60">
        <v>48</v>
      </c>
    </row>
    <row r="53" spans="6:23" ht="15" customHeight="1" x14ac:dyDescent="0.2">
      <c r="F53" s="54"/>
      <c r="G53" s="54"/>
      <c r="H53" s="55"/>
      <c r="I53" s="59" t="s">
        <v>145</v>
      </c>
      <c r="J53" s="60" t="s">
        <v>146</v>
      </c>
      <c r="K53" s="60">
        <v>121</v>
      </c>
      <c r="L53" s="60">
        <v>121</v>
      </c>
      <c r="M53" s="60">
        <v>126</v>
      </c>
      <c r="N53" s="60">
        <v>123</v>
      </c>
      <c r="O53" s="60">
        <v>133</v>
      </c>
      <c r="P53" s="60">
        <v>127</v>
      </c>
      <c r="Q53" s="60">
        <v>127</v>
      </c>
      <c r="R53" s="60">
        <v>132</v>
      </c>
      <c r="S53" s="60">
        <v>131</v>
      </c>
      <c r="T53" s="60">
        <v>131</v>
      </c>
      <c r="U53" s="60">
        <v>132</v>
      </c>
      <c r="V53" s="60">
        <v>132</v>
      </c>
      <c r="W53" s="60">
        <v>1536</v>
      </c>
    </row>
    <row r="54" spans="6:23" ht="15" customHeight="1" x14ac:dyDescent="0.2">
      <c r="F54" s="54"/>
      <c r="G54" s="54"/>
      <c r="H54" s="55"/>
      <c r="I54" s="59" t="s">
        <v>147</v>
      </c>
      <c r="J54" s="60" t="s">
        <v>148</v>
      </c>
      <c r="K54" s="60">
        <v>4220</v>
      </c>
      <c r="L54" s="60">
        <v>4166</v>
      </c>
      <c r="M54" s="60">
        <v>4163</v>
      </c>
      <c r="N54" s="60">
        <v>4137</v>
      </c>
      <c r="O54" s="60">
        <v>4167</v>
      </c>
      <c r="P54" s="60">
        <v>4163</v>
      </c>
      <c r="Q54" s="60">
        <v>4429</v>
      </c>
      <c r="R54" s="60">
        <v>4422</v>
      </c>
      <c r="S54" s="60">
        <v>4440</v>
      </c>
      <c r="T54" s="60">
        <v>4423</v>
      </c>
      <c r="U54" s="60">
        <v>4400</v>
      </c>
      <c r="V54" s="60">
        <v>4348</v>
      </c>
      <c r="W54" s="60">
        <v>51478</v>
      </c>
    </row>
    <row r="55" spans="6:23" ht="15" customHeight="1" x14ac:dyDescent="0.2">
      <c r="F55" s="54"/>
      <c r="G55" s="54"/>
      <c r="H55" s="55"/>
      <c r="I55" s="59" t="s">
        <v>149</v>
      </c>
      <c r="J55" s="60" t="s">
        <v>150</v>
      </c>
      <c r="K55" s="60">
        <v>12248</v>
      </c>
      <c r="L55" s="60">
        <v>12085</v>
      </c>
      <c r="M55" s="60">
        <v>12165</v>
      </c>
      <c r="N55" s="60">
        <v>12215</v>
      </c>
      <c r="O55" s="60">
        <v>12304</v>
      </c>
      <c r="P55" s="60">
        <v>12381</v>
      </c>
      <c r="Q55" s="60">
        <v>12210</v>
      </c>
      <c r="R55" s="60">
        <v>12244</v>
      </c>
      <c r="S55" s="60">
        <v>12336</v>
      </c>
      <c r="T55" s="60">
        <v>12354</v>
      </c>
      <c r="U55" s="60">
        <v>12355</v>
      </c>
      <c r="V55" s="60">
        <v>12426</v>
      </c>
      <c r="W55" s="60">
        <v>147323</v>
      </c>
    </row>
    <row r="56" spans="6:23" ht="15" customHeight="1" x14ac:dyDescent="0.2">
      <c r="F56" s="54"/>
      <c r="G56" s="54"/>
      <c r="H56" s="55"/>
      <c r="I56" s="59" t="s">
        <v>151</v>
      </c>
      <c r="J56" s="60" t="s">
        <v>152</v>
      </c>
      <c r="K56" s="60">
        <v>6588</v>
      </c>
      <c r="L56" s="60">
        <v>6565</v>
      </c>
      <c r="M56" s="60">
        <v>6600</v>
      </c>
      <c r="N56" s="60">
        <v>6616</v>
      </c>
      <c r="O56" s="60">
        <v>6669</v>
      </c>
      <c r="P56" s="60">
        <v>6655</v>
      </c>
      <c r="Q56" s="60">
        <v>6595</v>
      </c>
      <c r="R56" s="60">
        <v>6636</v>
      </c>
      <c r="S56" s="60">
        <v>6655</v>
      </c>
      <c r="T56" s="60">
        <v>6657</v>
      </c>
      <c r="U56" s="60">
        <v>6683</v>
      </c>
      <c r="V56" s="60">
        <v>6696</v>
      </c>
      <c r="W56" s="60">
        <v>79615</v>
      </c>
    </row>
    <row r="57" spans="6:23" ht="15" customHeight="1" x14ac:dyDescent="0.2">
      <c r="F57" s="54"/>
      <c r="G57" s="54"/>
      <c r="H57" s="55"/>
      <c r="I57" s="59" t="s">
        <v>153</v>
      </c>
      <c r="J57" s="60" t="s">
        <v>154</v>
      </c>
      <c r="K57" s="60">
        <v>715</v>
      </c>
      <c r="L57" s="60">
        <v>717</v>
      </c>
      <c r="M57" s="60">
        <v>719</v>
      </c>
      <c r="N57" s="60">
        <v>720</v>
      </c>
      <c r="O57" s="60">
        <v>724</v>
      </c>
      <c r="P57" s="60">
        <v>725</v>
      </c>
      <c r="Q57" s="60">
        <v>732</v>
      </c>
      <c r="R57" s="60">
        <v>735</v>
      </c>
      <c r="S57" s="60">
        <v>735</v>
      </c>
      <c r="T57" s="60">
        <v>742</v>
      </c>
      <c r="U57" s="60">
        <v>740</v>
      </c>
      <c r="V57" s="60">
        <v>743</v>
      </c>
      <c r="W57" s="60">
        <v>8747</v>
      </c>
    </row>
    <row r="58" spans="6:23" ht="15" customHeight="1" x14ac:dyDescent="0.2">
      <c r="F58" s="54"/>
      <c r="G58" s="54"/>
      <c r="H58" s="55"/>
      <c r="I58" s="59" t="s">
        <v>155</v>
      </c>
      <c r="J58" s="60" t="s">
        <v>156</v>
      </c>
      <c r="K58" s="60">
        <v>161</v>
      </c>
      <c r="L58" s="60">
        <v>162</v>
      </c>
      <c r="M58" s="60">
        <v>165</v>
      </c>
      <c r="N58" s="60">
        <v>163</v>
      </c>
      <c r="O58" s="60">
        <v>163</v>
      </c>
      <c r="P58" s="60">
        <v>164</v>
      </c>
      <c r="Q58" s="60">
        <v>163</v>
      </c>
      <c r="R58" s="60">
        <v>166</v>
      </c>
      <c r="S58" s="60">
        <v>163</v>
      </c>
      <c r="T58" s="60">
        <v>169</v>
      </c>
      <c r="U58" s="60">
        <v>165</v>
      </c>
      <c r="V58" s="60">
        <v>167</v>
      </c>
      <c r="W58" s="60">
        <v>1971</v>
      </c>
    </row>
    <row r="59" spans="6:23" ht="15" customHeight="1" x14ac:dyDescent="0.2">
      <c r="F59" s="54"/>
      <c r="G59" s="54"/>
      <c r="H59" s="55"/>
      <c r="I59" s="59" t="s">
        <v>157</v>
      </c>
      <c r="J59" s="60" t="s">
        <v>158</v>
      </c>
      <c r="K59" s="60">
        <v>137</v>
      </c>
      <c r="L59" s="60">
        <v>136</v>
      </c>
      <c r="M59" s="60">
        <v>138</v>
      </c>
      <c r="N59" s="60">
        <v>138</v>
      </c>
      <c r="O59" s="60">
        <v>138</v>
      </c>
      <c r="P59" s="60">
        <v>141</v>
      </c>
      <c r="Q59" s="60">
        <v>140</v>
      </c>
      <c r="R59" s="60">
        <v>139</v>
      </c>
      <c r="S59" s="60">
        <v>140</v>
      </c>
      <c r="T59" s="60">
        <v>143</v>
      </c>
      <c r="U59" s="60">
        <v>142</v>
      </c>
      <c r="V59" s="60">
        <v>143</v>
      </c>
      <c r="W59" s="60">
        <v>1675</v>
      </c>
    </row>
    <row r="60" spans="6:23" ht="15" customHeight="1" x14ac:dyDescent="0.2">
      <c r="F60" s="54"/>
      <c r="G60" s="54"/>
      <c r="H60" s="55"/>
      <c r="I60" s="58" t="s">
        <v>159</v>
      </c>
      <c r="J60" s="57" t="s">
        <v>160</v>
      </c>
      <c r="K60" s="57">
        <v>56</v>
      </c>
      <c r="L60" s="57">
        <v>56</v>
      </c>
      <c r="M60" s="57">
        <v>56</v>
      </c>
      <c r="N60" s="57">
        <v>56</v>
      </c>
      <c r="O60" s="57">
        <v>56</v>
      </c>
      <c r="P60" s="57">
        <v>56</v>
      </c>
      <c r="Q60" s="57">
        <v>55</v>
      </c>
      <c r="R60" s="57">
        <v>57</v>
      </c>
      <c r="S60" s="57">
        <v>56</v>
      </c>
      <c r="T60" s="57">
        <v>55</v>
      </c>
      <c r="U60" s="57">
        <v>57</v>
      </c>
      <c r="V60" s="57">
        <v>55</v>
      </c>
      <c r="W60" s="57">
        <v>671</v>
      </c>
    </row>
    <row r="61" spans="6:23" ht="15" customHeight="1" x14ac:dyDescent="0.2">
      <c r="F61" s="54"/>
      <c r="G61" s="54"/>
      <c r="H61" s="55"/>
      <c r="I61" s="59" t="s">
        <v>161</v>
      </c>
      <c r="J61" s="60" t="s">
        <v>162</v>
      </c>
      <c r="K61" s="60">
        <v>1</v>
      </c>
      <c r="L61" s="60">
        <v>1</v>
      </c>
      <c r="M61" s="60">
        <v>1</v>
      </c>
      <c r="N61" s="60">
        <v>1</v>
      </c>
      <c r="O61" s="60">
        <v>1</v>
      </c>
      <c r="P61" s="60">
        <v>1</v>
      </c>
      <c r="Q61" s="60">
        <v>1</v>
      </c>
      <c r="R61" s="60">
        <v>0</v>
      </c>
      <c r="S61" s="60">
        <v>0</v>
      </c>
      <c r="T61" s="60">
        <v>0</v>
      </c>
      <c r="U61" s="60">
        <v>0</v>
      </c>
      <c r="V61" s="60">
        <v>0</v>
      </c>
      <c r="W61" s="60">
        <v>7</v>
      </c>
    </row>
    <row r="62" spans="6:23" ht="15" customHeight="1" x14ac:dyDescent="0.2">
      <c r="F62" s="54"/>
      <c r="G62" s="54"/>
      <c r="H62" s="55"/>
      <c r="I62" s="59" t="s">
        <v>163</v>
      </c>
      <c r="J62" s="60" t="s">
        <v>162</v>
      </c>
      <c r="K62" s="60">
        <v>29</v>
      </c>
      <c r="L62" s="60">
        <v>29</v>
      </c>
      <c r="M62" s="60">
        <v>29</v>
      </c>
      <c r="N62" s="60">
        <v>29</v>
      </c>
      <c r="O62" s="60">
        <v>29</v>
      </c>
      <c r="P62" s="60">
        <v>29</v>
      </c>
      <c r="Q62" s="60">
        <v>29</v>
      </c>
      <c r="R62" s="60">
        <v>30</v>
      </c>
      <c r="S62" s="60">
        <v>29</v>
      </c>
      <c r="T62" s="60">
        <v>29</v>
      </c>
      <c r="U62" s="60">
        <v>29</v>
      </c>
      <c r="V62" s="60">
        <v>29</v>
      </c>
      <c r="W62" s="60">
        <v>349</v>
      </c>
    </row>
    <row r="63" spans="6:23" ht="15" customHeight="1" x14ac:dyDescent="0.2">
      <c r="F63" s="54"/>
      <c r="G63" s="54"/>
      <c r="H63" s="55"/>
      <c r="I63" s="59" t="s">
        <v>164</v>
      </c>
      <c r="J63" s="60" t="s">
        <v>165</v>
      </c>
      <c r="K63" s="60">
        <v>13</v>
      </c>
      <c r="L63" s="60">
        <v>13</v>
      </c>
      <c r="M63" s="60">
        <v>13</v>
      </c>
      <c r="N63" s="60">
        <v>13</v>
      </c>
      <c r="O63" s="60">
        <v>13</v>
      </c>
      <c r="P63" s="60">
        <v>13</v>
      </c>
      <c r="Q63" s="60">
        <v>13</v>
      </c>
      <c r="R63" s="60">
        <v>13</v>
      </c>
      <c r="S63" s="60">
        <v>13</v>
      </c>
      <c r="T63" s="60">
        <v>12</v>
      </c>
      <c r="U63" s="60">
        <v>14</v>
      </c>
      <c r="V63" s="60">
        <v>12</v>
      </c>
      <c r="W63" s="60">
        <v>155</v>
      </c>
    </row>
    <row r="64" spans="6:23" ht="15" customHeight="1" x14ac:dyDescent="0.2">
      <c r="F64" s="54"/>
      <c r="G64" s="54"/>
      <c r="H64" s="55"/>
      <c r="I64" s="59" t="s">
        <v>168</v>
      </c>
      <c r="J64" s="60" t="s">
        <v>167</v>
      </c>
      <c r="K64" s="60">
        <v>2</v>
      </c>
      <c r="L64" s="60">
        <v>2</v>
      </c>
      <c r="M64" s="60">
        <v>2</v>
      </c>
      <c r="N64" s="60">
        <v>2</v>
      </c>
      <c r="O64" s="60">
        <v>2</v>
      </c>
      <c r="P64" s="60">
        <v>2</v>
      </c>
      <c r="Q64" s="60">
        <v>1</v>
      </c>
      <c r="R64" s="60">
        <v>3</v>
      </c>
      <c r="S64" s="60">
        <v>2</v>
      </c>
      <c r="T64" s="60">
        <v>2</v>
      </c>
      <c r="U64" s="60">
        <v>2</v>
      </c>
      <c r="V64" s="60">
        <v>2</v>
      </c>
      <c r="W64" s="60">
        <v>24</v>
      </c>
    </row>
    <row r="65" spans="6:24" ht="15" customHeight="1" x14ac:dyDescent="0.2">
      <c r="F65" s="54"/>
      <c r="G65" s="54"/>
      <c r="H65" s="55"/>
      <c r="I65" s="59" t="s">
        <v>257</v>
      </c>
      <c r="J65" s="60" t="s">
        <v>258</v>
      </c>
      <c r="K65" s="60">
        <v>11</v>
      </c>
      <c r="L65" s="60">
        <v>11</v>
      </c>
      <c r="M65" s="60">
        <v>11</v>
      </c>
      <c r="N65" s="60">
        <v>11</v>
      </c>
      <c r="O65" s="60">
        <v>11</v>
      </c>
      <c r="P65" s="60">
        <v>11</v>
      </c>
      <c r="Q65" s="60">
        <v>11</v>
      </c>
      <c r="R65" s="60">
        <v>11</v>
      </c>
      <c r="S65" s="60">
        <v>12</v>
      </c>
      <c r="T65" s="60">
        <v>12</v>
      </c>
      <c r="U65" s="60">
        <v>12</v>
      </c>
      <c r="V65" s="60">
        <v>12</v>
      </c>
      <c r="W65" s="60">
        <v>136</v>
      </c>
    </row>
    <row r="66" spans="6:24" ht="15" customHeight="1" x14ac:dyDescent="0.2">
      <c r="F66" s="54"/>
      <c r="G66" s="54"/>
      <c r="H66" s="55"/>
      <c r="I66" s="58" t="s">
        <v>169</v>
      </c>
      <c r="J66" s="57" t="s">
        <v>170</v>
      </c>
      <c r="K66" s="57">
        <v>10</v>
      </c>
      <c r="L66" s="57">
        <v>10</v>
      </c>
      <c r="M66" s="57">
        <v>10</v>
      </c>
      <c r="N66" s="57">
        <v>10</v>
      </c>
      <c r="O66" s="57">
        <v>10</v>
      </c>
      <c r="P66" s="57">
        <v>10</v>
      </c>
      <c r="Q66" s="57">
        <v>10</v>
      </c>
      <c r="R66" s="57">
        <v>9</v>
      </c>
      <c r="S66" s="57">
        <v>11</v>
      </c>
      <c r="T66" s="57">
        <v>10</v>
      </c>
      <c r="U66" s="57">
        <v>10</v>
      </c>
      <c r="V66" s="57">
        <v>9</v>
      </c>
      <c r="W66" s="57">
        <v>119</v>
      </c>
    </row>
    <row r="67" spans="6:24" ht="15" customHeight="1" x14ac:dyDescent="0.2">
      <c r="F67" s="54"/>
      <c r="G67" s="54"/>
      <c r="H67" s="55"/>
      <c r="I67" s="59" t="s">
        <v>171</v>
      </c>
      <c r="J67" s="60" t="s">
        <v>172</v>
      </c>
      <c r="K67" s="60">
        <v>7</v>
      </c>
      <c r="L67" s="60">
        <v>7</v>
      </c>
      <c r="M67" s="60">
        <v>7</v>
      </c>
      <c r="N67" s="60">
        <v>7</v>
      </c>
      <c r="O67" s="60">
        <v>7</v>
      </c>
      <c r="P67" s="60">
        <v>7</v>
      </c>
      <c r="Q67" s="60">
        <v>7</v>
      </c>
      <c r="R67" s="60">
        <v>6</v>
      </c>
      <c r="S67" s="60">
        <v>8</v>
      </c>
      <c r="T67" s="60">
        <v>7</v>
      </c>
      <c r="U67" s="60">
        <v>4</v>
      </c>
      <c r="V67" s="60">
        <v>4</v>
      </c>
      <c r="W67" s="60">
        <v>78</v>
      </c>
    </row>
    <row r="68" spans="6:24" ht="15" customHeight="1" x14ac:dyDescent="0.2">
      <c r="F68" s="54"/>
      <c r="G68" s="54"/>
      <c r="H68" s="55"/>
      <c r="I68" s="59" t="s">
        <v>173</v>
      </c>
      <c r="J68" s="60" t="s">
        <v>174</v>
      </c>
      <c r="K68" s="60">
        <v>3</v>
      </c>
      <c r="L68" s="60">
        <v>3</v>
      </c>
      <c r="M68" s="60">
        <v>3</v>
      </c>
      <c r="N68" s="60">
        <v>3</v>
      </c>
      <c r="O68" s="60">
        <v>3</v>
      </c>
      <c r="P68" s="60">
        <v>3</v>
      </c>
      <c r="Q68" s="60">
        <v>3</v>
      </c>
      <c r="R68" s="60">
        <v>3</v>
      </c>
      <c r="S68" s="60">
        <v>3</v>
      </c>
      <c r="T68" s="60">
        <v>3</v>
      </c>
      <c r="U68" s="60">
        <v>6</v>
      </c>
      <c r="V68" s="60">
        <v>5</v>
      </c>
      <c r="W68" s="60">
        <v>41</v>
      </c>
    </row>
    <row r="69" spans="6:24" ht="15" customHeight="1" x14ac:dyDescent="0.2">
      <c r="F69" s="54"/>
      <c r="G69" s="54"/>
      <c r="H69" s="55"/>
      <c r="I69" s="58" t="s">
        <v>175</v>
      </c>
      <c r="J69" s="57" t="s">
        <v>176</v>
      </c>
      <c r="K69" s="57">
        <v>12</v>
      </c>
      <c r="L69" s="57">
        <v>5</v>
      </c>
      <c r="M69" s="57">
        <v>5</v>
      </c>
      <c r="N69" s="57">
        <v>7</v>
      </c>
      <c r="O69" s="57">
        <v>10</v>
      </c>
      <c r="P69" s="57">
        <v>11</v>
      </c>
      <c r="Q69" s="57">
        <v>14</v>
      </c>
      <c r="R69" s="57">
        <v>9</v>
      </c>
      <c r="S69" s="57">
        <v>12</v>
      </c>
      <c r="T69" s="57">
        <v>13</v>
      </c>
      <c r="U69" s="57">
        <v>9</v>
      </c>
      <c r="V69" s="57">
        <v>9</v>
      </c>
      <c r="W69" s="57">
        <v>116</v>
      </c>
    </row>
    <row r="70" spans="6:24" ht="15" customHeight="1" x14ac:dyDescent="0.2">
      <c r="F70" s="54"/>
      <c r="G70" s="54"/>
      <c r="H70" s="55"/>
      <c r="I70" s="59" t="s">
        <v>177</v>
      </c>
      <c r="J70" s="60" t="s">
        <v>178</v>
      </c>
      <c r="K70" s="60">
        <v>12</v>
      </c>
      <c r="L70" s="60">
        <v>5</v>
      </c>
      <c r="M70" s="60">
        <v>5</v>
      </c>
      <c r="N70" s="60">
        <v>6</v>
      </c>
      <c r="O70" s="60">
        <v>10</v>
      </c>
      <c r="P70" s="60">
        <v>10</v>
      </c>
      <c r="Q70" s="60">
        <v>11</v>
      </c>
      <c r="R70" s="60">
        <v>8</v>
      </c>
      <c r="S70" s="60">
        <v>12</v>
      </c>
      <c r="T70" s="60">
        <v>13</v>
      </c>
      <c r="U70" s="60">
        <v>9</v>
      </c>
      <c r="V70" s="60">
        <v>9</v>
      </c>
      <c r="W70" s="60">
        <v>110</v>
      </c>
    </row>
    <row r="71" spans="6:24" ht="15" customHeight="1" x14ac:dyDescent="0.2">
      <c r="F71" s="54"/>
      <c r="G71" s="54"/>
      <c r="H71" s="55"/>
      <c r="I71" s="59" t="s">
        <v>179</v>
      </c>
      <c r="J71" s="60" t="s">
        <v>180</v>
      </c>
      <c r="K71" s="60">
        <v>0</v>
      </c>
      <c r="L71" s="60">
        <v>0</v>
      </c>
      <c r="M71" s="60">
        <v>0</v>
      </c>
      <c r="N71" s="60">
        <v>1</v>
      </c>
      <c r="O71" s="60">
        <v>0</v>
      </c>
      <c r="P71" s="60">
        <v>1</v>
      </c>
      <c r="Q71" s="60">
        <v>3</v>
      </c>
      <c r="R71" s="60">
        <v>1</v>
      </c>
      <c r="S71" s="60">
        <v>0</v>
      </c>
      <c r="T71" s="60">
        <v>0</v>
      </c>
      <c r="U71" s="60">
        <v>0</v>
      </c>
      <c r="V71" s="60">
        <v>0</v>
      </c>
      <c r="W71" s="60">
        <v>6</v>
      </c>
    </row>
    <row r="72" spans="6:24" ht="15" customHeight="1" x14ac:dyDescent="0.2">
      <c r="F72" s="54"/>
      <c r="G72" s="54"/>
      <c r="H72" s="55"/>
      <c r="I72" s="56" t="s">
        <v>181</v>
      </c>
      <c r="J72" s="57" t="s">
        <v>182</v>
      </c>
      <c r="K72" s="57">
        <v>186499820.30000001</v>
      </c>
      <c r="L72" s="57">
        <v>156451784.90000001</v>
      </c>
      <c r="M72" s="57">
        <v>152699712.69999999</v>
      </c>
      <c r="N72" s="57">
        <v>148804481.09999999</v>
      </c>
      <c r="O72" s="57">
        <v>150379656.59999999</v>
      </c>
      <c r="P72" s="57">
        <v>161471301</v>
      </c>
      <c r="Q72" s="57">
        <v>171242238.09999999</v>
      </c>
      <c r="R72" s="57">
        <v>166685681.30000001</v>
      </c>
      <c r="S72" s="57">
        <v>175548003.69999999</v>
      </c>
      <c r="T72" s="57">
        <v>176450783</v>
      </c>
      <c r="U72" s="57">
        <v>164522449</v>
      </c>
      <c r="V72" s="57">
        <v>155309482.30000001</v>
      </c>
      <c r="W72" s="57">
        <v>1966065394</v>
      </c>
      <c r="X72" s="85">
        <f>+W72-W114</f>
        <v>1748994344</v>
      </c>
    </row>
    <row r="73" spans="6:24" ht="15" customHeight="1" x14ac:dyDescent="0.2">
      <c r="F73" s="54"/>
      <c r="G73" s="54"/>
      <c r="H73" s="55"/>
      <c r="I73" s="58" t="s">
        <v>183</v>
      </c>
      <c r="J73" s="57" t="s">
        <v>184</v>
      </c>
      <c r="K73" s="57">
        <v>17395170.100000001</v>
      </c>
      <c r="L73" s="57">
        <v>10702248.1</v>
      </c>
      <c r="M73" s="57">
        <v>6878929.2000000002</v>
      </c>
      <c r="N73" s="57">
        <v>9058700.1999999993</v>
      </c>
      <c r="O73" s="57">
        <v>4787791.0999999996</v>
      </c>
      <c r="P73" s="57">
        <v>4510976.9000000004</v>
      </c>
      <c r="Q73" s="57">
        <v>3916304.3</v>
      </c>
      <c r="R73" s="57">
        <v>3790058.8</v>
      </c>
      <c r="S73" s="57">
        <v>4563043.4000000004</v>
      </c>
      <c r="T73" s="57">
        <v>4233570.5999999996</v>
      </c>
      <c r="U73" s="57">
        <v>6175520.5</v>
      </c>
      <c r="V73" s="57">
        <v>10609173.4</v>
      </c>
      <c r="W73" s="57">
        <v>86621486.599999994</v>
      </c>
    </row>
    <row r="74" spans="6:24" ht="15" customHeight="1" x14ac:dyDescent="0.2">
      <c r="F74" s="54"/>
      <c r="G74" s="54"/>
      <c r="H74" s="55"/>
      <c r="I74" s="59" t="s">
        <v>185</v>
      </c>
      <c r="J74" s="60" t="s">
        <v>102</v>
      </c>
      <c r="K74" s="60">
        <v>1724209.9</v>
      </c>
      <c r="L74" s="60">
        <v>1080564.6000000001</v>
      </c>
      <c r="M74" s="60">
        <v>611986.4</v>
      </c>
      <c r="N74" s="60">
        <v>835879.3</v>
      </c>
      <c r="O74" s="60">
        <v>485298.8</v>
      </c>
      <c r="P74" s="60">
        <v>491673</v>
      </c>
      <c r="Q74" s="60">
        <v>294311.8</v>
      </c>
      <c r="R74" s="60">
        <v>341259.4</v>
      </c>
      <c r="S74" s="60">
        <v>401403.2</v>
      </c>
      <c r="T74" s="60">
        <v>373033.6</v>
      </c>
      <c r="U74" s="60">
        <v>492586.9</v>
      </c>
      <c r="V74" s="60">
        <v>704400.6</v>
      </c>
      <c r="W74" s="60">
        <v>7836607.5</v>
      </c>
    </row>
    <row r="75" spans="6:24" ht="15" customHeight="1" x14ac:dyDescent="0.2">
      <c r="F75" s="54"/>
      <c r="G75" s="54"/>
      <c r="H75" s="55"/>
      <c r="I75" s="59" t="s">
        <v>186</v>
      </c>
      <c r="J75" s="60" t="s">
        <v>104</v>
      </c>
      <c r="K75" s="60">
        <v>7075785</v>
      </c>
      <c r="L75" s="60">
        <v>4173839.1</v>
      </c>
      <c r="M75" s="60">
        <v>2024487.6</v>
      </c>
      <c r="N75" s="60">
        <v>2940755.3</v>
      </c>
      <c r="O75" s="60">
        <v>1771883.5</v>
      </c>
      <c r="P75" s="60">
        <v>1823471.5</v>
      </c>
      <c r="Q75" s="60">
        <v>1530842.6</v>
      </c>
      <c r="R75" s="60">
        <v>1476248.6</v>
      </c>
      <c r="S75" s="60">
        <v>1736988.3</v>
      </c>
      <c r="T75" s="60">
        <v>1567699.3</v>
      </c>
      <c r="U75" s="60">
        <v>1916253.4</v>
      </c>
      <c r="V75" s="60">
        <v>3310740.9</v>
      </c>
      <c r="W75" s="60">
        <v>31348995.100000001</v>
      </c>
    </row>
    <row r="76" spans="6:24" ht="15" customHeight="1" x14ac:dyDescent="0.2">
      <c r="F76" s="54"/>
      <c r="G76" s="54"/>
      <c r="H76" s="55"/>
      <c r="I76" s="59" t="s">
        <v>187</v>
      </c>
      <c r="J76" s="60" t="s">
        <v>106</v>
      </c>
      <c r="K76" s="60">
        <v>6005032.5</v>
      </c>
      <c r="L76" s="60">
        <v>3529505.9</v>
      </c>
      <c r="M76" s="60">
        <v>2689761.6</v>
      </c>
      <c r="N76" s="60">
        <v>3469546.9</v>
      </c>
      <c r="O76" s="60">
        <v>1652617.8</v>
      </c>
      <c r="P76" s="60">
        <v>1452347.7</v>
      </c>
      <c r="Q76" s="60">
        <v>1628145.3</v>
      </c>
      <c r="R76" s="60">
        <v>1423178.9</v>
      </c>
      <c r="S76" s="60">
        <v>1724609.2</v>
      </c>
      <c r="T76" s="60">
        <v>1592418.7</v>
      </c>
      <c r="U76" s="60">
        <v>2512202</v>
      </c>
      <c r="V76" s="60">
        <v>4550523.0999999996</v>
      </c>
      <c r="W76" s="60">
        <v>32229889.600000001</v>
      </c>
    </row>
    <row r="77" spans="6:24" ht="15" customHeight="1" x14ac:dyDescent="0.2">
      <c r="F77" s="54"/>
      <c r="G77" s="54"/>
      <c r="H77" s="55"/>
      <c r="I77" s="59" t="s">
        <v>188</v>
      </c>
      <c r="J77" s="60" t="s">
        <v>108</v>
      </c>
      <c r="K77" s="60">
        <v>7226</v>
      </c>
      <c r="L77" s="60">
        <v>4890.1000000000004</v>
      </c>
      <c r="M77" s="60">
        <v>4512.7</v>
      </c>
      <c r="N77" s="60">
        <v>5362.5</v>
      </c>
      <c r="O77" s="60">
        <v>3869.8</v>
      </c>
      <c r="P77" s="60">
        <v>4279.8999999999996</v>
      </c>
      <c r="Q77" s="60">
        <v>3395</v>
      </c>
      <c r="R77" s="60">
        <v>2535.9</v>
      </c>
      <c r="S77" s="60">
        <v>2999.2</v>
      </c>
      <c r="T77" s="60">
        <v>5416.6</v>
      </c>
      <c r="U77" s="60">
        <v>9526.6</v>
      </c>
      <c r="V77" s="60">
        <v>5808.8</v>
      </c>
      <c r="W77" s="60">
        <v>59823.1</v>
      </c>
    </row>
    <row r="78" spans="6:24" ht="15" customHeight="1" x14ac:dyDescent="0.2">
      <c r="F78" s="54"/>
      <c r="G78" s="54"/>
      <c r="H78" s="55"/>
      <c r="I78" s="59" t="s">
        <v>189</v>
      </c>
      <c r="J78" s="60" t="s">
        <v>110</v>
      </c>
      <c r="K78" s="60">
        <v>780953.59999999998</v>
      </c>
      <c r="L78" s="60">
        <v>529057.19999999995</v>
      </c>
      <c r="M78" s="60">
        <v>456067.1</v>
      </c>
      <c r="N78" s="60">
        <v>517837.1</v>
      </c>
      <c r="O78" s="60">
        <v>182157.5</v>
      </c>
      <c r="P78" s="60">
        <v>133049.79999999999</v>
      </c>
      <c r="Q78" s="60">
        <v>89280.8</v>
      </c>
      <c r="R78" s="60">
        <v>96309.3</v>
      </c>
      <c r="S78" s="60">
        <v>128437.8</v>
      </c>
      <c r="T78" s="60">
        <v>127659.4</v>
      </c>
      <c r="U78" s="60">
        <v>358826.4</v>
      </c>
      <c r="V78" s="60">
        <v>620798.4</v>
      </c>
      <c r="W78" s="60">
        <v>4020434.4</v>
      </c>
    </row>
    <row r="79" spans="6:24" ht="15" customHeight="1" x14ac:dyDescent="0.2">
      <c r="F79" s="54"/>
      <c r="G79" s="54"/>
      <c r="H79" s="55"/>
      <c r="I79" s="59" t="s">
        <v>190</v>
      </c>
      <c r="J79" s="60" t="s">
        <v>112</v>
      </c>
      <c r="K79" s="60">
        <v>87963.6</v>
      </c>
      <c r="L79" s="60">
        <v>62801.2</v>
      </c>
      <c r="M79" s="60">
        <v>51151.5</v>
      </c>
      <c r="N79" s="60">
        <v>37527.9</v>
      </c>
      <c r="O79" s="60">
        <v>32152.7</v>
      </c>
      <c r="P79" s="60">
        <v>23694.6</v>
      </c>
      <c r="Q79" s="60">
        <v>21322.9</v>
      </c>
      <c r="R79" s="60">
        <v>12856.7</v>
      </c>
      <c r="S79" s="60">
        <v>20465.7</v>
      </c>
      <c r="T79" s="60">
        <v>20795.599999999999</v>
      </c>
      <c r="U79" s="60">
        <v>54108.5</v>
      </c>
      <c r="V79" s="60">
        <v>49507.3</v>
      </c>
      <c r="W79" s="60">
        <v>474348.2</v>
      </c>
    </row>
    <row r="80" spans="6:24" ht="15" customHeight="1" x14ac:dyDescent="0.2">
      <c r="F80" s="54"/>
      <c r="G80" s="54"/>
      <c r="H80" s="55"/>
      <c r="I80" s="59" t="s">
        <v>191</v>
      </c>
      <c r="J80" s="60" t="s">
        <v>114</v>
      </c>
      <c r="K80" s="60">
        <v>3634.4</v>
      </c>
      <c r="L80" s="60">
        <v>7752.1</v>
      </c>
      <c r="M80" s="60">
        <v>9590.1</v>
      </c>
      <c r="N80" s="60">
        <v>9517.2999999999993</v>
      </c>
      <c r="O80" s="60">
        <v>7461</v>
      </c>
      <c r="P80" s="60">
        <v>-12928.4</v>
      </c>
      <c r="Q80" s="60">
        <v>3073.4</v>
      </c>
      <c r="R80" s="60">
        <v>63.2</v>
      </c>
      <c r="S80" s="60">
        <v>199.3</v>
      </c>
      <c r="T80" s="60">
        <v>62.6</v>
      </c>
      <c r="U80" s="60">
        <v>285.39999999999998</v>
      </c>
      <c r="V80" s="60">
        <v>958.3</v>
      </c>
      <c r="W80" s="60">
        <v>29668.7</v>
      </c>
    </row>
    <row r="81" spans="6:23" ht="15" customHeight="1" x14ac:dyDescent="0.2">
      <c r="F81" s="54"/>
      <c r="G81" s="54"/>
      <c r="H81" s="55"/>
      <c r="I81" s="59" t="s">
        <v>192</v>
      </c>
      <c r="J81" s="60" t="s">
        <v>116</v>
      </c>
      <c r="K81" s="60">
        <v>432738.5</v>
      </c>
      <c r="L81" s="60">
        <v>348527.1</v>
      </c>
      <c r="M81" s="60">
        <v>180921.2</v>
      </c>
      <c r="N81" s="60">
        <v>257945.3</v>
      </c>
      <c r="O81" s="60">
        <v>97949.6</v>
      </c>
      <c r="P81" s="60">
        <v>72008.899999999994</v>
      </c>
      <c r="Q81" s="60">
        <v>28578.7</v>
      </c>
      <c r="R81" s="60">
        <v>47301.4</v>
      </c>
      <c r="S81" s="60">
        <v>64528.800000000003</v>
      </c>
      <c r="T81" s="60">
        <v>56720.800000000003</v>
      </c>
      <c r="U81" s="60">
        <v>132700.4</v>
      </c>
      <c r="V81" s="60">
        <v>324155.3</v>
      </c>
      <c r="W81" s="60">
        <v>2044076</v>
      </c>
    </row>
    <row r="82" spans="6:23" ht="15" customHeight="1" x14ac:dyDescent="0.2">
      <c r="F82" s="54"/>
      <c r="G82" s="54"/>
      <c r="H82" s="55"/>
      <c r="I82" s="59" t="s">
        <v>193</v>
      </c>
      <c r="J82" s="60" t="s">
        <v>118</v>
      </c>
      <c r="K82" s="60">
        <v>950845.6</v>
      </c>
      <c r="L82" s="60">
        <v>712610.4</v>
      </c>
      <c r="M82" s="60">
        <v>575964.69999999995</v>
      </c>
      <c r="N82" s="60">
        <v>640884.69999999995</v>
      </c>
      <c r="O82" s="60">
        <v>393707.8</v>
      </c>
      <c r="P82" s="60">
        <v>321277.90000000002</v>
      </c>
      <c r="Q82" s="60">
        <v>174085.5</v>
      </c>
      <c r="R82" s="60">
        <v>220863.5</v>
      </c>
      <c r="S82" s="60">
        <v>283083.3</v>
      </c>
      <c r="T82" s="60">
        <v>279567.8</v>
      </c>
      <c r="U82" s="60">
        <v>451017</v>
      </c>
      <c r="V82" s="60">
        <v>709030.8</v>
      </c>
      <c r="W82" s="60">
        <v>5712939</v>
      </c>
    </row>
    <row r="83" spans="6:23" ht="15" customHeight="1" x14ac:dyDescent="0.2">
      <c r="F83" s="54"/>
      <c r="G83" s="54"/>
      <c r="H83" s="55"/>
      <c r="I83" s="59" t="s">
        <v>194</v>
      </c>
      <c r="J83" s="60" t="s">
        <v>120</v>
      </c>
      <c r="K83" s="60">
        <v>326781</v>
      </c>
      <c r="L83" s="60">
        <v>252700.4</v>
      </c>
      <c r="M83" s="60">
        <v>274486.3</v>
      </c>
      <c r="N83" s="60">
        <v>343443.9</v>
      </c>
      <c r="O83" s="60">
        <v>160692.6</v>
      </c>
      <c r="P83" s="60">
        <v>202102</v>
      </c>
      <c r="Q83" s="60">
        <v>143268.29999999999</v>
      </c>
      <c r="R83" s="60">
        <v>169441.9</v>
      </c>
      <c r="S83" s="60">
        <v>200328.6</v>
      </c>
      <c r="T83" s="60">
        <v>210196.2</v>
      </c>
      <c r="U83" s="60">
        <v>248013.9</v>
      </c>
      <c r="V83" s="60">
        <v>333249.90000000002</v>
      </c>
      <c r="W83" s="60">
        <v>2864705</v>
      </c>
    </row>
    <row r="84" spans="6:23" ht="15" customHeight="1" x14ac:dyDescent="0.2">
      <c r="F84" s="54"/>
      <c r="G84" s="54"/>
      <c r="H84" s="55"/>
      <c r="I84" s="58" t="s">
        <v>195</v>
      </c>
      <c r="J84" s="57" t="s">
        <v>196</v>
      </c>
      <c r="K84" s="57">
        <v>53289180.100000001</v>
      </c>
      <c r="L84" s="57">
        <v>44980203.600000001</v>
      </c>
      <c r="M84" s="57">
        <v>44056642.5</v>
      </c>
      <c r="N84" s="57">
        <v>46500538.299999997</v>
      </c>
      <c r="O84" s="57">
        <v>38137541.200000003</v>
      </c>
      <c r="P84" s="57">
        <v>39484336.299999997</v>
      </c>
      <c r="Q84" s="57">
        <v>38432062.399999999</v>
      </c>
      <c r="R84" s="57">
        <v>37298796</v>
      </c>
      <c r="S84" s="57">
        <v>39179426.700000003</v>
      </c>
      <c r="T84" s="57">
        <v>37704622.100000001</v>
      </c>
      <c r="U84" s="57">
        <v>40749695.399999999</v>
      </c>
      <c r="V84" s="57">
        <v>46217726</v>
      </c>
      <c r="W84" s="57">
        <v>506030770.60000002</v>
      </c>
    </row>
    <row r="85" spans="6:23" ht="15" customHeight="1" x14ac:dyDescent="0.2">
      <c r="F85" s="54"/>
      <c r="G85" s="54"/>
      <c r="H85" s="55"/>
      <c r="I85" s="59" t="s">
        <v>197</v>
      </c>
      <c r="J85" s="60" t="s">
        <v>124</v>
      </c>
      <c r="K85" s="60">
        <v>3003.9</v>
      </c>
      <c r="L85" s="60">
        <v>2047.4</v>
      </c>
      <c r="M85" s="60">
        <v>2724.5</v>
      </c>
      <c r="N85" s="60">
        <v>2598.9</v>
      </c>
      <c r="O85" s="60">
        <v>2518.9</v>
      </c>
      <c r="P85" s="60">
        <v>2575.9</v>
      </c>
      <c r="Q85" s="60">
        <v>3074.9</v>
      </c>
      <c r="R85" s="60">
        <v>3127.2</v>
      </c>
      <c r="S85" s="60">
        <v>3262.2</v>
      </c>
      <c r="T85" s="60">
        <v>2848.2</v>
      </c>
      <c r="U85" s="60">
        <v>3448.7</v>
      </c>
      <c r="V85" s="60">
        <v>3153.5</v>
      </c>
      <c r="W85" s="60">
        <v>34384.199999999997</v>
      </c>
    </row>
    <row r="86" spans="6:23" ht="15" customHeight="1" x14ac:dyDescent="0.2">
      <c r="I86" s="59" t="s">
        <v>199</v>
      </c>
      <c r="J86" s="60" t="s">
        <v>128</v>
      </c>
      <c r="K86" s="60">
        <v>9133.6</v>
      </c>
      <c r="L86" s="60">
        <v>13683.1</v>
      </c>
      <c r="M86" s="60">
        <v>13617.1</v>
      </c>
      <c r="N86" s="60">
        <v>9016</v>
      </c>
      <c r="O86" s="60">
        <v>11312.9</v>
      </c>
      <c r="P86" s="60">
        <v>12056.6</v>
      </c>
      <c r="Q86" s="60">
        <v>7114.8</v>
      </c>
      <c r="R86" s="60">
        <v>8183.9</v>
      </c>
      <c r="S86" s="60">
        <v>9785.1</v>
      </c>
      <c r="T86" s="60">
        <v>9943.2000000000007</v>
      </c>
      <c r="U86" s="60">
        <v>23743.5</v>
      </c>
      <c r="V86" s="60">
        <v>12519.4</v>
      </c>
      <c r="W86" s="60">
        <v>140109.20000000001</v>
      </c>
    </row>
    <row r="87" spans="6:23" ht="15" customHeight="1" x14ac:dyDescent="0.2">
      <c r="I87" s="59" t="s">
        <v>200</v>
      </c>
      <c r="J87" s="60" t="s">
        <v>130</v>
      </c>
      <c r="K87" s="60">
        <v>801180.4</v>
      </c>
      <c r="L87" s="60">
        <v>608483.30000000005</v>
      </c>
      <c r="M87" s="60">
        <v>356145.4</v>
      </c>
      <c r="N87" s="60">
        <v>450163.7</v>
      </c>
      <c r="O87" s="60">
        <v>320787.90000000002</v>
      </c>
      <c r="P87" s="60">
        <v>326226.5</v>
      </c>
      <c r="Q87" s="60">
        <v>304689.3</v>
      </c>
      <c r="R87" s="60">
        <v>291077.09999999998</v>
      </c>
      <c r="S87" s="60">
        <v>363259.6</v>
      </c>
      <c r="T87" s="60">
        <v>353215.5</v>
      </c>
      <c r="U87" s="60">
        <v>376582.3</v>
      </c>
      <c r="V87" s="60">
        <v>408148.1</v>
      </c>
      <c r="W87" s="60">
        <v>4959959.0999999996</v>
      </c>
    </row>
    <row r="88" spans="6:23" ht="15" customHeight="1" x14ac:dyDescent="0.2">
      <c r="I88" s="59" t="s">
        <v>201</v>
      </c>
      <c r="J88" s="60" t="s">
        <v>132</v>
      </c>
      <c r="K88" s="60">
        <v>1260932.1000000001</v>
      </c>
      <c r="L88" s="60">
        <v>1327853</v>
      </c>
      <c r="M88" s="60">
        <v>1202582.8999999999</v>
      </c>
      <c r="N88" s="60">
        <v>1195750</v>
      </c>
      <c r="O88" s="60">
        <v>1011396.8</v>
      </c>
      <c r="P88" s="60">
        <v>983459.4</v>
      </c>
      <c r="Q88" s="60">
        <v>955106</v>
      </c>
      <c r="R88" s="60">
        <v>917429.7</v>
      </c>
      <c r="S88" s="60">
        <v>1019867.9</v>
      </c>
      <c r="T88" s="60">
        <v>959824.2</v>
      </c>
      <c r="U88" s="60">
        <v>1054098.3999999999</v>
      </c>
      <c r="V88" s="60">
        <v>1258983.3</v>
      </c>
      <c r="W88" s="60">
        <v>13147283.699999999</v>
      </c>
    </row>
    <row r="89" spans="6:23" ht="15" customHeight="1" x14ac:dyDescent="0.2">
      <c r="I89" s="59" t="s">
        <v>202</v>
      </c>
      <c r="J89" s="60" t="s">
        <v>134</v>
      </c>
      <c r="K89" s="60">
        <v>1210736.5</v>
      </c>
      <c r="L89" s="60">
        <v>883851.8</v>
      </c>
      <c r="M89" s="60">
        <v>661494.1</v>
      </c>
      <c r="N89" s="60">
        <v>764231.7</v>
      </c>
      <c r="O89" s="60">
        <v>674189.2</v>
      </c>
      <c r="P89" s="60">
        <v>678912.8</v>
      </c>
      <c r="Q89" s="60">
        <v>607947.30000000005</v>
      </c>
      <c r="R89" s="60">
        <v>553603.5</v>
      </c>
      <c r="S89" s="60">
        <v>652318.6</v>
      </c>
      <c r="T89" s="60">
        <v>573705.80000000005</v>
      </c>
      <c r="U89" s="60">
        <v>679004.3</v>
      </c>
      <c r="V89" s="60">
        <v>923365.8</v>
      </c>
      <c r="W89" s="60">
        <v>8863361.4000000004</v>
      </c>
    </row>
    <row r="90" spans="6:23" ht="15" customHeight="1" x14ac:dyDescent="0.2">
      <c r="I90" s="59" t="s">
        <v>203</v>
      </c>
      <c r="J90" s="60" t="s">
        <v>136</v>
      </c>
      <c r="K90" s="60">
        <v>461247</v>
      </c>
      <c r="L90" s="60">
        <v>210846.9</v>
      </c>
      <c r="M90" s="60">
        <v>233480</v>
      </c>
      <c r="N90" s="60">
        <v>425597.3</v>
      </c>
      <c r="O90" s="60">
        <v>123842.2</v>
      </c>
      <c r="P90" s="60">
        <v>477571.3</v>
      </c>
      <c r="Q90" s="60">
        <v>195262.9</v>
      </c>
      <c r="R90" s="60">
        <v>235796.8</v>
      </c>
      <c r="S90" s="60">
        <v>217038.7</v>
      </c>
      <c r="T90" s="60">
        <v>283748</v>
      </c>
      <c r="U90" s="60">
        <v>276629.59999999998</v>
      </c>
      <c r="V90" s="60">
        <v>250406.5</v>
      </c>
      <c r="W90" s="60">
        <v>3391467.2</v>
      </c>
    </row>
    <row r="91" spans="6:23" ht="15" customHeight="1" x14ac:dyDescent="0.2">
      <c r="I91" s="59" t="s">
        <v>204</v>
      </c>
      <c r="J91" s="60" t="s">
        <v>138</v>
      </c>
      <c r="K91" s="60">
        <v>0</v>
      </c>
      <c r="L91" s="60">
        <v>3906.7</v>
      </c>
      <c r="M91" s="60">
        <v>0</v>
      </c>
      <c r="N91" s="60">
        <v>0</v>
      </c>
      <c r="O91" s="60">
        <v>0</v>
      </c>
      <c r="P91" s="60">
        <v>336.6</v>
      </c>
      <c r="Q91" s="60">
        <v>50613.3</v>
      </c>
      <c r="R91" s="60">
        <v>8408</v>
      </c>
      <c r="S91" s="60">
        <v>10.4</v>
      </c>
      <c r="T91" s="60">
        <v>0</v>
      </c>
      <c r="U91" s="60">
        <v>95021.4</v>
      </c>
      <c r="V91" s="60">
        <v>35203.5</v>
      </c>
      <c r="W91" s="60">
        <v>193499.9</v>
      </c>
    </row>
    <row r="92" spans="6:23" ht="15" customHeight="1" x14ac:dyDescent="0.2">
      <c r="I92" s="59" t="s">
        <v>205</v>
      </c>
      <c r="J92" s="60" t="s">
        <v>140</v>
      </c>
      <c r="K92" s="60">
        <v>-49777.1</v>
      </c>
      <c r="L92" s="60">
        <v>160959.9</v>
      </c>
      <c r="M92" s="60">
        <v>154007</v>
      </c>
      <c r="N92" s="60">
        <v>167637</v>
      </c>
      <c r="O92" s="60">
        <v>238732.3</v>
      </c>
      <c r="P92" s="60">
        <v>40033.1</v>
      </c>
      <c r="Q92" s="60">
        <v>18615.5</v>
      </c>
      <c r="R92" s="60">
        <v>27339.1</v>
      </c>
      <c r="S92" s="60">
        <v>2536.8000000000002</v>
      </c>
      <c r="T92" s="60">
        <v>756.6</v>
      </c>
      <c r="U92" s="60">
        <v>23456.1</v>
      </c>
      <c r="V92" s="60">
        <v>189580.6</v>
      </c>
      <c r="W92" s="60">
        <v>973876.9</v>
      </c>
    </row>
    <row r="93" spans="6:23" ht="15" customHeight="1" x14ac:dyDescent="0.2">
      <c r="I93" s="59" t="s">
        <v>206</v>
      </c>
      <c r="J93" s="60" t="s">
        <v>142</v>
      </c>
      <c r="K93" s="60">
        <v>59994.7</v>
      </c>
      <c r="L93" s="60">
        <v>45652.1</v>
      </c>
      <c r="M93" s="60">
        <v>41889.4</v>
      </c>
      <c r="N93" s="60">
        <v>45398</v>
      </c>
      <c r="O93" s="60">
        <v>43551.4</v>
      </c>
      <c r="P93" s="60">
        <v>48363.7</v>
      </c>
      <c r="Q93" s="60">
        <v>44287.199999999997</v>
      </c>
      <c r="R93" s="60">
        <v>-19813.5</v>
      </c>
      <c r="S93" s="60">
        <v>45698.6</v>
      </c>
      <c r="T93" s="60">
        <v>39449.300000000003</v>
      </c>
      <c r="U93" s="60">
        <v>44112.1</v>
      </c>
      <c r="V93" s="60">
        <v>41951.5</v>
      </c>
      <c r="W93" s="60">
        <v>480534.5</v>
      </c>
    </row>
    <row r="94" spans="6:23" ht="15" customHeight="1" x14ac:dyDescent="0.2">
      <c r="I94" s="59" t="s">
        <v>207</v>
      </c>
      <c r="J94" s="60" t="s">
        <v>144</v>
      </c>
      <c r="K94" s="60">
        <v>3768</v>
      </c>
      <c r="L94" s="60">
        <v>4023</v>
      </c>
      <c r="M94" s="60">
        <v>4632.8</v>
      </c>
      <c r="N94" s="60">
        <v>4339.8</v>
      </c>
      <c r="O94" s="60">
        <v>4212.5</v>
      </c>
      <c r="P94" s="60">
        <v>5048.7</v>
      </c>
      <c r="Q94" s="60">
        <v>4754.1000000000004</v>
      </c>
      <c r="R94" s="60">
        <v>4654.1000000000004</v>
      </c>
      <c r="S94" s="60">
        <v>5482.4</v>
      </c>
      <c r="T94" s="60">
        <v>5277.3</v>
      </c>
      <c r="U94" s="60">
        <v>4329.3999999999996</v>
      </c>
      <c r="V94" s="60">
        <v>3937.6</v>
      </c>
      <c r="W94" s="60">
        <v>54459.7</v>
      </c>
    </row>
    <row r="95" spans="6:23" ht="15" customHeight="1" x14ac:dyDescent="0.2">
      <c r="I95" s="59" t="s">
        <v>208</v>
      </c>
      <c r="J95" s="60" t="s">
        <v>146</v>
      </c>
      <c r="K95" s="60">
        <v>6415</v>
      </c>
      <c r="L95" s="60">
        <v>6725.4</v>
      </c>
      <c r="M95" s="60">
        <v>15996.4</v>
      </c>
      <c r="N95" s="60">
        <v>15642.6</v>
      </c>
      <c r="O95" s="60">
        <v>22424.3</v>
      </c>
      <c r="P95" s="60">
        <v>13832</v>
      </c>
      <c r="Q95" s="60">
        <v>15587</v>
      </c>
      <c r="R95" s="60">
        <v>15214.9</v>
      </c>
      <c r="S95" s="60">
        <v>13488</v>
      </c>
      <c r="T95" s="60">
        <v>13929.5</v>
      </c>
      <c r="U95" s="60">
        <v>-10580.5</v>
      </c>
      <c r="V95" s="60">
        <v>10673.8</v>
      </c>
      <c r="W95" s="60">
        <v>139348.4</v>
      </c>
    </row>
    <row r="96" spans="6:23" ht="15" customHeight="1" x14ac:dyDescent="0.2">
      <c r="I96" s="59" t="s">
        <v>209</v>
      </c>
      <c r="J96" s="60" t="s">
        <v>148</v>
      </c>
      <c r="K96" s="60">
        <v>850290.7</v>
      </c>
      <c r="L96" s="60">
        <v>965788.7</v>
      </c>
      <c r="M96" s="60">
        <v>-159473.60000000001</v>
      </c>
      <c r="N96" s="60">
        <v>649057.6</v>
      </c>
      <c r="O96" s="60">
        <v>334900.3</v>
      </c>
      <c r="P96" s="60">
        <v>343854.9</v>
      </c>
      <c r="Q96" s="60">
        <v>286892.40000000002</v>
      </c>
      <c r="R96" s="60">
        <v>277683.90000000002</v>
      </c>
      <c r="S96" s="60">
        <v>362439.1</v>
      </c>
      <c r="T96" s="60">
        <v>324225.8</v>
      </c>
      <c r="U96" s="60">
        <v>377902.6</v>
      </c>
      <c r="V96" s="60">
        <v>493201.1</v>
      </c>
      <c r="W96" s="60">
        <v>5106763.5</v>
      </c>
    </row>
    <row r="97" spans="9:23" ht="15" customHeight="1" x14ac:dyDescent="0.2">
      <c r="I97" s="59" t="s">
        <v>210</v>
      </c>
      <c r="J97" s="60" t="s">
        <v>150</v>
      </c>
      <c r="K97" s="60">
        <v>7861566.7000000002</v>
      </c>
      <c r="L97" s="60">
        <v>6337028.2999999998</v>
      </c>
      <c r="M97" s="60">
        <v>5978243.0999999996</v>
      </c>
      <c r="N97" s="60">
        <v>6426821.4000000004</v>
      </c>
      <c r="O97" s="60">
        <v>5315553.4000000004</v>
      </c>
      <c r="P97" s="60">
        <v>5318920.7</v>
      </c>
      <c r="Q97" s="60">
        <v>5082038.0999999996</v>
      </c>
      <c r="R97" s="60">
        <v>4919322.8</v>
      </c>
      <c r="S97" s="60">
        <v>5494367.2999999998</v>
      </c>
      <c r="T97" s="60">
        <v>4893399.8</v>
      </c>
      <c r="U97" s="60">
        <v>5476795.9000000004</v>
      </c>
      <c r="V97" s="60">
        <v>6429317.7999999998</v>
      </c>
      <c r="W97" s="60">
        <v>69533375.299999997</v>
      </c>
    </row>
    <row r="98" spans="9:23" ht="15" customHeight="1" x14ac:dyDescent="0.2">
      <c r="I98" s="59" t="s">
        <v>211</v>
      </c>
      <c r="J98" s="60" t="s">
        <v>152</v>
      </c>
      <c r="K98" s="60">
        <v>14192381.6</v>
      </c>
      <c r="L98" s="60">
        <v>11373060.199999999</v>
      </c>
      <c r="M98" s="60">
        <v>11009629.199999999</v>
      </c>
      <c r="N98" s="60">
        <v>11943143.9</v>
      </c>
      <c r="O98" s="60">
        <v>9295149.1999999993</v>
      </c>
      <c r="P98" s="60">
        <v>9451832.3000000007</v>
      </c>
      <c r="Q98" s="60">
        <v>9232955.6999999993</v>
      </c>
      <c r="R98" s="60">
        <v>8756144.9000000004</v>
      </c>
      <c r="S98" s="60">
        <v>9628959.5999999996</v>
      </c>
      <c r="T98" s="60">
        <v>8490948.3000000007</v>
      </c>
      <c r="U98" s="60">
        <v>9984860.5</v>
      </c>
      <c r="V98" s="60">
        <v>11772622.1</v>
      </c>
      <c r="W98" s="60">
        <v>125131687.5</v>
      </c>
    </row>
    <row r="99" spans="9:23" ht="15" customHeight="1" x14ac:dyDescent="0.2">
      <c r="I99" s="59" t="s">
        <v>212</v>
      </c>
      <c r="J99" s="60" t="s">
        <v>154</v>
      </c>
      <c r="K99" s="60">
        <v>8321526.5</v>
      </c>
      <c r="L99" s="60">
        <v>7335138</v>
      </c>
      <c r="M99" s="60">
        <v>6203795.0999999996</v>
      </c>
      <c r="N99" s="60">
        <v>7231500.0999999996</v>
      </c>
      <c r="O99" s="60">
        <v>5588204.5</v>
      </c>
      <c r="P99" s="60">
        <v>5374471.0999999996</v>
      </c>
      <c r="Q99" s="60">
        <v>5528572.5</v>
      </c>
      <c r="R99" s="60">
        <v>5354912.5999999996</v>
      </c>
      <c r="S99" s="60">
        <v>5670653.5</v>
      </c>
      <c r="T99" s="60">
        <v>5231318.0999999996</v>
      </c>
      <c r="U99" s="60">
        <v>6180434</v>
      </c>
      <c r="V99" s="60">
        <v>7139199</v>
      </c>
      <c r="W99" s="60">
        <v>75159725</v>
      </c>
    </row>
    <row r="100" spans="9:23" ht="15" customHeight="1" x14ac:dyDescent="0.2">
      <c r="I100" s="59" t="s">
        <v>213</v>
      </c>
      <c r="J100" s="60" t="s">
        <v>156</v>
      </c>
      <c r="K100" s="60">
        <v>5849988.7000000002</v>
      </c>
      <c r="L100" s="60">
        <v>5365262.8</v>
      </c>
      <c r="M100" s="60">
        <v>6749476.2999999998</v>
      </c>
      <c r="N100" s="60">
        <v>5780386.2000000002</v>
      </c>
      <c r="O100" s="60">
        <v>5517359.2000000002</v>
      </c>
      <c r="P100" s="60">
        <v>5634496.7999999998</v>
      </c>
      <c r="Q100" s="60">
        <v>5669813.5999999996</v>
      </c>
      <c r="R100" s="60">
        <v>5524929.2999999998</v>
      </c>
      <c r="S100" s="60">
        <v>5874760.4000000004</v>
      </c>
      <c r="T100" s="60">
        <v>5583788.4000000004</v>
      </c>
      <c r="U100" s="60">
        <v>5109774.4000000004</v>
      </c>
      <c r="V100" s="60">
        <v>5914451.4000000004</v>
      </c>
      <c r="W100" s="60">
        <v>68574487.5</v>
      </c>
    </row>
    <row r="101" spans="9:23" ht="15" customHeight="1" x14ac:dyDescent="0.2">
      <c r="I101" s="59" t="s">
        <v>214</v>
      </c>
      <c r="J101" s="60" t="s">
        <v>158</v>
      </c>
      <c r="K101" s="60">
        <v>12446791.800000001</v>
      </c>
      <c r="L101" s="60">
        <v>10335893</v>
      </c>
      <c r="M101" s="60">
        <v>11588402.800000001</v>
      </c>
      <c r="N101" s="60">
        <v>11389254.1</v>
      </c>
      <c r="O101" s="60">
        <v>9633406.1999999993</v>
      </c>
      <c r="P101" s="60">
        <v>10772343.9</v>
      </c>
      <c r="Q101" s="60">
        <v>10424737.800000001</v>
      </c>
      <c r="R101" s="60">
        <v>10420781.699999999</v>
      </c>
      <c r="S101" s="60">
        <v>9815498.5</v>
      </c>
      <c r="T101" s="60">
        <v>10938244.1</v>
      </c>
      <c r="U101" s="60">
        <v>11050082.699999999</v>
      </c>
      <c r="V101" s="60">
        <v>11331011</v>
      </c>
      <c r="W101" s="60">
        <v>130146447.59999999</v>
      </c>
    </row>
    <row r="102" spans="9:23" ht="15" customHeight="1" x14ac:dyDescent="0.2">
      <c r="I102" s="58" t="s">
        <v>215</v>
      </c>
      <c r="J102" s="57" t="s">
        <v>216</v>
      </c>
      <c r="K102" s="57">
        <v>98105898.200000003</v>
      </c>
      <c r="L102" s="57">
        <v>89427899.299999997</v>
      </c>
      <c r="M102" s="57">
        <v>93070689.200000003</v>
      </c>
      <c r="N102" s="57">
        <v>82025005.799999997</v>
      </c>
      <c r="O102" s="57">
        <v>92272374.799999997</v>
      </c>
      <c r="P102" s="57">
        <v>93324500.599999994</v>
      </c>
      <c r="Q102" s="57">
        <v>98277305.900000006</v>
      </c>
      <c r="R102" s="57">
        <v>104344886.09999999</v>
      </c>
      <c r="S102" s="57">
        <v>107785564.40000001</v>
      </c>
      <c r="T102" s="57">
        <v>104425913.59999999</v>
      </c>
      <c r="U102" s="57">
        <v>99444981.5</v>
      </c>
      <c r="V102" s="57">
        <v>90015848.200000003</v>
      </c>
      <c r="W102" s="57">
        <v>1152520867.5999999</v>
      </c>
    </row>
    <row r="103" spans="9:23" ht="15" customHeight="1" x14ac:dyDescent="0.2">
      <c r="I103" s="59" t="s">
        <v>217</v>
      </c>
      <c r="J103" s="60" t="s">
        <v>162</v>
      </c>
      <c r="K103" s="60">
        <v>59693.9</v>
      </c>
      <c r="L103" s="60">
        <v>9379.1</v>
      </c>
      <c r="M103" s="60">
        <v>62.2</v>
      </c>
      <c r="N103" s="60">
        <v>7002.4</v>
      </c>
      <c r="O103" s="60">
        <v>17889.5</v>
      </c>
      <c r="P103" s="60">
        <v>252.5</v>
      </c>
      <c r="Q103" s="60">
        <v>120.3</v>
      </c>
      <c r="R103" s="60">
        <v>509.6</v>
      </c>
      <c r="S103" s="60">
        <v>0</v>
      </c>
      <c r="T103" s="60">
        <v>1316.2</v>
      </c>
      <c r="U103" s="60">
        <v>5018</v>
      </c>
      <c r="V103" s="60">
        <v>199465.4</v>
      </c>
      <c r="W103" s="60">
        <v>300709.09999999998</v>
      </c>
    </row>
    <row r="104" spans="9:23" ht="15" customHeight="1" x14ac:dyDescent="0.2">
      <c r="I104" s="59" t="s">
        <v>218</v>
      </c>
      <c r="J104" s="60" t="s">
        <v>162</v>
      </c>
      <c r="K104" s="60">
        <v>6345093.7000000002</v>
      </c>
      <c r="L104" s="60">
        <v>4990931.3</v>
      </c>
      <c r="M104" s="60">
        <v>6360441.0999999996</v>
      </c>
      <c r="N104" s="60">
        <v>5450709.5</v>
      </c>
      <c r="O104" s="60">
        <v>5381032.0999999996</v>
      </c>
      <c r="P104" s="60">
        <v>5424031</v>
      </c>
      <c r="Q104" s="60">
        <v>5867798.7999999998</v>
      </c>
      <c r="R104" s="60">
        <v>5243911.5</v>
      </c>
      <c r="S104" s="60">
        <v>5372743.7999999998</v>
      </c>
      <c r="T104" s="60">
        <v>5161118.5</v>
      </c>
      <c r="U104" s="60">
        <v>7450476.5</v>
      </c>
      <c r="V104" s="60">
        <v>5952235.7999999998</v>
      </c>
      <c r="W104" s="60">
        <v>69000523.599999994</v>
      </c>
    </row>
    <row r="105" spans="9:23" ht="15" customHeight="1" x14ac:dyDescent="0.2">
      <c r="I105" s="59" t="s">
        <v>219</v>
      </c>
      <c r="J105" s="60" t="s">
        <v>165</v>
      </c>
      <c r="K105" s="60">
        <v>333869.09999999998</v>
      </c>
      <c r="L105" s="60">
        <v>48058.400000000001</v>
      </c>
      <c r="M105" s="60">
        <v>15390.8</v>
      </c>
      <c r="N105" s="60">
        <v>137302.70000000001</v>
      </c>
      <c r="O105" s="60">
        <v>169909.5</v>
      </c>
      <c r="P105" s="60">
        <v>0</v>
      </c>
      <c r="Q105" s="60">
        <v>0</v>
      </c>
      <c r="R105" s="60">
        <v>42460.7</v>
      </c>
      <c r="S105" s="60">
        <v>99253.1</v>
      </c>
      <c r="T105" s="60">
        <v>138780.79999999999</v>
      </c>
      <c r="U105" s="60">
        <v>316308.2</v>
      </c>
      <c r="V105" s="60">
        <v>16624.900000000001</v>
      </c>
      <c r="W105" s="60">
        <v>1317958.2</v>
      </c>
    </row>
    <row r="106" spans="9:23" ht="15" customHeight="1" x14ac:dyDescent="0.2">
      <c r="I106" s="59" t="s">
        <v>220</v>
      </c>
      <c r="J106" s="60" t="s">
        <v>165</v>
      </c>
      <c r="K106" s="60">
        <v>8517767.8000000007</v>
      </c>
      <c r="L106" s="60">
        <v>8057505.5999999996</v>
      </c>
      <c r="M106" s="60">
        <v>8624921.1999999993</v>
      </c>
      <c r="N106" s="60">
        <v>9157365</v>
      </c>
      <c r="O106" s="60">
        <v>8317254.7999999998</v>
      </c>
      <c r="P106" s="60">
        <v>8166753.5999999996</v>
      </c>
      <c r="Q106" s="60">
        <v>7928601</v>
      </c>
      <c r="R106" s="60">
        <v>7156804.5</v>
      </c>
      <c r="S106" s="60">
        <v>7456878.7000000002</v>
      </c>
      <c r="T106" s="60">
        <v>8042238.4000000004</v>
      </c>
      <c r="U106" s="60">
        <v>8257832.4000000004</v>
      </c>
      <c r="V106" s="60">
        <v>8769605</v>
      </c>
      <c r="W106" s="60">
        <v>98453528</v>
      </c>
    </row>
    <row r="107" spans="9:23" ht="15" customHeight="1" x14ac:dyDescent="0.2">
      <c r="I107" s="59" t="s">
        <v>221</v>
      </c>
      <c r="J107" s="60" t="s">
        <v>167</v>
      </c>
      <c r="K107" s="60">
        <v>0</v>
      </c>
      <c r="L107" s="60">
        <v>12139.7</v>
      </c>
      <c r="M107" s="60">
        <v>0</v>
      </c>
      <c r="N107" s="60">
        <v>0</v>
      </c>
      <c r="O107" s="60">
        <v>0</v>
      </c>
      <c r="P107" s="60">
        <v>0</v>
      </c>
      <c r="Q107" s="60">
        <v>0</v>
      </c>
      <c r="R107" s="60">
        <v>0</v>
      </c>
      <c r="S107" s="60">
        <v>0</v>
      </c>
      <c r="T107" s="60">
        <v>0</v>
      </c>
      <c r="U107" s="60">
        <v>46702.6</v>
      </c>
      <c r="V107" s="60">
        <v>21692.5</v>
      </c>
      <c r="W107" s="60">
        <v>80534.8</v>
      </c>
    </row>
    <row r="108" spans="9:23" ht="15" customHeight="1" x14ac:dyDescent="0.2">
      <c r="I108" s="59" t="s">
        <v>222</v>
      </c>
      <c r="J108" s="60" t="s">
        <v>167</v>
      </c>
      <c r="K108" s="60">
        <v>4234979.7</v>
      </c>
      <c r="L108" s="60">
        <v>5759146.2000000002</v>
      </c>
      <c r="M108" s="60">
        <v>4810346.3</v>
      </c>
      <c r="N108" s="60">
        <v>4430913.5999999996</v>
      </c>
      <c r="O108" s="60">
        <v>4306405.8</v>
      </c>
      <c r="P108" s="60">
        <v>5074475.5</v>
      </c>
      <c r="Q108" s="60">
        <v>5933600.0999999996</v>
      </c>
      <c r="R108" s="60">
        <v>7715078.2000000002</v>
      </c>
      <c r="S108" s="60">
        <v>7614238.7999999998</v>
      </c>
      <c r="T108" s="60">
        <v>10227169.1</v>
      </c>
      <c r="U108" s="60">
        <v>7098078.9000000004</v>
      </c>
      <c r="V108" s="60">
        <v>6002024.2000000002</v>
      </c>
      <c r="W108" s="60">
        <v>73206456.400000006</v>
      </c>
    </row>
    <row r="109" spans="9:23" ht="15" customHeight="1" x14ac:dyDescent="0.2">
      <c r="I109" s="59" t="s">
        <v>259</v>
      </c>
      <c r="J109" s="60" t="s">
        <v>260</v>
      </c>
      <c r="K109" s="60">
        <v>0</v>
      </c>
      <c r="L109" s="60">
        <v>0</v>
      </c>
      <c r="M109" s="60">
        <v>0</v>
      </c>
      <c r="N109" s="60">
        <v>0</v>
      </c>
      <c r="O109" s="60">
        <v>0</v>
      </c>
      <c r="P109" s="60">
        <v>0</v>
      </c>
      <c r="Q109" s="60">
        <v>57650</v>
      </c>
      <c r="R109" s="60">
        <v>0</v>
      </c>
      <c r="S109" s="60">
        <v>0</v>
      </c>
      <c r="T109" s="60">
        <v>24300</v>
      </c>
      <c r="U109" s="60">
        <v>0</v>
      </c>
      <c r="V109" s="60">
        <v>628283.4</v>
      </c>
      <c r="W109" s="60">
        <v>710233.4</v>
      </c>
    </row>
    <row r="110" spans="9:23" ht="15" customHeight="1" x14ac:dyDescent="0.2">
      <c r="I110" s="59" t="s">
        <v>261</v>
      </c>
      <c r="J110" s="60" t="s">
        <v>258</v>
      </c>
      <c r="K110" s="60">
        <v>78614494</v>
      </c>
      <c r="L110" s="60">
        <v>70550739</v>
      </c>
      <c r="M110" s="60">
        <v>73259527.599999994</v>
      </c>
      <c r="N110" s="60">
        <v>62841712.600000001</v>
      </c>
      <c r="O110" s="60">
        <v>74079883.099999994</v>
      </c>
      <c r="P110" s="60">
        <v>74658988</v>
      </c>
      <c r="Q110" s="60">
        <v>78489535.700000003</v>
      </c>
      <c r="R110" s="60">
        <v>84186121.599999994</v>
      </c>
      <c r="S110" s="60">
        <v>87242450</v>
      </c>
      <c r="T110" s="60">
        <v>80830990.599999994</v>
      </c>
      <c r="U110" s="60">
        <v>76270564.900000006</v>
      </c>
      <c r="V110" s="60">
        <v>68425917</v>
      </c>
      <c r="W110" s="60">
        <v>909450924.10000002</v>
      </c>
    </row>
    <row r="111" spans="9:23" ht="15" customHeight="1" x14ac:dyDescent="0.2">
      <c r="I111" s="58" t="s">
        <v>223</v>
      </c>
      <c r="J111" s="57" t="s">
        <v>224</v>
      </c>
      <c r="K111" s="57">
        <v>510911.9</v>
      </c>
      <c r="L111" s="57">
        <v>371433.9</v>
      </c>
      <c r="M111" s="57">
        <v>345261.8</v>
      </c>
      <c r="N111" s="57">
        <v>343166.8</v>
      </c>
      <c r="O111" s="57">
        <v>291259.5</v>
      </c>
      <c r="P111" s="57">
        <v>269827.20000000001</v>
      </c>
      <c r="Q111" s="57">
        <v>260345.5</v>
      </c>
      <c r="R111" s="57">
        <v>188830.4</v>
      </c>
      <c r="S111" s="57">
        <v>221059.20000000001</v>
      </c>
      <c r="T111" s="57">
        <v>242406.7</v>
      </c>
      <c r="U111" s="57">
        <v>262991.59999999998</v>
      </c>
      <c r="V111" s="57">
        <v>513724.7</v>
      </c>
      <c r="W111" s="57">
        <v>3821219.2</v>
      </c>
    </row>
    <row r="112" spans="9:23" ht="15" customHeight="1" x14ac:dyDescent="0.2">
      <c r="I112" s="59" t="s">
        <v>225</v>
      </c>
      <c r="J112" s="60" t="s">
        <v>172</v>
      </c>
      <c r="K112" s="60">
        <v>232146.1</v>
      </c>
      <c r="L112" s="60">
        <v>158265.4</v>
      </c>
      <c r="M112" s="60">
        <v>89511</v>
      </c>
      <c r="N112" s="60">
        <v>123145.4</v>
      </c>
      <c r="O112" s="60">
        <v>91350.5</v>
      </c>
      <c r="P112" s="60">
        <v>84367</v>
      </c>
      <c r="Q112" s="60">
        <v>69569.100000000006</v>
      </c>
      <c r="R112" s="60">
        <v>11812</v>
      </c>
      <c r="S112" s="60">
        <v>49689.5</v>
      </c>
      <c r="T112" s="60">
        <v>45786</v>
      </c>
      <c r="U112" s="60">
        <v>2989.1</v>
      </c>
      <c r="V112" s="60">
        <v>225564.9</v>
      </c>
      <c r="W112" s="60">
        <v>1184196</v>
      </c>
    </row>
    <row r="113" spans="9:27" ht="15" customHeight="1" x14ac:dyDescent="0.2">
      <c r="I113" s="59" t="s">
        <v>226</v>
      </c>
      <c r="J113" s="60" t="s">
        <v>174</v>
      </c>
      <c r="K113" s="60">
        <v>278765.8</v>
      </c>
      <c r="L113" s="60">
        <v>213168.5</v>
      </c>
      <c r="M113" s="60">
        <v>255750.8</v>
      </c>
      <c r="N113" s="60">
        <v>220021.4</v>
      </c>
      <c r="O113" s="60">
        <v>199909</v>
      </c>
      <c r="P113" s="60">
        <v>185460.2</v>
      </c>
      <c r="Q113" s="60">
        <v>190776.4</v>
      </c>
      <c r="R113" s="60">
        <v>177018.4</v>
      </c>
      <c r="S113" s="60">
        <v>171369.7</v>
      </c>
      <c r="T113" s="60">
        <v>196620.7</v>
      </c>
      <c r="U113" s="60">
        <v>260002.5</v>
      </c>
      <c r="V113" s="60">
        <v>288159.8</v>
      </c>
      <c r="W113" s="60">
        <v>2637023.2000000002</v>
      </c>
    </row>
    <row r="114" spans="9:27" ht="15" customHeight="1" x14ac:dyDescent="0.2">
      <c r="I114" s="58" t="s">
        <v>227</v>
      </c>
      <c r="J114" s="57" t="s">
        <v>228</v>
      </c>
      <c r="K114" s="57">
        <v>17198660</v>
      </c>
      <c r="L114" s="57">
        <v>10970000</v>
      </c>
      <c r="M114" s="57">
        <v>8348190</v>
      </c>
      <c r="N114" s="57">
        <v>10877070</v>
      </c>
      <c r="O114" s="57">
        <v>14890690</v>
      </c>
      <c r="P114" s="57">
        <v>23881660</v>
      </c>
      <c r="Q114" s="57">
        <v>30356220</v>
      </c>
      <c r="R114" s="57">
        <v>21063110</v>
      </c>
      <c r="S114" s="57">
        <v>23798910</v>
      </c>
      <c r="T114" s="57">
        <v>29844270</v>
      </c>
      <c r="U114" s="57">
        <v>17889260</v>
      </c>
      <c r="V114" s="57">
        <v>7953010</v>
      </c>
      <c r="W114" s="57">
        <v>217071050</v>
      </c>
    </row>
    <row r="115" spans="9:27" ht="15" customHeight="1" x14ac:dyDescent="0.2">
      <c r="I115" s="59" t="s">
        <v>229</v>
      </c>
      <c r="J115" s="60" t="s">
        <v>178</v>
      </c>
      <c r="K115" s="60">
        <v>17198660</v>
      </c>
      <c r="L115" s="60">
        <v>10970000</v>
      </c>
      <c r="M115" s="60">
        <v>8348190</v>
      </c>
      <c r="N115" s="60">
        <v>10874380</v>
      </c>
      <c r="O115" s="60">
        <v>14890690</v>
      </c>
      <c r="P115" s="60">
        <v>23878660</v>
      </c>
      <c r="Q115" s="60">
        <v>29444620</v>
      </c>
      <c r="R115" s="60">
        <v>20931680</v>
      </c>
      <c r="S115" s="60">
        <v>23798910</v>
      </c>
      <c r="T115" s="60">
        <v>29844270</v>
      </c>
      <c r="U115" s="60">
        <v>17889260</v>
      </c>
      <c r="V115" s="60">
        <v>7953010</v>
      </c>
      <c r="W115" s="60">
        <v>216022330</v>
      </c>
    </row>
    <row r="116" spans="9:27" ht="15" customHeight="1" x14ac:dyDescent="0.2">
      <c r="I116" s="59" t="s">
        <v>230</v>
      </c>
      <c r="J116" s="60" t="s">
        <v>180</v>
      </c>
      <c r="K116" s="60">
        <v>0</v>
      </c>
      <c r="L116" s="60">
        <v>0</v>
      </c>
      <c r="M116" s="60">
        <v>0</v>
      </c>
      <c r="N116" s="60">
        <v>2690</v>
      </c>
      <c r="O116" s="60">
        <v>0</v>
      </c>
      <c r="P116" s="60">
        <v>3000</v>
      </c>
      <c r="Q116" s="60">
        <v>911600</v>
      </c>
      <c r="R116" s="60">
        <v>131430</v>
      </c>
      <c r="S116" s="60">
        <v>0</v>
      </c>
      <c r="T116" s="60">
        <v>0</v>
      </c>
      <c r="U116" s="60">
        <v>0</v>
      </c>
      <c r="V116" s="60">
        <v>0</v>
      </c>
      <c r="W116" s="60">
        <v>1048720</v>
      </c>
    </row>
    <row r="117" spans="9:27" ht="15" customHeight="1" x14ac:dyDescent="0.25">
      <c r="I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9:27" ht="15" customHeight="1" x14ac:dyDescent="0.25">
      <c r="I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9:27" ht="15" customHeight="1" x14ac:dyDescent="0.25">
      <c r="I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9:27" ht="15" customHeight="1" x14ac:dyDescent="0.25">
      <c r="I120"/>
      <c r="J120" s="103" t="s">
        <v>182</v>
      </c>
      <c r="K120"/>
      <c r="L120"/>
      <c r="M120"/>
      <c r="N120"/>
      <c r="O120"/>
      <c r="P120"/>
      <c r="Q120"/>
      <c r="R120"/>
      <c r="S120"/>
      <c r="T120"/>
      <c r="U120"/>
      <c r="V120"/>
    </row>
    <row r="121" spans="9:27" ht="15" customHeight="1" x14ac:dyDescent="0.25">
      <c r="I121"/>
      <c r="J121" s="102" t="s">
        <v>388</v>
      </c>
      <c r="K121" s="62">
        <f>SUM(K74:K76)</f>
        <v>14805027.4</v>
      </c>
      <c r="L121" s="62">
        <f t="shared" ref="L121:V121" si="0">SUM(L74:L76)</f>
        <v>8783909.5999999996</v>
      </c>
      <c r="M121" s="62">
        <f t="shared" si="0"/>
        <v>5326235.5999999996</v>
      </c>
      <c r="N121" s="62">
        <f t="shared" si="0"/>
        <v>7246181.5</v>
      </c>
      <c r="O121" s="62">
        <f t="shared" si="0"/>
        <v>3909800.0999999996</v>
      </c>
      <c r="P121" s="62">
        <f t="shared" si="0"/>
        <v>3767492.2</v>
      </c>
      <c r="Q121" s="62">
        <f t="shared" si="0"/>
        <v>3453299.7</v>
      </c>
      <c r="R121" s="62">
        <f t="shared" si="0"/>
        <v>3240686.9</v>
      </c>
      <c r="S121" s="62">
        <f t="shared" si="0"/>
        <v>3863000.7</v>
      </c>
      <c r="T121" s="62">
        <f t="shared" si="0"/>
        <v>3533151.5999999996</v>
      </c>
      <c r="U121" s="62">
        <f t="shared" si="0"/>
        <v>4921042.3</v>
      </c>
      <c r="V121" s="62">
        <f t="shared" si="0"/>
        <v>8565664.5999999996</v>
      </c>
      <c r="W121" s="62">
        <f>SUM(K121:V121)</f>
        <v>71415492.200000003</v>
      </c>
      <c r="Y121" s="60">
        <f>MAX(K121:V121)</f>
        <v>14805027.4</v>
      </c>
      <c r="Z121" s="60">
        <f>+W121/12</f>
        <v>5951291.0166666666</v>
      </c>
      <c r="AA121" s="60">
        <f>+Z121+Y121</f>
        <v>20756318.416666668</v>
      </c>
    </row>
    <row r="122" spans="9:27" ht="15" customHeight="1" x14ac:dyDescent="0.25">
      <c r="I122"/>
      <c r="J122" s="60" t="s">
        <v>108</v>
      </c>
      <c r="K122" s="62">
        <f>+K77</f>
        <v>7226</v>
      </c>
      <c r="L122" s="62">
        <f t="shared" ref="L122:V122" si="1">+L77</f>
        <v>4890.1000000000004</v>
      </c>
      <c r="M122" s="62">
        <f t="shared" si="1"/>
        <v>4512.7</v>
      </c>
      <c r="N122" s="62">
        <f t="shared" si="1"/>
        <v>5362.5</v>
      </c>
      <c r="O122" s="62">
        <f t="shared" si="1"/>
        <v>3869.8</v>
      </c>
      <c r="P122" s="62">
        <f t="shared" si="1"/>
        <v>4279.8999999999996</v>
      </c>
      <c r="Q122" s="62">
        <f t="shared" si="1"/>
        <v>3395</v>
      </c>
      <c r="R122" s="62">
        <f t="shared" si="1"/>
        <v>2535.9</v>
      </c>
      <c r="S122" s="62">
        <f t="shared" si="1"/>
        <v>2999.2</v>
      </c>
      <c r="T122" s="62">
        <f t="shared" si="1"/>
        <v>5416.6</v>
      </c>
      <c r="U122" s="62">
        <f t="shared" si="1"/>
        <v>9526.6</v>
      </c>
      <c r="V122" s="62">
        <f t="shared" si="1"/>
        <v>5808.8</v>
      </c>
      <c r="W122" s="62">
        <f t="shared" ref="W122:W140" si="2">SUM(K122:V122)</f>
        <v>59823.1</v>
      </c>
      <c r="Y122" s="60">
        <f t="shared" ref="Y122:Y137" si="3">MAX(K122:V122)</f>
        <v>9526.6</v>
      </c>
      <c r="Z122" s="60">
        <f t="shared" ref="Z122:Z137" si="4">+W122/12</f>
        <v>4985.2583333333332</v>
      </c>
      <c r="AA122" s="60">
        <f t="shared" ref="AA122:AA137" si="5">+Z122+Y122</f>
        <v>14511.858333333334</v>
      </c>
    </row>
    <row r="123" spans="9:27" ht="15" customHeight="1" x14ac:dyDescent="0.25">
      <c r="I123"/>
      <c r="J123" s="60" t="s">
        <v>128</v>
      </c>
      <c r="K123" s="62">
        <f>+K95+K86</f>
        <v>15548.6</v>
      </c>
      <c r="L123" s="62">
        <f t="shared" ref="L123:V123" si="6">+L95+L86</f>
        <v>20408.5</v>
      </c>
      <c r="M123" s="62">
        <f t="shared" si="6"/>
        <v>29613.5</v>
      </c>
      <c r="N123" s="62">
        <f t="shared" si="6"/>
        <v>24658.6</v>
      </c>
      <c r="O123" s="62">
        <f t="shared" si="6"/>
        <v>33737.199999999997</v>
      </c>
      <c r="P123" s="62">
        <f t="shared" si="6"/>
        <v>25888.6</v>
      </c>
      <c r="Q123" s="62">
        <f t="shared" si="6"/>
        <v>22701.8</v>
      </c>
      <c r="R123" s="62">
        <f t="shared" si="6"/>
        <v>23398.799999999999</v>
      </c>
      <c r="S123" s="62">
        <f t="shared" si="6"/>
        <v>23273.1</v>
      </c>
      <c r="T123" s="62">
        <f t="shared" si="6"/>
        <v>23872.7</v>
      </c>
      <c r="U123" s="62">
        <f t="shared" si="6"/>
        <v>13163</v>
      </c>
      <c r="V123" s="62">
        <f t="shared" si="6"/>
        <v>23193.199999999997</v>
      </c>
      <c r="W123" s="62">
        <f t="shared" si="2"/>
        <v>279457.59999999998</v>
      </c>
      <c r="Y123" s="60">
        <f t="shared" si="3"/>
        <v>33737.199999999997</v>
      </c>
      <c r="Z123" s="60">
        <f t="shared" si="4"/>
        <v>23288.133333333331</v>
      </c>
      <c r="AA123" s="60">
        <f t="shared" si="5"/>
        <v>57025.333333333328</v>
      </c>
    </row>
    <row r="124" spans="9:27" ht="15" customHeight="1" x14ac:dyDescent="0.25">
      <c r="I124"/>
      <c r="J124" s="60" t="s">
        <v>130</v>
      </c>
      <c r="K124" s="62">
        <f>+K96+K87</f>
        <v>1651471.1</v>
      </c>
      <c r="L124" s="62">
        <f t="shared" ref="L124:V124" si="7">+L96+L87</f>
        <v>1574272</v>
      </c>
      <c r="M124" s="62">
        <f t="shared" si="7"/>
        <v>196671.80000000002</v>
      </c>
      <c r="N124" s="62">
        <f t="shared" si="7"/>
        <v>1099221.3</v>
      </c>
      <c r="O124" s="62">
        <f t="shared" si="7"/>
        <v>655688.19999999995</v>
      </c>
      <c r="P124" s="62">
        <f t="shared" si="7"/>
        <v>670081.4</v>
      </c>
      <c r="Q124" s="62">
        <f t="shared" si="7"/>
        <v>591581.69999999995</v>
      </c>
      <c r="R124" s="62">
        <f t="shared" si="7"/>
        <v>568761</v>
      </c>
      <c r="S124" s="62">
        <f t="shared" si="7"/>
        <v>725698.7</v>
      </c>
      <c r="T124" s="62">
        <f t="shared" si="7"/>
        <v>677441.3</v>
      </c>
      <c r="U124" s="62">
        <f t="shared" si="7"/>
        <v>754484.89999999991</v>
      </c>
      <c r="V124" s="62">
        <f t="shared" si="7"/>
        <v>901349.2</v>
      </c>
      <c r="W124" s="62">
        <f t="shared" si="2"/>
        <v>10066722.600000001</v>
      </c>
      <c r="Y124" s="60">
        <f t="shared" si="3"/>
        <v>1651471.1</v>
      </c>
      <c r="Z124" s="60">
        <f t="shared" si="4"/>
        <v>838893.55000000016</v>
      </c>
      <c r="AA124" s="60">
        <f t="shared" si="5"/>
        <v>2490364.6500000004</v>
      </c>
    </row>
    <row r="125" spans="9:27" ht="15" customHeight="1" x14ac:dyDescent="0.25">
      <c r="I125"/>
      <c r="J125" s="60" t="s">
        <v>132</v>
      </c>
      <c r="K125" s="62">
        <f>+K78+K81+K88+K97</f>
        <v>10336190.9</v>
      </c>
      <c r="L125" s="62">
        <f t="shared" ref="L125:V125" si="8">+L78+L81+L88+L97</f>
        <v>8542465.5999999996</v>
      </c>
      <c r="M125" s="62">
        <f t="shared" si="8"/>
        <v>7817814.2999999998</v>
      </c>
      <c r="N125" s="62">
        <f t="shared" si="8"/>
        <v>8398353.8000000007</v>
      </c>
      <c r="O125" s="62">
        <f t="shared" si="8"/>
        <v>6607057.3000000007</v>
      </c>
      <c r="P125" s="62">
        <f t="shared" si="8"/>
        <v>6507438.8000000007</v>
      </c>
      <c r="Q125" s="62">
        <f t="shared" si="8"/>
        <v>6155003.5999999996</v>
      </c>
      <c r="R125" s="62">
        <f t="shared" si="8"/>
        <v>5980363.1999999993</v>
      </c>
      <c r="S125" s="62">
        <f t="shared" si="8"/>
        <v>6707201.7999999998</v>
      </c>
      <c r="T125" s="62">
        <f t="shared" si="8"/>
        <v>6037604.1999999993</v>
      </c>
      <c r="U125" s="62">
        <f t="shared" si="8"/>
        <v>7022421.1000000006</v>
      </c>
      <c r="V125" s="62">
        <f t="shared" si="8"/>
        <v>8633254.8000000007</v>
      </c>
      <c r="W125" s="62">
        <f t="shared" si="2"/>
        <v>88745169.399999991</v>
      </c>
      <c r="Y125" s="60">
        <f t="shared" si="3"/>
        <v>10336190.9</v>
      </c>
      <c r="Z125" s="60">
        <f t="shared" si="4"/>
        <v>7395430.7833333323</v>
      </c>
      <c r="AA125" s="60">
        <f t="shared" si="5"/>
        <v>17731621.683333334</v>
      </c>
    </row>
    <row r="126" spans="9:27" ht="15" customHeight="1" x14ac:dyDescent="0.25">
      <c r="I126"/>
      <c r="J126" s="60" t="s">
        <v>134</v>
      </c>
      <c r="K126" s="62">
        <f>+K79+K82+K89+K98</f>
        <v>16441927.300000001</v>
      </c>
      <c r="L126" s="62">
        <f t="shared" ref="L126:V126" si="9">+L79+L82+L89+L98</f>
        <v>13032323.6</v>
      </c>
      <c r="M126" s="62">
        <f t="shared" si="9"/>
        <v>12298239.5</v>
      </c>
      <c r="N126" s="62">
        <f t="shared" si="9"/>
        <v>13385788.199999999</v>
      </c>
      <c r="O126" s="62">
        <f t="shared" si="9"/>
        <v>10395198.899999999</v>
      </c>
      <c r="P126" s="62">
        <f t="shared" si="9"/>
        <v>10475717.600000001</v>
      </c>
      <c r="Q126" s="62">
        <f t="shared" si="9"/>
        <v>10036311.399999999</v>
      </c>
      <c r="R126" s="62">
        <f t="shared" si="9"/>
        <v>9543468.5999999996</v>
      </c>
      <c r="S126" s="62">
        <f t="shared" si="9"/>
        <v>10584827.199999999</v>
      </c>
      <c r="T126" s="62">
        <f t="shared" si="9"/>
        <v>9365017.5</v>
      </c>
      <c r="U126" s="62">
        <f t="shared" si="9"/>
        <v>11168990.300000001</v>
      </c>
      <c r="V126" s="62">
        <f t="shared" si="9"/>
        <v>13454526</v>
      </c>
      <c r="W126" s="62">
        <f t="shared" si="2"/>
        <v>140182336.09999999</v>
      </c>
      <c r="Y126" s="60">
        <f t="shared" si="3"/>
        <v>16441927.300000001</v>
      </c>
      <c r="Z126" s="60">
        <f t="shared" si="4"/>
        <v>11681861.341666667</v>
      </c>
      <c r="AA126" s="60">
        <f t="shared" si="5"/>
        <v>28123788.641666666</v>
      </c>
    </row>
    <row r="127" spans="9:27" ht="15" customHeight="1" x14ac:dyDescent="0.25">
      <c r="I127"/>
      <c r="J127" s="60" t="s">
        <v>136</v>
      </c>
      <c r="K127" s="62">
        <f>+K80+K83+K90+K99</f>
        <v>9113188.9000000004</v>
      </c>
      <c r="L127" s="62">
        <f t="shared" ref="L127:V127" si="10">+L80+L83+L90+L99</f>
        <v>7806437.4000000004</v>
      </c>
      <c r="M127" s="62">
        <f t="shared" si="10"/>
        <v>6721351.5</v>
      </c>
      <c r="N127" s="62">
        <f t="shared" si="10"/>
        <v>8010058.5999999996</v>
      </c>
      <c r="O127" s="62">
        <f t="shared" si="10"/>
        <v>5880200.2999999998</v>
      </c>
      <c r="P127" s="62">
        <f t="shared" si="10"/>
        <v>6041216</v>
      </c>
      <c r="Q127" s="62">
        <f t="shared" si="10"/>
        <v>5870177.0999999996</v>
      </c>
      <c r="R127" s="62">
        <f t="shared" si="10"/>
        <v>5760214.5</v>
      </c>
      <c r="S127" s="62">
        <f t="shared" si="10"/>
        <v>6088220.0999999996</v>
      </c>
      <c r="T127" s="62">
        <f t="shared" si="10"/>
        <v>5725324.8999999994</v>
      </c>
      <c r="U127" s="62">
        <f t="shared" si="10"/>
        <v>6705362.9000000004</v>
      </c>
      <c r="V127" s="62">
        <f t="shared" si="10"/>
        <v>7723813.7000000002</v>
      </c>
      <c r="W127" s="62">
        <f t="shared" si="2"/>
        <v>81445565.900000006</v>
      </c>
      <c r="Y127" s="60">
        <f t="shared" si="3"/>
        <v>9113188.9000000004</v>
      </c>
      <c r="Z127" s="60">
        <f t="shared" si="4"/>
        <v>6787130.4916666672</v>
      </c>
      <c r="AA127" s="60">
        <f t="shared" si="5"/>
        <v>15900319.391666668</v>
      </c>
    </row>
    <row r="128" spans="9:27" ht="15" customHeight="1" x14ac:dyDescent="0.25">
      <c r="I128"/>
      <c r="J128" s="60" t="s">
        <v>138</v>
      </c>
      <c r="K128" s="62">
        <f>+K91+K100</f>
        <v>5849988.7000000002</v>
      </c>
      <c r="L128" s="62">
        <f t="shared" ref="L128:V128" si="11">+L91+L100</f>
        <v>5369169.5</v>
      </c>
      <c r="M128" s="62">
        <f t="shared" si="11"/>
        <v>6749476.2999999998</v>
      </c>
      <c r="N128" s="62">
        <f t="shared" si="11"/>
        <v>5780386.2000000002</v>
      </c>
      <c r="O128" s="62">
        <f t="shared" si="11"/>
        <v>5517359.2000000002</v>
      </c>
      <c r="P128" s="62">
        <f t="shared" si="11"/>
        <v>5634833.3999999994</v>
      </c>
      <c r="Q128" s="62">
        <f t="shared" si="11"/>
        <v>5720426.8999999994</v>
      </c>
      <c r="R128" s="62">
        <f t="shared" si="11"/>
        <v>5533337.2999999998</v>
      </c>
      <c r="S128" s="62">
        <f t="shared" si="11"/>
        <v>5874770.8000000007</v>
      </c>
      <c r="T128" s="62">
        <f t="shared" si="11"/>
        <v>5583788.4000000004</v>
      </c>
      <c r="U128" s="62">
        <f t="shared" si="11"/>
        <v>5204795.8000000007</v>
      </c>
      <c r="V128" s="62">
        <f t="shared" si="11"/>
        <v>5949654.9000000004</v>
      </c>
      <c r="W128" s="62">
        <f t="shared" si="2"/>
        <v>68767987.400000006</v>
      </c>
      <c r="Y128" s="60">
        <f t="shared" si="3"/>
        <v>6749476.2999999998</v>
      </c>
      <c r="Z128" s="60">
        <f t="shared" si="4"/>
        <v>5730665.6166666672</v>
      </c>
      <c r="AA128" s="60">
        <f t="shared" si="5"/>
        <v>12480141.916666668</v>
      </c>
    </row>
    <row r="129" spans="9:27" ht="15" customHeight="1" x14ac:dyDescent="0.25">
      <c r="I129"/>
      <c r="J129" s="60" t="s">
        <v>140</v>
      </c>
      <c r="K129" s="62">
        <f>+K92+K101</f>
        <v>12397014.700000001</v>
      </c>
      <c r="L129" s="62">
        <f t="shared" ref="L129:V129" si="12">+L92+L101</f>
        <v>10496852.9</v>
      </c>
      <c r="M129" s="62">
        <f t="shared" si="12"/>
        <v>11742409.800000001</v>
      </c>
      <c r="N129" s="62">
        <f t="shared" si="12"/>
        <v>11556891.1</v>
      </c>
      <c r="O129" s="62">
        <f t="shared" si="12"/>
        <v>9872138.5</v>
      </c>
      <c r="P129" s="62">
        <f t="shared" si="12"/>
        <v>10812377</v>
      </c>
      <c r="Q129" s="62">
        <f t="shared" si="12"/>
        <v>10443353.300000001</v>
      </c>
      <c r="R129" s="62">
        <f t="shared" si="12"/>
        <v>10448120.799999999</v>
      </c>
      <c r="S129" s="62">
        <f t="shared" si="12"/>
        <v>9818035.3000000007</v>
      </c>
      <c r="T129" s="62">
        <f t="shared" si="12"/>
        <v>10939000.699999999</v>
      </c>
      <c r="U129" s="62">
        <f t="shared" si="12"/>
        <v>11073538.799999999</v>
      </c>
      <c r="V129" s="62">
        <f t="shared" si="12"/>
        <v>11520591.6</v>
      </c>
      <c r="W129" s="62">
        <f t="shared" si="2"/>
        <v>131120324.5</v>
      </c>
      <c r="Y129" s="60">
        <f t="shared" si="3"/>
        <v>12397014.700000001</v>
      </c>
      <c r="Z129" s="60">
        <f t="shared" si="4"/>
        <v>10926693.708333334</v>
      </c>
      <c r="AA129" s="60">
        <f t="shared" si="5"/>
        <v>23323708.408333335</v>
      </c>
    </row>
    <row r="130" spans="9:27" ht="15" customHeight="1" x14ac:dyDescent="0.25">
      <c r="I130"/>
      <c r="J130" s="60" t="s">
        <v>124</v>
      </c>
      <c r="K130" s="62">
        <f>+K93+K85</f>
        <v>62998.6</v>
      </c>
      <c r="L130" s="62">
        <f t="shared" ref="L130:V130" si="13">+L93+L85</f>
        <v>47699.5</v>
      </c>
      <c r="M130" s="62">
        <f t="shared" si="13"/>
        <v>44613.9</v>
      </c>
      <c r="N130" s="62">
        <f t="shared" si="13"/>
        <v>47996.9</v>
      </c>
      <c r="O130" s="62">
        <f t="shared" si="13"/>
        <v>46070.3</v>
      </c>
      <c r="P130" s="62">
        <f t="shared" si="13"/>
        <v>50939.6</v>
      </c>
      <c r="Q130" s="62">
        <f t="shared" si="13"/>
        <v>47362.1</v>
      </c>
      <c r="R130" s="62">
        <f t="shared" si="13"/>
        <v>-16686.3</v>
      </c>
      <c r="S130" s="62">
        <f t="shared" si="13"/>
        <v>48960.799999999996</v>
      </c>
      <c r="T130" s="62">
        <f t="shared" si="13"/>
        <v>42297.5</v>
      </c>
      <c r="U130" s="62">
        <f t="shared" si="13"/>
        <v>47560.799999999996</v>
      </c>
      <c r="V130" s="62">
        <f t="shared" si="13"/>
        <v>45105</v>
      </c>
      <c r="W130" s="62">
        <f t="shared" si="2"/>
        <v>514918.69999999995</v>
      </c>
      <c r="Y130" s="60">
        <f t="shared" si="3"/>
        <v>62998.6</v>
      </c>
      <c r="Z130" s="60">
        <f t="shared" si="4"/>
        <v>42909.891666666663</v>
      </c>
      <c r="AA130" s="60">
        <f t="shared" si="5"/>
        <v>105908.49166666667</v>
      </c>
    </row>
    <row r="131" spans="9:27" ht="15" customHeight="1" x14ac:dyDescent="0.25">
      <c r="I131"/>
      <c r="J131" s="60" t="s">
        <v>126</v>
      </c>
      <c r="K131" s="62">
        <f>+K94</f>
        <v>3768</v>
      </c>
      <c r="L131" s="62">
        <f t="shared" ref="L131:V131" si="14">+L94</f>
        <v>4023</v>
      </c>
      <c r="M131" s="62">
        <f t="shared" si="14"/>
        <v>4632.8</v>
      </c>
      <c r="N131" s="62">
        <f t="shared" si="14"/>
        <v>4339.8</v>
      </c>
      <c r="O131" s="62">
        <f t="shared" si="14"/>
        <v>4212.5</v>
      </c>
      <c r="P131" s="62">
        <f t="shared" si="14"/>
        <v>5048.7</v>
      </c>
      <c r="Q131" s="62">
        <f t="shared" si="14"/>
        <v>4754.1000000000004</v>
      </c>
      <c r="R131" s="62">
        <f t="shared" si="14"/>
        <v>4654.1000000000004</v>
      </c>
      <c r="S131" s="62">
        <f t="shared" si="14"/>
        <v>5482.4</v>
      </c>
      <c r="T131" s="62">
        <f t="shared" si="14"/>
        <v>5277.3</v>
      </c>
      <c r="U131" s="62">
        <f t="shared" si="14"/>
        <v>4329.3999999999996</v>
      </c>
      <c r="V131" s="62">
        <f t="shared" si="14"/>
        <v>3937.6</v>
      </c>
      <c r="W131" s="62">
        <f t="shared" si="2"/>
        <v>54459.700000000004</v>
      </c>
      <c r="Y131" s="60">
        <f t="shared" si="3"/>
        <v>5482.4</v>
      </c>
      <c r="Z131" s="60">
        <f t="shared" si="4"/>
        <v>4538.3083333333334</v>
      </c>
      <c r="AA131" s="60">
        <f t="shared" si="5"/>
        <v>10020.708333333332</v>
      </c>
    </row>
    <row r="132" spans="9:27" ht="15" customHeight="1" x14ac:dyDescent="0.25">
      <c r="I132"/>
      <c r="J132" s="60" t="s">
        <v>380</v>
      </c>
      <c r="K132" s="62">
        <v>0</v>
      </c>
      <c r="L132" s="62">
        <v>0</v>
      </c>
      <c r="M132" s="62">
        <v>0</v>
      </c>
      <c r="N132" s="62">
        <v>0</v>
      </c>
      <c r="O132" s="62">
        <v>0</v>
      </c>
      <c r="P132" s="62">
        <v>0</v>
      </c>
      <c r="Q132" s="62">
        <v>0</v>
      </c>
      <c r="R132" s="62">
        <v>0</v>
      </c>
      <c r="S132" s="62">
        <v>0</v>
      </c>
      <c r="T132" s="62">
        <v>0</v>
      </c>
      <c r="U132" s="62">
        <v>0</v>
      </c>
      <c r="V132" s="62">
        <v>0</v>
      </c>
      <c r="W132" s="62">
        <f t="shared" si="2"/>
        <v>0</v>
      </c>
      <c r="Y132" s="60">
        <f t="shared" si="3"/>
        <v>0</v>
      </c>
      <c r="Z132" s="60">
        <f t="shared" si="4"/>
        <v>0</v>
      </c>
      <c r="AA132" s="60">
        <f t="shared" si="5"/>
        <v>0</v>
      </c>
    </row>
    <row r="133" spans="9:27" ht="15" customHeight="1" x14ac:dyDescent="0.25">
      <c r="I133"/>
      <c r="J133" s="60" t="s">
        <v>162</v>
      </c>
      <c r="K133" s="62">
        <f>+K103+K104</f>
        <v>6404787.6000000006</v>
      </c>
      <c r="L133" s="62">
        <f t="shared" ref="L133:V133" si="15">+L103+L104</f>
        <v>5000310.3999999994</v>
      </c>
      <c r="M133" s="62">
        <f t="shared" si="15"/>
        <v>6360503.2999999998</v>
      </c>
      <c r="N133" s="62">
        <f t="shared" si="15"/>
        <v>5457711.9000000004</v>
      </c>
      <c r="O133" s="62">
        <f t="shared" si="15"/>
        <v>5398921.5999999996</v>
      </c>
      <c r="P133" s="62">
        <f t="shared" si="15"/>
        <v>5424283.5</v>
      </c>
      <c r="Q133" s="62">
        <f t="shared" si="15"/>
        <v>5867919.0999999996</v>
      </c>
      <c r="R133" s="62">
        <f t="shared" si="15"/>
        <v>5244421.0999999996</v>
      </c>
      <c r="S133" s="62">
        <f t="shared" si="15"/>
        <v>5372743.7999999998</v>
      </c>
      <c r="T133" s="62">
        <f t="shared" si="15"/>
        <v>5162434.7</v>
      </c>
      <c r="U133" s="62">
        <f t="shared" si="15"/>
        <v>7455494.5</v>
      </c>
      <c r="V133" s="62">
        <f t="shared" si="15"/>
        <v>6151701.2000000002</v>
      </c>
      <c r="W133" s="62">
        <f t="shared" si="2"/>
        <v>69301232.700000003</v>
      </c>
      <c r="Y133" s="60">
        <f t="shared" si="3"/>
        <v>7455494.5</v>
      </c>
      <c r="Z133" s="60">
        <f t="shared" si="4"/>
        <v>5775102.7250000006</v>
      </c>
      <c r="AA133" s="60">
        <f t="shared" si="5"/>
        <v>13230597.225000001</v>
      </c>
    </row>
    <row r="134" spans="9:27" ht="15" customHeight="1" x14ac:dyDescent="0.25">
      <c r="I134"/>
      <c r="J134" s="60" t="s">
        <v>165</v>
      </c>
      <c r="K134" s="62">
        <f>+K105+K106</f>
        <v>8851636.9000000004</v>
      </c>
      <c r="L134" s="62">
        <f t="shared" ref="L134:V134" si="16">+L105+L106</f>
        <v>8105564</v>
      </c>
      <c r="M134" s="62">
        <f t="shared" si="16"/>
        <v>8640312</v>
      </c>
      <c r="N134" s="62">
        <f t="shared" si="16"/>
        <v>9294667.6999999993</v>
      </c>
      <c r="O134" s="62">
        <f t="shared" si="16"/>
        <v>8487164.3000000007</v>
      </c>
      <c r="P134" s="62">
        <f t="shared" si="16"/>
        <v>8166753.5999999996</v>
      </c>
      <c r="Q134" s="62">
        <f t="shared" si="16"/>
        <v>7928601</v>
      </c>
      <c r="R134" s="62">
        <f t="shared" si="16"/>
        <v>7199265.2000000002</v>
      </c>
      <c r="S134" s="62">
        <f t="shared" si="16"/>
        <v>7556131.7999999998</v>
      </c>
      <c r="T134" s="62">
        <f t="shared" si="16"/>
        <v>8181019.2000000002</v>
      </c>
      <c r="U134" s="62">
        <f t="shared" si="16"/>
        <v>8574140.5999999996</v>
      </c>
      <c r="V134" s="62">
        <f t="shared" si="16"/>
        <v>8786229.9000000004</v>
      </c>
      <c r="W134" s="62">
        <f t="shared" si="2"/>
        <v>99771486.200000003</v>
      </c>
      <c r="Y134" s="60">
        <f t="shared" si="3"/>
        <v>9294667.6999999993</v>
      </c>
      <c r="Z134" s="60">
        <f t="shared" si="4"/>
        <v>8314290.5166666666</v>
      </c>
      <c r="AA134" s="60">
        <f t="shared" si="5"/>
        <v>17608958.216666665</v>
      </c>
    </row>
    <row r="135" spans="9:27" ht="15" customHeight="1" x14ac:dyDescent="0.25">
      <c r="I135"/>
      <c r="J135" s="60" t="s">
        <v>167</v>
      </c>
      <c r="K135" s="62">
        <f>+K107+K108</f>
        <v>4234979.7</v>
      </c>
      <c r="L135" s="62">
        <f t="shared" ref="L135:V135" si="17">+L107+L108</f>
        <v>5771285.9000000004</v>
      </c>
      <c r="M135" s="62">
        <f t="shared" si="17"/>
        <v>4810346.3</v>
      </c>
      <c r="N135" s="62">
        <f t="shared" si="17"/>
        <v>4430913.5999999996</v>
      </c>
      <c r="O135" s="62">
        <f t="shared" si="17"/>
        <v>4306405.8</v>
      </c>
      <c r="P135" s="62">
        <f t="shared" si="17"/>
        <v>5074475.5</v>
      </c>
      <c r="Q135" s="62">
        <f t="shared" si="17"/>
        <v>5933600.0999999996</v>
      </c>
      <c r="R135" s="62">
        <f t="shared" si="17"/>
        <v>7715078.2000000002</v>
      </c>
      <c r="S135" s="62">
        <f t="shared" si="17"/>
        <v>7614238.7999999998</v>
      </c>
      <c r="T135" s="62">
        <f t="shared" si="17"/>
        <v>10227169.1</v>
      </c>
      <c r="U135" s="62">
        <f t="shared" si="17"/>
        <v>7144781.5</v>
      </c>
      <c r="V135" s="62">
        <f t="shared" si="17"/>
        <v>6023716.7000000002</v>
      </c>
      <c r="W135" s="62">
        <f t="shared" si="2"/>
        <v>73286991.200000003</v>
      </c>
      <c r="Y135" s="60">
        <f t="shared" si="3"/>
        <v>10227169.1</v>
      </c>
      <c r="Z135" s="60">
        <f t="shared" si="4"/>
        <v>6107249.2666666666</v>
      </c>
      <c r="AA135" s="60">
        <f t="shared" si="5"/>
        <v>16334418.366666667</v>
      </c>
    </row>
    <row r="136" spans="9:27" ht="15" customHeight="1" x14ac:dyDescent="0.25">
      <c r="I136"/>
      <c r="J136" s="60" t="s">
        <v>258</v>
      </c>
      <c r="K136" s="62">
        <f>+K109+K110</f>
        <v>78614494</v>
      </c>
      <c r="L136" s="62">
        <f t="shared" ref="L136:V136" si="18">+L109+L110</f>
        <v>70550739</v>
      </c>
      <c r="M136" s="62">
        <f t="shared" si="18"/>
        <v>73259527.599999994</v>
      </c>
      <c r="N136" s="62">
        <f t="shared" si="18"/>
        <v>62841712.600000001</v>
      </c>
      <c r="O136" s="62">
        <f t="shared" si="18"/>
        <v>74079883.099999994</v>
      </c>
      <c r="P136" s="62">
        <f t="shared" si="18"/>
        <v>74658988</v>
      </c>
      <c r="Q136" s="62">
        <f t="shared" si="18"/>
        <v>78547185.700000003</v>
      </c>
      <c r="R136" s="62">
        <f t="shared" si="18"/>
        <v>84186121.599999994</v>
      </c>
      <c r="S136" s="62">
        <f t="shared" si="18"/>
        <v>87242450</v>
      </c>
      <c r="T136" s="62">
        <f t="shared" si="18"/>
        <v>80855290.599999994</v>
      </c>
      <c r="U136" s="62">
        <f t="shared" si="18"/>
        <v>76270564.900000006</v>
      </c>
      <c r="V136" s="62">
        <f t="shared" si="18"/>
        <v>69054200.400000006</v>
      </c>
      <c r="W136" s="62">
        <f t="shared" si="2"/>
        <v>910161157.49999988</v>
      </c>
      <c r="Y136" s="60">
        <f t="shared" si="3"/>
        <v>87242450</v>
      </c>
      <c r="Z136" s="60">
        <f t="shared" si="4"/>
        <v>75846763.124999985</v>
      </c>
      <c r="AA136" s="60">
        <f t="shared" si="5"/>
        <v>163089213.125</v>
      </c>
    </row>
    <row r="137" spans="9:27" ht="15" customHeight="1" x14ac:dyDescent="0.25">
      <c r="I137"/>
      <c r="J137" s="60" t="s">
        <v>172</v>
      </c>
      <c r="K137" s="62">
        <f>+K112+K113</f>
        <v>510911.9</v>
      </c>
      <c r="L137" s="62">
        <f t="shared" ref="L137:V137" si="19">+L112+L113</f>
        <v>371433.9</v>
      </c>
      <c r="M137" s="62">
        <f t="shared" si="19"/>
        <v>345261.8</v>
      </c>
      <c r="N137" s="62">
        <f t="shared" si="19"/>
        <v>343166.8</v>
      </c>
      <c r="O137" s="62">
        <f t="shared" si="19"/>
        <v>291259.5</v>
      </c>
      <c r="P137" s="62">
        <f t="shared" si="19"/>
        <v>269827.20000000001</v>
      </c>
      <c r="Q137" s="62">
        <f t="shared" si="19"/>
        <v>260345.5</v>
      </c>
      <c r="R137" s="62">
        <f t="shared" si="19"/>
        <v>188830.4</v>
      </c>
      <c r="S137" s="62">
        <f t="shared" si="19"/>
        <v>221059.20000000001</v>
      </c>
      <c r="T137" s="62">
        <f t="shared" si="19"/>
        <v>242406.7</v>
      </c>
      <c r="U137" s="62">
        <f t="shared" si="19"/>
        <v>262991.59999999998</v>
      </c>
      <c r="V137" s="62">
        <f t="shared" si="19"/>
        <v>513724.69999999995</v>
      </c>
      <c r="W137" s="62">
        <f t="shared" si="2"/>
        <v>3821219.2</v>
      </c>
      <c r="Y137" s="60">
        <f t="shared" si="3"/>
        <v>513724.69999999995</v>
      </c>
      <c r="Z137" s="60">
        <f t="shared" si="4"/>
        <v>318434.93333333335</v>
      </c>
      <c r="AA137" s="60">
        <f t="shared" si="5"/>
        <v>832159.6333333333</v>
      </c>
    </row>
    <row r="138" spans="9:27" ht="15" customHeight="1" x14ac:dyDescent="0.25">
      <c r="I138"/>
      <c r="J138" s="60" t="s">
        <v>178</v>
      </c>
      <c r="K138" s="62">
        <f>+K115+K116</f>
        <v>17198660</v>
      </c>
      <c r="L138" s="62">
        <f t="shared" ref="L138:V138" si="20">+L115+L116</f>
        <v>10970000</v>
      </c>
      <c r="M138" s="62">
        <f t="shared" si="20"/>
        <v>8348190</v>
      </c>
      <c r="N138" s="62">
        <f t="shared" si="20"/>
        <v>10877070</v>
      </c>
      <c r="O138" s="62">
        <f t="shared" si="20"/>
        <v>14890690</v>
      </c>
      <c r="P138" s="62">
        <f t="shared" si="20"/>
        <v>23881660</v>
      </c>
      <c r="Q138" s="62">
        <f t="shared" si="20"/>
        <v>30356220</v>
      </c>
      <c r="R138" s="62">
        <f t="shared" si="20"/>
        <v>21063110</v>
      </c>
      <c r="S138" s="62">
        <f t="shared" si="20"/>
        <v>23798910</v>
      </c>
      <c r="T138" s="62">
        <f t="shared" si="20"/>
        <v>29844270</v>
      </c>
      <c r="U138" s="62">
        <f t="shared" si="20"/>
        <v>17889260</v>
      </c>
      <c r="V138" s="62">
        <f t="shared" si="20"/>
        <v>7953010</v>
      </c>
      <c r="W138" s="62">
        <f t="shared" si="2"/>
        <v>217071050</v>
      </c>
      <c r="Y138" s="60"/>
      <c r="Z138" s="60"/>
      <c r="AA138" s="60"/>
    </row>
    <row r="139" spans="9:27" ht="15" customHeight="1" x14ac:dyDescent="0.25">
      <c r="I139"/>
      <c r="J139" s="11" t="s">
        <v>392</v>
      </c>
      <c r="K139" s="118">
        <f>SUM(K121:K138)</f>
        <v>186499820.29999998</v>
      </c>
      <c r="L139" s="62">
        <f t="shared" ref="L139:V139" si="21">SUM(L121:L138)</f>
        <v>156451784.90000001</v>
      </c>
      <c r="M139" s="62">
        <f t="shared" si="21"/>
        <v>152699712.69999999</v>
      </c>
      <c r="N139" s="62">
        <f t="shared" si="21"/>
        <v>148804481.09999999</v>
      </c>
      <c r="O139" s="62">
        <f t="shared" si="21"/>
        <v>150379656.59999999</v>
      </c>
      <c r="P139" s="62">
        <f t="shared" si="21"/>
        <v>161471301</v>
      </c>
      <c r="Q139" s="62">
        <f t="shared" si="21"/>
        <v>171242238.10000002</v>
      </c>
      <c r="R139" s="62">
        <f t="shared" si="21"/>
        <v>166685681.30000001</v>
      </c>
      <c r="S139" s="62">
        <f t="shared" si="21"/>
        <v>175548003.69999996</v>
      </c>
      <c r="T139" s="62">
        <f t="shared" si="21"/>
        <v>176450782.99999997</v>
      </c>
      <c r="U139" s="62">
        <f t="shared" si="21"/>
        <v>164522449</v>
      </c>
      <c r="V139" s="62">
        <f t="shared" si="21"/>
        <v>155309482.30000001</v>
      </c>
      <c r="W139" s="62">
        <f>SUM(W121:W138)</f>
        <v>1966065394.0000002</v>
      </c>
      <c r="X139" s="85">
        <f>+W72-W139</f>
        <v>0</v>
      </c>
      <c r="Y139" s="60">
        <f>MAX(K139:V139)</f>
        <v>186499820.29999998</v>
      </c>
      <c r="Z139" s="60">
        <f>+W139/12</f>
        <v>163838782.83333334</v>
      </c>
      <c r="AA139" s="60">
        <f>+Z139+Y139</f>
        <v>350338603.13333333</v>
      </c>
    </row>
    <row r="140" spans="9:27" ht="15" customHeight="1" x14ac:dyDescent="0.25">
      <c r="I140"/>
      <c r="J140" s="11" t="s">
        <v>394</v>
      </c>
      <c r="K140" s="107">
        <f>SUM(K121:K137)</f>
        <v>169301160.29999998</v>
      </c>
      <c r="L140" s="62">
        <f t="shared" ref="L140:V140" si="22">SUM(L121:L137)</f>
        <v>145481784.90000001</v>
      </c>
      <c r="M140" s="62">
        <f t="shared" si="22"/>
        <v>144351522.69999999</v>
      </c>
      <c r="N140" s="62">
        <f t="shared" si="22"/>
        <v>137927411.09999999</v>
      </c>
      <c r="O140" s="62">
        <f t="shared" si="22"/>
        <v>135488966.59999999</v>
      </c>
      <c r="P140" s="62">
        <f t="shared" si="22"/>
        <v>137589641</v>
      </c>
      <c r="Q140" s="62">
        <f t="shared" si="22"/>
        <v>140886018.10000002</v>
      </c>
      <c r="R140" s="62">
        <f t="shared" si="22"/>
        <v>145622571.30000001</v>
      </c>
      <c r="S140" s="62">
        <f t="shared" si="22"/>
        <v>151749093.69999996</v>
      </c>
      <c r="T140" s="62">
        <f t="shared" si="22"/>
        <v>146606512.99999997</v>
      </c>
      <c r="U140" s="62">
        <f t="shared" si="22"/>
        <v>146633189</v>
      </c>
      <c r="V140" s="62">
        <f t="shared" si="22"/>
        <v>147356472.30000001</v>
      </c>
      <c r="W140" s="62">
        <f t="shared" si="2"/>
        <v>1748994344</v>
      </c>
      <c r="X140" s="11" t="s">
        <v>391</v>
      </c>
      <c r="Y140" s="108">
        <f>MAX(K140:V140)</f>
        <v>169301160.29999998</v>
      </c>
      <c r="Z140" s="60">
        <f>+W140/12</f>
        <v>145749528.66666666</v>
      </c>
      <c r="AA140" s="60">
        <f>+Z140+Y140</f>
        <v>315050688.96666664</v>
      </c>
    </row>
    <row r="141" spans="9:27" ht="15" customHeight="1" x14ac:dyDescent="0.25">
      <c r="I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9:27" ht="15" customHeight="1" x14ac:dyDescent="0.25">
      <c r="I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9:27" ht="15" customHeight="1" x14ac:dyDescent="0.25">
      <c r="I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9:27" ht="15" customHeight="1" x14ac:dyDescent="0.25">
      <c r="I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9:22" ht="15" customHeight="1" x14ac:dyDescent="0.25">
      <c r="I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9:22" ht="15" customHeight="1" x14ac:dyDescent="0.25">
      <c r="I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9:22" ht="15" customHeight="1" x14ac:dyDescent="0.25">
      <c r="I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9:22" ht="15" customHeight="1" x14ac:dyDescent="0.25">
      <c r="I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9:22" ht="15" customHeight="1" x14ac:dyDescent="0.25">
      <c r="I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9:22" ht="15" customHeight="1" x14ac:dyDescent="0.25">
      <c r="I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9:22" ht="15" customHeight="1" x14ac:dyDescent="0.25">
      <c r="I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9:22" ht="15" customHeight="1" x14ac:dyDescent="0.25">
      <c r="I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9:22" ht="15" customHeight="1" x14ac:dyDescent="0.25">
      <c r="I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9:22" ht="15" customHeight="1" x14ac:dyDescent="0.25">
      <c r="I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9:22" ht="15" customHeight="1" x14ac:dyDescent="0.25">
      <c r="I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9:22" ht="15" customHeight="1" x14ac:dyDescent="0.25">
      <c r="I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9:22" ht="15" customHeight="1" x14ac:dyDescent="0.25">
      <c r="I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9:22" ht="15" customHeight="1" x14ac:dyDescent="0.25">
      <c r="I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9:22" ht="15" customHeight="1" x14ac:dyDescent="0.25">
      <c r="I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9:22" ht="15" customHeight="1" x14ac:dyDescent="0.25">
      <c r="I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9:22" ht="15" customHeight="1" x14ac:dyDescent="0.25">
      <c r="I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9:22" ht="15" customHeight="1" x14ac:dyDescent="0.25">
      <c r="I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9:22" ht="15" customHeight="1" x14ac:dyDescent="0.25">
      <c r="I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9:22" ht="15" customHeight="1" x14ac:dyDescent="0.25">
      <c r="I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9:22" ht="15" customHeight="1" x14ac:dyDescent="0.25">
      <c r="I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9:22" ht="15" customHeight="1" x14ac:dyDescent="0.25">
      <c r="I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9:22" ht="15" customHeight="1" x14ac:dyDescent="0.25">
      <c r="I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9:22" ht="15" customHeight="1" x14ac:dyDescent="0.25">
      <c r="I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9:22" ht="15" customHeight="1" x14ac:dyDescent="0.25">
      <c r="I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9:22" ht="15" customHeight="1" x14ac:dyDescent="0.25">
      <c r="I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9:22" ht="15" customHeight="1" x14ac:dyDescent="0.25">
      <c r="I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9:22" ht="15" customHeight="1" x14ac:dyDescent="0.25">
      <c r="I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9:22" ht="15" customHeight="1" x14ac:dyDescent="0.25">
      <c r="I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9:22" ht="15" customHeight="1" x14ac:dyDescent="0.25">
      <c r="I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9:22" ht="15" customHeight="1" x14ac:dyDescent="0.25">
      <c r="I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9:22" ht="15" customHeight="1" x14ac:dyDescent="0.25">
      <c r="I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9:22" ht="15" customHeight="1" x14ac:dyDescent="0.25">
      <c r="I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9:22" ht="15" customHeight="1" x14ac:dyDescent="0.25">
      <c r="I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9:22" ht="15" customHeight="1" x14ac:dyDescent="0.25">
      <c r="I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9:22" ht="15" customHeight="1" x14ac:dyDescent="0.25">
      <c r="I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9:22" ht="15" customHeight="1" x14ac:dyDescent="0.25">
      <c r="I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9:22" ht="15" customHeight="1" x14ac:dyDescent="0.25">
      <c r="I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9:22" ht="15" customHeight="1" x14ac:dyDescent="0.25">
      <c r="I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9:22" ht="15" customHeight="1" x14ac:dyDescent="0.25">
      <c r="I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9:22" ht="15" customHeight="1" x14ac:dyDescent="0.25">
      <c r="I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9:22" ht="15" customHeight="1" x14ac:dyDescent="0.25">
      <c r="I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9:22" ht="15" customHeight="1" x14ac:dyDescent="0.25">
      <c r="I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9:22" ht="15" customHeight="1" x14ac:dyDescent="0.25">
      <c r="I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9:22" ht="15" customHeight="1" x14ac:dyDescent="0.25">
      <c r="I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9:22" ht="15" customHeight="1" x14ac:dyDescent="0.25">
      <c r="I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9:22" ht="15" customHeight="1" x14ac:dyDescent="0.25">
      <c r="I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9:22" ht="15" customHeight="1" x14ac:dyDescent="0.25">
      <c r="I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9:22" ht="15" customHeight="1" x14ac:dyDescent="0.25">
      <c r="I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9:22" ht="15" customHeight="1" x14ac:dyDescent="0.25">
      <c r="I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9:22" ht="15" customHeight="1" x14ac:dyDescent="0.25">
      <c r="I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9:22" ht="15" customHeight="1" x14ac:dyDescent="0.25">
      <c r="I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9:22" ht="15" customHeight="1" x14ac:dyDescent="0.25">
      <c r="I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9:22" ht="15" customHeight="1" x14ac:dyDescent="0.25">
      <c r="I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9:22" ht="15" customHeight="1" x14ac:dyDescent="0.25">
      <c r="I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9:22" ht="15" customHeight="1" x14ac:dyDescent="0.25">
      <c r="I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9:22" ht="15" customHeight="1" x14ac:dyDescent="0.25">
      <c r="I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9:22" ht="15" customHeight="1" x14ac:dyDescent="0.25">
      <c r="I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9:22" ht="15" customHeight="1" x14ac:dyDescent="0.25">
      <c r="I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9:22" ht="15" customHeight="1" x14ac:dyDescent="0.25">
      <c r="I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9:22" ht="15" customHeight="1" x14ac:dyDescent="0.25">
      <c r="I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9:22" ht="15" customHeight="1" x14ac:dyDescent="0.25">
      <c r="I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9:22" ht="15" customHeight="1" x14ac:dyDescent="0.25">
      <c r="I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9:22" ht="15" customHeight="1" x14ac:dyDescent="0.25">
      <c r="I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9:22" ht="15" customHeight="1" x14ac:dyDescent="0.25">
      <c r="I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9:22" ht="15" customHeight="1" x14ac:dyDescent="0.25">
      <c r="I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9:22" ht="15" customHeight="1" x14ac:dyDescent="0.25">
      <c r="I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9:22" ht="15" customHeight="1" x14ac:dyDescent="0.25">
      <c r="I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9:22" ht="15" customHeight="1" x14ac:dyDescent="0.25">
      <c r="I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9:22" ht="15" customHeight="1" x14ac:dyDescent="0.25">
      <c r="I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9:22" ht="15" customHeight="1" x14ac:dyDescent="0.25">
      <c r="I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9:22" ht="15" customHeight="1" x14ac:dyDescent="0.25">
      <c r="I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9:22" ht="15" customHeight="1" x14ac:dyDescent="0.25">
      <c r="I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9:22" ht="15" customHeight="1" x14ac:dyDescent="0.25">
      <c r="I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9:22" ht="15" customHeight="1" x14ac:dyDescent="0.25">
      <c r="I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9:22" ht="15" customHeight="1" x14ac:dyDescent="0.25">
      <c r="I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9:22" ht="15" customHeight="1" x14ac:dyDescent="0.25">
      <c r="I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9:22" ht="15" customHeight="1" x14ac:dyDescent="0.25">
      <c r="I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9:22" ht="15" customHeight="1" x14ac:dyDescent="0.25">
      <c r="I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9:22" ht="15" customHeight="1" x14ac:dyDescent="0.25">
      <c r="I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9:22" ht="15" customHeight="1" x14ac:dyDescent="0.25">
      <c r="I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9:22" ht="15" customHeight="1" x14ac:dyDescent="0.25">
      <c r="I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9:22" ht="15" customHeight="1" x14ac:dyDescent="0.25">
      <c r="I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9:22" ht="15" customHeight="1" x14ac:dyDescent="0.25">
      <c r="I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9:22" ht="15" customHeight="1" x14ac:dyDescent="0.25">
      <c r="I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9:22" ht="15" customHeight="1" x14ac:dyDescent="0.25">
      <c r="I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9:22" ht="15" customHeight="1" x14ac:dyDescent="0.25">
      <c r="I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9:22" ht="15" customHeight="1" x14ac:dyDescent="0.25">
      <c r="I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9:22" ht="15" customHeight="1" x14ac:dyDescent="0.25">
      <c r="I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9:22" ht="15" customHeight="1" x14ac:dyDescent="0.25">
      <c r="I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9:22" ht="15" customHeight="1" x14ac:dyDescent="0.25">
      <c r="I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9:22" ht="15" customHeight="1" x14ac:dyDescent="0.25">
      <c r="I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9:22" ht="15" customHeight="1" x14ac:dyDescent="0.25">
      <c r="I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9:22" ht="15" customHeight="1" x14ac:dyDescent="0.25">
      <c r="I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9:22" ht="15" customHeight="1" x14ac:dyDescent="0.25">
      <c r="I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9:22" ht="15" customHeight="1" x14ac:dyDescent="0.25">
      <c r="I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9:22" ht="15" customHeight="1" x14ac:dyDescent="0.25">
      <c r="I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9:22" ht="15" customHeight="1" x14ac:dyDescent="0.25">
      <c r="I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9:22" ht="15" customHeight="1" x14ac:dyDescent="0.25">
      <c r="I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9:22" ht="15" customHeight="1" x14ac:dyDescent="0.25">
      <c r="I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9:22" ht="15" customHeight="1" x14ac:dyDescent="0.25">
      <c r="I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9:22" ht="15" customHeight="1" x14ac:dyDescent="0.25">
      <c r="I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9:22" ht="15" customHeight="1" x14ac:dyDescent="0.25">
      <c r="I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9:22" ht="15" customHeight="1" x14ac:dyDescent="0.25">
      <c r="I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9:22" ht="15" customHeight="1" x14ac:dyDescent="0.25">
      <c r="I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9:22" ht="15" customHeight="1" x14ac:dyDescent="0.25">
      <c r="I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9:22" ht="15" customHeight="1" x14ac:dyDescent="0.25">
      <c r="I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9:22" ht="15" customHeight="1" x14ac:dyDescent="0.25">
      <c r="I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9:22" ht="15" customHeight="1" x14ac:dyDescent="0.25">
      <c r="I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9:22" ht="15" customHeight="1" x14ac:dyDescent="0.25">
      <c r="I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9:22" ht="15" customHeight="1" x14ac:dyDescent="0.25">
      <c r="I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9:22" ht="15" customHeight="1" x14ac:dyDescent="0.25">
      <c r="I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9:22" ht="15" customHeight="1" x14ac:dyDescent="0.25">
      <c r="I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9:22" ht="15" customHeight="1" x14ac:dyDescent="0.25">
      <c r="I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9:22" ht="15" customHeight="1" x14ac:dyDescent="0.25">
      <c r="I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9:22" ht="15" customHeight="1" x14ac:dyDescent="0.25">
      <c r="I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9:22" ht="15" customHeight="1" x14ac:dyDescent="0.25">
      <c r="I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9:22" ht="15" customHeight="1" x14ac:dyDescent="0.25">
      <c r="I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9:22" ht="15" customHeight="1" x14ac:dyDescent="0.25">
      <c r="I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9:22" ht="15" customHeight="1" x14ac:dyDescent="0.25">
      <c r="I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9:22" ht="15" customHeight="1" x14ac:dyDescent="0.25">
      <c r="I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9:22" ht="15" customHeight="1" x14ac:dyDescent="0.25">
      <c r="I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9:22" ht="15" customHeight="1" x14ac:dyDescent="0.25">
      <c r="I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9:22" ht="15" customHeight="1" x14ac:dyDescent="0.25">
      <c r="I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9:22" ht="15" customHeight="1" x14ac:dyDescent="0.25">
      <c r="I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9:22" ht="15" customHeight="1" x14ac:dyDescent="0.25">
      <c r="I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9:22" ht="15" customHeight="1" x14ac:dyDescent="0.25">
      <c r="I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9:22" ht="15" customHeight="1" x14ac:dyDescent="0.25">
      <c r="I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9:22" ht="15" customHeight="1" x14ac:dyDescent="0.25">
      <c r="I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9:22" ht="15" customHeight="1" x14ac:dyDescent="0.25">
      <c r="I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9:22" ht="15" customHeight="1" x14ac:dyDescent="0.25">
      <c r="I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9:22" ht="15" customHeight="1" x14ac:dyDescent="0.25">
      <c r="I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9:22" ht="15" customHeight="1" x14ac:dyDescent="0.25">
      <c r="I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9:22" ht="15" customHeight="1" x14ac:dyDescent="0.25">
      <c r="I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9:22" ht="15" customHeight="1" x14ac:dyDescent="0.25">
      <c r="I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9:22" ht="15" customHeight="1" x14ac:dyDescent="0.25">
      <c r="I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9:22" ht="15" customHeight="1" x14ac:dyDescent="0.25">
      <c r="I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9:22" ht="15" customHeight="1" x14ac:dyDescent="0.25">
      <c r="I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9:22" ht="15" customHeight="1" x14ac:dyDescent="0.25">
      <c r="I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9:22" ht="15" customHeight="1" x14ac:dyDescent="0.25">
      <c r="I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9:22" ht="15" customHeight="1" x14ac:dyDescent="0.25">
      <c r="I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9:22" ht="15" customHeight="1" x14ac:dyDescent="0.25">
      <c r="I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9:22" ht="15" customHeight="1" x14ac:dyDescent="0.25">
      <c r="I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9:22" ht="15" customHeight="1" x14ac:dyDescent="0.25">
      <c r="I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9:22" ht="15" customHeight="1" x14ac:dyDescent="0.25">
      <c r="I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9:22" ht="15" customHeight="1" x14ac:dyDescent="0.25">
      <c r="I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9:22" ht="15" customHeight="1" x14ac:dyDescent="0.25">
      <c r="I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9:22" ht="15" customHeight="1" x14ac:dyDescent="0.25">
      <c r="I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9:22" ht="15" customHeight="1" x14ac:dyDescent="0.25">
      <c r="I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9:22" ht="15" customHeight="1" x14ac:dyDescent="0.25">
      <c r="I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9:22" ht="15" customHeight="1" x14ac:dyDescent="0.25">
      <c r="I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9:22" ht="15" customHeight="1" x14ac:dyDescent="0.25">
      <c r="I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9:22" ht="15" customHeight="1" x14ac:dyDescent="0.25">
      <c r="I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9:22" ht="15" customHeight="1" x14ac:dyDescent="0.25">
      <c r="I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9:22" ht="15" customHeight="1" x14ac:dyDescent="0.25">
      <c r="I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9:22" ht="15" customHeight="1" x14ac:dyDescent="0.25">
      <c r="I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9:22" ht="15" customHeight="1" x14ac:dyDescent="0.25">
      <c r="I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9:22" ht="15" customHeight="1" x14ac:dyDescent="0.25">
      <c r="I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9:22" ht="15" customHeight="1" x14ac:dyDescent="0.25">
      <c r="I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9:22" ht="15" customHeight="1" x14ac:dyDescent="0.25">
      <c r="I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9:22" ht="15" customHeight="1" x14ac:dyDescent="0.25">
      <c r="I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9:22" ht="15" customHeight="1" x14ac:dyDescent="0.25">
      <c r="I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9:22" ht="15" customHeight="1" x14ac:dyDescent="0.25">
      <c r="I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9:22" ht="15" customHeight="1" x14ac:dyDescent="0.25">
      <c r="I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9:22" ht="15" customHeight="1" x14ac:dyDescent="0.25">
      <c r="I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9:22" ht="15" customHeight="1" x14ac:dyDescent="0.25">
      <c r="I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9:22" ht="15" customHeight="1" x14ac:dyDescent="0.25">
      <c r="I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9:22" ht="15" customHeight="1" x14ac:dyDescent="0.25">
      <c r="I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9:22" ht="15" customHeight="1" x14ac:dyDescent="0.25">
      <c r="I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9:22" ht="15" customHeight="1" x14ac:dyDescent="0.25">
      <c r="I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9:22" ht="15" customHeight="1" x14ac:dyDescent="0.25">
      <c r="I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9:22" ht="15" customHeight="1" x14ac:dyDescent="0.25">
      <c r="I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9:22" ht="15" customHeight="1" x14ac:dyDescent="0.25">
      <c r="I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9:22" ht="15" customHeight="1" x14ac:dyDescent="0.25">
      <c r="I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9:22" ht="15" customHeight="1" x14ac:dyDescent="0.25">
      <c r="I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9:22" ht="15" customHeight="1" x14ac:dyDescent="0.25">
      <c r="I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9:22" ht="15" customHeight="1" x14ac:dyDescent="0.25">
      <c r="I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9:22" ht="15" customHeight="1" x14ac:dyDescent="0.25">
      <c r="I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9:22" ht="15" customHeight="1" x14ac:dyDescent="0.25">
      <c r="I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9:22" ht="15" customHeight="1" x14ac:dyDescent="0.25">
      <c r="I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9:22" ht="15" customHeight="1" x14ac:dyDescent="0.25">
      <c r="I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9:22" ht="15" customHeight="1" x14ac:dyDescent="0.25">
      <c r="I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9:22" ht="15" customHeight="1" x14ac:dyDescent="0.25">
      <c r="I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9:22" ht="15" customHeight="1" x14ac:dyDescent="0.25">
      <c r="I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9:22" ht="15" customHeight="1" x14ac:dyDescent="0.25">
      <c r="I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9:22" ht="15" customHeight="1" x14ac:dyDescent="0.25">
      <c r="I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9:22" ht="15" customHeight="1" x14ac:dyDescent="0.25">
      <c r="I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9:22" ht="15" customHeight="1" x14ac:dyDescent="0.25">
      <c r="I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9:22" ht="15" customHeight="1" x14ac:dyDescent="0.25">
      <c r="I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9:22" ht="15" customHeight="1" x14ac:dyDescent="0.25">
      <c r="I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9:22" ht="15" customHeight="1" x14ac:dyDescent="0.25">
      <c r="I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9:22" ht="15" customHeight="1" x14ac:dyDescent="0.25">
      <c r="I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9:22" ht="15" customHeight="1" x14ac:dyDescent="0.25">
      <c r="I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9:22" ht="15" customHeight="1" x14ac:dyDescent="0.25">
      <c r="I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9:22" ht="15" customHeight="1" x14ac:dyDescent="0.25">
      <c r="I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9:22" ht="15" customHeight="1" x14ac:dyDescent="0.25">
      <c r="I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9:22" ht="15" customHeight="1" x14ac:dyDescent="0.25">
      <c r="I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9:22" ht="15" customHeight="1" x14ac:dyDescent="0.25">
      <c r="I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9:22" ht="15" customHeight="1" x14ac:dyDescent="0.25">
      <c r="I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9:22" ht="15" customHeight="1" x14ac:dyDescent="0.25">
      <c r="I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9:22" ht="15" customHeight="1" x14ac:dyDescent="0.25">
      <c r="I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9:22" ht="15" customHeight="1" x14ac:dyDescent="0.25">
      <c r="I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9:22" ht="15" customHeight="1" x14ac:dyDescent="0.25">
      <c r="I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9:22" ht="15" customHeight="1" x14ac:dyDescent="0.25">
      <c r="I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9:22" ht="15" customHeight="1" x14ac:dyDescent="0.25">
      <c r="I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9:22" ht="15" customHeight="1" x14ac:dyDescent="0.25">
      <c r="I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9:22" ht="15" customHeight="1" x14ac:dyDescent="0.25">
      <c r="I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9:22" ht="15" customHeight="1" x14ac:dyDescent="0.25">
      <c r="I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9:22" ht="15" customHeight="1" x14ac:dyDescent="0.25">
      <c r="I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9:22" ht="15" customHeight="1" x14ac:dyDescent="0.25">
      <c r="I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9:22" ht="15" customHeight="1" x14ac:dyDescent="0.25">
      <c r="I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9:22" ht="15" customHeight="1" x14ac:dyDescent="0.25">
      <c r="I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9:22" ht="15" customHeight="1" x14ac:dyDescent="0.25">
      <c r="I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9:22" ht="15" customHeight="1" x14ac:dyDescent="0.25">
      <c r="I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9:22" ht="15" customHeight="1" x14ac:dyDescent="0.25">
      <c r="I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9:22" ht="15" customHeight="1" x14ac:dyDescent="0.25">
      <c r="I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9:22" ht="15" customHeight="1" x14ac:dyDescent="0.25">
      <c r="I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9:22" ht="15" customHeight="1" x14ac:dyDescent="0.25">
      <c r="I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9:22" ht="15" customHeight="1" x14ac:dyDescent="0.25">
      <c r="I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9:22" ht="15" customHeight="1" x14ac:dyDescent="0.25">
      <c r="I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9:22" ht="15" customHeight="1" x14ac:dyDescent="0.25">
      <c r="I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9:22" ht="15" customHeight="1" x14ac:dyDescent="0.25">
      <c r="I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9:22" ht="15" customHeight="1" x14ac:dyDescent="0.25">
      <c r="I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9:22" ht="15" customHeight="1" x14ac:dyDescent="0.25">
      <c r="I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9:22" ht="15" customHeight="1" x14ac:dyDescent="0.25">
      <c r="I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9:22" ht="15" customHeight="1" x14ac:dyDescent="0.25">
      <c r="I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9:22" ht="15" customHeight="1" x14ac:dyDescent="0.25">
      <c r="I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9:22" ht="15" customHeight="1" x14ac:dyDescent="0.25">
      <c r="I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9:22" ht="15" customHeight="1" x14ac:dyDescent="0.25">
      <c r="I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9:22" ht="15" customHeight="1" x14ac:dyDescent="0.25">
      <c r="I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9:22" ht="15" customHeight="1" x14ac:dyDescent="0.25">
      <c r="I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9:22" ht="15" customHeight="1" x14ac:dyDescent="0.25">
      <c r="I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9:22" ht="15" customHeight="1" x14ac:dyDescent="0.25">
      <c r="I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9:22" ht="15" customHeight="1" x14ac:dyDescent="0.25">
      <c r="I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9:22" ht="15" customHeight="1" x14ac:dyDescent="0.25">
      <c r="I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9:22" ht="15" customHeight="1" x14ac:dyDescent="0.25">
      <c r="I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9:22" ht="15" customHeight="1" x14ac:dyDescent="0.25">
      <c r="I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9:22" ht="15" customHeight="1" x14ac:dyDescent="0.25">
      <c r="I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9:22" ht="15" customHeight="1" x14ac:dyDescent="0.25">
      <c r="I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9:22" ht="15" customHeight="1" x14ac:dyDescent="0.25">
      <c r="I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9:22" ht="15" customHeight="1" x14ac:dyDescent="0.25">
      <c r="I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9:22" ht="15" customHeight="1" x14ac:dyDescent="0.25">
      <c r="I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9:22" ht="15" customHeight="1" x14ac:dyDescent="0.25">
      <c r="I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9:22" ht="15" customHeight="1" x14ac:dyDescent="0.25">
      <c r="I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9:22" ht="15" customHeight="1" x14ac:dyDescent="0.25">
      <c r="I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9:22" ht="15" customHeight="1" x14ac:dyDescent="0.25">
      <c r="I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9:22" ht="15" customHeight="1" x14ac:dyDescent="0.25">
      <c r="I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9:22" ht="15" customHeight="1" x14ac:dyDescent="0.25">
      <c r="I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9:22" ht="15" customHeight="1" x14ac:dyDescent="0.25">
      <c r="I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9:22" ht="15" customHeight="1" x14ac:dyDescent="0.25">
      <c r="I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9:22" ht="15" customHeight="1" x14ac:dyDescent="0.25">
      <c r="I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9:22" ht="15" customHeight="1" x14ac:dyDescent="0.25">
      <c r="I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9:22" ht="15" customHeight="1" x14ac:dyDescent="0.25">
      <c r="I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9:22" ht="15" customHeight="1" x14ac:dyDescent="0.25">
      <c r="I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9:22" ht="15" customHeight="1" x14ac:dyDescent="0.25">
      <c r="I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9:22" ht="15" customHeight="1" x14ac:dyDescent="0.25">
      <c r="I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9:22" ht="15" customHeight="1" x14ac:dyDescent="0.25">
      <c r="I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9:22" ht="15" customHeight="1" x14ac:dyDescent="0.25">
      <c r="I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9:22" ht="15" customHeight="1" x14ac:dyDescent="0.25">
      <c r="I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9:22" ht="15" customHeight="1" x14ac:dyDescent="0.25">
      <c r="I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9:22" ht="15" customHeight="1" x14ac:dyDescent="0.25">
      <c r="I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9:22" ht="15" customHeight="1" x14ac:dyDescent="0.25">
      <c r="I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9:22" ht="15" customHeight="1" x14ac:dyDescent="0.25">
      <c r="I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9:22" ht="15" customHeight="1" x14ac:dyDescent="0.25">
      <c r="I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9:22" ht="15" customHeight="1" x14ac:dyDescent="0.25">
      <c r="I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9:22" ht="15" customHeight="1" x14ac:dyDescent="0.25">
      <c r="I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9:22" ht="15" customHeight="1" x14ac:dyDescent="0.25">
      <c r="I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9:22" ht="15" customHeight="1" x14ac:dyDescent="0.25">
      <c r="I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9:22" ht="15" customHeight="1" x14ac:dyDescent="0.25">
      <c r="I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9:22" ht="15" customHeight="1" x14ac:dyDescent="0.25">
      <c r="I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9:22" ht="15" customHeight="1" x14ac:dyDescent="0.25">
      <c r="I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9:22" ht="15" customHeight="1" x14ac:dyDescent="0.25">
      <c r="I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9:22" ht="15" customHeight="1" x14ac:dyDescent="0.25">
      <c r="I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9:22" ht="15" customHeight="1" x14ac:dyDescent="0.25">
      <c r="I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9:22" ht="15" customHeight="1" x14ac:dyDescent="0.25">
      <c r="I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9:22" ht="15" customHeight="1" x14ac:dyDescent="0.25">
      <c r="I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9:22" ht="15" customHeight="1" x14ac:dyDescent="0.25">
      <c r="I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9:22" ht="15" customHeight="1" x14ac:dyDescent="0.25">
      <c r="I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9:22" ht="15" customHeight="1" x14ac:dyDescent="0.25">
      <c r="I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9:22" ht="15" customHeight="1" x14ac:dyDescent="0.25">
      <c r="I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9:22" ht="15" customHeight="1" x14ac:dyDescent="0.25">
      <c r="I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9:22" ht="15" customHeight="1" x14ac:dyDescent="0.25">
      <c r="I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9:22" ht="15" customHeight="1" x14ac:dyDescent="0.25">
      <c r="I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9:22" ht="15" customHeight="1" x14ac:dyDescent="0.25">
      <c r="I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9:22" ht="15" customHeight="1" x14ac:dyDescent="0.25">
      <c r="I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9:22" ht="15" customHeight="1" x14ac:dyDescent="0.25">
      <c r="I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9:22" ht="15" customHeight="1" x14ac:dyDescent="0.25">
      <c r="I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9:22" ht="15" customHeight="1" x14ac:dyDescent="0.25">
      <c r="I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9:22" ht="15" customHeight="1" x14ac:dyDescent="0.25">
      <c r="I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9:22" ht="15" customHeight="1" x14ac:dyDescent="0.25">
      <c r="I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9:22" ht="15" customHeight="1" x14ac:dyDescent="0.25">
      <c r="I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9:22" ht="15" customHeight="1" x14ac:dyDescent="0.25">
      <c r="I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9:22" ht="15" customHeight="1" x14ac:dyDescent="0.25">
      <c r="I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9:22" ht="15" customHeight="1" x14ac:dyDescent="0.25">
      <c r="I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9:22" ht="15" customHeight="1" x14ac:dyDescent="0.25">
      <c r="I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9:22" ht="15" customHeight="1" x14ac:dyDescent="0.25">
      <c r="I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9:22" ht="15" customHeight="1" x14ac:dyDescent="0.25">
      <c r="I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9:22" ht="15" customHeight="1" x14ac:dyDescent="0.25">
      <c r="I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9:22" ht="15" customHeight="1" x14ac:dyDescent="0.25">
      <c r="I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9:22" ht="15" customHeight="1" x14ac:dyDescent="0.25">
      <c r="I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9:22" ht="15" customHeight="1" x14ac:dyDescent="0.25">
      <c r="I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9:22" ht="15" customHeight="1" x14ac:dyDescent="0.25">
      <c r="I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9:22" ht="15" customHeight="1" x14ac:dyDescent="0.25">
      <c r="I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9:22" ht="15" customHeight="1" x14ac:dyDescent="0.25">
      <c r="I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9:22" ht="15" customHeight="1" x14ac:dyDescent="0.25">
      <c r="I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9:22" ht="15" customHeight="1" x14ac:dyDescent="0.25">
      <c r="I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9:22" ht="15" customHeight="1" x14ac:dyDescent="0.25">
      <c r="I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9:22" ht="15" customHeight="1" x14ac:dyDescent="0.25">
      <c r="I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9:22" ht="15" customHeight="1" x14ac:dyDescent="0.25">
      <c r="I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9:22" ht="15" customHeight="1" x14ac:dyDescent="0.25">
      <c r="I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9:22" ht="15" customHeight="1" x14ac:dyDescent="0.25">
      <c r="I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9:22" ht="15" customHeight="1" x14ac:dyDescent="0.25">
      <c r="I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9:22" ht="15" customHeight="1" x14ac:dyDescent="0.25">
      <c r="I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9:22" ht="15" customHeight="1" x14ac:dyDescent="0.25">
      <c r="I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9:22" ht="15" customHeight="1" x14ac:dyDescent="0.25">
      <c r="I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9:22" ht="15" customHeight="1" x14ac:dyDescent="0.25">
      <c r="I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9:22" ht="15" customHeight="1" x14ac:dyDescent="0.25">
      <c r="I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9:22" ht="15" customHeight="1" x14ac:dyDescent="0.25">
      <c r="I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9:22" ht="15" customHeight="1" x14ac:dyDescent="0.25">
      <c r="I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9:22" ht="15" customHeight="1" x14ac:dyDescent="0.25">
      <c r="I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9:22" ht="15" customHeight="1" x14ac:dyDescent="0.25">
      <c r="I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9:22" ht="15" customHeight="1" x14ac:dyDescent="0.25">
      <c r="I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9:22" ht="15" customHeight="1" x14ac:dyDescent="0.25">
      <c r="I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9:22" ht="15" customHeight="1" x14ac:dyDescent="0.25">
      <c r="I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9:22" ht="15" customHeight="1" x14ac:dyDescent="0.25">
      <c r="I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9:22" ht="15" customHeight="1" x14ac:dyDescent="0.25">
      <c r="I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9:22" ht="15" customHeight="1" x14ac:dyDescent="0.25">
      <c r="I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9:22" ht="15" customHeight="1" x14ac:dyDescent="0.25">
      <c r="I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9:22" ht="15" customHeight="1" x14ac:dyDescent="0.25">
      <c r="I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9:22" ht="15" customHeight="1" x14ac:dyDescent="0.25">
      <c r="I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9:22" ht="15" customHeight="1" x14ac:dyDescent="0.25">
      <c r="I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9:22" ht="15" customHeight="1" x14ac:dyDescent="0.25">
      <c r="I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9:22" ht="15" customHeight="1" x14ac:dyDescent="0.25">
      <c r="I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9:22" ht="15" customHeight="1" x14ac:dyDescent="0.25">
      <c r="I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9:22" ht="15" customHeight="1" x14ac:dyDescent="0.25">
      <c r="I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9:22" ht="15" customHeight="1" x14ac:dyDescent="0.25">
      <c r="I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9:22" ht="15" customHeight="1" x14ac:dyDescent="0.25">
      <c r="I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9:22" ht="15" customHeight="1" x14ac:dyDescent="0.25">
      <c r="I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9:22" ht="15" customHeight="1" x14ac:dyDescent="0.25">
      <c r="I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9:22" ht="15" customHeight="1" x14ac:dyDescent="0.25">
      <c r="I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9:22" ht="15" customHeight="1" x14ac:dyDescent="0.25">
      <c r="I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9:22" ht="15" customHeight="1" x14ac:dyDescent="0.25">
      <c r="I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9:22" ht="15" customHeight="1" x14ac:dyDescent="0.25">
      <c r="I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9:22" ht="15" customHeight="1" x14ac:dyDescent="0.25">
      <c r="I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9:22" ht="15" customHeight="1" x14ac:dyDescent="0.25">
      <c r="I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9:22" ht="15" customHeight="1" x14ac:dyDescent="0.25">
      <c r="I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9:22" ht="15" customHeight="1" x14ac:dyDescent="0.25">
      <c r="I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9:22" ht="15" customHeight="1" x14ac:dyDescent="0.25">
      <c r="I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9:22" ht="15" customHeight="1" x14ac:dyDescent="0.25">
      <c r="I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9:22" ht="15" customHeight="1" x14ac:dyDescent="0.25">
      <c r="I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9:22" ht="15" customHeight="1" x14ac:dyDescent="0.25">
      <c r="I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9:22" ht="15" customHeight="1" x14ac:dyDescent="0.25">
      <c r="I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9:22" ht="15" customHeight="1" x14ac:dyDescent="0.25">
      <c r="I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9:22" ht="15" customHeight="1" x14ac:dyDescent="0.25">
      <c r="I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9:22" ht="15" customHeight="1" x14ac:dyDescent="0.25">
      <c r="I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9:22" ht="15" customHeight="1" x14ac:dyDescent="0.25">
      <c r="I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9:22" ht="15" customHeight="1" x14ac:dyDescent="0.25">
      <c r="I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9:22" ht="15" customHeight="1" x14ac:dyDescent="0.25">
      <c r="I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9:22" ht="15" customHeight="1" x14ac:dyDescent="0.25">
      <c r="I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9:22" ht="15" customHeight="1" x14ac:dyDescent="0.25">
      <c r="I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9:22" ht="15" customHeight="1" x14ac:dyDescent="0.25">
      <c r="I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9:22" ht="15" customHeight="1" x14ac:dyDescent="0.25">
      <c r="I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9:22" ht="15" customHeight="1" x14ac:dyDescent="0.25">
      <c r="I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9:22" ht="15" customHeight="1" x14ac:dyDescent="0.25">
      <c r="I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9:22" ht="15" customHeight="1" x14ac:dyDescent="0.25">
      <c r="I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9:22" ht="15" customHeight="1" x14ac:dyDescent="0.25">
      <c r="I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9:22" ht="15" customHeight="1" x14ac:dyDescent="0.25">
      <c r="I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9:22" ht="15" customHeight="1" x14ac:dyDescent="0.25">
      <c r="I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9:22" ht="15" customHeight="1" x14ac:dyDescent="0.25">
      <c r="I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9:22" ht="15" customHeight="1" x14ac:dyDescent="0.25">
      <c r="I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9:22" ht="15" customHeight="1" x14ac:dyDescent="0.25">
      <c r="I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9:22" ht="15" customHeight="1" x14ac:dyDescent="0.25">
      <c r="I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9:22" ht="15" customHeight="1" x14ac:dyDescent="0.25">
      <c r="I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9:22" ht="15" customHeight="1" x14ac:dyDescent="0.25">
      <c r="I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9:22" ht="15" customHeight="1" x14ac:dyDescent="0.25">
      <c r="I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9:22" ht="15" customHeight="1" x14ac:dyDescent="0.25">
      <c r="I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9:22" ht="15" customHeight="1" x14ac:dyDescent="0.25">
      <c r="I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9:22" ht="15" customHeight="1" x14ac:dyDescent="0.25">
      <c r="I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9:22" ht="15" customHeight="1" x14ac:dyDescent="0.25">
      <c r="I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9:22" ht="15" customHeight="1" x14ac:dyDescent="0.25">
      <c r="I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9:22" ht="15" customHeight="1" x14ac:dyDescent="0.25">
      <c r="I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9:22" ht="15" customHeight="1" x14ac:dyDescent="0.25">
      <c r="I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9:22" ht="15" customHeight="1" x14ac:dyDescent="0.25">
      <c r="I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9:22" ht="15" customHeight="1" x14ac:dyDescent="0.25">
      <c r="I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9:22" ht="15" customHeight="1" x14ac:dyDescent="0.25">
      <c r="I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9:22" ht="15" customHeight="1" x14ac:dyDescent="0.25">
      <c r="I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9:22" ht="15" customHeight="1" x14ac:dyDescent="0.25">
      <c r="I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9:22" ht="15" customHeight="1" x14ac:dyDescent="0.25">
      <c r="I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9:22" ht="15" customHeight="1" x14ac:dyDescent="0.25">
      <c r="I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9:22" ht="15" customHeight="1" x14ac:dyDescent="0.25">
      <c r="I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9:22" ht="15" customHeight="1" x14ac:dyDescent="0.25">
      <c r="I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9:22" ht="15" customHeight="1" x14ac:dyDescent="0.25">
      <c r="I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9:22" ht="15" customHeight="1" x14ac:dyDescent="0.25">
      <c r="I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9:22" ht="15" customHeight="1" x14ac:dyDescent="0.25">
      <c r="I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9:22" ht="15" customHeight="1" x14ac:dyDescent="0.25">
      <c r="I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9:22" ht="15" customHeight="1" x14ac:dyDescent="0.25">
      <c r="I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9:22" ht="15" customHeight="1" x14ac:dyDescent="0.25">
      <c r="I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9:22" ht="15" customHeight="1" x14ac:dyDescent="0.25">
      <c r="I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9:22" ht="15" customHeight="1" x14ac:dyDescent="0.25">
      <c r="I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9:22" ht="15" customHeight="1" x14ac:dyDescent="0.25">
      <c r="I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9:22" ht="15" customHeight="1" x14ac:dyDescent="0.25">
      <c r="I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9:22" ht="15" customHeight="1" x14ac:dyDescent="0.25">
      <c r="I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9:22" ht="15" customHeight="1" x14ac:dyDescent="0.25">
      <c r="I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9:22" ht="15" customHeight="1" x14ac:dyDescent="0.25">
      <c r="I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9:22" ht="15" customHeight="1" x14ac:dyDescent="0.25">
      <c r="I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9:22" ht="15" customHeight="1" x14ac:dyDescent="0.25">
      <c r="I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9:22" ht="15" customHeight="1" x14ac:dyDescent="0.25">
      <c r="I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9:22" ht="15" customHeight="1" x14ac:dyDescent="0.25">
      <c r="I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9:22" ht="15" customHeight="1" x14ac:dyDescent="0.25">
      <c r="I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9:22" ht="15" customHeight="1" x14ac:dyDescent="0.25">
      <c r="I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9:22" ht="15" customHeight="1" x14ac:dyDescent="0.25">
      <c r="I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9:22" ht="15" customHeight="1" x14ac:dyDescent="0.25">
      <c r="I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9:22" ht="15" customHeight="1" x14ac:dyDescent="0.25">
      <c r="I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9:22" ht="15" customHeight="1" x14ac:dyDescent="0.25">
      <c r="I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9:22" ht="15" customHeight="1" x14ac:dyDescent="0.25">
      <c r="I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9:22" ht="15" customHeight="1" x14ac:dyDescent="0.25">
      <c r="I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9:22" ht="15" customHeight="1" x14ac:dyDescent="0.25">
      <c r="I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9:22" ht="15" customHeight="1" x14ac:dyDescent="0.25">
      <c r="I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9:22" ht="15" customHeight="1" x14ac:dyDescent="0.25">
      <c r="I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9:22" ht="15" customHeight="1" x14ac:dyDescent="0.25">
      <c r="I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9:22" ht="15" customHeight="1" x14ac:dyDescent="0.25">
      <c r="I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9:22" ht="15" customHeight="1" x14ac:dyDescent="0.25">
      <c r="I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9:22" ht="15" customHeight="1" x14ac:dyDescent="0.25">
      <c r="I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9:22" ht="15" customHeight="1" x14ac:dyDescent="0.25">
      <c r="I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9:22" ht="15" customHeight="1" x14ac:dyDescent="0.25">
      <c r="I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9:22" ht="15" customHeight="1" x14ac:dyDescent="0.25">
      <c r="I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9:22" ht="15" customHeight="1" x14ac:dyDescent="0.25">
      <c r="I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9:22" ht="15" customHeight="1" x14ac:dyDescent="0.25">
      <c r="I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9:22" ht="15" customHeight="1" x14ac:dyDescent="0.25">
      <c r="I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9:22" ht="15" customHeight="1" x14ac:dyDescent="0.25">
      <c r="I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9:22" ht="15" customHeight="1" x14ac:dyDescent="0.25">
      <c r="I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9:22" ht="15" customHeight="1" x14ac:dyDescent="0.25">
      <c r="I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9:22" ht="15" customHeight="1" x14ac:dyDescent="0.25">
      <c r="I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9:22" ht="15" customHeight="1" x14ac:dyDescent="0.25">
      <c r="I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9:22" ht="15" customHeight="1" x14ac:dyDescent="0.25">
      <c r="I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9:22" ht="15" customHeight="1" x14ac:dyDescent="0.25">
      <c r="I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9:22" ht="15" customHeight="1" x14ac:dyDescent="0.25">
      <c r="I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9:22" ht="15" customHeight="1" x14ac:dyDescent="0.25">
      <c r="I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9:22" ht="15" customHeight="1" x14ac:dyDescent="0.25">
      <c r="I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9:22" ht="15" customHeight="1" x14ac:dyDescent="0.25">
      <c r="I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9:22" ht="15" customHeight="1" x14ac:dyDescent="0.25">
      <c r="I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9:22" ht="15" customHeight="1" x14ac:dyDescent="0.25">
      <c r="I586"/>
      <c r="K586"/>
      <c r="L586"/>
      <c r="M586"/>
      <c r="N586"/>
      <c r="O586"/>
      <c r="P586"/>
      <c r="Q586"/>
      <c r="R586"/>
      <c r="S586"/>
      <c r="T586"/>
      <c r="U586"/>
      <c r="V586"/>
    </row>
    <row r="587" spans="9:22" ht="15" customHeight="1" x14ac:dyDescent="0.25">
      <c r="I587"/>
      <c r="K587"/>
      <c r="L587"/>
      <c r="M587"/>
      <c r="N587"/>
      <c r="O587"/>
      <c r="P587"/>
      <c r="Q587"/>
      <c r="R587"/>
      <c r="S587"/>
      <c r="T587"/>
      <c r="U587"/>
      <c r="V587"/>
    </row>
    <row r="588" spans="9:22" ht="15" customHeight="1" x14ac:dyDescent="0.25">
      <c r="I588"/>
      <c r="K588"/>
      <c r="L588"/>
      <c r="M588"/>
      <c r="N588"/>
      <c r="O588"/>
      <c r="P588"/>
      <c r="Q588"/>
      <c r="R588"/>
      <c r="S588"/>
      <c r="T588"/>
      <c r="U588"/>
      <c r="V588"/>
    </row>
    <row r="589" spans="9:22" ht="15" customHeight="1" x14ac:dyDescent="0.25">
      <c r="I589"/>
      <c r="K589"/>
      <c r="L589"/>
      <c r="M589"/>
      <c r="N589"/>
      <c r="O589"/>
      <c r="P589"/>
      <c r="Q589"/>
      <c r="R589"/>
      <c r="S589"/>
      <c r="T589"/>
      <c r="U589"/>
      <c r="V589"/>
    </row>
    <row r="590" spans="9:22" ht="15" customHeight="1" x14ac:dyDescent="0.25">
      <c r="I590"/>
      <c r="K590"/>
      <c r="L590"/>
      <c r="M590"/>
      <c r="N590"/>
      <c r="O590"/>
      <c r="P590"/>
      <c r="Q590"/>
      <c r="R590"/>
      <c r="S590"/>
      <c r="T590"/>
      <c r="U590"/>
      <c r="V590"/>
    </row>
    <row r="591" spans="9:22" ht="15" customHeight="1" x14ac:dyDescent="0.25">
      <c r="I591"/>
      <c r="K591"/>
      <c r="L591"/>
      <c r="M591"/>
      <c r="N591"/>
      <c r="O591"/>
      <c r="P591"/>
      <c r="Q591"/>
      <c r="R591"/>
      <c r="S591"/>
      <c r="T591"/>
      <c r="U591"/>
      <c r="V591"/>
    </row>
    <row r="592" spans="9:22" ht="15" customHeight="1" x14ac:dyDescent="0.25">
      <c r="I592"/>
      <c r="K592"/>
      <c r="L592"/>
      <c r="M592"/>
      <c r="N592"/>
      <c r="O592"/>
      <c r="P592"/>
      <c r="Q592"/>
      <c r="R592"/>
      <c r="S592"/>
      <c r="T592"/>
      <c r="U592"/>
      <c r="V592"/>
    </row>
    <row r="593" spans="9:22" ht="15" customHeight="1" x14ac:dyDescent="0.25">
      <c r="I593"/>
      <c r="K593"/>
      <c r="L593"/>
      <c r="M593"/>
      <c r="N593"/>
      <c r="O593"/>
      <c r="P593"/>
      <c r="Q593"/>
      <c r="R593"/>
      <c r="S593"/>
      <c r="T593"/>
      <c r="U593"/>
      <c r="V593"/>
    </row>
    <row r="594" spans="9:22" ht="15" customHeight="1" x14ac:dyDescent="0.25">
      <c r="I594"/>
      <c r="K594"/>
      <c r="L594"/>
      <c r="M594"/>
      <c r="N594"/>
      <c r="O594"/>
      <c r="P594"/>
      <c r="Q594"/>
      <c r="R594"/>
      <c r="S594"/>
      <c r="T594"/>
      <c r="U594"/>
      <c r="V59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75"/>
  <sheetViews>
    <sheetView topLeftCell="H19" zoomScale="110" zoomScaleNormal="110" workbookViewId="0">
      <pane xSplit="3" ySplit="15" topLeftCell="R106" activePane="bottomRight" state="frozen"/>
      <selection activeCell="H19" sqref="H19"/>
      <selection pane="topRight" activeCell="K19" sqref="K19"/>
      <selection pane="bottomLeft" activeCell="H34" sqref="H34"/>
      <selection pane="bottomRight" activeCell="Y141" sqref="Y141"/>
    </sheetView>
  </sheetViews>
  <sheetFormatPr defaultColWidth="20.85546875" defaultRowHeight="15" customHeight="1" outlineLevelRow="1" outlineLevelCol="1" x14ac:dyDescent="0.2"/>
  <cols>
    <col min="1" max="1" width="12.140625" style="11" hidden="1" customWidth="1" outlineLevel="1"/>
    <col min="2" max="2" width="16.140625" style="11" hidden="1" customWidth="1" outlineLevel="1"/>
    <col min="3" max="3" width="11.140625" style="11" hidden="1" customWidth="1" outlineLevel="1"/>
    <col min="4" max="7" width="12.85546875" style="11" hidden="1" customWidth="1" outlineLevel="1"/>
    <col min="8" max="8" width="2.140625" style="11" customWidth="1" collapsed="1"/>
    <col min="9" max="9" width="31" style="11" customWidth="1"/>
    <col min="10" max="10" width="38.85546875" style="11" customWidth="1"/>
    <col min="11" max="16384" width="20.85546875" style="11"/>
  </cols>
  <sheetData>
    <row r="1" spans="1:23" s="3" customFormat="1" ht="15" hidden="1" customHeight="1" outlineLevel="1" x14ac:dyDescent="0.2">
      <c r="A1" s="1" t="s">
        <v>0</v>
      </c>
      <c r="B1" s="93" t="s">
        <v>1</v>
      </c>
      <c r="D1" s="4" t="s">
        <v>2</v>
      </c>
      <c r="E1" s="3" t="s">
        <v>3</v>
      </c>
      <c r="K1" s="6" t="s">
        <v>4</v>
      </c>
      <c r="L1" s="94" t="s">
        <v>5</v>
      </c>
      <c r="M1" s="95">
        <v>1</v>
      </c>
    </row>
    <row r="2" spans="1:23" s="3" customFormat="1" ht="15" hidden="1" customHeight="1" outlineLevel="1" x14ac:dyDescent="0.2">
      <c r="A2" s="1" t="s">
        <v>6</v>
      </c>
      <c r="B2" s="96" t="s">
        <v>7</v>
      </c>
      <c r="D2" s="10" t="s">
        <v>8</v>
      </c>
      <c r="E2" s="3" t="s">
        <v>3</v>
      </c>
      <c r="K2" s="6" t="s">
        <v>9</v>
      </c>
      <c r="L2" s="11" t="s">
        <v>10</v>
      </c>
      <c r="M2" s="11"/>
    </row>
    <row r="3" spans="1:23" s="3" customFormat="1" ht="15" hidden="1" customHeight="1" outlineLevel="1" x14ac:dyDescent="0.2">
      <c r="A3" s="1" t="s">
        <v>11</v>
      </c>
      <c r="B3" s="12" t="s">
        <v>12</v>
      </c>
      <c r="D3" s="13" t="s">
        <v>13</v>
      </c>
    </row>
    <row r="4" spans="1:23" s="3" customFormat="1" ht="15" hidden="1" customHeight="1" outlineLevel="1" x14ac:dyDescent="0.2">
      <c r="D4" s="14" t="s">
        <v>14</v>
      </c>
    </row>
    <row r="5" spans="1:23" s="3" customFormat="1" ht="15" hidden="1" customHeight="1" outlineLevel="1" x14ac:dyDescent="0.2">
      <c r="A5" s="1" t="s">
        <v>15</v>
      </c>
      <c r="B5" s="15" t="s">
        <v>16</v>
      </c>
      <c r="C5" s="16" t="s">
        <v>17</v>
      </c>
      <c r="D5" s="17"/>
    </row>
    <row r="6" spans="1:23" s="3" customFormat="1" ht="12" hidden="1" outlineLevel="1" x14ac:dyDescent="0.2">
      <c r="A6" s="1" t="s">
        <v>18</v>
      </c>
      <c r="B6" s="97" t="s">
        <v>19</v>
      </c>
      <c r="C6" s="16" t="s">
        <v>20</v>
      </c>
      <c r="D6" s="17"/>
    </row>
    <row r="7" spans="1:23" s="3" customFormat="1" ht="12" hidden="1" outlineLevel="1" x14ac:dyDescent="0.2">
      <c r="A7" s="1" t="s">
        <v>21</v>
      </c>
      <c r="B7" s="97" t="s">
        <v>22</v>
      </c>
      <c r="C7" s="16" t="s">
        <v>17</v>
      </c>
      <c r="D7" s="17"/>
    </row>
    <row r="8" spans="1:23" s="3" customFormat="1" ht="12" hidden="1" outlineLevel="1" x14ac:dyDescent="0.2">
      <c r="A8" s="1" t="s">
        <v>23</v>
      </c>
      <c r="B8" s="97" t="s">
        <v>24</v>
      </c>
      <c r="C8" s="16" t="s">
        <v>20</v>
      </c>
      <c r="D8" s="17"/>
      <c r="K8" s="19" t="s">
        <v>25</v>
      </c>
    </row>
    <row r="9" spans="1:23" s="3" customFormat="1" ht="12.75" hidden="1" outlineLevel="1" thickBot="1" x14ac:dyDescent="0.25">
      <c r="A9" s="1" t="s">
        <v>26</v>
      </c>
      <c r="B9" s="97" t="s">
        <v>27</v>
      </c>
      <c r="C9" s="16" t="s">
        <v>359</v>
      </c>
      <c r="D9" s="17"/>
      <c r="K9" s="20" t="s">
        <v>29</v>
      </c>
    </row>
    <row r="10" spans="1:23" s="3" customFormat="1" ht="12.75" hidden="1" outlineLevel="1" thickBot="1" x14ac:dyDescent="0.25">
      <c r="A10" s="1" t="s">
        <v>30</v>
      </c>
      <c r="B10" s="97" t="s">
        <v>31</v>
      </c>
      <c r="C10" s="16" t="s">
        <v>32</v>
      </c>
      <c r="D10" s="17"/>
      <c r="K10" s="20" t="s">
        <v>18</v>
      </c>
    </row>
    <row r="11" spans="1:23" s="3" customFormat="1" ht="12.75" hidden="1" outlineLevel="1" thickBot="1" x14ac:dyDescent="0.25">
      <c r="A11" s="1" t="s">
        <v>33</v>
      </c>
      <c r="B11" s="97" t="s">
        <v>34</v>
      </c>
      <c r="C11" s="16" t="s">
        <v>32</v>
      </c>
      <c r="D11" s="17"/>
      <c r="K11" s="98" t="s">
        <v>366</v>
      </c>
      <c r="L11" s="98" t="s">
        <v>366</v>
      </c>
      <c r="M11" s="98" t="s">
        <v>366</v>
      </c>
      <c r="N11" s="98" t="s">
        <v>366</v>
      </c>
      <c r="O11" s="98" t="s">
        <v>366</v>
      </c>
      <c r="P11" s="98" t="s">
        <v>366</v>
      </c>
      <c r="Q11" s="98" t="s">
        <v>366</v>
      </c>
      <c r="R11" s="98" t="s">
        <v>366</v>
      </c>
      <c r="S11" s="98" t="s">
        <v>366</v>
      </c>
      <c r="T11" s="98" t="s">
        <v>366</v>
      </c>
      <c r="U11" s="98" t="s">
        <v>366</v>
      </c>
    </row>
    <row r="12" spans="1:23" s="3" customFormat="1" ht="12" hidden="1" outlineLevel="1" x14ac:dyDescent="0.2">
      <c r="A12" s="1" t="s">
        <v>36</v>
      </c>
      <c r="B12" s="97" t="s">
        <v>37</v>
      </c>
      <c r="C12" s="16" t="s">
        <v>32</v>
      </c>
      <c r="D12" s="17"/>
      <c r="K12" s="22" t="s">
        <v>38</v>
      </c>
      <c r="L12" s="22" t="s">
        <v>39</v>
      </c>
      <c r="M12" s="22" t="s">
        <v>40</v>
      </c>
      <c r="N12" s="22" t="s">
        <v>41</v>
      </c>
      <c r="O12" s="22" t="s">
        <v>42</v>
      </c>
      <c r="P12" s="22" t="s">
        <v>43</v>
      </c>
      <c r="Q12" s="22" t="s">
        <v>44</v>
      </c>
      <c r="R12" s="22" t="s">
        <v>45</v>
      </c>
      <c r="S12" s="22" t="s">
        <v>46</v>
      </c>
      <c r="T12" s="22" t="s">
        <v>47</v>
      </c>
      <c r="U12" s="22" t="s">
        <v>48</v>
      </c>
      <c r="V12" s="22" t="s">
        <v>49</v>
      </c>
      <c r="W12" s="22" t="s">
        <v>50</v>
      </c>
    </row>
    <row r="13" spans="1:23" s="3" customFormat="1" ht="15" hidden="1" customHeight="1" outlineLevel="1" x14ac:dyDescent="0.2">
      <c r="A13" s="1" t="s">
        <v>29</v>
      </c>
      <c r="B13" s="15" t="s">
        <v>51</v>
      </c>
      <c r="C13" s="16" t="s">
        <v>20</v>
      </c>
      <c r="D13" s="17"/>
      <c r="K13" s="23" t="s">
        <v>367</v>
      </c>
      <c r="L13" s="23" t="s">
        <v>368</v>
      </c>
      <c r="M13" s="23" t="s">
        <v>369</v>
      </c>
      <c r="N13" s="23" t="s">
        <v>370</v>
      </c>
      <c r="O13" s="23" t="s">
        <v>371</v>
      </c>
      <c r="P13" s="23" t="s">
        <v>372</v>
      </c>
      <c r="Q13" s="23" t="s">
        <v>373</v>
      </c>
      <c r="R13" s="23" t="s">
        <v>374</v>
      </c>
      <c r="S13" s="23" t="s">
        <v>375</v>
      </c>
      <c r="T13" s="23" t="s">
        <v>376</v>
      </c>
      <c r="U13" s="23" t="s">
        <v>377</v>
      </c>
      <c r="V13" s="23" t="s">
        <v>378</v>
      </c>
      <c r="W13" s="23" t="s">
        <v>339</v>
      </c>
    </row>
    <row r="14" spans="1:23" s="3" customFormat="1" ht="15" hidden="1" customHeight="1" outlineLevel="1" x14ac:dyDescent="0.2">
      <c r="A14" s="24" t="s">
        <v>65</v>
      </c>
      <c r="B14" s="97" t="s">
        <v>66</v>
      </c>
      <c r="C14" s="16" t="s">
        <v>32</v>
      </c>
    </row>
    <row r="15" spans="1:23" s="3" customFormat="1" ht="15" hidden="1" customHeight="1" outlineLevel="1" x14ac:dyDescent="0.2">
      <c r="A15" s="24" t="s">
        <v>15</v>
      </c>
      <c r="B15" s="99" t="s">
        <v>67</v>
      </c>
      <c r="C15" s="3" t="s">
        <v>68</v>
      </c>
    </row>
    <row r="16" spans="1:23" s="3" customFormat="1" ht="15" hidden="1" customHeight="1" outlineLevel="1" x14ac:dyDescent="0.25">
      <c r="A16" s="27" t="s">
        <v>69</v>
      </c>
      <c r="B16" s="27" t="s">
        <v>70</v>
      </c>
      <c r="C16" s="27" t="s">
        <v>73</v>
      </c>
      <c r="J16" t="s">
        <v>71</v>
      </c>
      <c r="K16" t="s">
        <v>367</v>
      </c>
      <c r="L16" t="s">
        <v>368</v>
      </c>
      <c r="M16" t="s">
        <v>369</v>
      </c>
      <c r="N16" t="s">
        <v>370</v>
      </c>
      <c r="O16" t="s">
        <v>371</v>
      </c>
      <c r="P16" t="s">
        <v>372</v>
      </c>
      <c r="Q16" t="s">
        <v>373</v>
      </c>
      <c r="R16" t="s">
        <v>374</v>
      </c>
      <c r="S16" t="s">
        <v>375</v>
      </c>
      <c r="T16" t="s">
        <v>376</v>
      </c>
      <c r="U16" t="s">
        <v>377</v>
      </c>
      <c r="V16" t="s">
        <v>378</v>
      </c>
      <c r="W16" t="s">
        <v>339</v>
      </c>
    </row>
    <row r="17" spans="1:27" s="3" customFormat="1" ht="15" hidden="1" customHeight="1" outlineLevel="1" x14ac:dyDescent="0.25">
      <c r="A17" s="27" t="s">
        <v>72</v>
      </c>
      <c r="B17" s="27" t="s">
        <v>73</v>
      </c>
      <c r="C17" s="2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7" s="3" customFormat="1" ht="15" hidden="1" customHeight="1" outlineLevel="1" x14ac:dyDescent="0.25"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7" s="3" customFormat="1" ht="45.6" customHeight="1" collapsed="1" x14ac:dyDescent="0.2">
      <c r="J19" s="31"/>
    </row>
    <row r="20" spans="1:27" s="3" customFormat="1" ht="12.75" customHeight="1" thickBot="1" x14ac:dyDescent="0.25">
      <c r="I20" s="88"/>
      <c r="J20" s="88"/>
      <c r="K20" s="33" t="s">
        <v>360</v>
      </c>
      <c r="L20" s="88"/>
      <c r="M20" s="88"/>
      <c r="N20" s="88"/>
    </row>
    <row r="21" spans="1:27" s="3" customFormat="1" ht="12.75" customHeight="1" thickBot="1" x14ac:dyDescent="0.25">
      <c r="I21" s="89" t="s">
        <v>361</v>
      </c>
      <c r="J21" s="35" t="s">
        <v>22</v>
      </c>
      <c r="K21" s="90" t="s">
        <v>76</v>
      </c>
      <c r="N21" s="88"/>
    </row>
    <row r="22" spans="1:27" s="3" customFormat="1" ht="12.75" customHeight="1" thickBot="1" x14ac:dyDescent="0.25">
      <c r="I22" s="89" t="s">
        <v>362</v>
      </c>
      <c r="J22" s="35" t="s">
        <v>27</v>
      </c>
      <c r="K22" s="90" t="s">
        <v>78</v>
      </c>
    </row>
    <row r="23" spans="1:27" s="3" customFormat="1" ht="12.75" customHeight="1" thickBot="1" x14ac:dyDescent="0.25">
      <c r="I23" s="89" t="s">
        <v>363</v>
      </c>
      <c r="J23" s="35" t="s">
        <v>339</v>
      </c>
      <c r="K23" s="90" t="s">
        <v>340</v>
      </c>
      <c r="N23" s="88"/>
    </row>
    <row r="24" spans="1:27" s="3" customFormat="1" ht="12.75" customHeight="1" thickBot="1" x14ac:dyDescent="0.25">
      <c r="I24" s="89" t="s">
        <v>364</v>
      </c>
      <c r="J24" s="35" t="s">
        <v>19</v>
      </c>
      <c r="K24" s="90" t="s">
        <v>19</v>
      </c>
      <c r="N24" s="88"/>
    </row>
    <row r="25" spans="1:27" s="3" customFormat="1" ht="12.75" customHeight="1" thickBot="1" x14ac:dyDescent="0.25">
      <c r="G25" s="91"/>
      <c r="I25" s="91"/>
      <c r="J25" s="35" t="s">
        <v>4</v>
      </c>
      <c r="K25" s="38" t="s">
        <v>365</v>
      </c>
      <c r="N25" s="88"/>
    </row>
    <row r="26" spans="1:27" s="3" customFormat="1" ht="12.75" customHeight="1" thickBot="1" x14ac:dyDescent="0.25">
      <c r="N26" s="88"/>
    </row>
    <row r="27" spans="1:27" s="3" customFormat="1" ht="24.95" customHeight="1" thickBot="1" x14ac:dyDescent="0.25">
      <c r="J27" s="39" t="s">
        <v>78</v>
      </c>
      <c r="N27" s="88"/>
    </row>
    <row r="28" spans="1:27" s="3" customFormat="1" ht="9" customHeight="1" x14ac:dyDescent="0.2">
      <c r="I28" s="40"/>
      <c r="J28" s="41"/>
    </row>
    <row r="29" spans="1:27" s="3" customFormat="1" ht="26.1" customHeight="1" thickBot="1" x14ac:dyDescent="0.25">
      <c r="G29" s="100"/>
      <c r="H29" s="100"/>
      <c r="I29" s="44" t="s">
        <v>83</v>
      </c>
      <c r="J29" s="45"/>
    </row>
    <row r="30" spans="1:27" s="3" customFormat="1" ht="17.25" customHeight="1" x14ac:dyDescent="0.2">
      <c r="I30" s="46"/>
      <c r="J30" s="47"/>
      <c r="K30" s="48" t="s">
        <v>19</v>
      </c>
      <c r="L30" s="48" t="s">
        <v>19</v>
      </c>
      <c r="M30" s="48" t="s">
        <v>19</v>
      </c>
      <c r="N30" s="48" t="s">
        <v>19</v>
      </c>
      <c r="O30" s="48" t="s">
        <v>19</v>
      </c>
      <c r="P30" s="48" t="s">
        <v>19</v>
      </c>
      <c r="Q30" s="48" t="s">
        <v>19</v>
      </c>
      <c r="R30" s="48" t="s">
        <v>19</v>
      </c>
      <c r="S30" s="48" t="s">
        <v>19</v>
      </c>
      <c r="T30" s="48" t="s">
        <v>19</v>
      </c>
      <c r="U30" s="48" t="s">
        <v>19</v>
      </c>
      <c r="V30" s="48" t="s">
        <v>19</v>
      </c>
      <c r="W30" s="48" t="s">
        <v>19</v>
      </c>
      <c r="Y30" s="92" t="s">
        <v>358</v>
      </c>
      <c r="Z30" s="92"/>
      <c r="AA30" s="92"/>
    </row>
    <row r="31" spans="1:27" s="49" customFormat="1" ht="13.5" customHeight="1" thickBot="1" x14ac:dyDescent="0.3">
      <c r="I31" s="51" t="s">
        <v>84</v>
      </c>
      <c r="J31" s="52" t="s">
        <v>71</v>
      </c>
      <c r="K31" s="48" t="s">
        <v>343</v>
      </c>
      <c r="L31" s="53" t="s">
        <v>344</v>
      </c>
      <c r="M31" s="53" t="s">
        <v>345</v>
      </c>
      <c r="N31" s="53" t="s">
        <v>346</v>
      </c>
      <c r="O31" s="53" t="s">
        <v>347</v>
      </c>
      <c r="P31" s="53" t="s">
        <v>348</v>
      </c>
      <c r="Q31" s="53" t="s">
        <v>349</v>
      </c>
      <c r="R31" s="53" t="s">
        <v>350</v>
      </c>
      <c r="S31" s="53" t="s">
        <v>351</v>
      </c>
      <c r="T31" s="53" t="s">
        <v>352</v>
      </c>
      <c r="U31" s="53" t="s">
        <v>353</v>
      </c>
      <c r="V31" s="53" t="s">
        <v>354</v>
      </c>
      <c r="W31" s="53" t="s">
        <v>340</v>
      </c>
      <c r="Y31" s="53" t="s">
        <v>355</v>
      </c>
      <c r="Z31" s="53" t="s">
        <v>356</v>
      </c>
      <c r="AA31" s="53" t="s">
        <v>357</v>
      </c>
    </row>
    <row r="32" spans="1:27" ht="15" customHeight="1" x14ac:dyDescent="0.2">
      <c r="I32" s="56" t="s">
        <v>97</v>
      </c>
      <c r="J32" s="57" t="s">
        <v>98</v>
      </c>
      <c r="K32" s="57">
        <v>393664</v>
      </c>
      <c r="L32" s="57">
        <v>393830</v>
      </c>
      <c r="M32" s="57">
        <v>395186</v>
      </c>
      <c r="N32" s="57">
        <v>396450</v>
      </c>
      <c r="O32" s="57">
        <v>396977</v>
      </c>
      <c r="P32" s="57">
        <v>397395</v>
      </c>
      <c r="Q32" s="57">
        <v>398228</v>
      </c>
      <c r="R32" s="57">
        <v>399488</v>
      </c>
      <c r="S32" s="57">
        <v>400222</v>
      </c>
      <c r="T32" s="57">
        <v>401835</v>
      </c>
      <c r="U32" s="57">
        <v>403123</v>
      </c>
      <c r="V32" s="57">
        <v>405514</v>
      </c>
      <c r="W32" s="57">
        <v>4781912</v>
      </c>
    </row>
    <row r="33" spans="9:23" ht="15" customHeight="1" x14ac:dyDescent="0.2">
      <c r="I33" s="58" t="s">
        <v>99</v>
      </c>
      <c r="J33" s="57" t="s">
        <v>100</v>
      </c>
      <c r="K33" s="57">
        <v>356974</v>
      </c>
      <c r="L33" s="57">
        <v>357091</v>
      </c>
      <c r="M33" s="57">
        <v>358397</v>
      </c>
      <c r="N33" s="57">
        <v>359571</v>
      </c>
      <c r="O33" s="57">
        <v>360096</v>
      </c>
      <c r="P33" s="57">
        <v>360485</v>
      </c>
      <c r="Q33" s="57">
        <v>361260</v>
      </c>
      <c r="R33" s="57">
        <v>362450</v>
      </c>
      <c r="S33" s="57">
        <v>363124</v>
      </c>
      <c r="T33" s="57">
        <v>364626</v>
      </c>
      <c r="U33" s="57">
        <v>365770</v>
      </c>
      <c r="V33" s="57">
        <v>368014</v>
      </c>
      <c r="W33" s="57">
        <v>4337858</v>
      </c>
    </row>
    <row r="34" spans="9:23" ht="15" customHeight="1" x14ac:dyDescent="0.2">
      <c r="I34" s="59" t="s">
        <v>101</v>
      </c>
      <c r="J34" s="60" t="s">
        <v>102</v>
      </c>
      <c r="K34" s="60">
        <v>93341</v>
      </c>
      <c r="L34" s="60">
        <v>93150</v>
      </c>
      <c r="M34" s="60">
        <v>93181</v>
      </c>
      <c r="N34" s="60">
        <v>93270</v>
      </c>
      <c r="O34" s="60">
        <v>93123</v>
      </c>
      <c r="P34" s="60">
        <v>92882</v>
      </c>
      <c r="Q34" s="60">
        <v>98791</v>
      </c>
      <c r="R34" s="60">
        <v>98874</v>
      </c>
      <c r="S34" s="60">
        <v>98703</v>
      </c>
      <c r="T34" s="60">
        <v>98756</v>
      </c>
      <c r="U34" s="60">
        <v>98695</v>
      </c>
      <c r="V34" s="60">
        <v>98989</v>
      </c>
      <c r="W34" s="60">
        <v>1151755</v>
      </c>
    </row>
    <row r="35" spans="9:23" ht="15" customHeight="1" x14ac:dyDescent="0.2">
      <c r="I35" s="59" t="s">
        <v>103</v>
      </c>
      <c r="J35" s="60" t="s">
        <v>104</v>
      </c>
      <c r="K35" s="60">
        <v>167868</v>
      </c>
      <c r="L35" s="60">
        <v>167583</v>
      </c>
      <c r="M35" s="60">
        <v>167807</v>
      </c>
      <c r="N35" s="60">
        <v>168024</v>
      </c>
      <c r="O35" s="60">
        <v>167904</v>
      </c>
      <c r="P35" s="60">
        <v>167709</v>
      </c>
      <c r="Q35" s="60">
        <v>169845</v>
      </c>
      <c r="R35" s="60">
        <v>170003</v>
      </c>
      <c r="S35" s="60">
        <v>170003</v>
      </c>
      <c r="T35" s="60">
        <v>170187</v>
      </c>
      <c r="U35" s="60">
        <v>170276</v>
      </c>
      <c r="V35" s="60">
        <v>170829</v>
      </c>
      <c r="W35" s="60">
        <v>2028038</v>
      </c>
    </row>
    <row r="36" spans="9:23" ht="15" customHeight="1" x14ac:dyDescent="0.2">
      <c r="I36" s="59" t="s">
        <v>105</v>
      </c>
      <c r="J36" s="60" t="s">
        <v>106</v>
      </c>
      <c r="K36" s="60">
        <v>92624</v>
      </c>
      <c r="L36" s="60">
        <v>93192</v>
      </c>
      <c r="M36" s="60">
        <v>94255</v>
      </c>
      <c r="N36" s="60">
        <v>95124</v>
      </c>
      <c r="O36" s="60">
        <v>95917</v>
      </c>
      <c r="P36" s="60">
        <v>96748</v>
      </c>
      <c r="Q36" s="60">
        <v>89586</v>
      </c>
      <c r="R36" s="60">
        <v>90528</v>
      </c>
      <c r="S36" s="60">
        <v>91351</v>
      </c>
      <c r="T36" s="60">
        <v>92624</v>
      </c>
      <c r="U36" s="60">
        <v>93741</v>
      </c>
      <c r="V36" s="60">
        <v>95126</v>
      </c>
      <c r="W36" s="60">
        <v>1120816</v>
      </c>
    </row>
    <row r="37" spans="9:23" ht="15" customHeight="1" x14ac:dyDescent="0.2">
      <c r="I37" s="59" t="s">
        <v>107</v>
      </c>
      <c r="J37" s="60" t="s">
        <v>108</v>
      </c>
      <c r="K37" s="60">
        <v>862</v>
      </c>
      <c r="L37" s="60">
        <v>883</v>
      </c>
      <c r="M37" s="60">
        <v>873</v>
      </c>
      <c r="N37" s="60">
        <v>871</v>
      </c>
      <c r="O37" s="60">
        <v>870</v>
      </c>
      <c r="P37" s="60">
        <v>867</v>
      </c>
      <c r="Q37" s="60">
        <v>871</v>
      </c>
      <c r="R37" s="60">
        <v>879</v>
      </c>
      <c r="S37" s="60">
        <v>889</v>
      </c>
      <c r="T37" s="60">
        <v>891</v>
      </c>
      <c r="U37" s="60">
        <v>893</v>
      </c>
      <c r="V37" s="60">
        <v>896</v>
      </c>
      <c r="W37" s="60">
        <v>10545</v>
      </c>
    </row>
    <row r="38" spans="9:23" ht="15" customHeight="1" x14ac:dyDescent="0.2">
      <c r="I38" s="59" t="s">
        <v>109</v>
      </c>
      <c r="J38" s="60" t="s">
        <v>110</v>
      </c>
      <c r="K38" s="60">
        <v>1514</v>
      </c>
      <c r="L38" s="60">
        <v>1515</v>
      </c>
      <c r="M38" s="60">
        <v>1513</v>
      </c>
      <c r="N38" s="60">
        <v>1514</v>
      </c>
      <c r="O38" s="60">
        <v>1511</v>
      </c>
      <c r="P38" s="60">
        <v>1508</v>
      </c>
      <c r="Q38" s="60">
        <v>1403</v>
      </c>
      <c r="R38" s="60">
        <v>1400</v>
      </c>
      <c r="S38" s="60">
        <v>1402</v>
      </c>
      <c r="T38" s="60">
        <v>1401</v>
      </c>
      <c r="U38" s="60">
        <v>1402</v>
      </c>
      <c r="V38" s="60">
        <v>1400</v>
      </c>
      <c r="W38" s="60">
        <v>17483</v>
      </c>
    </row>
    <row r="39" spans="9:23" ht="15" customHeight="1" x14ac:dyDescent="0.2">
      <c r="I39" s="59" t="s">
        <v>111</v>
      </c>
      <c r="J39" s="60" t="s">
        <v>112</v>
      </c>
      <c r="K39" s="60">
        <v>35</v>
      </c>
      <c r="L39" s="60">
        <v>36</v>
      </c>
      <c r="M39" s="60">
        <v>37</v>
      </c>
      <c r="N39" s="60">
        <v>36</v>
      </c>
      <c r="O39" s="60">
        <v>36</v>
      </c>
      <c r="P39" s="60">
        <v>36</v>
      </c>
      <c r="Q39" s="60">
        <v>32</v>
      </c>
      <c r="R39" s="60">
        <v>32</v>
      </c>
      <c r="S39" s="60">
        <v>31</v>
      </c>
      <c r="T39" s="60">
        <v>38</v>
      </c>
      <c r="U39" s="60">
        <v>36</v>
      </c>
      <c r="V39" s="60">
        <v>37</v>
      </c>
      <c r="W39" s="60">
        <v>422</v>
      </c>
    </row>
    <row r="40" spans="9:23" ht="15" customHeight="1" x14ac:dyDescent="0.2">
      <c r="I40" s="59" t="s">
        <v>113</v>
      </c>
      <c r="J40" s="60" t="s">
        <v>114</v>
      </c>
      <c r="K40" s="60">
        <v>18</v>
      </c>
      <c r="L40" s="60">
        <v>19</v>
      </c>
      <c r="M40" s="60">
        <v>19</v>
      </c>
      <c r="N40" s="60">
        <v>20</v>
      </c>
      <c r="O40" s="60">
        <v>20</v>
      </c>
      <c r="P40" s="60">
        <v>21</v>
      </c>
      <c r="Q40" s="60">
        <v>18</v>
      </c>
      <c r="R40" s="60">
        <v>17</v>
      </c>
      <c r="S40" s="60">
        <v>30</v>
      </c>
      <c r="T40" s="60">
        <v>18</v>
      </c>
      <c r="U40" s="60">
        <v>17</v>
      </c>
      <c r="V40" s="60">
        <v>26</v>
      </c>
      <c r="W40" s="60">
        <v>243</v>
      </c>
    </row>
    <row r="41" spans="9:23" ht="15" customHeight="1" x14ac:dyDescent="0.2">
      <c r="I41" s="59" t="s">
        <v>115</v>
      </c>
      <c r="J41" s="60" t="s">
        <v>116</v>
      </c>
      <c r="K41" s="60">
        <v>388</v>
      </c>
      <c r="L41" s="60">
        <v>386</v>
      </c>
      <c r="M41" s="60">
        <v>387</v>
      </c>
      <c r="N41" s="60">
        <v>386</v>
      </c>
      <c r="O41" s="60">
        <v>388</v>
      </c>
      <c r="P41" s="60">
        <v>388</v>
      </c>
      <c r="Q41" s="60">
        <v>405</v>
      </c>
      <c r="R41" s="60">
        <v>407</v>
      </c>
      <c r="S41" s="60">
        <v>407</v>
      </c>
      <c r="T41" s="60">
        <v>408</v>
      </c>
      <c r="U41" s="60">
        <v>408</v>
      </c>
      <c r="V41" s="60">
        <v>408</v>
      </c>
      <c r="W41" s="60">
        <v>4766</v>
      </c>
    </row>
    <row r="42" spans="9:23" ht="15" customHeight="1" x14ac:dyDescent="0.2">
      <c r="I42" s="59" t="s">
        <v>117</v>
      </c>
      <c r="J42" s="60" t="s">
        <v>118</v>
      </c>
      <c r="K42" s="60">
        <v>277</v>
      </c>
      <c r="L42" s="60">
        <v>279</v>
      </c>
      <c r="M42" s="60">
        <v>277</v>
      </c>
      <c r="N42" s="60">
        <v>278</v>
      </c>
      <c r="O42" s="60">
        <v>279</v>
      </c>
      <c r="P42" s="60">
        <v>279</v>
      </c>
      <c r="Q42" s="60">
        <v>263</v>
      </c>
      <c r="R42" s="60">
        <v>264</v>
      </c>
      <c r="S42" s="60">
        <v>262</v>
      </c>
      <c r="T42" s="60">
        <v>257</v>
      </c>
      <c r="U42" s="60">
        <v>256</v>
      </c>
      <c r="V42" s="60">
        <v>257</v>
      </c>
      <c r="W42" s="60">
        <v>3228</v>
      </c>
    </row>
    <row r="43" spans="9:23" ht="15" customHeight="1" x14ac:dyDescent="0.2">
      <c r="I43" s="59" t="s">
        <v>119</v>
      </c>
      <c r="J43" s="60" t="s">
        <v>120</v>
      </c>
      <c r="K43" s="60">
        <v>47</v>
      </c>
      <c r="L43" s="60">
        <v>48</v>
      </c>
      <c r="M43" s="60">
        <v>48</v>
      </c>
      <c r="N43" s="60">
        <v>48</v>
      </c>
      <c r="O43" s="60">
        <v>48</v>
      </c>
      <c r="P43" s="60">
        <v>47</v>
      </c>
      <c r="Q43" s="60">
        <v>46</v>
      </c>
      <c r="R43" s="60">
        <v>46</v>
      </c>
      <c r="S43" s="60">
        <v>46</v>
      </c>
      <c r="T43" s="60">
        <v>46</v>
      </c>
      <c r="U43" s="60">
        <v>46</v>
      </c>
      <c r="V43" s="60">
        <v>46</v>
      </c>
      <c r="W43" s="60">
        <v>562</v>
      </c>
    </row>
    <row r="44" spans="9:23" ht="15" customHeight="1" x14ac:dyDescent="0.2">
      <c r="I44" s="58" t="s">
        <v>121</v>
      </c>
      <c r="J44" s="57" t="s">
        <v>122</v>
      </c>
      <c r="K44" s="57">
        <v>36611</v>
      </c>
      <c r="L44" s="57">
        <v>36670</v>
      </c>
      <c r="M44" s="57">
        <v>36719</v>
      </c>
      <c r="N44" s="57">
        <v>36806</v>
      </c>
      <c r="O44" s="57">
        <v>36805</v>
      </c>
      <c r="P44" s="57">
        <v>36832</v>
      </c>
      <c r="Q44" s="57">
        <v>36891</v>
      </c>
      <c r="R44" s="57">
        <v>36963</v>
      </c>
      <c r="S44" s="57">
        <v>37006</v>
      </c>
      <c r="T44" s="57">
        <v>37132</v>
      </c>
      <c r="U44" s="57">
        <v>37278</v>
      </c>
      <c r="V44" s="57">
        <v>37427</v>
      </c>
      <c r="W44" s="57">
        <v>443140</v>
      </c>
    </row>
    <row r="45" spans="9:23" ht="15" customHeight="1" x14ac:dyDescent="0.2">
      <c r="I45" s="59" t="s">
        <v>127</v>
      </c>
      <c r="J45" s="60" t="s">
        <v>128</v>
      </c>
      <c r="K45" s="60">
        <v>856</v>
      </c>
      <c r="L45" s="60">
        <v>858</v>
      </c>
      <c r="M45" s="60">
        <v>861</v>
      </c>
      <c r="N45" s="60">
        <v>868</v>
      </c>
      <c r="O45" s="60">
        <v>873</v>
      </c>
      <c r="P45" s="60">
        <v>880</v>
      </c>
      <c r="Q45" s="60">
        <v>897</v>
      </c>
      <c r="R45" s="60">
        <v>902</v>
      </c>
      <c r="S45" s="60">
        <v>924</v>
      </c>
      <c r="T45" s="60">
        <v>936</v>
      </c>
      <c r="U45" s="60">
        <v>945</v>
      </c>
      <c r="V45" s="60">
        <v>947</v>
      </c>
      <c r="W45" s="60">
        <v>10747</v>
      </c>
    </row>
    <row r="46" spans="9:23" ht="15" customHeight="1" x14ac:dyDescent="0.2">
      <c r="I46" s="59" t="s">
        <v>129</v>
      </c>
      <c r="J46" s="60" t="s">
        <v>130</v>
      </c>
      <c r="K46" s="60">
        <v>7243</v>
      </c>
      <c r="L46" s="60">
        <v>7232</v>
      </c>
      <c r="M46" s="60">
        <v>7244</v>
      </c>
      <c r="N46" s="60">
        <v>7222</v>
      </c>
      <c r="O46" s="60">
        <v>7191</v>
      </c>
      <c r="P46" s="60">
        <v>7125</v>
      </c>
      <c r="Q46" s="60">
        <v>7143</v>
      </c>
      <c r="R46" s="60">
        <v>7118</v>
      </c>
      <c r="S46" s="60">
        <v>7090</v>
      </c>
      <c r="T46" s="60">
        <v>7076</v>
      </c>
      <c r="U46" s="60">
        <v>7088</v>
      </c>
      <c r="V46" s="60">
        <v>7069</v>
      </c>
      <c r="W46" s="60">
        <v>85841</v>
      </c>
    </row>
    <row r="47" spans="9:23" ht="15" customHeight="1" x14ac:dyDescent="0.2">
      <c r="I47" s="59" t="s">
        <v>131</v>
      </c>
      <c r="J47" s="60" t="s">
        <v>132</v>
      </c>
      <c r="K47" s="60">
        <v>3195</v>
      </c>
      <c r="L47" s="60">
        <v>3219</v>
      </c>
      <c r="M47" s="60">
        <v>3255</v>
      </c>
      <c r="N47" s="60">
        <v>3312</v>
      </c>
      <c r="O47" s="60">
        <v>3258</v>
      </c>
      <c r="P47" s="60">
        <v>3276</v>
      </c>
      <c r="Q47" s="60">
        <v>3196</v>
      </c>
      <c r="R47" s="60">
        <v>3201</v>
      </c>
      <c r="S47" s="60">
        <v>3220</v>
      </c>
      <c r="T47" s="60">
        <v>3280</v>
      </c>
      <c r="U47" s="60">
        <v>3339</v>
      </c>
      <c r="V47" s="60">
        <v>3388</v>
      </c>
      <c r="W47" s="60">
        <v>39139</v>
      </c>
    </row>
    <row r="48" spans="9:23" ht="15" customHeight="1" x14ac:dyDescent="0.2">
      <c r="I48" s="59" t="s">
        <v>133</v>
      </c>
      <c r="J48" s="60" t="s">
        <v>134</v>
      </c>
      <c r="K48" s="60">
        <v>555</v>
      </c>
      <c r="L48" s="60">
        <v>576</v>
      </c>
      <c r="M48" s="60">
        <v>587</v>
      </c>
      <c r="N48" s="60">
        <v>588</v>
      </c>
      <c r="O48" s="60">
        <v>591</v>
      </c>
      <c r="P48" s="60">
        <v>599</v>
      </c>
      <c r="Q48" s="60">
        <v>614</v>
      </c>
      <c r="R48" s="60">
        <v>619</v>
      </c>
      <c r="S48" s="60">
        <v>620</v>
      </c>
      <c r="T48" s="60">
        <v>636</v>
      </c>
      <c r="U48" s="60">
        <v>647</v>
      </c>
      <c r="V48" s="60">
        <v>652</v>
      </c>
      <c r="W48" s="60">
        <v>7284</v>
      </c>
    </row>
    <row r="49" spans="9:23" ht="15" customHeight="1" x14ac:dyDescent="0.2">
      <c r="I49" s="59" t="s">
        <v>135</v>
      </c>
      <c r="J49" s="60" t="s">
        <v>136</v>
      </c>
      <c r="K49" s="60">
        <v>38</v>
      </c>
      <c r="L49" s="60">
        <v>46</v>
      </c>
      <c r="M49" s="60">
        <v>47</v>
      </c>
      <c r="N49" s="60">
        <v>46</v>
      </c>
      <c r="O49" s="60">
        <v>47</v>
      </c>
      <c r="P49" s="60">
        <v>43</v>
      </c>
      <c r="Q49" s="60">
        <v>41</v>
      </c>
      <c r="R49" s="60">
        <v>47</v>
      </c>
      <c r="S49" s="60">
        <v>46</v>
      </c>
      <c r="T49" s="60">
        <v>48</v>
      </c>
      <c r="U49" s="60">
        <v>46</v>
      </c>
      <c r="V49" s="60">
        <v>50</v>
      </c>
      <c r="W49" s="60">
        <v>545</v>
      </c>
    </row>
    <row r="50" spans="9:23" ht="15" customHeight="1" x14ac:dyDescent="0.2">
      <c r="I50" s="59" t="s">
        <v>137</v>
      </c>
      <c r="J50" s="60" t="s">
        <v>138</v>
      </c>
      <c r="K50" s="60">
        <v>3</v>
      </c>
      <c r="L50" s="60">
        <v>2</v>
      </c>
      <c r="M50" s="60">
        <v>2</v>
      </c>
      <c r="N50" s="60">
        <v>2</v>
      </c>
      <c r="O50" s="60">
        <v>1</v>
      </c>
      <c r="P50" s="60">
        <v>1</v>
      </c>
      <c r="Q50" s="60">
        <v>2</v>
      </c>
      <c r="R50" s="60">
        <v>2</v>
      </c>
      <c r="S50" s="60">
        <v>4</v>
      </c>
      <c r="T50" s="60">
        <v>3</v>
      </c>
      <c r="U50" s="60">
        <v>4</v>
      </c>
      <c r="V50" s="60">
        <v>6</v>
      </c>
      <c r="W50" s="60">
        <v>32</v>
      </c>
    </row>
    <row r="51" spans="9:23" ht="15" customHeight="1" x14ac:dyDescent="0.2">
      <c r="I51" s="59" t="s">
        <v>139</v>
      </c>
      <c r="J51" s="60" t="s">
        <v>140</v>
      </c>
      <c r="K51" s="60">
        <v>2</v>
      </c>
      <c r="L51" s="60">
        <v>2</v>
      </c>
      <c r="M51" s="60">
        <v>2</v>
      </c>
      <c r="N51" s="60">
        <v>2</v>
      </c>
      <c r="O51" s="60">
        <v>1</v>
      </c>
      <c r="P51" s="60">
        <v>1</v>
      </c>
      <c r="Q51" s="60">
        <v>1</v>
      </c>
      <c r="R51" s="60">
        <v>1</v>
      </c>
      <c r="S51" s="60">
        <v>2</v>
      </c>
      <c r="T51" s="60">
        <v>2</v>
      </c>
      <c r="U51" s="60">
        <v>2</v>
      </c>
      <c r="V51" s="60">
        <v>2</v>
      </c>
      <c r="W51" s="60">
        <v>20</v>
      </c>
    </row>
    <row r="52" spans="9:23" ht="15" customHeight="1" x14ac:dyDescent="0.2">
      <c r="I52" s="59" t="s">
        <v>143</v>
      </c>
      <c r="J52" s="60" t="s">
        <v>144</v>
      </c>
      <c r="K52" s="60">
        <v>4</v>
      </c>
      <c r="L52" s="60">
        <v>4</v>
      </c>
      <c r="M52" s="60">
        <v>4</v>
      </c>
      <c r="N52" s="60">
        <v>4</v>
      </c>
      <c r="O52" s="60">
        <v>4</v>
      </c>
      <c r="P52" s="60">
        <v>4</v>
      </c>
      <c r="Q52" s="60">
        <v>4</v>
      </c>
      <c r="R52" s="60">
        <v>4</v>
      </c>
      <c r="S52" s="60">
        <v>4</v>
      </c>
      <c r="T52" s="60">
        <v>4</v>
      </c>
      <c r="U52" s="60">
        <v>4</v>
      </c>
      <c r="V52" s="60">
        <v>4</v>
      </c>
      <c r="W52" s="60">
        <v>48</v>
      </c>
    </row>
    <row r="53" spans="9:23" ht="15" customHeight="1" x14ac:dyDescent="0.2">
      <c r="I53" s="59" t="s">
        <v>145</v>
      </c>
      <c r="J53" s="60" t="s">
        <v>146</v>
      </c>
      <c r="K53" s="60">
        <v>138</v>
      </c>
      <c r="L53" s="60">
        <v>144</v>
      </c>
      <c r="M53" s="60">
        <v>144</v>
      </c>
      <c r="N53" s="60">
        <v>143</v>
      </c>
      <c r="O53" s="60">
        <v>143</v>
      </c>
      <c r="P53" s="60">
        <v>146</v>
      </c>
      <c r="Q53" s="60">
        <v>148</v>
      </c>
      <c r="R53" s="60">
        <v>152</v>
      </c>
      <c r="S53" s="60">
        <v>153</v>
      </c>
      <c r="T53" s="60">
        <v>153</v>
      </c>
      <c r="U53" s="60">
        <v>155</v>
      </c>
      <c r="V53" s="60">
        <v>158</v>
      </c>
      <c r="W53" s="60">
        <v>1777</v>
      </c>
    </row>
    <row r="54" spans="9:23" ht="15" customHeight="1" x14ac:dyDescent="0.2">
      <c r="I54" s="59" t="s">
        <v>147</v>
      </c>
      <c r="J54" s="60" t="s">
        <v>148</v>
      </c>
      <c r="K54" s="60">
        <v>4331</v>
      </c>
      <c r="L54" s="60">
        <v>4314</v>
      </c>
      <c r="M54" s="60">
        <v>4260</v>
      </c>
      <c r="N54" s="60">
        <v>4265</v>
      </c>
      <c r="O54" s="60">
        <v>4246</v>
      </c>
      <c r="P54" s="60">
        <v>4260</v>
      </c>
      <c r="Q54" s="60">
        <v>4398</v>
      </c>
      <c r="R54" s="60">
        <v>4387</v>
      </c>
      <c r="S54" s="60">
        <v>4389</v>
      </c>
      <c r="T54" s="60">
        <v>4387</v>
      </c>
      <c r="U54" s="60">
        <v>4379</v>
      </c>
      <c r="V54" s="60">
        <v>4390</v>
      </c>
      <c r="W54" s="60">
        <v>52006</v>
      </c>
    </row>
    <row r="55" spans="9:23" ht="15" customHeight="1" x14ac:dyDescent="0.2">
      <c r="I55" s="59" t="s">
        <v>149</v>
      </c>
      <c r="J55" s="60" t="s">
        <v>150</v>
      </c>
      <c r="K55" s="60">
        <v>12465</v>
      </c>
      <c r="L55" s="60">
        <v>12478</v>
      </c>
      <c r="M55" s="60">
        <v>12493</v>
      </c>
      <c r="N55" s="60">
        <v>12531</v>
      </c>
      <c r="O55" s="60">
        <v>12615</v>
      </c>
      <c r="P55" s="60">
        <v>12647</v>
      </c>
      <c r="Q55" s="60">
        <v>12596</v>
      </c>
      <c r="R55" s="60">
        <v>12659</v>
      </c>
      <c r="S55" s="60">
        <v>12670</v>
      </c>
      <c r="T55" s="60">
        <v>12700</v>
      </c>
      <c r="U55" s="60">
        <v>12758</v>
      </c>
      <c r="V55" s="60">
        <v>12837</v>
      </c>
      <c r="W55" s="60">
        <v>151449</v>
      </c>
    </row>
    <row r="56" spans="9:23" ht="15" customHeight="1" x14ac:dyDescent="0.2">
      <c r="I56" s="59" t="s">
        <v>151</v>
      </c>
      <c r="J56" s="60" t="s">
        <v>152</v>
      </c>
      <c r="K56" s="60">
        <v>6732</v>
      </c>
      <c r="L56" s="60">
        <v>6743</v>
      </c>
      <c r="M56" s="60">
        <v>6768</v>
      </c>
      <c r="N56" s="60">
        <v>6772</v>
      </c>
      <c r="O56" s="60">
        <v>6779</v>
      </c>
      <c r="P56" s="60">
        <v>6792</v>
      </c>
      <c r="Q56" s="60">
        <v>6795</v>
      </c>
      <c r="R56" s="60">
        <v>6824</v>
      </c>
      <c r="S56" s="60">
        <v>6828</v>
      </c>
      <c r="T56" s="60">
        <v>6852</v>
      </c>
      <c r="U56" s="60">
        <v>6852</v>
      </c>
      <c r="V56" s="60">
        <v>6861</v>
      </c>
      <c r="W56" s="60">
        <v>81598</v>
      </c>
    </row>
    <row r="57" spans="9:23" ht="15" customHeight="1" x14ac:dyDescent="0.2">
      <c r="I57" s="59" t="s">
        <v>153</v>
      </c>
      <c r="J57" s="60" t="s">
        <v>154</v>
      </c>
      <c r="K57" s="60">
        <v>743</v>
      </c>
      <c r="L57" s="60">
        <v>741</v>
      </c>
      <c r="M57" s="60">
        <v>742</v>
      </c>
      <c r="N57" s="60">
        <v>742</v>
      </c>
      <c r="O57" s="60">
        <v>743</v>
      </c>
      <c r="P57" s="60">
        <v>747</v>
      </c>
      <c r="Q57" s="60">
        <v>738</v>
      </c>
      <c r="R57" s="60">
        <v>735</v>
      </c>
      <c r="S57" s="60">
        <v>742</v>
      </c>
      <c r="T57" s="60">
        <v>741</v>
      </c>
      <c r="U57" s="60">
        <v>739</v>
      </c>
      <c r="V57" s="60">
        <v>735</v>
      </c>
      <c r="W57" s="60">
        <v>8888</v>
      </c>
    </row>
    <row r="58" spans="9:23" ht="15" customHeight="1" x14ac:dyDescent="0.2">
      <c r="I58" s="59" t="s">
        <v>155</v>
      </c>
      <c r="J58" s="60" t="s">
        <v>156</v>
      </c>
      <c r="K58" s="60">
        <v>164</v>
      </c>
      <c r="L58" s="60">
        <v>166</v>
      </c>
      <c r="M58" s="60">
        <v>165</v>
      </c>
      <c r="N58" s="60">
        <v>162</v>
      </c>
      <c r="O58" s="60">
        <v>165</v>
      </c>
      <c r="P58" s="60">
        <v>162</v>
      </c>
      <c r="Q58" s="60">
        <v>170</v>
      </c>
      <c r="R58" s="60">
        <v>164</v>
      </c>
      <c r="S58" s="60">
        <v>165</v>
      </c>
      <c r="T58" s="60">
        <v>166</v>
      </c>
      <c r="U58" s="60">
        <v>166</v>
      </c>
      <c r="V58" s="60">
        <v>177</v>
      </c>
      <c r="W58" s="60">
        <v>1992</v>
      </c>
    </row>
    <row r="59" spans="9:23" ht="15" customHeight="1" x14ac:dyDescent="0.2">
      <c r="I59" s="59" t="s">
        <v>157</v>
      </c>
      <c r="J59" s="60" t="s">
        <v>158</v>
      </c>
      <c r="K59" s="60">
        <v>142</v>
      </c>
      <c r="L59" s="60">
        <v>145</v>
      </c>
      <c r="M59" s="60">
        <v>145</v>
      </c>
      <c r="N59" s="60">
        <v>147</v>
      </c>
      <c r="O59" s="60">
        <v>148</v>
      </c>
      <c r="P59" s="60">
        <v>149</v>
      </c>
      <c r="Q59" s="60">
        <v>148</v>
      </c>
      <c r="R59" s="60">
        <v>148</v>
      </c>
      <c r="S59" s="60">
        <v>149</v>
      </c>
      <c r="T59" s="60">
        <v>148</v>
      </c>
      <c r="U59" s="60">
        <v>149</v>
      </c>
      <c r="V59" s="60">
        <v>147</v>
      </c>
      <c r="W59" s="60">
        <v>1765</v>
      </c>
    </row>
    <row r="60" spans="9:23" ht="15" customHeight="1" x14ac:dyDescent="0.2">
      <c r="I60" s="59" t="s">
        <v>379</v>
      </c>
      <c r="J60" s="60" t="s">
        <v>380</v>
      </c>
      <c r="K60" s="60">
        <v>0</v>
      </c>
      <c r="L60" s="60">
        <v>0</v>
      </c>
      <c r="M60" s="60">
        <v>0</v>
      </c>
      <c r="N60" s="60">
        <v>0</v>
      </c>
      <c r="O60" s="60">
        <v>0</v>
      </c>
      <c r="P60" s="60">
        <v>0</v>
      </c>
      <c r="Q60" s="60">
        <v>0</v>
      </c>
      <c r="R60" s="60">
        <v>0</v>
      </c>
      <c r="S60" s="60">
        <v>0</v>
      </c>
      <c r="T60" s="60">
        <v>0</v>
      </c>
      <c r="U60" s="60">
        <v>5</v>
      </c>
      <c r="V60" s="60">
        <v>4</v>
      </c>
      <c r="W60" s="60">
        <v>9</v>
      </c>
    </row>
    <row r="61" spans="9:23" ht="15" customHeight="1" x14ac:dyDescent="0.2">
      <c r="I61" s="58" t="s">
        <v>159</v>
      </c>
      <c r="J61" s="57" t="s">
        <v>160</v>
      </c>
      <c r="K61" s="57">
        <v>57</v>
      </c>
      <c r="L61" s="57">
        <v>55</v>
      </c>
      <c r="M61" s="57">
        <v>53</v>
      </c>
      <c r="N61" s="57">
        <v>55</v>
      </c>
      <c r="O61" s="57">
        <v>56</v>
      </c>
      <c r="P61" s="57">
        <v>55</v>
      </c>
      <c r="Q61" s="57">
        <v>56</v>
      </c>
      <c r="R61" s="57">
        <v>55</v>
      </c>
      <c r="S61" s="57">
        <v>57</v>
      </c>
      <c r="T61" s="57">
        <v>56</v>
      </c>
      <c r="U61" s="57">
        <v>58</v>
      </c>
      <c r="V61" s="57">
        <v>57</v>
      </c>
      <c r="W61" s="57">
        <v>670</v>
      </c>
    </row>
    <row r="62" spans="9:23" ht="15" customHeight="1" x14ac:dyDescent="0.2">
      <c r="I62" s="59" t="s">
        <v>163</v>
      </c>
      <c r="J62" s="60" t="s">
        <v>162</v>
      </c>
      <c r="K62" s="60">
        <v>29</v>
      </c>
      <c r="L62" s="60">
        <v>29</v>
      </c>
      <c r="M62" s="60">
        <v>29</v>
      </c>
      <c r="N62" s="60">
        <v>24</v>
      </c>
      <c r="O62" s="60">
        <v>24</v>
      </c>
      <c r="P62" s="60">
        <v>24</v>
      </c>
      <c r="Q62" s="60">
        <v>25</v>
      </c>
      <c r="R62" s="60">
        <v>24</v>
      </c>
      <c r="S62" s="60">
        <v>24</v>
      </c>
      <c r="T62" s="60">
        <v>24</v>
      </c>
      <c r="U62" s="60">
        <v>26</v>
      </c>
      <c r="V62" s="60">
        <v>25</v>
      </c>
      <c r="W62" s="60">
        <v>307</v>
      </c>
    </row>
    <row r="63" spans="9:23" ht="15" customHeight="1" x14ac:dyDescent="0.2">
      <c r="I63" s="59" t="s">
        <v>164</v>
      </c>
      <c r="J63" s="60" t="s">
        <v>165</v>
      </c>
      <c r="K63" s="60">
        <v>14</v>
      </c>
      <c r="L63" s="60">
        <v>13</v>
      </c>
      <c r="M63" s="60">
        <v>11</v>
      </c>
      <c r="N63" s="60">
        <v>12</v>
      </c>
      <c r="O63" s="60">
        <v>13</v>
      </c>
      <c r="P63" s="60">
        <v>12</v>
      </c>
      <c r="Q63" s="60">
        <v>12</v>
      </c>
      <c r="R63" s="60">
        <v>12</v>
      </c>
      <c r="S63" s="60">
        <v>14</v>
      </c>
      <c r="T63" s="60">
        <v>13</v>
      </c>
      <c r="U63" s="60">
        <v>13</v>
      </c>
      <c r="V63" s="60">
        <v>13</v>
      </c>
      <c r="W63" s="60">
        <v>152</v>
      </c>
    </row>
    <row r="64" spans="9:23" ht="15" customHeight="1" x14ac:dyDescent="0.2">
      <c r="I64" s="59" t="s">
        <v>168</v>
      </c>
      <c r="J64" s="60" t="s">
        <v>167</v>
      </c>
      <c r="K64" s="60">
        <v>2</v>
      </c>
      <c r="L64" s="60">
        <v>1</v>
      </c>
      <c r="M64" s="60">
        <v>1</v>
      </c>
      <c r="N64" s="60">
        <v>0</v>
      </c>
      <c r="O64" s="60">
        <v>0</v>
      </c>
      <c r="P64" s="60">
        <v>0</v>
      </c>
      <c r="Q64" s="60">
        <v>0</v>
      </c>
      <c r="R64" s="60">
        <v>0</v>
      </c>
      <c r="S64" s="60">
        <v>0</v>
      </c>
      <c r="T64" s="60">
        <v>0</v>
      </c>
      <c r="U64" s="60">
        <v>0</v>
      </c>
      <c r="V64" s="60">
        <v>0</v>
      </c>
      <c r="W64" s="60">
        <v>4</v>
      </c>
    </row>
    <row r="65" spans="9:24" ht="15" customHeight="1" x14ac:dyDescent="0.2">
      <c r="I65" s="59" t="s">
        <v>257</v>
      </c>
      <c r="J65" s="60" t="s">
        <v>258</v>
      </c>
      <c r="K65" s="60">
        <v>12</v>
      </c>
      <c r="L65" s="60">
        <v>12</v>
      </c>
      <c r="M65" s="60">
        <v>12</v>
      </c>
      <c r="N65" s="60">
        <v>19</v>
      </c>
      <c r="O65" s="60">
        <v>19</v>
      </c>
      <c r="P65" s="60">
        <v>19</v>
      </c>
      <c r="Q65" s="60">
        <v>19</v>
      </c>
      <c r="R65" s="60">
        <v>19</v>
      </c>
      <c r="S65" s="60">
        <v>19</v>
      </c>
      <c r="T65" s="60">
        <v>19</v>
      </c>
      <c r="U65" s="60">
        <v>19</v>
      </c>
      <c r="V65" s="60">
        <v>19</v>
      </c>
      <c r="W65" s="60">
        <v>207</v>
      </c>
    </row>
    <row r="66" spans="9:24" ht="15" customHeight="1" x14ac:dyDescent="0.2">
      <c r="I66" s="58" t="s">
        <v>169</v>
      </c>
      <c r="J66" s="57" t="s">
        <v>170</v>
      </c>
      <c r="K66" s="57">
        <v>11</v>
      </c>
      <c r="L66" s="57">
        <v>10</v>
      </c>
      <c r="M66" s="57">
        <v>10</v>
      </c>
      <c r="N66" s="57">
        <v>10</v>
      </c>
      <c r="O66" s="57">
        <v>10</v>
      </c>
      <c r="P66" s="57">
        <v>10</v>
      </c>
      <c r="Q66" s="57">
        <v>10</v>
      </c>
      <c r="R66" s="57">
        <v>10</v>
      </c>
      <c r="S66" s="57">
        <v>23</v>
      </c>
      <c r="T66" s="57">
        <v>11</v>
      </c>
      <c r="U66" s="57">
        <v>10</v>
      </c>
      <c r="V66" s="57">
        <v>12</v>
      </c>
      <c r="W66" s="57">
        <v>137</v>
      </c>
    </row>
    <row r="67" spans="9:24" ht="15" customHeight="1" x14ac:dyDescent="0.2">
      <c r="I67" s="59" t="s">
        <v>171</v>
      </c>
      <c r="J67" s="60" t="s">
        <v>172</v>
      </c>
      <c r="K67" s="60">
        <v>4</v>
      </c>
      <c r="L67" s="60">
        <v>4</v>
      </c>
      <c r="M67" s="60">
        <v>4</v>
      </c>
      <c r="N67" s="60">
        <v>4</v>
      </c>
      <c r="O67" s="60">
        <v>4</v>
      </c>
      <c r="P67" s="60">
        <v>4</v>
      </c>
      <c r="Q67" s="60">
        <v>4</v>
      </c>
      <c r="R67" s="60">
        <v>4</v>
      </c>
      <c r="S67" s="60">
        <v>17</v>
      </c>
      <c r="T67" s="60">
        <v>5</v>
      </c>
      <c r="U67" s="60">
        <v>4</v>
      </c>
      <c r="V67" s="60">
        <v>6</v>
      </c>
      <c r="W67" s="60">
        <v>64</v>
      </c>
    </row>
    <row r="68" spans="9:24" ht="15" customHeight="1" x14ac:dyDescent="0.2">
      <c r="I68" s="59" t="s">
        <v>173</v>
      </c>
      <c r="J68" s="60" t="s">
        <v>174</v>
      </c>
      <c r="K68" s="60">
        <v>7</v>
      </c>
      <c r="L68" s="60">
        <v>6</v>
      </c>
      <c r="M68" s="60">
        <v>6</v>
      </c>
      <c r="N68" s="60">
        <v>6</v>
      </c>
      <c r="O68" s="60">
        <v>6</v>
      </c>
      <c r="P68" s="60">
        <v>6</v>
      </c>
      <c r="Q68" s="60">
        <v>6</v>
      </c>
      <c r="R68" s="60">
        <v>6</v>
      </c>
      <c r="S68" s="60">
        <v>6</v>
      </c>
      <c r="T68" s="60">
        <v>6</v>
      </c>
      <c r="U68" s="60">
        <v>6</v>
      </c>
      <c r="V68" s="60">
        <v>6</v>
      </c>
      <c r="W68" s="60">
        <v>73</v>
      </c>
    </row>
    <row r="69" spans="9:24" ht="15" customHeight="1" x14ac:dyDescent="0.2">
      <c r="I69" s="58" t="s">
        <v>175</v>
      </c>
      <c r="J69" s="57" t="s">
        <v>176</v>
      </c>
      <c r="K69" s="57">
        <v>11</v>
      </c>
      <c r="L69" s="57">
        <v>4</v>
      </c>
      <c r="M69" s="57">
        <v>7</v>
      </c>
      <c r="N69" s="57">
        <v>8</v>
      </c>
      <c r="O69" s="57">
        <v>10</v>
      </c>
      <c r="P69" s="57">
        <v>13</v>
      </c>
      <c r="Q69" s="57">
        <v>11</v>
      </c>
      <c r="R69" s="57">
        <v>10</v>
      </c>
      <c r="S69" s="57">
        <v>12</v>
      </c>
      <c r="T69" s="57">
        <v>10</v>
      </c>
      <c r="U69" s="57">
        <v>7</v>
      </c>
      <c r="V69" s="57">
        <v>4</v>
      </c>
      <c r="W69" s="57">
        <v>107</v>
      </c>
    </row>
    <row r="70" spans="9:24" ht="15" customHeight="1" x14ac:dyDescent="0.2">
      <c r="I70" s="59" t="s">
        <v>177</v>
      </c>
      <c r="J70" s="60" t="s">
        <v>178</v>
      </c>
      <c r="K70" s="60">
        <v>10</v>
      </c>
      <c r="L70" s="60">
        <v>4</v>
      </c>
      <c r="M70" s="60">
        <v>7</v>
      </c>
      <c r="N70" s="60">
        <v>8</v>
      </c>
      <c r="O70" s="60">
        <v>10</v>
      </c>
      <c r="P70" s="60">
        <v>13</v>
      </c>
      <c r="Q70" s="60">
        <v>11</v>
      </c>
      <c r="R70" s="60">
        <v>10</v>
      </c>
      <c r="S70" s="60">
        <v>12</v>
      </c>
      <c r="T70" s="60">
        <v>10</v>
      </c>
      <c r="U70" s="60">
        <v>7</v>
      </c>
      <c r="V70" s="60">
        <v>4</v>
      </c>
      <c r="W70" s="60">
        <v>106</v>
      </c>
    </row>
    <row r="71" spans="9:24" ht="15" customHeight="1" x14ac:dyDescent="0.2">
      <c r="I71" s="59" t="s">
        <v>179</v>
      </c>
      <c r="J71" s="60" t="s">
        <v>180</v>
      </c>
      <c r="K71" s="60">
        <v>1</v>
      </c>
      <c r="L71" s="60">
        <v>0</v>
      </c>
      <c r="M71" s="60">
        <v>0</v>
      </c>
      <c r="N71" s="60">
        <v>0</v>
      </c>
      <c r="O71" s="60">
        <v>0</v>
      </c>
      <c r="P71" s="60">
        <v>0</v>
      </c>
      <c r="Q71" s="60">
        <v>0</v>
      </c>
      <c r="R71" s="60">
        <v>0</v>
      </c>
      <c r="S71" s="60">
        <v>0</v>
      </c>
      <c r="T71" s="60">
        <v>0</v>
      </c>
      <c r="U71" s="60">
        <v>0</v>
      </c>
      <c r="V71" s="60">
        <v>0</v>
      </c>
      <c r="W71" s="60">
        <v>1</v>
      </c>
    </row>
    <row r="72" spans="9:24" ht="15" customHeight="1" x14ac:dyDescent="0.2">
      <c r="I72" s="56" t="s">
        <v>381</v>
      </c>
      <c r="J72" s="57" t="s">
        <v>382</v>
      </c>
      <c r="K72" s="57">
        <v>0</v>
      </c>
      <c r="L72" s="57">
        <v>0</v>
      </c>
      <c r="M72" s="57">
        <v>9076000</v>
      </c>
      <c r="N72" s="57">
        <v>0</v>
      </c>
      <c r="O72" s="57">
        <v>0</v>
      </c>
      <c r="P72" s="57">
        <v>0</v>
      </c>
      <c r="Q72" s="57">
        <v>0</v>
      </c>
      <c r="R72" s="57">
        <v>0</v>
      </c>
      <c r="S72" s="57">
        <v>0</v>
      </c>
      <c r="T72" s="57">
        <v>0</v>
      </c>
      <c r="U72" s="57">
        <v>0</v>
      </c>
      <c r="V72" s="57">
        <v>0</v>
      </c>
      <c r="W72" s="57">
        <v>9076000</v>
      </c>
    </row>
    <row r="73" spans="9:24" ht="15" customHeight="1" x14ac:dyDescent="0.2">
      <c r="I73" s="58" t="s">
        <v>383</v>
      </c>
      <c r="J73" s="57" t="s">
        <v>384</v>
      </c>
      <c r="K73" s="57">
        <v>0</v>
      </c>
      <c r="L73" s="57">
        <v>0</v>
      </c>
      <c r="M73" s="57">
        <v>9076000</v>
      </c>
      <c r="N73" s="57">
        <v>0</v>
      </c>
      <c r="O73" s="57">
        <v>0</v>
      </c>
      <c r="P73" s="57">
        <v>0</v>
      </c>
      <c r="Q73" s="57">
        <v>0</v>
      </c>
      <c r="R73" s="57">
        <v>0</v>
      </c>
      <c r="S73" s="57">
        <v>0</v>
      </c>
      <c r="T73" s="57">
        <v>0</v>
      </c>
      <c r="U73" s="57">
        <v>0</v>
      </c>
      <c r="V73" s="57">
        <v>0</v>
      </c>
      <c r="W73" s="57">
        <v>9076000</v>
      </c>
    </row>
    <row r="74" spans="9:24" ht="15" customHeight="1" x14ac:dyDescent="0.2">
      <c r="I74" s="59" t="s">
        <v>385</v>
      </c>
      <c r="J74" s="60" t="s">
        <v>386</v>
      </c>
      <c r="K74" s="60">
        <v>0</v>
      </c>
      <c r="L74" s="60">
        <v>0</v>
      </c>
      <c r="M74" s="60">
        <v>9076000</v>
      </c>
      <c r="N74" s="60">
        <v>0</v>
      </c>
      <c r="O74" s="60">
        <v>0</v>
      </c>
      <c r="P74" s="60">
        <v>0</v>
      </c>
      <c r="Q74" s="60">
        <v>0</v>
      </c>
      <c r="R74" s="60">
        <v>0</v>
      </c>
      <c r="S74" s="60">
        <v>0</v>
      </c>
      <c r="T74" s="60">
        <v>0</v>
      </c>
      <c r="U74" s="60">
        <v>0</v>
      </c>
      <c r="V74" s="60">
        <v>0</v>
      </c>
      <c r="W74" s="60">
        <v>9076000</v>
      </c>
    </row>
    <row r="75" spans="9:24" ht="15" customHeight="1" x14ac:dyDescent="0.2">
      <c r="I75" s="56" t="s">
        <v>181</v>
      </c>
      <c r="J75" s="57" t="s">
        <v>182</v>
      </c>
      <c r="K75" s="57">
        <v>181058504.40000001</v>
      </c>
      <c r="L75" s="57">
        <v>157668930.30000001</v>
      </c>
      <c r="M75" s="57">
        <v>170667738.80000001</v>
      </c>
      <c r="N75" s="57">
        <v>172074842.09999999</v>
      </c>
      <c r="O75" s="57">
        <v>191757168.5</v>
      </c>
      <c r="P75" s="57">
        <v>159345411.5</v>
      </c>
      <c r="Q75" s="57">
        <v>168541204.09999999</v>
      </c>
      <c r="R75" s="57">
        <v>168816823.59999999</v>
      </c>
      <c r="S75" s="57">
        <v>175935541.90000001</v>
      </c>
      <c r="T75" s="57">
        <v>195693600.09999999</v>
      </c>
      <c r="U75" s="57">
        <v>158850990.30000001</v>
      </c>
      <c r="V75" s="57">
        <v>172288820.40000001</v>
      </c>
      <c r="W75" s="57">
        <v>2072699576</v>
      </c>
      <c r="X75" s="85">
        <f>+W75-W117</f>
        <v>1885050586</v>
      </c>
    </row>
    <row r="76" spans="9:24" ht="15" customHeight="1" x14ac:dyDescent="0.2">
      <c r="I76" s="58" t="s">
        <v>183</v>
      </c>
      <c r="J76" s="57" t="s">
        <v>184</v>
      </c>
      <c r="K76" s="57">
        <v>13661456.1</v>
      </c>
      <c r="L76" s="57">
        <v>11103482.199999999</v>
      </c>
      <c r="M76" s="57">
        <v>8265080.2999999998</v>
      </c>
      <c r="N76" s="57">
        <v>8101414.0999999996</v>
      </c>
      <c r="O76" s="57">
        <v>5515968.2000000002</v>
      </c>
      <c r="P76" s="57">
        <v>3942140.4</v>
      </c>
      <c r="Q76" s="57">
        <v>4016602.3</v>
      </c>
      <c r="R76" s="57">
        <v>3956475.8</v>
      </c>
      <c r="S76" s="57">
        <v>4548639.5999999996</v>
      </c>
      <c r="T76" s="57">
        <v>4475188.7</v>
      </c>
      <c r="U76" s="57">
        <v>6888668.7000000002</v>
      </c>
      <c r="V76" s="57">
        <v>10888599.300000001</v>
      </c>
      <c r="W76" s="57">
        <v>85363715.700000003</v>
      </c>
    </row>
    <row r="77" spans="9:24" ht="15" customHeight="1" x14ac:dyDescent="0.2">
      <c r="I77" s="59" t="s">
        <v>185</v>
      </c>
      <c r="J77" s="60" t="s">
        <v>102</v>
      </c>
      <c r="K77" s="60">
        <v>917754.8</v>
      </c>
      <c r="L77" s="60">
        <v>772026.5</v>
      </c>
      <c r="M77" s="60">
        <v>706112.6</v>
      </c>
      <c r="N77" s="60">
        <v>670868.4</v>
      </c>
      <c r="O77" s="60">
        <v>495797</v>
      </c>
      <c r="P77" s="60">
        <v>391307</v>
      </c>
      <c r="Q77" s="60">
        <v>355058.2</v>
      </c>
      <c r="R77" s="60">
        <v>376814.1</v>
      </c>
      <c r="S77" s="60">
        <v>424363</v>
      </c>
      <c r="T77" s="60">
        <v>401873.2</v>
      </c>
      <c r="U77" s="60">
        <v>574881.6</v>
      </c>
      <c r="V77" s="60">
        <v>786262</v>
      </c>
      <c r="W77" s="60">
        <v>6873118.4000000004</v>
      </c>
    </row>
    <row r="78" spans="9:24" ht="15" customHeight="1" x14ac:dyDescent="0.2">
      <c r="I78" s="59" t="s">
        <v>186</v>
      </c>
      <c r="J78" s="60" t="s">
        <v>104</v>
      </c>
      <c r="K78" s="60">
        <v>4116130.1</v>
      </c>
      <c r="L78" s="60">
        <v>3704302.9</v>
      </c>
      <c r="M78" s="60">
        <v>2333545.2000000002</v>
      </c>
      <c r="N78" s="60">
        <v>2245072.4</v>
      </c>
      <c r="O78" s="60">
        <v>1836954.2</v>
      </c>
      <c r="P78" s="60">
        <v>1543354</v>
      </c>
      <c r="Q78" s="60">
        <v>1543659.8</v>
      </c>
      <c r="R78" s="60">
        <v>1541776.1</v>
      </c>
      <c r="S78" s="60">
        <v>1766508.5</v>
      </c>
      <c r="T78" s="60">
        <v>1604280.6</v>
      </c>
      <c r="U78" s="60">
        <v>2268237</v>
      </c>
      <c r="V78" s="60">
        <v>3209336.7</v>
      </c>
      <c r="W78" s="60">
        <v>27713157.5</v>
      </c>
    </row>
    <row r="79" spans="9:24" ht="15" customHeight="1" x14ac:dyDescent="0.2">
      <c r="I79" s="59" t="s">
        <v>187</v>
      </c>
      <c r="J79" s="60" t="s">
        <v>106</v>
      </c>
      <c r="K79" s="60">
        <v>6020310.4000000004</v>
      </c>
      <c r="L79" s="60">
        <v>4673629.0999999996</v>
      </c>
      <c r="M79" s="60">
        <v>3551961.5</v>
      </c>
      <c r="N79" s="60">
        <v>3556683.9</v>
      </c>
      <c r="O79" s="60">
        <v>2195541.7999999998</v>
      </c>
      <c r="P79" s="60">
        <v>1398375.1</v>
      </c>
      <c r="Q79" s="60">
        <v>1419895.1</v>
      </c>
      <c r="R79" s="60">
        <v>1501266.3</v>
      </c>
      <c r="S79" s="60">
        <v>1695839.9</v>
      </c>
      <c r="T79" s="60">
        <v>1771751</v>
      </c>
      <c r="U79" s="60">
        <v>2774906.8</v>
      </c>
      <c r="V79" s="60">
        <v>4751298.9000000004</v>
      </c>
      <c r="W79" s="60">
        <v>35311459.799999997</v>
      </c>
    </row>
    <row r="80" spans="9:24" ht="15" customHeight="1" x14ac:dyDescent="0.2">
      <c r="I80" s="59" t="s">
        <v>188</v>
      </c>
      <c r="J80" s="60" t="s">
        <v>108</v>
      </c>
      <c r="K80" s="60">
        <v>7102.6</v>
      </c>
      <c r="L80" s="60">
        <v>6666.2</v>
      </c>
      <c r="M80" s="60">
        <v>5957.8</v>
      </c>
      <c r="N80" s="60">
        <v>5609</v>
      </c>
      <c r="O80" s="60">
        <v>4130.8</v>
      </c>
      <c r="P80" s="60">
        <v>3374.9</v>
      </c>
      <c r="Q80" s="60">
        <v>2898.9</v>
      </c>
      <c r="R80" s="60">
        <v>2947.8</v>
      </c>
      <c r="S80" s="60">
        <v>2891.8</v>
      </c>
      <c r="T80" s="60">
        <v>3068.8</v>
      </c>
      <c r="U80" s="60">
        <v>3963</v>
      </c>
      <c r="V80" s="60">
        <v>6653.4</v>
      </c>
      <c r="W80" s="60">
        <v>55265</v>
      </c>
    </row>
    <row r="81" spans="9:23" ht="15" customHeight="1" x14ac:dyDescent="0.2">
      <c r="I81" s="59" t="s">
        <v>189</v>
      </c>
      <c r="J81" s="60" t="s">
        <v>110</v>
      </c>
      <c r="K81" s="60">
        <v>768599.6</v>
      </c>
      <c r="L81" s="60">
        <v>539245</v>
      </c>
      <c r="M81" s="60">
        <v>477041.5</v>
      </c>
      <c r="N81" s="60">
        <v>465706.1</v>
      </c>
      <c r="O81" s="60">
        <v>215608.3</v>
      </c>
      <c r="P81" s="60">
        <v>71595.199999999997</v>
      </c>
      <c r="Q81" s="60">
        <v>256351.1</v>
      </c>
      <c r="R81" s="60">
        <v>43448</v>
      </c>
      <c r="S81" s="60">
        <v>113393.9</v>
      </c>
      <c r="T81" s="60">
        <v>7286.8</v>
      </c>
      <c r="U81" s="60">
        <v>364427.2</v>
      </c>
      <c r="V81" s="60">
        <v>653530.80000000005</v>
      </c>
      <c r="W81" s="60">
        <v>3976233.5</v>
      </c>
    </row>
    <row r="82" spans="9:23" ht="15" customHeight="1" x14ac:dyDescent="0.2">
      <c r="I82" s="59" t="s">
        <v>190</v>
      </c>
      <c r="J82" s="60" t="s">
        <v>112</v>
      </c>
      <c r="K82" s="60">
        <v>69872.5</v>
      </c>
      <c r="L82" s="60">
        <v>47165.599999999999</v>
      </c>
      <c r="M82" s="60">
        <v>44141.1</v>
      </c>
      <c r="N82" s="60">
        <v>42652.800000000003</v>
      </c>
      <c r="O82" s="60">
        <v>30487.4</v>
      </c>
      <c r="P82" s="60">
        <v>18191.7</v>
      </c>
      <c r="Q82" s="60">
        <v>12313.8</v>
      </c>
      <c r="R82" s="60">
        <v>13527.8</v>
      </c>
      <c r="S82" s="60">
        <v>19008.7</v>
      </c>
      <c r="T82" s="60">
        <v>31318.5</v>
      </c>
      <c r="U82" s="60">
        <v>36455.199999999997</v>
      </c>
      <c r="V82" s="60">
        <v>63433.3</v>
      </c>
      <c r="W82" s="60">
        <v>428568.4</v>
      </c>
    </row>
    <row r="83" spans="9:23" ht="15" customHeight="1" x14ac:dyDescent="0.2">
      <c r="I83" s="59" t="s">
        <v>191</v>
      </c>
      <c r="J83" s="60" t="s">
        <v>114</v>
      </c>
      <c r="K83" s="60">
        <v>1362.4</v>
      </c>
      <c r="L83" s="60">
        <v>363.8</v>
      </c>
      <c r="M83" s="60">
        <v>1246.4000000000001</v>
      </c>
      <c r="N83" s="60">
        <v>778.7</v>
      </c>
      <c r="O83" s="60">
        <v>743.3</v>
      </c>
      <c r="P83" s="60">
        <v>941.6</v>
      </c>
      <c r="Q83" s="60">
        <v>75.400000000000006</v>
      </c>
      <c r="R83" s="60">
        <v>-31.6</v>
      </c>
      <c r="S83" s="60">
        <v>274.10000000000002</v>
      </c>
      <c r="T83" s="60">
        <v>219.1</v>
      </c>
      <c r="U83" s="60">
        <v>331.5</v>
      </c>
      <c r="V83" s="60">
        <v>808.5</v>
      </c>
      <c r="W83" s="60">
        <v>7113.2</v>
      </c>
    </row>
    <row r="84" spans="9:23" ht="15" customHeight="1" x14ac:dyDescent="0.2">
      <c r="I84" s="59" t="s">
        <v>192</v>
      </c>
      <c r="J84" s="60" t="s">
        <v>116</v>
      </c>
      <c r="K84" s="60">
        <v>410815.3</v>
      </c>
      <c r="L84" s="60">
        <v>313962.7</v>
      </c>
      <c r="M84" s="60">
        <v>222585.1</v>
      </c>
      <c r="N84" s="60">
        <v>219185.5</v>
      </c>
      <c r="O84" s="60">
        <v>110029.5</v>
      </c>
      <c r="P84" s="60">
        <v>50576.1</v>
      </c>
      <c r="Q84" s="60">
        <v>32131.5</v>
      </c>
      <c r="R84" s="60">
        <v>47346</v>
      </c>
      <c r="S84" s="60">
        <v>49908</v>
      </c>
      <c r="T84" s="60">
        <v>77006.399999999994</v>
      </c>
      <c r="U84" s="60">
        <v>142753.20000000001</v>
      </c>
      <c r="V84" s="60">
        <v>340034.3</v>
      </c>
      <c r="W84" s="60">
        <v>2016333.6</v>
      </c>
    </row>
    <row r="85" spans="9:23" ht="15" customHeight="1" x14ac:dyDescent="0.2">
      <c r="I85" s="59" t="s">
        <v>193</v>
      </c>
      <c r="J85" s="60" t="s">
        <v>118</v>
      </c>
      <c r="K85" s="60">
        <v>932590</v>
      </c>
      <c r="L85" s="60">
        <v>714637.9</v>
      </c>
      <c r="M85" s="60">
        <v>608751.1</v>
      </c>
      <c r="N85" s="60">
        <v>589474.6</v>
      </c>
      <c r="O85" s="60">
        <v>369468.1</v>
      </c>
      <c r="P85" s="60">
        <v>260501.6</v>
      </c>
      <c r="Q85" s="60">
        <v>225947.4</v>
      </c>
      <c r="R85" s="60">
        <v>250237.4</v>
      </c>
      <c r="S85" s="60">
        <v>274062.90000000002</v>
      </c>
      <c r="T85" s="60">
        <v>321592.5</v>
      </c>
      <c r="U85" s="60">
        <v>460855</v>
      </c>
      <c r="V85" s="60">
        <v>718908.2</v>
      </c>
      <c r="W85" s="60">
        <v>5727026.7000000002</v>
      </c>
    </row>
    <row r="86" spans="9:23" ht="15" customHeight="1" x14ac:dyDescent="0.2">
      <c r="I86" s="59" t="s">
        <v>194</v>
      </c>
      <c r="J86" s="60" t="s">
        <v>120</v>
      </c>
      <c r="K86" s="60">
        <v>416918.4</v>
      </c>
      <c r="L86" s="60">
        <v>331482.5</v>
      </c>
      <c r="M86" s="60">
        <v>313738</v>
      </c>
      <c r="N86" s="60">
        <v>305382.7</v>
      </c>
      <c r="O86" s="60">
        <v>257207.8</v>
      </c>
      <c r="P86" s="60">
        <v>203923.20000000001</v>
      </c>
      <c r="Q86" s="60">
        <v>168271.1</v>
      </c>
      <c r="R86" s="60">
        <v>179143.9</v>
      </c>
      <c r="S86" s="60">
        <v>202388.8</v>
      </c>
      <c r="T86" s="60">
        <v>256791.8</v>
      </c>
      <c r="U86" s="60">
        <v>261858.2</v>
      </c>
      <c r="V86" s="60">
        <v>358333.2</v>
      </c>
      <c r="W86" s="60">
        <v>3255439.6</v>
      </c>
    </row>
    <row r="87" spans="9:23" ht="15" customHeight="1" x14ac:dyDescent="0.2">
      <c r="I87" s="58" t="s">
        <v>195</v>
      </c>
      <c r="J87" s="57" t="s">
        <v>196</v>
      </c>
      <c r="K87" s="57">
        <v>50795233.600000001</v>
      </c>
      <c r="L87" s="57">
        <v>44850869.600000001</v>
      </c>
      <c r="M87" s="57">
        <v>49518406.799999997</v>
      </c>
      <c r="N87" s="57">
        <v>41482652.299999997</v>
      </c>
      <c r="O87" s="57">
        <v>41891855.399999999</v>
      </c>
      <c r="P87" s="57">
        <v>37637333.600000001</v>
      </c>
      <c r="Q87" s="57">
        <v>38100566.899999999</v>
      </c>
      <c r="R87" s="57">
        <v>38398297.200000003</v>
      </c>
      <c r="S87" s="57">
        <v>38766512</v>
      </c>
      <c r="T87" s="57">
        <v>38633572.100000001</v>
      </c>
      <c r="U87" s="57">
        <v>45339817.5</v>
      </c>
      <c r="V87" s="57">
        <v>47847428.899999999</v>
      </c>
      <c r="W87" s="57">
        <v>513262545.89999998</v>
      </c>
    </row>
    <row r="88" spans="9:23" ht="15" customHeight="1" x14ac:dyDescent="0.2">
      <c r="I88" s="59" t="s">
        <v>197</v>
      </c>
      <c r="J88" s="60" t="s">
        <v>124</v>
      </c>
      <c r="K88" s="60">
        <v>3472.1</v>
      </c>
      <c r="L88" s="60">
        <v>2975.7</v>
      </c>
      <c r="M88" s="60">
        <v>3245.2</v>
      </c>
      <c r="N88" s="60">
        <v>3034.3</v>
      </c>
      <c r="O88" s="60">
        <v>2811.7</v>
      </c>
      <c r="P88" s="60">
        <v>2978.8</v>
      </c>
      <c r="Q88" s="60">
        <v>2755.5</v>
      </c>
      <c r="R88" s="60">
        <v>2733.7</v>
      </c>
      <c r="S88" s="60">
        <v>3058.5</v>
      </c>
      <c r="T88" s="60">
        <v>2420.1</v>
      </c>
      <c r="U88" s="60">
        <v>3064.6</v>
      </c>
      <c r="V88" s="60">
        <v>3148.4</v>
      </c>
      <c r="W88" s="60">
        <v>35698.6</v>
      </c>
    </row>
    <row r="89" spans="9:23" ht="15" customHeight="1" x14ac:dyDescent="0.2">
      <c r="I89" s="59" t="s">
        <v>199</v>
      </c>
      <c r="J89" s="60" t="s">
        <v>128</v>
      </c>
      <c r="K89" s="60">
        <v>11500.9</v>
      </c>
      <c r="L89" s="60">
        <v>11678</v>
      </c>
      <c r="M89" s="60">
        <v>11858.1</v>
      </c>
      <c r="N89" s="60">
        <v>11262.8</v>
      </c>
      <c r="O89" s="60">
        <v>11536.4</v>
      </c>
      <c r="P89" s="60">
        <v>10422.6</v>
      </c>
      <c r="Q89" s="60">
        <v>11340.4</v>
      </c>
      <c r="R89" s="60">
        <v>10980.3</v>
      </c>
      <c r="S89" s="60">
        <v>13199.8</v>
      </c>
      <c r="T89" s="60">
        <v>11856.6</v>
      </c>
      <c r="U89" s="60">
        <v>13820.5</v>
      </c>
      <c r="V89" s="60">
        <v>13380.7</v>
      </c>
      <c r="W89" s="60">
        <v>142837.1</v>
      </c>
    </row>
    <row r="90" spans="9:23" ht="15" customHeight="1" x14ac:dyDescent="0.2">
      <c r="I90" s="59" t="s">
        <v>200</v>
      </c>
      <c r="J90" s="60" t="s">
        <v>130</v>
      </c>
      <c r="K90" s="60">
        <v>533736.6</v>
      </c>
      <c r="L90" s="60">
        <v>520254.5</v>
      </c>
      <c r="M90" s="60">
        <v>457874.2</v>
      </c>
      <c r="N90" s="60">
        <v>407505.6</v>
      </c>
      <c r="O90" s="60">
        <v>370990.8</v>
      </c>
      <c r="P90" s="60">
        <v>347625.7</v>
      </c>
      <c r="Q90" s="60">
        <v>253368.6</v>
      </c>
      <c r="R90" s="60">
        <v>287898.2</v>
      </c>
      <c r="S90" s="60">
        <v>330865.8</v>
      </c>
      <c r="T90" s="60">
        <v>266931.09999999998</v>
      </c>
      <c r="U90" s="60">
        <v>372676.2</v>
      </c>
      <c r="V90" s="60">
        <v>408137.8</v>
      </c>
      <c r="W90" s="60">
        <v>4557865.0999999996</v>
      </c>
    </row>
    <row r="91" spans="9:23" ht="15" customHeight="1" x14ac:dyDescent="0.2">
      <c r="I91" s="59" t="s">
        <v>201</v>
      </c>
      <c r="J91" s="60" t="s">
        <v>132</v>
      </c>
      <c r="K91" s="60">
        <v>1394500.6</v>
      </c>
      <c r="L91" s="60">
        <v>1206131.8</v>
      </c>
      <c r="M91" s="60">
        <v>1318167.8999999999</v>
      </c>
      <c r="N91" s="60">
        <v>1242467.3</v>
      </c>
      <c r="O91" s="60">
        <v>990581.9</v>
      </c>
      <c r="P91" s="60">
        <v>1031809</v>
      </c>
      <c r="Q91" s="60">
        <v>909009.6</v>
      </c>
      <c r="R91" s="60">
        <v>938820.1</v>
      </c>
      <c r="S91" s="60">
        <v>1019622.5</v>
      </c>
      <c r="T91" s="60">
        <v>923967.5</v>
      </c>
      <c r="U91" s="60">
        <v>1230799.1000000001</v>
      </c>
      <c r="V91" s="60">
        <v>1301415.5</v>
      </c>
      <c r="W91" s="60">
        <v>13507292.800000001</v>
      </c>
    </row>
    <row r="92" spans="9:23" ht="15" customHeight="1" x14ac:dyDescent="0.2">
      <c r="I92" s="59" t="s">
        <v>202</v>
      </c>
      <c r="J92" s="60" t="s">
        <v>134</v>
      </c>
      <c r="K92" s="60">
        <v>866717.1</v>
      </c>
      <c r="L92" s="60">
        <v>869767.9</v>
      </c>
      <c r="M92" s="60">
        <v>845856.1</v>
      </c>
      <c r="N92" s="60">
        <v>853566.9</v>
      </c>
      <c r="O92" s="60">
        <v>606879.4</v>
      </c>
      <c r="P92" s="60">
        <v>595997.80000000005</v>
      </c>
      <c r="Q92" s="60">
        <v>771215.8</v>
      </c>
      <c r="R92" s="60">
        <v>439127.4</v>
      </c>
      <c r="S92" s="60">
        <v>787298.7</v>
      </c>
      <c r="T92" s="60">
        <v>606569.6</v>
      </c>
      <c r="U92" s="60">
        <v>933694.2</v>
      </c>
      <c r="V92" s="60">
        <v>980588</v>
      </c>
      <c r="W92" s="60">
        <v>9157278.9000000004</v>
      </c>
    </row>
    <row r="93" spans="9:23" ht="15" customHeight="1" x14ac:dyDescent="0.2">
      <c r="I93" s="59" t="s">
        <v>203</v>
      </c>
      <c r="J93" s="60" t="s">
        <v>136</v>
      </c>
      <c r="K93" s="60">
        <v>286652.5</v>
      </c>
      <c r="L93" s="60">
        <v>472221.9</v>
      </c>
      <c r="M93" s="60">
        <v>404430.2</v>
      </c>
      <c r="N93" s="60">
        <v>52328.2</v>
      </c>
      <c r="O93" s="60">
        <v>339811.9</v>
      </c>
      <c r="P93" s="60">
        <v>-71821.3</v>
      </c>
      <c r="Q93" s="60">
        <v>214692</v>
      </c>
      <c r="R93" s="60">
        <v>260507.3</v>
      </c>
      <c r="S93" s="60">
        <v>86091.9</v>
      </c>
      <c r="T93" s="60">
        <v>296531.09999999998</v>
      </c>
      <c r="U93" s="60">
        <v>158535.6</v>
      </c>
      <c r="V93" s="60">
        <v>369514.2</v>
      </c>
      <c r="W93" s="60">
        <v>2869495.5</v>
      </c>
    </row>
    <row r="94" spans="9:23" ht="15" customHeight="1" x14ac:dyDescent="0.2">
      <c r="I94" s="59" t="s">
        <v>204</v>
      </c>
      <c r="J94" s="60" t="s">
        <v>138</v>
      </c>
      <c r="K94" s="60">
        <v>15991.1</v>
      </c>
      <c r="L94" s="60">
        <v>29934.2</v>
      </c>
      <c r="M94" s="60">
        <v>16940</v>
      </c>
      <c r="N94" s="60">
        <v>141415.5</v>
      </c>
      <c r="O94" s="60">
        <v>1210.5999999999999</v>
      </c>
      <c r="P94" s="60">
        <v>316.39999999999998</v>
      </c>
      <c r="Q94" s="60">
        <v>19182.3</v>
      </c>
      <c r="R94" s="60">
        <v>-4727.8999999999996</v>
      </c>
      <c r="S94" s="60">
        <v>4346.8999999999996</v>
      </c>
      <c r="T94" s="60">
        <v>13777.6</v>
      </c>
      <c r="U94" s="60">
        <v>88506.5</v>
      </c>
      <c r="V94" s="60">
        <v>56882.6</v>
      </c>
      <c r="W94" s="60">
        <v>383775.8</v>
      </c>
    </row>
    <row r="95" spans="9:23" ht="15" customHeight="1" x14ac:dyDescent="0.2">
      <c r="I95" s="59" t="s">
        <v>205</v>
      </c>
      <c r="J95" s="60" t="s">
        <v>140</v>
      </c>
      <c r="K95" s="60">
        <v>34216</v>
      </c>
      <c r="L95" s="60">
        <v>30944.400000000001</v>
      </c>
      <c r="M95" s="60">
        <v>54939.6</v>
      </c>
      <c r="N95" s="60">
        <v>34945.1</v>
      </c>
      <c r="O95" s="60">
        <v>104.8</v>
      </c>
      <c r="P95" s="60">
        <v>22308.7</v>
      </c>
      <c r="Q95" s="60">
        <v>62934.5</v>
      </c>
      <c r="R95" s="60">
        <v>408.1</v>
      </c>
      <c r="S95" s="60">
        <v>156552.20000000001</v>
      </c>
      <c r="T95" s="60">
        <v>36176.1</v>
      </c>
      <c r="U95" s="60">
        <v>60594.400000000001</v>
      </c>
      <c r="V95" s="60">
        <v>99693.5</v>
      </c>
      <c r="W95" s="60">
        <v>593817.4</v>
      </c>
    </row>
    <row r="96" spans="9:23" ht="15" customHeight="1" x14ac:dyDescent="0.2">
      <c r="I96" s="59" t="s">
        <v>206</v>
      </c>
      <c r="J96" s="60" t="s">
        <v>142</v>
      </c>
      <c r="K96" s="60">
        <v>45607</v>
      </c>
      <c r="L96" s="60">
        <v>40663.800000000003</v>
      </c>
      <c r="M96" s="60">
        <v>41885.199999999997</v>
      </c>
      <c r="N96" s="60">
        <v>21188.3</v>
      </c>
      <c r="O96" s="60">
        <v>43075.4</v>
      </c>
      <c r="P96" s="60">
        <v>40177.9</v>
      </c>
      <c r="Q96" s="60">
        <v>39178.300000000003</v>
      </c>
      <c r="R96" s="60">
        <v>40338.300000000003</v>
      </c>
      <c r="S96" s="60">
        <v>39134.6</v>
      </c>
      <c r="T96" s="60">
        <v>38117.1</v>
      </c>
      <c r="U96" s="60">
        <v>39545</v>
      </c>
      <c r="V96" s="60">
        <v>38196.699999999997</v>
      </c>
      <c r="W96" s="60">
        <v>467107.6</v>
      </c>
    </row>
    <row r="97" spans="9:23" ht="15" customHeight="1" x14ac:dyDescent="0.2">
      <c r="I97" s="59" t="s">
        <v>207</v>
      </c>
      <c r="J97" s="60" t="s">
        <v>144</v>
      </c>
      <c r="K97" s="60">
        <v>1991.7</v>
      </c>
      <c r="L97" s="60">
        <v>3691.4</v>
      </c>
      <c r="M97" s="60">
        <v>4213</v>
      </c>
      <c r="N97" s="60">
        <v>3951.3</v>
      </c>
      <c r="O97" s="60">
        <v>3999.3</v>
      </c>
      <c r="P97" s="60">
        <v>5054.8</v>
      </c>
      <c r="Q97" s="60">
        <v>3961.1</v>
      </c>
      <c r="R97" s="60">
        <v>3088.1</v>
      </c>
      <c r="S97" s="60">
        <v>3683.7</v>
      </c>
      <c r="T97" s="60">
        <v>4551.3</v>
      </c>
      <c r="U97" s="60">
        <v>4243</v>
      </c>
      <c r="V97" s="60">
        <v>4560.7</v>
      </c>
      <c r="W97" s="60">
        <v>46989.4</v>
      </c>
    </row>
    <row r="98" spans="9:23" ht="15" customHeight="1" x14ac:dyDescent="0.2">
      <c r="I98" s="59" t="s">
        <v>208</v>
      </c>
      <c r="J98" s="60" t="s">
        <v>146</v>
      </c>
      <c r="K98" s="60">
        <v>12611.3</v>
      </c>
      <c r="L98" s="60">
        <v>11475.9</v>
      </c>
      <c r="M98" s="60">
        <v>12494.7</v>
      </c>
      <c r="N98" s="60">
        <v>10351.6</v>
      </c>
      <c r="O98" s="60">
        <v>10638</v>
      </c>
      <c r="P98" s="60">
        <v>10490.5</v>
      </c>
      <c r="Q98" s="60">
        <v>11800.9</v>
      </c>
      <c r="R98" s="60">
        <v>12350</v>
      </c>
      <c r="S98" s="60">
        <v>14169.9</v>
      </c>
      <c r="T98" s="60">
        <v>9220.9</v>
      </c>
      <c r="U98" s="60">
        <v>10891.4</v>
      </c>
      <c r="V98" s="60">
        <v>14831.8</v>
      </c>
      <c r="W98" s="60">
        <v>141326.9</v>
      </c>
    </row>
    <row r="99" spans="9:23" ht="15" customHeight="1" x14ac:dyDescent="0.2">
      <c r="I99" s="59" t="s">
        <v>209</v>
      </c>
      <c r="J99" s="60" t="s">
        <v>148</v>
      </c>
      <c r="K99" s="60">
        <v>608099.1</v>
      </c>
      <c r="L99" s="60">
        <v>487846.3</v>
      </c>
      <c r="M99" s="60">
        <v>473620.5</v>
      </c>
      <c r="N99" s="60">
        <v>438877.8</v>
      </c>
      <c r="O99" s="60">
        <v>377392.4</v>
      </c>
      <c r="P99" s="60">
        <v>365973.5</v>
      </c>
      <c r="Q99" s="60">
        <v>256465</v>
      </c>
      <c r="R99" s="60">
        <v>465714.9</v>
      </c>
      <c r="S99" s="60">
        <v>78728.600000000006</v>
      </c>
      <c r="T99" s="60">
        <v>390770</v>
      </c>
      <c r="U99" s="60">
        <v>432043.7</v>
      </c>
      <c r="V99" s="60">
        <v>459075.5</v>
      </c>
      <c r="W99" s="60">
        <v>4834607.3</v>
      </c>
    </row>
    <row r="100" spans="9:23" ht="15" customHeight="1" x14ac:dyDescent="0.2">
      <c r="I100" s="59" t="s">
        <v>210</v>
      </c>
      <c r="J100" s="60" t="s">
        <v>150</v>
      </c>
      <c r="K100" s="60">
        <v>7155570.2999999998</v>
      </c>
      <c r="L100" s="60">
        <v>5983651.4000000004</v>
      </c>
      <c r="M100" s="60">
        <v>6812795.2999999998</v>
      </c>
      <c r="N100" s="60">
        <v>6285592.5999999996</v>
      </c>
      <c r="O100" s="60">
        <v>5570565.0999999996</v>
      </c>
      <c r="P100" s="60">
        <v>5235598.5999999996</v>
      </c>
      <c r="Q100" s="60">
        <v>4915783.0999999996</v>
      </c>
      <c r="R100" s="60">
        <v>5033505.3</v>
      </c>
      <c r="S100" s="60">
        <v>5350802.3</v>
      </c>
      <c r="T100" s="60">
        <v>4990210</v>
      </c>
      <c r="U100" s="60">
        <v>6319492.5999999996</v>
      </c>
      <c r="V100" s="60">
        <v>6156309.7000000002</v>
      </c>
      <c r="W100" s="60">
        <v>69809876.299999997</v>
      </c>
    </row>
    <row r="101" spans="9:23" ht="15" customHeight="1" x14ac:dyDescent="0.2">
      <c r="I101" s="59" t="s">
        <v>211</v>
      </c>
      <c r="J101" s="60" t="s">
        <v>152</v>
      </c>
      <c r="K101" s="60">
        <v>13229645.6</v>
      </c>
      <c r="L101" s="60">
        <v>11191907.800000001</v>
      </c>
      <c r="M101" s="60">
        <v>11979937.199999999</v>
      </c>
      <c r="N101" s="60">
        <v>10891323.6</v>
      </c>
      <c r="O101" s="60">
        <v>10153051.6</v>
      </c>
      <c r="P101" s="60">
        <v>8794692.5999999996</v>
      </c>
      <c r="Q101" s="60">
        <v>8980789.5999999996</v>
      </c>
      <c r="R101" s="60">
        <v>8905183.4000000004</v>
      </c>
      <c r="S101" s="60">
        <v>9413679.6999999993</v>
      </c>
      <c r="T101" s="60">
        <v>8856944.4000000004</v>
      </c>
      <c r="U101" s="60">
        <v>11360091.1</v>
      </c>
      <c r="V101" s="60">
        <v>11391406.1</v>
      </c>
      <c r="W101" s="60">
        <v>125148652.7</v>
      </c>
    </row>
    <row r="102" spans="9:23" ht="15" customHeight="1" x14ac:dyDescent="0.2">
      <c r="I102" s="59" t="s">
        <v>212</v>
      </c>
      <c r="J102" s="60" t="s">
        <v>154</v>
      </c>
      <c r="K102" s="60">
        <v>7937981</v>
      </c>
      <c r="L102" s="60">
        <v>6587408.4000000004</v>
      </c>
      <c r="M102" s="60">
        <v>9199744</v>
      </c>
      <c r="N102" s="60">
        <v>4059706.1</v>
      </c>
      <c r="O102" s="60">
        <v>6563212.0999999996</v>
      </c>
      <c r="P102" s="60">
        <v>5317923.7</v>
      </c>
      <c r="Q102" s="60">
        <v>5373187.2000000002</v>
      </c>
      <c r="R102" s="60">
        <v>5243845.8</v>
      </c>
      <c r="S102" s="60">
        <v>5475788.4000000004</v>
      </c>
      <c r="T102" s="60">
        <v>5399806.9000000004</v>
      </c>
      <c r="U102" s="60">
        <v>6986117.0999999996</v>
      </c>
      <c r="V102" s="60">
        <v>6874723.7999999998</v>
      </c>
      <c r="W102" s="60">
        <v>75019444.5</v>
      </c>
    </row>
    <row r="103" spans="9:23" ht="15" customHeight="1" x14ac:dyDescent="0.2">
      <c r="I103" s="59" t="s">
        <v>213</v>
      </c>
      <c r="J103" s="60" t="s">
        <v>156</v>
      </c>
      <c r="K103" s="60">
        <v>6653394.9000000004</v>
      </c>
      <c r="L103" s="60">
        <v>6111915.0999999996</v>
      </c>
      <c r="M103" s="60">
        <v>6181377.5</v>
      </c>
      <c r="N103" s="60">
        <v>5293388.3</v>
      </c>
      <c r="O103" s="60">
        <v>5474772.9000000004</v>
      </c>
      <c r="P103" s="60">
        <v>5411309.4000000004</v>
      </c>
      <c r="Q103" s="60">
        <v>5809260.0999999996</v>
      </c>
      <c r="R103" s="60">
        <v>6213067.2999999998</v>
      </c>
      <c r="S103" s="60">
        <v>5795709</v>
      </c>
      <c r="T103" s="60">
        <v>5440856.5999999996</v>
      </c>
      <c r="U103" s="60">
        <v>5906794.2999999998</v>
      </c>
      <c r="V103" s="60">
        <v>7234243.2999999998</v>
      </c>
      <c r="W103" s="60">
        <v>71526088.700000003</v>
      </c>
    </row>
    <row r="104" spans="9:23" ht="15" customHeight="1" x14ac:dyDescent="0.2">
      <c r="I104" s="59" t="s">
        <v>214</v>
      </c>
      <c r="J104" s="60" t="s">
        <v>158</v>
      </c>
      <c r="K104" s="60">
        <v>12003545.800000001</v>
      </c>
      <c r="L104" s="60">
        <v>11288401.1</v>
      </c>
      <c r="M104" s="60">
        <v>11699028.1</v>
      </c>
      <c r="N104" s="60">
        <v>11731747</v>
      </c>
      <c r="O104" s="60">
        <v>11371221.1</v>
      </c>
      <c r="P104" s="60">
        <v>10516474.9</v>
      </c>
      <c r="Q104" s="60">
        <v>10465642.9</v>
      </c>
      <c r="R104" s="60">
        <v>10545456.9</v>
      </c>
      <c r="S104" s="60">
        <v>10193779.5</v>
      </c>
      <c r="T104" s="60">
        <v>11344865.199999999</v>
      </c>
      <c r="U104" s="60">
        <v>11418908.199999999</v>
      </c>
      <c r="V104" s="60">
        <v>12441304</v>
      </c>
      <c r="W104" s="60">
        <v>135020374.69999999</v>
      </c>
    </row>
    <row r="105" spans="9:23" ht="15" customHeight="1" x14ac:dyDescent="0.2">
      <c r="I105" s="59" t="s">
        <v>387</v>
      </c>
      <c r="J105" s="60" t="s">
        <v>380</v>
      </c>
      <c r="K105" s="60">
        <v>0</v>
      </c>
      <c r="L105" s="60">
        <v>0</v>
      </c>
      <c r="M105" s="60">
        <v>0</v>
      </c>
      <c r="N105" s="60">
        <v>0</v>
      </c>
      <c r="O105" s="60">
        <v>0</v>
      </c>
      <c r="P105" s="60">
        <v>0</v>
      </c>
      <c r="Q105" s="60">
        <v>0</v>
      </c>
      <c r="R105" s="60">
        <v>0</v>
      </c>
      <c r="S105" s="60">
        <v>0</v>
      </c>
      <c r="T105" s="60">
        <v>0</v>
      </c>
      <c r="U105" s="60">
        <v>0</v>
      </c>
      <c r="V105" s="60">
        <v>16.600000000000001</v>
      </c>
      <c r="W105" s="60">
        <v>16.600000000000001</v>
      </c>
    </row>
    <row r="106" spans="9:23" ht="15" customHeight="1" x14ac:dyDescent="0.2">
      <c r="I106" s="58" t="s">
        <v>215</v>
      </c>
      <c r="J106" s="57" t="s">
        <v>216</v>
      </c>
      <c r="K106" s="57">
        <v>101045718.7</v>
      </c>
      <c r="L106" s="57">
        <v>91904456.599999994</v>
      </c>
      <c r="M106" s="57">
        <v>99776716.299999997</v>
      </c>
      <c r="N106" s="57">
        <v>108924002.8</v>
      </c>
      <c r="O106" s="57">
        <v>121876238.7</v>
      </c>
      <c r="P106" s="57">
        <v>103284933.5</v>
      </c>
      <c r="Q106" s="57">
        <v>112355449</v>
      </c>
      <c r="R106" s="57">
        <v>110600245.3</v>
      </c>
      <c r="S106" s="57">
        <v>107706466.90000001</v>
      </c>
      <c r="T106" s="57">
        <v>129745627.90000001</v>
      </c>
      <c r="U106" s="57">
        <v>93837413.5</v>
      </c>
      <c r="V106" s="57">
        <v>101329151.7</v>
      </c>
      <c r="W106" s="57">
        <v>1282386420.9000001</v>
      </c>
    </row>
    <row r="107" spans="9:23" ht="15" customHeight="1" x14ac:dyDescent="0.2">
      <c r="I107" s="59" t="s">
        <v>217</v>
      </c>
      <c r="J107" s="60" t="s">
        <v>162</v>
      </c>
      <c r="K107" s="60">
        <v>8879.7999999999993</v>
      </c>
      <c r="L107" s="60">
        <v>20995.8</v>
      </c>
      <c r="M107" s="60">
        <v>0</v>
      </c>
      <c r="N107" s="60">
        <v>15138.6</v>
      </c>
      <c r="O107" s="60">
        <v>0</v>
      </c>
      <c r="P107" s="60">
        <v>0</v>
      </c>
      <c r="Q107" s="60">
        <v>6453.4</v>
      </c>
      <c r="R107" s="60">
        <v>0</v>
      </c>
      <c r="S107" s="60">
        <v>0</v>
      </c>
      <c r="T107" s="60">
        <v>0</v>
      </c>
      <c r="U107" s="60">
        <v>0</v>
      </c>
      <c r="V107" s="60">
        <v>33975.9</v>
      </c>
      <c r="W107" s="60">
        <v>85443.5</v>
      </c>
    </row>
    <row r="108" spans="9:23" ht="15" customHeight="1" x14ac:dyDescent="0.2">
      <c r="I108" s="59" t="s">
        <v>218</v>
      </c>
      <c r="J108" s="60" t="s">
        <v>162</v>
      </c>
      <c r="K108" s="60">
        <v>6392880.9000000004</v>
      </c>
      <c r="L108" s="60">
        <v>3323063.7</v>
      </c>
      <c r="M108" s="60">
        <v>3626623.5</v>
      </c>
      <c r="N108" s="60">
        <v>3357072.9</v>
      </c>
      <c r="O108" s="60">
        <v>3172279.8</v>
      </c>
      <c r="P108" s="60">
        <v>2935829</v>
      </c>
      <c r="Q108" s="60">
        <v>3118509.1</v>
      </c>
      <c r="R108" s="60">
        <v>3102439</v>
      </c>
      <c r="S108" s="60">
        <v>2996957.7</v>
      </c>
      <c r="T108" s="60">
        <v>3223839.8</v>
      </c>
      <c r="U108" s="60">
        <v>3613568</v>
      </c>
      <c r="V108" s="60">
        <v>3318693.6</v>
      </c>
      <c r="W108" s="60">
        <v>42181757</v>
      </c>
    </row>
    <row r="109" spans="9:23" ht="15" customHeight="1" x14ac:dyDescent="0.2">
      <c r="I109" s="59" t="s">
        <v>219</v>
      </c>
      <c r="J109" s="60" t="s">
        <v>165</v>
      </c>
      <c r="K109" s="60">
        <v>77360.600000000006</v>
      </c>
      <c r="L109" s="60">
        <v>0</v>
      </c>
      <c r="M109" s="60">
        <v>7434</v>
      </c>
      <c r="N109" s="60">
        <v>13552.4</v>
      </c>
      <c r="O109" s="60">
        <v>25524.7</v>
      </c>
      <c r="P109" s="60">
        <v>32788.9</v>
      </c>
      <c r="Q109" s="60">
        <v>0</v>
      </c>
      <c r="R109" s="60">
        <v>6882.2</v>
      </c>
      <c r="S109" s="60">
        <v>0</v>
      </c>
      <c r="T109" s="60">
        <v>0</v>
      </c>
      <c r="U109" s="60">
        <v>13351.7</v>
      </c>
      <c r="V109" s="60">
        <v>58546.5</v>
      </c>
      <c r="W109" s="60">
        <v>235441</v>
      </c>
    </row>
    <row r="110" spans="9:23" ht="15" customHeight="1" x14ac:dyDescent="0.2">
      <c r="I110" s="59" t="s">
        <v>220</v>
      </c>
      <c r="J110" s="60" t="s">
        <v>165</v>
      </c>
      <c r="K110" s="60">
        <v>10600785.6</v>
      </c>
      <c r="L110" s="60">
        <v>10170007.6</v>
      </c>
      <c r="M110" s="60">
        <v>9816951.4000000004</v>
      </c>
      <c r="N110" s="60">
        <v>10604640.199999999</v>
      </c>
      <c r="O110" s="60">
        <v>10311543.9</v>
      </c>
      <c r="P110" s="60">
        <v>8034439.0999999996</v>
      </c>
      <c r="Q110" s="60">
        <v>9376940.3000000007</v>
      </c>
      <c r="R110" s="60">
        <v>6178245.2999999998</v>
      </c>
      <c r="S110" s="60">
        <v>12429973.699999999</v>
      </c>
      <c r="T110" s="60">
        <v>10476185.199999999</v>
      </c>
      <c r="U110" s="60">
        <v>10471003.800000001</v>
      </c>
      <c r="V110" s="60">
        <v>12163045.699999999</v>
      </c>
      <c r="W110" s="60">
        <v>120633761.8</v>
      </c>
    </row>
    <row r="111" spans="9:23" ht="15" customHeight="1" x14ac:dyDescent="0.2">
      <c r="I111" s="59" t="s">
        <v>222</v>
      </c>
      <c r="J111" s="60" t="s">
        <v>167</v>
      </c>
      <c r="K111" s="60">
        <v>5990982.7999999998</v>
      </c>
      <c r="L111" s="60">
        <v>-1084272.8</v>
      </c>
      <c r="M111" s="60">
        <v>0</v>
      </c>
      <c r="N111" s="60">
        <v>0</v>
      </c>
      <c r="O111" s="60">
        <v>0</v>
      </c>
      <c r="P111" s="60">
        <v>0</v>
      </c>
      <c r="Q111" s="60">
        <v>0</v>
      </c>
      <c r="R111" s="60">
        <v>0</v>
      </c>
      <c r="S111" s="60">
        <v>0</v>
      </c>
      <c r="T111" s="60">
        <v>0</v>
      </c>
      <c r="U111" s="60">
        <v>0</v>
      </c>
      <c r="V111" s="60">
        <v>0</v>
      </c>
      <c r="W111" s="60">
        <v>4906710</v>
      </c>
    </row>
    <row r="112" spans="9:23" ht="15" customHeight="1" x14ac:dyDescent="0.2">
      <c r="I112" s="59" t="s">
        <v>259</v>
      </c>
      <c r="J112" s="60" t="s">
        <v>260</v>
      </c>
      <c r="K112" s="60">
        <v>212700.4</v>
      </c>
      <c r="L112" s="60">
        <v>9907.5</v>
      </c>
      <c r="M112" s="60">
        <v>407005</v>
      </c>
      <c r="N112" s="60">
        <v>278175.5</v>
      </c>
      <c r="O112" s="60">
        <v>0</v>
      </c>
      <c r="P112" s="60">
        <v>5709.7</v>
      </c>
      <c r="Q112" s="60">
        <v>10.4</v>
      </c>
      <c r="R112" s="60">
        <v>628651.69999999995</v>
      </c>
      <c r="S112" s="60">
        <v>99415.4</v>
      </c>
      <c r="T112" s="60">
        <v>-526536.69999999995</v>
      </c>
      <c r="U112" s="60">
        <v>34629.1</v>
      </c>
      <c r="V112" s="60">
        <v>15488.9</v>
      </c>
      <c r="W112" s="60">
        <v>1165156.8999999999</v>
      </c>
    </row>
    <row r="113" spans="9:27" ht="15" customHeight="1" x14ac:dyDescent="0.2">
      <c r="I113" s="59" t="s">
        <v>261</v>
      </c>
      <c r="J113" s="60" t="s">
        <v>258</v>
      </c>
      <c r="K113" s="60">
        <v>77762128.599999994</v>
      </c>
      <c r="L113" s="60">
        <v>79464754.799999997</v>
      </c>
      <c r="M113" s="60">
        <v>85918702.400000006</v>
      </c>
      <c r="N113" s="60">
        <v>94655423.200000003</v>
      </c>
      <c r="O113" s="60">
        <v>108366890.3</v>
      </c>
      <c r="P113" s="60">
        <v>92276166.799999997</v>
      </c>
      <c r="Q113" s="60">
        <v>99853535.799999997</v>
      </c>
      <c r="R113" s="60">
        <v>100684027.09999999</v>
      </c>
      <c r="S113" s="60">
        <v>92180120.099999994</v>
      </c>
      <c r="T113" s="60">
        <v>116572139.59999999</v>
      </c>
      <c r="U113" s="60">
        <v>79704860.900000006</v>
      </c>
      <c r="V113" s="60">
        <v>85739401.099999994</v>
      </c>
      <c r="W113" s="60">
        <v>1113178150.7</v>
      </c>
    </row>
    <row r="114" spans="9:27" ht="15" customHeight="1" x14ac:dyDescent="0.2">
      <c r="I114" s="58" t="s">
        <v>223</v>
      </c>
      <c r="J114" s="57" t="s">
        <v>224</v>
      </c>
      <c r="K114" s="57">
        <v>432106</v>
      </c>
      <c r="L114" s="57">
        <v>416121.9</v>
      </c>
      <c r="M114" s="57">
        <v>360325.4</v>
      </c>
      <c r="N114" s="57">
        <v>328212.90000000002</v>
      </c>
      <c r="O114" s="57">
        <v>291346.2</v>
      </c>
      <c r="P114" s="57">
        <v>268674</v>
      </c>
      <c r="Q114" s="57">
        <v>263515.90000000002</v>
      </c>
      <c r="R114" s="57">
        <v>255245.3</v>
      </c>
      <c r="S114" s="57">
        <v>265263.40000000002</v>
      </c>
      <c r="T114" s="57">
        <v>276331.40000000002</v>
      </c>
      <c r="U114" s="57">
        <v>311530.59999999998</v>
      </c>
      <c r="V114" s="57">
        <v>569230.5</v>
      </c>
      <c r="W114" s="57">
        <v>4037903.5</v>
      </c>
    </row>
    <row r="115" spans="9:27" ht="15" customHeight="1" x14ac:dyDescent="0.2">
      <c r="I115" s="59" t="s">
        <v>225</v>
      </c>
      <c r="J115" s="60" t="s">
        <v>172</v>
      </c>
      <c r="K115" s="60">
        <v>129437.1</v>
      </c>
      <c r="L115" s="60">
        <v>154729.20000000001</v>
      </c>
      <c r="M115" s="60">
        <v>77710.5</v>
      </c>
      <c r="N115" s="60">
        <v>75706.7</v>
      </c>
      <c r="O115" s="60">
        <v>62983.7</v>
      </c>
      <c r="P115" s="60">
        <v>51729.8</v>
      </c>
      <c r="Q115" s="60">
        <v>46908.4</v>
      </c>
      <c r="R115" s="60">
        <v>42111.7</v>
      </c>
      <c r="S115" s="60">
        <v>64750.8</v>
      </c>
      <c r="T115" s="60">
        <v>49091.3</v>
      </c>
      <c r="U115" s="60">
        <v>62339.4</v>
      </c>
      <c r="V115" s="60">
        <v>275961.2</v>
      </c>
      <c r="W115" s="60">
        <v>1093459.8</v>
      </c>
    </row>
    <row r="116" spans="9:27" ht="15" customHeight="1" x14ac:dyDescent="0.2">
      <c r="I116" s="59" t="s">
        <v>226</v>
      </c>
      <c r="J116" s="60" t="s">
        <v>174</v>
      </c>
      <c r="K116" s="60">
        <v>302668.90000000002</v>
      </c>
      <c r="L116" s="60">
        <v>261392.7</v>
      </c>
      <c r="M116" s="60">
        <v>282614.90000000002</v>
      </c>
      <c r="N116" s="60">
        <v>252506.2</v>
      </c>
      <c r="O116" s="60">
        <v>228362.5</v>
      </c>
      <c r="P116" s="60">
        <v>216944.2</v>
      </c>
      <c r="Q116" s="60">
        <v>216607.5</v>
      </c>
      <c r="R116" s="60">
        <v>213133.6</v>
      </c>
      <c r="S116" s="60">
        <v>200512.6</v>
      </c>
      <c r="T116" s="60">
        <v>227240.1</v>
      </c>
      <c r="U116" s="60">
        <v>249191.2</v>
      </c>
      <c r="V116" s="60">
        <v>293269.3</v>
      </c>
      <c r="W116" s="60">
        <v>2944443.7</v>
      </c>
    </row>
    <row r="117" spans="9:27" ht="15" customHeight="1" x14ac:dyDescent="0.2">
      <c r="I117" s="58" t="s">
        <v>227</v>
      </c>
      <c r="J117" s="57" t="s">
        <v>228</v>
      </c>
      <c r="K117" s="57">
        <v>15123990</v>
      </c>
      <c r="L117" s="57">
        <v>9394000</v>
      </c>
      <c r="M117" s="57">
        <v>12747210</v>
      </c>
      <c r="N117" s="57">
        <v>13238560</v>
      </c>
      <c r="O117" s="57">
        <v>22181760</v>
      </c>
      <c r="P117" s="57">
        <v>14212330</v>
      </c>
      <c r="Q117" s="57">
        <v>13805070</v>
      </c>
      <c r="R117" s="57">
        <v>15606560</v>
      </c>
      <c r="S117" s="57">
        <v>24648660</v>
      </c>
      <c r="T117" s="57">
        <v>22562880</v>
      </c>
      <c r="U117" s="57">
        <v>12473560</v>
      </c>
      <c r="V117" s="57">
        <v>11654410</v>
      </c>
      <c r="W117" s="57">
        <v>187648990</v>
      </c>
    </row>
    <row r="118" spans="9:27" ht="15" customHeight="1" x14ac:dyDescent="0.2">
      <c r="I118" s="59" t="s">
        <v>229</v>
      </c>
      <c r="J118" s="60" t="s">
        <v>178</v>
      </c>
      <c r="K118" s="60">
        <v>14023990</v>
      </c>
      <c r="L118" s="60">
        <v>9394000</v>
      </c>
      <c r="M118" s="60">
        <v>12747210</v>
      </c>
      <c r="N118" s="60">
        <v>13238560</v>
      </c>
      <c r="O118" s="60">
        <v>22181760</v>
      </c>
      <c r="P118" s="60">
        <v>14212330</v>
      </c>
      <c r="Q118" s="60">
        <v>13805070</v>
      </c>
      <c r="R118" s="60">
        <v>15606560</v>
      </c>
      <c r="S118" s="60">
        <v>24648660</v>
      </c>
      <c r="T118" s="60">
        <v>22562880</v>
      </c>
      <c r="U118" s="60">
        <v>12473560</v>
      </c>
      <c r="V118" s="60">
        <v>11654410</v>
      </c>
      <c r="W118" s="60">
        <v>186548990</v>
      </c>
    </row>
    <row r="119" spans="9:27" ht="15" customHeight="1" x14ac:dyDescent="0.2">
      <c r="I119" s="59" t="s">
        <v>230</v>
      </c>
      <c r="J119" s="60" t="s">
        <v>180</v>
      </c>
      <c r="K119" s="60">
        <v>1100000</v>
      </c>
      <c r="L119" s="60">
        <v>0</v>
      </c>
      <c r="M119" s="60">
        <v>0</v>
      </c>
      <c r="N119" s="60">
        <v>0</v>
      </c>
      <c r="O119" s="60">
        <v>0</v>
      </c>
      <c r="P119" s="60">
        <v>0</v>
      </c>
      <c r="Q119" s="60">
        <v>0</v>
      </c>
      <c r="R119" s="60">
        <v>0</v>
      </c>
      <c r="S119" s="60">
        <v>0</v>
      </c>
      <c r="T119" s="60">
        <v>0</v>
      </c>
      <c r="U119" s="60">
        <v>0</v>
      </c>
      <c r="V119" s="60">
        <v>0</v>
      </c>
      <c r="W119" s="60">
        <v>1100000</v>
      </c>
    </row>
    <row r="120" spans="9:27" ht="15" customHeight="1" x14ac:dyDescent="0.25">
      <c r="I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9:27" ht="15" customHeight="1" x14ac:dyDescent="0.25">
      <c r="I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9:27" ht="15" customHeight="1" x14ac:dyDescent="0.25">
      <c r="I122" t="s">
        <v>389</v>
      </c>
      <c r="J122" s="103" t="s">
        <v>182</v>
      </c>
      <c r="K122"/>
      <c r="L122"/>
      <c r="M122"/>
      <c r="N122"/>
      <c r="O122"/>
      <c r="P122"/>
      <c r="Q122"/>
      <c r="R122"/>
      <c r="S122"/>
      <c r="T122"/>
      <c r="U122"/>
      <c r="V122"/>
    </row>
    <row r="123" spans="9:27" ht="15" customHeight="1" x14ac:dyDescent="0.25">
      <c r="I123"/>
      <c r="J123" s="102" t="s">
        <v>388</v>
      </c>
      <c r="K123" s="62">
        <f t="shared" ref="K123:V123" si="0">SUM(K77:K79)</f>
        <v>11054195.300000001</v>
      </c>
      <c r="L123" s="62">
        <f t="shared" si="0"/>
        <v>9149958.5</v>
      </c>
      <c r="M123" s="62">
        <f t="shared" si="0"/>
        <v>6591619.3000000007</v>
      </c>
      <c r="N123" s="62">
        <f t="shared" si="0"/>
        <v>6472624.6999999993</v>
      </c>
      <c r="O123" s="62">
        <f t="shared" si="0"/>
        <v>4528293</v>
      </c>
      <c r="P123" s="62">
        <f t="shared" si="0"/>
        <v>3333036.1</v>
      </c>
      <c r="Q123" s="62">
        <f t="shared" si="0"/>
        <v>3318613.1</v>
      </c>
      <c r="R123" s="62">
        <f t="shared" si="0"/>
        <v>3419856.5</v>
      </c>
      <c r="S123" s="62">
        <f t="shared" si="0"/>
        <v>3886711.4</v>
      </c>
      <c r="T123" s="62">
        <f t="shared" si="0"/>
        <v>3777904.8</v>
      </c>
      <c r="U123" s="62">
        <f t="shared" si="0"/>
        <v>5618025.4000000004</v>
      </c>
      <c r="V123" s="62">
        <f t="shared" si="0"/>
        <v>8746897.6000000015</v>
      </c>
      <c r="W123" s="62">
        <f>SUM(K123:V123)</f>
        <v>69897735.699999988</v>
      </c>
      <c r="Y123" s="60">
        <f>MAX(K123:V123)</f>
        <v>11054195.300000001</v>
      </c>
      <c r="Z123" s="60">
        <f>+W123/12</f>
        <v>5824811.3083333327</v>
      </c>
      <c r="AA123" s="60">
        <f>+Z123+Y123</f>
        <v>16879006.608333334</v>
      </c>
    </row>
    <row r="124" spans="9:27" ht="15" customHeight="1" x14ac:dyDescent="0.25">
      <c r="I124"/>
      <c r="J124" s="60" t="s">
        <v>108</v>
      </c>
      <c r="K124" s="62">
        <f t="shared" ref="K124:V124" si="1">+K80</f>
        <v>7102.6</v>
      </c>
      <c r="L124" s="62">
        <f t="shared" si="1"/>
        <v>6666.2</v>
      </c>
      <c r="M124" s="62">
        <f t="shared" si="1"/>
        <v>5957.8</v>
      </c>
      <c r="N124" s="62">
        <f t="shared" si="1"/>
        <v>5609</v>
      </c>
      <c r="O124" s="62">
        <f t="shared" si="1"/>
        <v>4130.8</v>
      </c>
      <c r="P124" s="62">
        <f t="shared" si="1"/>
        <v>3374.9</v>
      </c>
      <c r="Q124" s="62">
        <f t="shared" si="1"/>
        <v>2898.9</v>
      </c>
      <c r="R124" s="62">
        <f t="shared" si="1"/>
        <v>2947.8</v>
      </c>
      <c r="S124" s="62">
        <f t="shared" si="1"/>
        <v>2891.8</v>
      </c>
      <c r="T124" s="62">
        <f t="shared" si="1"/>
        <v>3068.8</v>
      </c>
      <c r="U124" s="62">
        <f t="shared" si="1"/>
        <v>3963</v>
      </c>
      <c r="V124" s="62">
        <f t="shared" si="1"/>
        <v>6653.4</v>
      </c>
      <c r="W124" s="62">
        <f t="shared" ref="W124:W140" si="2">SUM(K124:V124)</f>
        <v>55265.000000000007</v>
      </c>
      <c r="Y124" s="60">
        <f t="shared" ref="Y124:Y139" si="3">MAX(K124:V124)</f>
        <v>7102.6</v>
      </c>
      <c r="Z124" s="60">
        <f t="shared" ref="Z124:Z139" si="4">+W124/12</f>
        <v>4605.416666666667</v>
      </c>
      <c r="AA124" s="60">
        <f t="shared" ref="AA124:AA139" si="5">+Z124+Y124</f>
        <v>11708.016666666666</v>
      </c>
    </row>
    <row r="125" spans="9:27" ht="15" customHeight="1" x14ac:dyDescent="0.25">
      <c r="I125"/>
      <c r="J125" s="60" t="s">
        <v>128</v>
      </c>
      <c r="K125" s="62">
        <f t="shared" ref="K125:V125" si="6">+K98+K89</f>
        <v>24112.199999999997</v>
      </c>
      <c r="L125" s="62">
        <f t="shared" si="6"/>
        <v>23153.9</v>
      </c>
      <c r="M125" s="62">
        <f t="shared" si="6"/>
        <v>24352.800000000003</v>
      </c>
      <c r="N125" s="62">
        <f t="shared" si="6"/>
        <v>21614.400000000001</v>
      </c>
      <c r="O125" s="62">
        <f t="shared" si="6"/>
        <v>22174.400000000001</v>
      </c>
      <c r="P125" s="62">
        <f t="shared" si="6"/>
        <v>20913.099999999999</v>
      </c>
      <c r="Q125" s="62">
        <f t="shared" si="6"/>
        <v>23141.3</v>
      </c>
      <c r="R125" s="62">
        <f t="shared" si="6"/>
        <v>23330.3</v>
      </c>
      <c r="S125" s="62">
        <f t="shared" si="6"/>
        <v>27369.699999999997</v>
      </c>
      <c r="T125" s="62">
        <f t="shared" si="6"/>
        <v>21077.5</v>
      </c>
      <c r="U125" s="62">
        <f t="shared" si="6"/>
        <v>24711.9</v>
      </c>
      <c r="V125" s="62">
        <f t="shared" si="6"/>
        <v>28212.5</v>
      </c>
      <c r="W125" s="62">
        <f t="shared" si="2"/>
        <v>284164</v>
      </c>
      <c r="Y125" s="60">
        <f t="shared" si="3"/>
        <v>28212.5</v>
      </c>
      <c r="Z125" s="60">
        <f t="shared" si="4"/>
        <v>23680.333333333332</v>
      </c>
      <c r="AA125" s="60">
        <f t="shared" si="5"/>
        <v>51892.833333333328</v>
      </c>
    </row>
    <row r="126" spans="9:27" ht="15" customHeight="1" x14ac:dyDescent="0.25">
      <c r="I126"/>
      <c r="J126" s="60" t="s">
        <v>130</v>
      </c>
      <c r="K126" s="62">
        <f t="shared" ref="K126:V126" si="7">+K99+K90</f>
        <v>1141835.7</v>
      </c>
      <c r="L126" s="62">
        <f t="shared" si="7"/>
        <v>1008100.8</v>
      </c>
      <c r="M126" s="62">
        <f t="shared" si="7"/>
        <v>931494.7</v>
      </c>
      <c r="N126" s="62">
        <f t="shared" si="7"/>
        <v>846383.39999999991</v>
      </c>
      <c r="O126" s="62">
        <f t="shared" si="7"/>
        <v>748383.2</v>
      </c>
      <c r="P126" s="62">
        <f t="shared" si="7"/>
        <v>713599.2</v>
      </c>
      <c r="Q126" s="62">
        <f t="shared" si="7"/>
        <v>509833.6</v>
      </c>
      <c r="R126" s="62">
        <f t="shared" si="7"/>
        <v>753613.10000000009</v>
      </c>
      <c r="S126" s="62">
        <f t="shared" si="7"/>
        <v>409594.4</v>
      </c>
      <c r="T126" s="62">
        <f t="shared" si="7"/>
        <v>657701.1</v>
      </c>
      <c r="U126" s="62">
        <f t="shared" si="7"/>
        <v>804719.9</v>
      </c>
      <c r="V126" s="62">
        <f t="shared" si="7"/>
        <v>867213.3</v>
      </c>
      <c r="W126" s="62">
        <f t="shared" si="2"/>
        <v>9392472.4000000004</v>
      </c>
      <c r="Y126" s="60">
        <f t="shared" si="3"/>
        <v>1141835.7</v>
      </c>
      <c r="Z126" s="60">
        <f t="shared" si="4"/>
        <v>782706.03333333333</v>
      </c>
      <c r="AA126" s="60">
        <f t="shared" si="5"/>
        <v>1924541.7333333334</v>
      </c>
    </row>
    <row r="127" spans="9:27" ht="15" customHeight="1" x14ac:dyDescent="0.25">
      <c r="I127"/>
      <c r="J127" s="60" t="s">
        <v>132</v>
      </c>
      <c r="K127" s="62">
        <f t="shared" ref="K127:V127" si="8">+K81+K84+K91+K100</f>
        <v>9729485.8000000007</v>
      </c>
      <c r="L127" s="62">
        <f t="shared" si="8"/>
        <v>8042990.9000000004</v>
      </c>
      <c r="M127" s="62">
        <f t="shared" si="8"/>
        <v>8830589.8000000007</v>
      </c>
      <c r="N127" s="62">
        <f t="shared" si="8"/>
        <v>8212951.5</v>
      </c>
      <c r="O127" s="62">
        <f t="shared" si="8"/>
        <v>6886784.7999999998</v>
      </c>
      <c r="P127" s="62">
        <f t="shared" si="8"/>
        <v>6389578.8999999994</v>
      </c>
      <c r="Q127" s="62">
        <f t="shared" si="8"/>
        <v>6113275.2999999998</v>
      </c>
      <c r="R127" s="62">
        <f t="shared" si="8"/>
        <v>6063119.3999999994</v>
      </c>
      <c r="S127" s="62">
        <f t="shared" si="8"/>
        <v>6533726.6999999993</v>
      </c>
      <c r="T127" s="62">
        <f t="shared" si="8"/>
        <v>5998470.7000000002</v>
      </c>
      <c r="U127" s="62">
        <f t="shared" si="8"/>
        <v>8057472.0999999996</v>
      </c>
      <c r="V127" s="62">
        <f t="shared" si="8"/>
        <v>8451290.3000000007</v>
      </c>
      <c r="W127" s="62">
        <f t="shared" si="2"/>
        <v>89309736.199999988</v>
      </c>
      <c r="Y127" s="60">
        <f t="shared" si="3"/>
        <v>9729485.8000000007</v>
      </c>
      <c r="Z127" s="60">
        <f t="shared" si="4"/>
        <v>7442478.0166666657</v>
      </c>
      <c r="AA127" s="60">
        <f t="shared" si="5"/>
        <v>17171963.816666666</v>
      </c>
    </row>
    <row r="128" spans="9:27" ht="15" customHeight="1" x14ac:dyDescent="0.25">
      <c r="I128"/>
      <c r="J128" s="60" t="s">
        <v>134</v>
      </c>
      <c r="K128" s="62">
        <f t="shared" ref="K128:V128" si="9">+K82+K85+K92+K101</f>
        <v>15098825.199999999</v>
      </c>
      <c r="L128" s="62">
        <f t="shared" si="9"/>
        <v>12823479.200000001</v>
      </c>
      <c r="M128" s="62">
        <f t="shared" si="9"/>
        <v>13478685.5</v>
      </c>
      <c r="N128" s="62">
        <f t="shared" si="9"/>
        <v>12377017.9</v>
      </c>
      <c r="O128" s="62">
        <f t="shared" si="9"/>
        <v>11159886.5</v>
      </c>
      <c r="P128" s="62">
        <f t="shared" si="9"/>
        <v>9669383.6999999993</v>
      </c>
      <c r="Q128" s="62">
        <f t="shared" si="9"/>
        <v>9990266.5999999996</v>
      </c>
      <c r="R128" s="62">
        <f t="shared" si="9"/>
        <v>9608076</v>
      </c>
      <c r="S128" s="62">
        <f t="shared" si="9"/>
        <v>10494050</v>
      </c>
      <c r="T128" s="62">
        <f t="shared" si="9"/>
        <v>9816425</v>
      </c>
      <c r="U128" s="62">
        <f t="shared" si="9"/>
        <v>12791095.5</v>
      </c>
      <c r="V128" s="62">
        <f t="shared" si="9"/>
        <v>13154335.6</v>
      </c>
      <c r="W128" s="62">
        <f t="shared" si="2"/>
        <v>140461526.69999999</v>
      </c>
      <c r="Y128" s="60">
        <f t="shared" si="3"/>
        <v>15098825.199999999</v>
      </c>
      <c r="Z128" s="60">
        <f t="shared" si="4"/>
        <v>11705127.225</v>
      </c>
      <c r="AA128" s="60">
        <f t="shared" si="5"/>
        <v>26803952.424999997</v>
      </c>
    </row>
    <row r="129" spans="9:27" ht="15" customHeight="1" x14ac:dyDescent="0.25">
      <c r="I129"/>
      <c r="J129" s="60" t="s">
        <v>136</v>
      </c>
      <c r="K129" s="62">
        <f t="shared" ref="K129:V129" si="10">+K83+K86+K93+K102</f>
        <v>8642914.3000000007</v>
      </c>
      <c r="L129" s="62">
        <f t="shared" si="10"/>
        <v>7391476.6000000006</v>
      </c>
      <c r="M129" s="62">
        <f t="shared" si="10"/>
        <v>9919158.5999999996</v>
      </c>
      <c r="N129" s="62">
        <f t="shared" si="10"/>
        <v>4418195.7</v>
      </c>
      <c r="O129" s="62">
        <f t="shared" si="10"/>
        <v>7160975.0999999996</v>
      </c>
      <c r="P129" s="62">
        <f t="shared" si="10"/>
        <v>5450967.2000000002</v>
      </c>
      <c r="Q129" s="62">
        <f t="shared" si="10"/>
        <v>5756225.7000000002</v>
      </c>
      <c r="R129" s="62">
        <f t="shared" si="10"/>
        <v>5683465.3999999994</v>
      </c>
      <c r="S129" s="62">
        <f t="shared" si="10"/>
        <v>5764543.2000000002</v>
      </c>
      <c r="T129" s="62">
        <f t="shared" si="10"/>
        <v>5953348.9000000004</v>
      </c>
      <c r="U129" s="62">
        <f t="shared" si="10"/>
        <v>7406842.3999999994</v>
      </c>
      <c r="V129" s="62">
        <f t="shared" si="10"/>
        <v>7603379.7000000002</v>
      </c>
      <c r="W129" s="62">
        <f t="shared" si="2"/>
        <v>81151492.800000012</v>
      </c>
      <c r="Y129" s="60">
        <f t="shared" si="3"/>
        <v>9919158.5999999996</v>
      </c>
      <c r="Z129" s="60">
        <f t="shared" si="4"/>
        <v>6762624.4000000013</v>
      </c>
      <c r="AA129" s="60">
        <f t="shared" si="5"/>
        <v>16681783</v>
      </c>
    </row>
    <row r="130" spans="9:27" ht="15" customHeight="1" x14ac:dyDescent="0.25">
      <c r="I130"/>
      <c r="J130" s="60" t="s">
        <v>138</v>
      </c>
      <c r="K130" s="62">
        <f t="shared" ref="K130:V130" si="11">+K94+K103</f>
        <v>6669386</v>
      </c>
      <c r="L130" s="62">
        <f t="shared" si="11"/>
        <v>6141849.2999999998</v>
      </c>
      <c r="M130" s="62">
        <f t="shared" si="11"/>
        <v>6198317.5</v>
      </c>
      <c r="N130" s="62">
        <f t="shared" si="11"/>
        <v>5434803.7999999998</v>
      </c>
      <c r="O130" s="62">
        <f t="shared" si="11"/>
        <v>5475983.5</v>
      </c>
      <c r="P130" s="62">
        <f t="shared" si="11"/>
        <v>5411625.8000000007</v>
      </c>
      <c r="Q130" s="62">
        <f t="shared" si="11"/>
        <v>5828442.3999999994</v>
      </c>
      <c r="R130" s="62">
        <f t="shared" si="11"/>
        <v>6208339.3999999994</v>
      </c>
      <c r="S130" s="62">
        <f t="shared" si="11"/>
        <v>5800055.9000000004</v>
      </c>
      <c r="T130" s="62">
        <f t="shared" si="11"/>
        <v>5454634.1999999993</v>
      </c>
      <c r="U130" s="62">
        <f t="shared" si="11"/>
        <v>5995300.7999999998</v>
      </c>
      <c r="V130" s="62">
        <f t="shared" si="11"/>
        <v>7291125.8999999994</v>
      </c>
      <c r="W130" s="62">
        <f t="shared" si="2"/>
        <v>71909864.5</v>
      </c>
      <c r="Y130" s="60">
        <f t="shared" si="3"/>
        <v>7291125.8999999994</v>
      </c>
      <c r="Z130" s="60">
        <f t="shared" si="4"/>
        <v>5992488.708333333</v>
      </c>
      <c r="AA130" s="60">
        <f t="shared" si="5"/>
        <v>13283614.608333332</v>
      </c>
    </row>
    <row r="131" spans="9:27" ht="15" customHeight="1" x14ac:dyDescent="0.25">
      <c r="I131"/>
      <c r="J131" s="60" t="s">
        <v>140</v>
      </c>
      <c r="K131" s="62">
        <f t="shared" ref="K131:V131" si="12">+K95+K104</f>
        <v>12037761.800000001</v>
      </c>
      <c r="L131" s="62">
        <f t="shared" si="12"/>
        <v>11319345.5</v>
      </c>
      <c r="M131" s="62">
        <f t="shared" si="12"/>
        <v>11753967.699999999</v>
      </c>
      <c r="N131" s="62">
        <f t="shared" si="12"/>
        <v>11766692.1</v>
      </c>
      <c r="O131" s="62">
        <f t="shared" si="12"/>
        <v>11371325.9</v>
      </c>
      <c r="P131" s="62">
        <f t="shared" si="12"/>
        <v>10538783.6</v>
      </c>
      <c r="Q131" s="62">
        <f t="shared" si="12"/>
        <v>10528577.4</v>
      </c>
      <c r="R131" s="62">
        <f t="shared" si="12"/>
        <v>10545865</v>
      </c>
      <c r="S131" s="62">
        <f t="shared" si="12"/>
        <v>10350331.699999999</v>
      </c>
      <c r="T131" s="62">
        <f t="shared" si="12"/>
        <v>11381041.299999999</v>
      </c>
      <c r="U131" s="62">
        <f t="shared" si="12"/>
        <v>11479502.6</v>
      </c>
      <c r="V131" s="62">
        <f t="shared" si="12"/>
        <v>12540997.5</v>
      </c>
      <c r="W131" s="62">
        <f t="shared" si="2"/>
        <v>135614192.09999999</v>
      </c>
      <c r="Y131" s="60">
        <f t="shared" si="3"/>
        <v>12540997.5</v>
      </c>
      <c r="Z131" s="60">
        <f t="shared" si="4"/>
        <v>11301182.674999999</v>
      </c>
      <c r="AA131" s="60">
        <f t="shared" si="5"/>
        <v>23842180.174999997</v>
      </c>
    </row>
    <row r="132" spans="9:27" ht="15" customHeight="1" x14ac:dyDescent="0.25">
      <c r="I132"/>
      <c r="J132" s="60" t="s">
        <v>124</v>
      </c>
      <c r="K132" s="62">
        <f t="shared" ref="K132:V132" si="13">+K96+K88</f>
        <v>49079.1</v>
      </c>
      <c r="L132" s="62">
        <f t="shared" si="13"/>
        <v>43639.5</v>
      </c>
      <c r="M132" s="62">
        <f t="shared" si="13"/>
        <v>45130.399999999994</v>
      </c>
      <c r="N132" s="62">
        <f t="shared" si="13"/>
        <v>24222.6</v>
      </c>
      <c r="O132" s="62">
        <f t="shared" si="13"/>
        <v>45887.1</v>
      </c>
      <c r="P132" s="62">
        <f t="shared" si="13"/>
        <v>43156.700000000004</v>
      </c>
      <c r="Q132" s="62">
        <f t="shared" si="13"/>
        <v>41933.800000000003</v>
      </c>
      <c r="R132" s="62">
        <f t="shared" si="13"/>
        <v>43072</v>
      </c>
      <c r="S132" s="62">
        <f t="shared" si="13"/>
        <v>42193.1</v>
      </c>
      <c r="T132" s="62">
        <f t="shared" si="13"/>
        <v>40537.199999999997</v>
      </c>
      <c r="U132" s="62">
        <f t="shared" si="13"/>
        <v>42609.599999999999</v>
      </c>
      <c r="V132" s="62">
        <f t="shared" si="13"/>
        <v>41345.1</v>
      </c>
      <c r="W132" s="62">
        <f t="shared" si="2"/>
        <v>502806.19999999995</v>
      </c>
      <c r="Y132" s="60">
        <f t="shared" si="3"/>
        <v>49079.1</v>
      </c>
      <c r="Z132" s="60">
        <f t="shared" si="4"/>
        <v>41900.516666666663</v>
      </c>
      <c r="AA132" s="60">
        <f t="shared" si="5"/>
        <v>90979.616666666669</v>
      </c>
    </row>
    <row r="133" spans="9:27" ht="15" customHeight="1" x14ac:dyDescent="0.25">
      <c r="I133"/>
      <c r="J133" s="60" t="s">
        <v>126</v>
      </c>
      <c r="K133" s="62">
        <f t="shared" ref="K133:V133" si="14">+K97</f>
        <v>1991.7</v>
      </c>
      <c r="L133" s="62">
        <f t="shared" si="14"/>
        <v>3691.4</v>
      </c>
      <c r="M133" s="62">
        <f t="shared" si="14"/>
        <v>4213</v>
      </c>
      <c r="N133" s="62">
        <f t="shared" si="14"/>
        <v>3951.3</v>
      </c>
      <c r="O133" s="62">
        <f t="shared" si="14"/>
        <v>3999.3</v>
      </c>
      <c r="P133" s="62">
        <f t="shared" si="14"/>
        <v>5054.8</v>
      </c>
      <c r="Q133" s="62">
        <f t="shared" si="14"/>
        <v>3961.1</v>
      </c>
      <c r="R133" s="62">
        <f t="shared" si="14"/>
        <v>3088.1</v>
      </c>
      <c r="S133" s="62">
        <f t="shared" si="14"/>
        <v>3683.7</v>
      </c>
      <c r="T133" s="62">
        <f t="shared" si="14"/>
        <v>4551.3</v>
      </c>
      <c r="U133" s="62">
        <f t="shared" si="14"/>
        <v>4243</v>
      </c>
      <c r="V133" s="62">
        <f t="shared" si="14"/>
        <v>4560.7</v>
      </c>
      <c r="W133" s="62">
        <f t="shared" si="2"/>
        <v>46989.399999999994</v>
      </c>
      <c r="Y133" s="60">
        <f t="shared" si="3"/>
        <v>5054.8</v>
      </c>
      <c r="Z133" s="60">
        <f t="shared" si="4"/>
        <v>3915.7833333333328</v>
      </c>
      <c r="AA133" s="60">
        <f t="shared" si="5"/>
        <v>8970.5833333333321</v>
      </c>
    </row>
    <row r="134" spans="9:27" ht="15" customHeight="1" x14ac:dyDescent="0.25">
      <c r="I134"/>
      <c r="J134" s="60" t="s">
        <v>380</v>
      </c>
      <c r="K134" s="62">
        <f t="shared" ref="K134:V134" si="15">+K105</f>
        <v>0</v>
      </c>
      <c r="L134" s="62">
        <f t="shared" si="15"/>
        <v>0</v>
      </c>
      <c r="M134" s="62">
        <f t="shared" si="15"/>
        <v>0</v>
      </c>
      <c r="N134" s="62">
        <f t="shared" si="15"/>
        <v>0</v>
      </c>
      <c r="O134" s="62">
        <f t="shared" si="15"/>
        <v>0</v>
      </c>
      <c r="P134" s="62">
        <f t="shared" si="15"/>
        <v>0</v>
      </c>
      <c r="Q134" s="62">
        <f t="shared" si="15"/>
        <v>0</v>
      </c>
      <c r="R134" s="62">
        <f t="shared" si="15"/>
        <v>0</v>
      </c>
      <c r="S134" s="62">
        <f t="shared" si="15"/>
        <v>0</v>
      </c>
      <c r="T134" s="62">
        <f t="shared" si="15"/>
        <v>0</v>
      </c>
      <c r="U134" s="62">
        <f t="shared" si="15"/>
        <v>0</v>
      </c>
      <c r="V134" s="62">
        <f t="shared" si="15"/>
        <v>16.600000000000001</v>
      </c>
      <c r="W134" s="62">
        <f t="shared" si="2"/>
        <v>16.600000000000001</v>
      </c>
      <c r="Y134" s="60">
        <f t="shared" si="3"/>
        <v>16.600000000000001</v>
      </c>
      <c r="Z134" s="60">
        <f t="shared" si="4"/>
        <v>1.3833333333333335</v>
      </c>
      <c r="AA134" s="60">
        <f t="shared" si="5"/>
        <v>17.983333333333334</v>
      </c>
    </row>
    <row r="135" spans="9:27" ht="15" customHeight="1" x14ac:dyDescent="0.25">
      <c r="I135"/>
      <c r="J135" s="60" t="s">
        <v>162</v>
      </c>
      <c r="K135" s="62">
        <f t="shared" ref="K135:V135" si="16">+K107+K108</f>
        <v>6401760.7000000002</v>
      </c>
      <c r="L135" s="62">
        <f t="shared" si="16"/>
        <v>3344059.5</v>
      </c>
      <c r="M135" s="62">
        <f t="shared" si="16"/>
        <v>3626623.5</v>
      </c>
      <c r="N135" s="62">
        <f t="shared" si="16"/>
        <v>3372211.5</v>
      </c>
      <c r="O135" s="62">
        <f t="shared" si="16"/>
        <v>3172279.8</v>
      </c>
      <c r="P135" s="62">
        <f t="shared" si="16"/>
        <v>2935829</v>
      </c>
      <c r="Q135" s="62">
        <f t="shared" si="16"/>
        <v>3124962.5</v>
      </c>
      <c r="R135" s="62">
        <f t="shared" si="16"/>
        <v>3102439</v>
      </c>
      <c r="S135" s="62">
        <f t="shared" si="16"/>
        <v>2996957.7</v>
      </c>
      <c r="T135" s="62">
        <f t="shared" si="16"/>
        <v>3223839.8</v>
      </c>
      <c r="U135" s="62">
        <f t="shared" si="16"/>
        <v>3613568</v>
      </c>
      <c r="V135" s="62">
        <f t="shared" si="16"/>
        <v>3352669.5</v>
      </c>
      <c r="W135" s="62">
        <f t="shared" si="2"/>
        <v>42267200.5</v>
      </c>
      <c r="Y135" s="60">
        <f t="shared" si="3"/>
        <v>6401760.7000000002</v>
      </c>
      <c r="Z135" s="60">
        <f t="shared" si="4"/>
        <v>3522266.7083333335</v>
      </c>
      <c r="AA135" s="60">
        <f t="shared" si="5"/>
        <v>9924027.4083333332</v>
      </c>
    </row>
    <row r="136" spans="9:27" ht="15" customHeight="1" x14ac:dyDescent="0.25">
      <c r="I136"/>
      <c r="J136" s="60" t="s">
        <v>165</v>
      </c>
      <c r="K136" s="62">
        <f t="shared" ref="K136:V136" si="17">+K109+K110</f>
        <v>10678146.199999999</v>
      </c>
      <c r="L136" s="62">
        <f t="shared" si="17"/>
        <v>10170007.6</v>
      </c>
      <c r="M136" s="62">
        <f t="shared" si="17"/>
        <v>9824385.4000000004</v>
      </c>
      <c r="N136" s="62">
        <f t="shared" si="17"/>
        <v>10618192.6</v>
      </c>
      <c r="O136" s="62">
        <f t="shared" si="17"/>
        <v>10337068.6</v>
      </c>
      <c r="P136" s="62">
        <f t="shared" si="17"/>
        <v>8067228</v>
      </c>
      <c r="Q136" s="62">
        <f t="shared" si="17"/>
        <v>9376940.3000000007</v>
      </c>
      <c r="R136" s="62">
        <f t="shared" si="17"/>
        <v>6185127.5</v>
      </c>
      <c r="S136" s="62">
        <f t="shared" si="17"/>
        <v>12429973.699999999</v>
      </c>
      <c r="T136" s="62">
        <f t="shared" si="17"/>
        <v>10476185.199999999</v>
      </c>
      <c r="U136" s="62">
        <f t="shared" si="17"/>
        <v>10484355.5</v>
      </c>
      <c r="V136" s="62">
        <f t="shared" si="17"/>
        <v>12221592.199999999</v>
      </c>
      <c r="W136" s="62">
        <f t="shared" si="2"/>
        <v>120869202.80000001</v>
      </c>
      <c r="Y136" s="60">
        <f t="shared" si="3"/>
        <v>12429973.699999999</v>
      </c>
      <c r="Z136" s="60">
        <f t="shared" si="4"/>
        <v>10072433.566666668</v>
      </c>
      <c r="AA136" s="60">
        <f t="shared" si="5"/>
        <v>22502407.266666666</v>
      </c>
    </row>
    <row r="137" spans="9:27" ht="15" customHeight="1" x14ac:dyDescent="0.25">
      <c r="I137"/>
      <c r="J137" s="60" t="s">
        <v>167</v>
      </c>
      <c r="K137" s="62">
        <f t="shared" ref="K137:V137" si="18">+K111</f>
        <v>5990982.7999999998</v>
      </c>
      <c r="L137" s="62">
        <f t="shared" si="18"/>
        <v>-1084272.8</v>
      </c>
      <c r="M137" s="62">
        <f t="shared" si="18"/>
        <v>0</v>
      </c>
      <c r="N137" s="62">
        <f t="shared" si="18"/>
        <v>0</v>
      </c>
      <c r="O137" s="62">
        <f t="shared" si="18"/>
        <v>0</v>
      </c>
      <c r="P137" s="62">
        <f t="shared" si="18"/>
        <v>0</v>
      </c>
      <c r="Q137" s="62">
        <f t="shared" si="18"/>
        <v>0</v>
      </c>
      <c r="R137" s="62">
        <f t="shared" si="18"/>
        <v>0</v>
      </c>
      <c r="S137" s="62">
        <f t="shared" si="18"/>
        <v>0</v>
      </c>
      <c r="T137" s="62">
        <f t="shared" si="18"/>
        <v>0</v>
      </c>
      <c r="U137" s="62">
        <f t="shared" si="18"/>
        <v>0</v>
      </c>
      <c r="V137" s="62">
        <f t="shared" si="18"/>
        <v>0</v>
      </c>
      <c r="W137" s="62">
        <f t="shared" si="2"/>
        <v>4906710</v>
      </c>
      <c r="Y137" s="60">
        <f t="shared" si="3"/>
        <v>5990982.7999999998</v>
      </c>
      <c r="Z137" s="60">
        <f t="shared" si="4"/>
        <v>408892.5</v>
      </c>
      <c r="AA137" s="60">
        <f t="shared" si="5"/>
        <v>6399875.2999999998</v>
      </c>
    </row>
    <row r="138" spans="9:27" ht="15" customHeight="1" x14ac:dyDescent="0.25">
      <c r="I138"/>
      <c r="J138" s="60" t="s">
        <v>258</v>
      </c>
      <c r="K138" s="62">
        <f t="shared" ref="K138:V138" si="19">+K112+K113</f>
        <v>77974829</v>
      </c>
      <c r="L138" s="62">
        <f t="shared" si="19"/>
        <v>79474662.299999997</v>
      </c>
      <c r="M138" s="62">
        <f t="shared" si="19"/>
        <v>86325707.400000006</v>
      </c>
      <c r="N138" s="62">
        <f t="shared" si="19"/>
        <v>94933598.700000003</v>
      </c>
      <c r="O138" s="62">
        <f t="shared" si="19"/>
        <v>108366890.3</v>
      </c>
      <c r="P138" s="62">
        <f t="shared" si="19"/>
        <v>92281876.5</v>
      </c>
      <c r="Q138" s="62">
        <f t="shared" si="19"/>
        <v>99853546.200000003</v>
      </c>
      <c r="R138" s="62">
        <f t="shared" si="19"/>
        <v>101312678.8</v>
      </c>
      <c r="S138" s="62">
        <f t="shared" si="19"/>
        <v>92279535.5</v>
      </c>
      <c r="T138" s="62">
        <f t="shared" si="19"/>
        <v>116045602.89999999</v>
      </c>
      <c r="U138" s="62">
        <f t="shared" si="19"/>
        <v>79739490</v>
      </c>
      <c r="V138" s="62">
        <f t="shared" si="19"/>
        <v>85754890</v>
      </c>
      <c r="W138" s="62">
        <f t="shared" si="2"/>
        <v>1114343307.5999999</v>
      </c>
      <c r="Y138" s="60">
        <f t="shared" si="3"/>
        <v>116045602.89999999</v>
      </c>
      <c r="Z138" s="60">
        <f t="shared" si="4"/>
        <v>92861942.299999997</v>
      </c>
      <c r="AA138" s="60">
        <f t="shared" si="5"/>
        <v>208907545.19999999</v>
      </c>
    </row>
    <row r="139" spans="9:27" ht="15" customHeight="1" x14ac:dyDescent="0.25">
      <c r="I139"/>
      <c r="J139" s="60" t="s">
        <v>172</v>
      </c>
      <c r="K139" s="62">
        <f t="shared" ref="K139:V139" si="20">+K115+K116</f>
        <v>432106</v>
      </c>
      <c r="L139" s="62">
        <f t="shared" si="20"/>
        <v>416121.9</v>
      </c>
      <c r="M139" s="62">
        <f t="shared" si="20"/>
        <v>360325.4</v>
      </c>
      <c r="N139" s="62">
        <f t="shared" si="20"/>
        <v>328212.90000000002</v>
      </c>
      <c r="O139" s="62">
        <f t="shared" si="20"/>
        <v>291346.2</v>
      </c>
      <c r="P139" s="62">
        <f t="shared" si="20"/>
        <v>268674</v>
      </c>
      <c r="Q139" s="62">
        <f t="shared" si="20"/>
        <v>263515.90000000002</v>
      </c>
      <c r="R139" s="62">
        <f t="shared" si="20"/>
        <v>255245.3</v>
      </c>
      <c r="S139" s="62">
        <f t="shared" si="20"/>
        <v>265263.40000000002</v>
      </c>
      <c r="T139" s="62">
        <f t="shared" si="20"/>
        <v>276331.40000000002</v>
      </c>
      <c r="U139" s="62">
        <f t="shared" si="20"/>
        <v>311530.60000000003</v>
      </c>
      <c r="V139" s="62">
        <f t="shared" si="20"/>
        <v>569230.5</v>
      </c>
      <c r="W139" s="62">
        <f t="shared" si="2"/>
        <v>4037903.5</v>
      </c>
      <c r="Y139" s="60">
        <f t="shared" si="3"/>
        <v>569230.5</v>
      </c>
      <c r="Z139" s="60">
        <f t="shared" si="4"/>
        <v>336491.95833333331</v>
      </c>
      <c r="AA139" s="60">
        <f t="shared" si="5"/>
        <v>905722.45833333326</v>
      </c>
    </row>
    <row r="140" spans="9:27" ht="15" customHeight="1" x14ac:dyDescent="0.25">
      <c r="I140"/>
      <c r="J140" s="60" t="s">
        <v>178</v>
      </c>
      <c r="K140" s="62">
        <f t="shared" ref="K140:V140" si="21">+K118+K119</f>
        <v>15123990</v>
      </c>
      <c r="L140" s="62">
        <f t="shared" si="21"/>
        <v>9394000</v>
      </c>
      <c r="M140" s="62">
        <f t="shared" si="21"/>
        <v>12747210</v>
      </c>
      <c r="N140" s="62">
        <f t="shared" si="21"/>
        <v>13238560</v>
      </c>
      <c r="O140" s="62">
        <f t="shared" si="21"/>
        <v>22181760</v>
      </c>
      <c r="P140" s="62">
        <f t="shared" si="21"/>
        <v>14212330</v>
      </c>
      <c r="Q140" s="62">
        <f t="shared" si="21"/>
        <v>13805070</v>
      </c>
      <c r="R140" s="62">
        <f t="shared" si="21"/>
        <v>15606560</v>
      </c>
      <c r="S140" s="62">
        <f t="shared" si="21"/>
        <v>24648660</v>
      </c>
      <c r="T140" s="62">
        <f t="shared" si="21"/>
        <v>22562880</v>
      </c>
      <c r="U140" s="62">
        <f t="shared" si="21"/>
        <v>12473560</v>
      </c>
      <c r="V140" s="62">
        <f t="shared" si="21"/>
        <v>11654410</v>
      </c>
      <c r="W140" s="62">
        <f t="shared" si="2"/>
        <v>187648990</v>
      </c>
      <c r="Y140" s="60"/>
      <c r="Z140" s="60"/>
      <c r="AA140" s="60"/>
    </row>
    <row r="141" spans="9:27" ht="15" customHeight="1" x14ac:dyDescent="0.25">
      <c r="I141"/>
      <c r="J141" s="11" t="s">
        <v>392</v>
      </c>
      <c r="K141" s="62">
        <f>SUM(K123:K140)</f>
        <v>181058504.39999998</v>
      </c>
      <c r="L141" s="62">
        <f t="shared" ref="L141:W141" si="22">SUM(L123:L140)</f>
        <v>157668930.29999998</v>
      </c>
      <c r="M141" s="62">
        <f t="shared" si="22"/>
        <v>170667738.80000001</v>
      </c>
      <c r="N141" s="62">
        <f t="shared" si="22"/>
        <v>172074842.09999999</v>
      </c>
      <c r="O141" s="62">
        <f t="shared" si="22"/>
        <v>191757168.49999997</v>
      </c>
      <c r="P141" s="62">
        <f t="shared" si="22"/>
        <v>159345411.5</v>
      </c>
      <c r="Q141" s="62">
        <f t="shared" si="22"/>
        <v>168541204.09999999</v>
      </c>
      <c r="R141" s="62">
        <f t="shared" si="22"/>
        <v>168816823.59999999</v>
      </c>
      <c r="S141" s="62">
        <f t="shared" si="22"/>
        <v>175935541.90000001</v>
      </c>
      <c r="T141" s="118">
        <f t="shared" si="22"/>
        <v>195693600.09999999</v>
      </c>
      <c r="U141" s="62">
        <f t="shared" si="22"/>
        <v>158850990.29999998</v>
      </c>
      <c r="V141" s="62">
        <f t="shared" si="22"/>
        <v>172288820.40000001</v>
      </c>
      <c r="W141" s="62">
        <f t="shared" si="22"/>
        <v>2072699576</v>
      </c>
      <c r="X141" s="85">
        <f>+W75-W141</f>
        <v>0</v>
      </c>
      <c r="Y141" s="102">
        <f>MAX(K141:V141)</f>
        <v>195693600.09999999</v>
      </c>
      <c r="Z141" s="60">
        <f>+W141/12</f>
        <v>172724964.66666666</v>
      </c>
      <c r="AA141" s="60">
        <f>+Z141+Y141</f>
        <v>368418564.76666665</v>
      </c>
    </row>
    <row r="142" spans="9:27" ht="15" customHeight="1" x14ac:dyDescent="0.25">
      <c r="I142"/>
      <c r="J142" s="11" t="s">
        <v>394</v>
      </c>
      <c r="K142" s="118">
        <f>SUM(K123:K139)</f>
        <v>165934514.39999998</v>
      </c>
      <c r="L142" s="118">
        <f t="shared" ref="L142:W142" si="23">SUM(L123:L139)</f>
        <v>148274930.29999998</v>
      </c>
      <c r="M142" s="118">
        <f t="shared" si="23"/>
        <v>157920528.80000001</v>
      </c>
      <c r="N142" s="118">
        <f t="shared" si="23"/>
        <v>158836282.09999999</v>
      </c>
      <c r="O142" s="118">
        <f t="shared" si="23"/>
        <v>169575408.49999997</v>
      </c>
      <c r="P142" s="118">
        <f t="shared" si="23"/>
        <v>145133081.5</v>
      </c>
      <c r="Q142" s="118">
        <f t="shared" si="23"/>
        <v>154736134.09999999</v>
      </c>
      <c r="R142" s="118">
        <f t="shared" si="23"/>
        <v>153210263.59999999</v>
      </c>
      <c r="S142" s="118">
        <f t="shared" si="23"/>
        <v>151286881.90000001</v>
      </c>
      <c r="T142" s="107">
        <f t="shared" si="23"/>
        <v>173130720.09999999</v>
      </c>
      <c r="U142" s="118">
        <f t="shared" si="23"/>
        <v>146377430.29999998</v>
      </c>
      <c r="V142" s="118">
        <f t="shared" si="23"/>
        <v>160634410.40000001</v>
      </c>
      <c r="W142" s="118">
        <f t="shared" si="23"/>
        <v>1885050586</v>
      </c>
      <c r="X142" s="11" t="s">
        <v>391</v>
      </c>
      <c r="Y142" s="108">
        <f>MAX(K142:V142)</f>
        <v>173130720.09999999</v>
      </c>
      <c r="Z142" s="60">
        <f>+W142/12</f>
        <v>157087548.83333334</v>
      </c>
      <c r="AA142" s="60">
        <f>+Z142+Y142</f>
        <v>330218268.93333334</v>
      </c>
    </row>
    <row r="143" spans="9:27" ht="15" customHeight="1" x14ac:dyDescent="0.25">
      <c r="I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9:27" ht="15" customHeight="1" x14ac:dyDescent="0.25">
      <c r="I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9:25" ht="15" customHeight="1" x14ac:dyDescent="0.25">
      <c r="I145"/>
      <c r="J145" s="103" t="s">
        <v>98</v>
      </c>
      <c r="K145"/>
      <c r="L145"/>
      <c r="M145"/>
      <c r="N145"/>
      <c r="O145"/>
      <c r="P145"/>
      <c r="Q145"/>
      <c r="R145"/>
      <c r="S145"/>
      <c r="T145"/>
      <c r="U145"/>
      <c r="V145"/>
    </row>
    <row r="146" spans="9:25" ht="15" customHeight="1" x14ac:dyDescent="0.25">
      <c r="I146"/>
      <c r="J146" s="102" t="s">
        <v>388</v>
      </c>
      <c r="K146" s="105">
        <f t="shared" ref="K146:V146" si="24">SUM(K34:K36)</f>
        <v>353833</v>
      </c>
      <c r="L146" s="105">
        <f t="shared" si="24"/>
        <v>353925</v>
      </c>
      <c r="M146" s="105">
        <f t="shared" si="24"/>
        <v>355243</v>
      </c>
      <c r="N146" s="105">
        <f t="shared" si="24"/>
        <v>356418</v>
      </c>
      <c r="O146" s="105">
        <f t="shared" si="24"/>
        <v>356944</v>
      </c>
      <c r="P146" s="105">
        <f t="shared" si="24"/>
        <v>357339</v>
      </c>
      <c r="Q146" s="105">
        <f t="shared" si="24"/>
        <v>358222</v>
      </c>
      <c r="R146" s="105">
        <f t="shared" si="24"/>
        <v>359405</v>
      </c>
      <c r="S146" s="105">
        <f t="shared" si="24"/>
        <v>360057</v>
      </c>
      <c r="T146" s="105">
        <f t="shared" si="24"/>
        <v>361567</v>
      </c>
      <c r="U146" s="105">
        <f t="shared" si="24"/>
        <v>362712</v>
      </c>
      <c r="V146" s="105">
        <f t="shared" si="24"/>
        <v>364944</v>
      </c>
      <c r="W146" s="105">
        <f>SUM(K146:V146)</f>
        <v>4300609</v>
      </c>
      <c r="X146" s="101"/>
      <c r="Y146" s="101"/>
    </row>
    <row r="147" spans="9:25" ht="15" customHeight="1" x14ac:dyDescent="0.25">
      <c r="I147"/>
      <c r="J147" s="60" t="s">
        <v>108</v>
      </c>
      <c r="K147" s="105">
        <f t="shared" ref="K147:V147" si="25">+K37</f>
        <v>862</v>
      </c>
      <c r="L147" s="105">
        <f t="shared" si="25"/>
        <v>883</v>
      </c>
      <c r="M147" s="105">
        <f t="shared" si="25"/>
        <v>873</v>
      </c>
      <c r="N147" s="105">
        <f t="shared" si="25"/>
        <v>871</v>
      </c>
      <c r="O147" s="105">
        <f t="shared" si="25"/>
        <v>870</v>
      </c>
      <c r="P147" s="105">
        <f t="shared" si="25"/>
        <v>867</v>
      </c>
      <c r="Q147" s="105">
        <f t="shared" si="25"/>
        <v>871</v>
      </c>
      <c r="R147" s="105">
        <f t="shared" si="25"/>
        <v>879</v>
      </c>
      <c r="S147" s="105">
        <f t="shared" si="25"/>
        <v>889</v>
      </c>
      <c r="T147" s="105">
        <f t="shared" si="25"/>
        <v>891</v>
      </c>
      <c r="U147" s="105">
        <f t="shared" si="25"/>
        <v>893</v>
      </c>
      <c r="V147" s="105">
        <f t="shared" si="25"/>
        <v>896</v>
      </c>
      <c r="W147" s="105">
        <f t="shared" ref="W147:W163" si="26">SUM(K147:V147)</f>
        <v>10545</v>
      </c>
    </row>
    <row r="148" spans="9:25" ht="15" customHeight="1" x14ac:dyDescent="0.25">
      <c r="I148"/>
      <c r="J148" s="60" t="s">
        <v>128</v>
      </c>
      <c r="K148" s="105">
        <f t="shared" ref="K148:V148" si="27">+K45+K53</f>
        <v>994</v>
      </c>
      <c r="L148" s="105">
        <f t="shared" si="27"/>
        <v>1002</v>
      </c>
      <c r="M148" s="105">
        <f t="shared" si="27"/>
        <v>1005</v>
      </c>
      <c r="N148" s="105">
        <f t="shared" si="27"/>
        <v>1011</v>
      </c>
      <c r="O148" s="105">
        <f t="shared" si="27"/>
        <v>1016</v>
      </c>
      <c r="P148" s="105">
        <f t="shared" si="27"/>
        <v>1026</v>
      </c>
      <c r="Q148" s="105">
        <f t="shared" si="27"/>
        <v>1045</v>
      </c>
      <c r="R148" s="105">
        <f t="shared" si="27"/>
        <v>1054</v>
      </c>
      <c r="S148" s="105">
        <f t="shared" si="27"/>
        <v>1077</v>
      </c>
      <c r="T148" s="105">
        <f t="shared" si="27"/>
        <v>1089</v>
      </c>
      <c r="U148" s="105">
        <f t="shared" si="27"/>
        <v>1100</v>
      </c>
      <c r="V148" s="105">
        <f t="shared" si="27"/>
        <v>1105</v>
      </c>
      <c r="W148" s="105">
        <f t="shared" si="26"/>
        <v>12524</v>
      </c>
    </row>
    <row r="149" spans="9:25" ht="15" customHeight="1" x14ac:dyDescent="0.25">
      <c r="I149"/>
      <c r="J149" s="60" t="s">
        <v>130</v>
      </c>
      <c r="K149" s="105">
        <f t="shared" ref="K149:V149" si="28">+K46+K54</f>
        <v>11574</v>
      </c>
      <c r="L149" s="105">
        <f t="shared" si="28"/>
        <v>11546</v>
      </c>
      <c r="M149" s="105">
        <f t="shared" si="28"/>
        <v>11504</v>
      </c>
      <c r="N149" s="105">
        <f t="shared" si="28"/>
        <v>11487</v>
      </c>
      <c r="O149" s="105">
        <f t="shared" si="28"/>
        <v>11437</v>
      </c>
      <c r="P149" s="105">
        <f t="shared" si="28"/>
        <v>11385</v>
      </c>
      <c r="Q149" s="105">
        <f t="shared" si="28"/>
        <v>11541</v>
      </c>
      <c r="R149" s="105">
        <f t="shared" si="28"/>
        <v>11505</v>
      </c>
      <c r="S149" s="105">
        <f t="shared" si="28"/>
        <v>11479</v>
      </c>
      <c r="T149" s="105">
        <f t="shared" si="28"/>
        <v>11463</v>
      </c>
      <c r="U149" s="105">
        <f t="shared" si="28"/>
        <v>11467</v>
      </c>
      <c r="V149" s="105">
        <f t="shared" si="28"/>
        <v>11459</v>
      </c>
      <c r="W149" s="105">
        <f t="shared" si="26"/>
        <v>137847</v>
      </c>
    </row>
    <row r="150" spans="9:25" ht="15" customHeight="1" x14ac:dyDescent="0.25">
      <c r="I150"/>
      <c r="J150" s="60" t="s">
        <v>132</v>
      </c>
      <c r="K150" s="105">
        <f t="shared" ref="K150:V150" si="29">+K38+K41+K47+K55</f>
        <v>17562</v>
      </c>
      <c r="L150" s="105">
        <f t="shared" si="29"/>
        <v>17598</v>
      </c>
      <c r="M150" s="105">
        <f t="shared" si="29"/>
        <v>17648</v>
      </c>
      <c r="N150" s="105">
        <f t="shared" si="29"/>
        <v>17743</v>
      </c>
      <c r="O150" s="105">
        <f t="shared" si="29"/>
        <v>17772</v>
      </c>
      <c r="P150" s="105">
        <f t="shared" si="29"/>
        <v>17819</v>
      </c>
      <c r="Q150" s="105">
        <f t="shared" si="29"/>
        <v>17600</v>
      </c>
      <c r="R150" s="105">
        <f t="shared" si="29"/>
        <v>17667</v>
      </c>
      <c r="S150" s="105">
        <f t="shared" si="29"/>
        <v>17699</v>
      </c>
      <c r="T150" s="105">
        <f t="shared" si="29"/>
        <v>17789</v>
      </c>
      <c r="U150" s="105">
        <f t="shared" si="29"/>
        <v>17907</v>
      </c>
      <c r="V150" s="105">
        <f t="shared" si="29"/>
        <v>18033</v>
      </c>
      <c r="W150" s="105">
        <f t="shared" si="26"/>
        <v>212837</v>
      </c>
    </row>
    <row r="151" spans="9:25" ht="15" customHeight="1" x14ac:dyDescent="0.25">
      <c r="I151"/>
      <c r="J151" s="60" t="s">
        <v>134</v>
      </c>
      <c r="K151" s="105">
        <f t="shared" ref="K151:V151" si="30">+K39+K42+K48+K56</f>
        <v>7599</v>
      </c>
      <c r="L151" s="105">
        <f t="shared" si="30"/>
        <v>7634</v>
      </c>
      <c r="M151" s="105">
        <f t="shared" si="30"/>
        <v>7669</v>
      </c>
      <c r="N151" s="105">
        <f t="shared" si="30"/>
        <v>7674</v>
      </c>
      <c r="O151" s="105">
        <f t="shared" si="30"/>
        <v>7685</v>
      </c>
      <c r="P151" s="105">
        <f t="shared" si="30"/>
        <v>7706</v>
      </c>
      <c r="Q151" s="105">
        <f t="shared" si="30"/>
        <v>7704</v>
      </c>
      <c r="R151" s="105">
        <f t="shared" si="30"/>
        <v>7739</v>
      </c>
      <c r="S151" s="105">
        <f t="shared" si="30"/>
        <v>7741</v>
      </c>
      <c r="T151" s="105">
        <f t="shared" si="30"/>
        <v>7783</v>
      </c>
      <c r="U151" s="105">
        <f t="shared" si="30"/>
        <v>7791</v>
      </c>
      <c r="V151" s="105">
        <f t="shared" si="30"/>
        <v>7807</v>
      </c>
      <c r="W151" s="105">
        <f t="shared" si="26"/>
        <v>92532</v>
      </c>
    </row>
    <row r="152" spans="9:25" ht="15" customHeight="1" x14ac:dyDescent="0.25">
      <c r="I152"/>
      <c r="J152" s="60" t="s">
        <v>136</v>
      </c>
      <c r="K152" s="105">
        <f t="shared" ref="K152:V152" si="31">+K43+K49+K57+K40</f>
        <v>846</v>
      </c>
      <c r="L152" s="105">
        <f t="shared" si="31"/>
        <v>854</v>
      </c>
      <c r="M152" s="105">
        <f t="shared" si="31"/>
        <v>856</v>
      </c>
      <c r="N152" s="105">
        <f t="shared" si="31"/>
        <v>856</v>
      </c>
      <c r="O152" s="105">
        <f t="shared" si="31"/>
        <v>858</v>
      </c>
      <c r="P152" s="105">
        <f t="shared" si="31"/>
        <v>858</v>
      </c>
      <c r="Q152" s="105">
        <f t="shared" si="31"/>
        <v>843</v>
      </c>
      <c r="R152" s="105">
        <f t="shared" si="31"/>
        <v>845</v>
      </c>
      <c r="S152" s="105">
        <f t="shared" si="31"/>
        <v>864</v>
      </c>
      <c r="T152" s="105">
        <f t="shared" si="31"/>
        <v>853</v>
      </c>
      <c r="U152" s="105">
        <f t="shared" si="31"/>
        <v>848</v>
      </c>
      <c r="V152" s="105">
        <f t="shared" si="31"/>
        <v>857</v>
      </c>
      <c r="W152" s="105">
        <f t="shared" si="26"/>
        <v>10238</v>
      </c>
    </row>
    <row r="153" spans="9:25" ht="15" customHeight="1" x14ac:dyDescent="0.25">
      <c r="I153"/>
      <c r="J153" s="60" t="s">
        <v>138</v>
      </c>
      <c r="K153" s="105">
        <f t="shared" ref="K153:V153" si="32">+K50+K58</f>
        <v>167</v>
      </c>
      <c r="L153" s="105">
        <f t="shared" si="32"/>
        <v>168</v>
      </c>
      <c r="M153" s="105">
        <f t="shared" si="32"/>
        <v>167</v>
      </c>
      <c r="N153" s="105">
        <f t="shared" si="32"/>
        <v>164</v>
      </c>
      <c r="O153" s="105">
        <f t="shared" si="32"/>
        <v>166</v>
      </c>
      <c r="P153" s="105">
        <f t="shared" si="32"/>
        <v>163</v>
      </c>
      <c r="Q153" s="105">
        <f t="shared" si="32"/>
        <v>172</v>
      </c>
      <c r="R153" s="105">
        <f t="shared" si="32"/>
        <v>166</v>
      </c>
      <c r="S153" s="105">
        <f t="shared" si="32"/>
        <v>169</v>
      </c>
      <c r="T153" s="105">
        <f t="shared" si="32"/>
        <v>169</v>
      </c>
      <c r="U153" s="105">
        <f t="shared" si="32"/>
        <v>170</v>
      </c>
      <c r="V153" s="105">
        <f t="shared" si="32"/>
        <v>183</v>
      </c>
      <c r="W153" s="105">
        <f t="shared" si="26"/>
        <v>2024</v>
      </c>
    </row>
    <row r="154" spans="9:25" ht="15" customHeight="1" x14ac:dyDescent="0.25">
      <c r="I154"/>
      <c r="J154" s="60" t="s">
        <v>140</v>
      </c>
      <c r="K154" s="105">
        <f t="shared" ref="K154:V154" si="33">++K51+K59</f>
        <v>144</v>
      </c>
      <c r="L154" s="105">
        <f t="shared" si="33"/>
        <v>147</v>
      </c>
      <c r="M154" s="105">
        <f t="shared" si="33"/>
        <v>147</v>
      </c>
      <c r="N154" s="105">
        <f t="shared" si="33"/>
        <v>149</v>
      </c>
      <c r="O154" s="105">
        <f t="shared" si="33"/>
        <v>149</v>
      </c>
      <c r="P154" s="105">
        <f t="shared" si="33"/>
        <v>150</v>
      </c>
      <c r="Q154" s="105">
        <f t="shared" si="33"/>
        <v>149</v>
      </c>
      <c r="R154" s="105">
        <f t="shared" si="33"/>
        <v>149</v>
      </c>
      <c r="S154" s="105">
        <f t="shared" si="33"/>
        <v>151</v>
      </c>
      <c r="T154" s="105">
        <f t="shared" si="33"/>
        <v>150</v>
      </c>
      <c r="U154" s="105">
        <f t="shared" si="33"/>
        <v>151</v>
      </c>
      <c r="V154" s="105">
        <f t="shared" si="33"/>
        <v>149</v>
      </c>
      <c r="W154" s="105">
        <f t="shared" si="26"/>
        <v>1785</v>
      </c>
    </row>
    <row r="155" spans="9:25" ht="15" customHeight="1" x14ac:dyDescent="0.25">
      <c r="I155"/>
      <c r="J155" s="60" t="s">
        <v>124</v>
      </c>
      <c r="K155" s="105">
        <v>0</v>
      </c>
      <c r="L155" s="105">
        <v>0</v>
      </c>
      <c r="M155" s="105">
        <v>0</v>
      </c>
      <c r="N155" s="105">
        <v>0</v>
      </c>
      <c r="O155" s="105">
        <v>0</v>
      </c>
      <c r="P155" s="105">
        <v>0</v>
      </c>
      <c r="Q155" s="105">
        <v>0</v>
      </c>
      <c r="R155" s="105">
        <v>0</v>
      </c>
      <c r="S155" s="105">
        <v>0</v>
      </c>
      <c r="T155" s="105">
        <v>0</v>
      </c>
      <c r="U155" s="105">
        <v>0</v>
      </c>
      <c r="V155" s="105">
        <v>0</v>
      </c>
      <c r="W155" s="105">
        <f t="shared" si="26"/>
        <v>0</v>
      </c>
    </row>
    <row r="156" spans="9:25" ht="15" customHeight="1" x14ac:dyDescent="0.25">
      <c r="I156"/>
      <c r="J156" s="60" t="s">
        <v>126</v>
      </c>
      <c r="K156" s="105">
        <f t="shared" ref="K156:V156" si="34">+K52</f>
        <v>4</v>
      </c>
      <c r="L156" s="105">
        <f t="shared" si="34"/>
        <v>4</v>
      </c>
      <c r="M156" s="105">
        <f t="shared" si="34"/>
        <v>4</v>
      </c>
      <c r="N156" s="105">
        <f t="shared" si="34"/>
        <v>4</v>
      </c>
      <c r="O156" s="105">
        <f t="shared" si="34"/>
        <v>4</v>
      </c>
      <c r="P156" s="105">
        <f t="shared" si="34"/>
        <v>4</v>
      </c>
      <c r="Q156" s="105">
        <f t="shared" si="34"/>
        <v>4</v>
      </c>
      <c r="R156" s="105">
        <f t="shared" si="34"/>
        <v>4</v>
      </c>
      <c r="S156" s="105">
        <f t="shared" si="34"/>
        <v>4</v>
      </c>
      <c r="T156" s="105">
        <f t="shared" si="34"/>
        <v>4</v>
      </c>
      <c r="U156" s="105">
        <f t="shared" si="34"/>
        <v>4</v>
      </c>
      <c r="V156" s="105">
        <f t="shared" si="34"/>
        <v>4</v>
      </c>
      <c r="W156" s="105">
        <f t="shared" si="26"/>
        <v>48</v>
      </c>
    </row>
    <row r="157" spans="9:25" ht="15" customHeight="1" x14ac:dyDescent="0.25">
      <c r="I157"/>
      <c r="J157" s="60" t="s">
        <v>380</v>
      </c>
      <c r="K157" s="105">
        <f t="shared" ref="K157:V157" si="35">+K60</f>
        <v>0</v>
      </c>
      <c r="L157" s="105">
        <f t="shared" si="35"/>
        <v>0</v>
      </c>
      <c r="M157" s="105">
        <f t="shared" si="35"/>
        <v>0</v>
      </c>
      <c r="N157" s="105">
        <f t="shared" si="35"/>
        <v>0</v>
      </c>
      <c r="O157" s="105">
        <f t="shared" si="35"/>
        <v>0</v>
      </c>
      <c r="P157" s="105">
        <f t="shared" si="35"/>
        <v>0</v>
      </c>
      <c r="Q157" s="105">
        <f t="shared" si="35"/>
        <v>0</v>
      </c>
      <c r="R157" s="105">
        <f t="shared" si="35"/>
        <v>0</v>
      </c>
      <c r="S157" s="105">
        <f t="shared" si="35"/>
        <v>0</v>
      </c>
      <c r="T157" s="105">
        <f t="shared" si="35"/>
        <v>0</v>
      </c>
      <c r="U157" s="105">
        <f t="shared" si="35"/>
        <v>5</v>
      </c>
      <c r="V157" s="105">
        <f t="shared" si="35"/>
        <v>4</v>
      </c>
      <c r="W157" s="105">
        <f t="shared" si="26"/>
        <v>9</v>
      </c>
    </row>
    <row r="158" spans="9:25" ht="15" customHeight="1" x14ac:dyDescent="0.25">
      <c r="I158"/>
      <c r="J158" s="60" t="s">
        <v>162</v>
      </c>
      <c r="K158" s="105">
        <f t="shared" ref="K158:V158" si="36">+K62</f>
        <v>29</v>
      </c>
      <c r="L158" s="105">
        <f t="shared" si="36"/>
        <v>29</v>
      </c>
      <c r="M158" s="105">
        <f t="shared" si="36"/>
        <v>29</v>
      </c>
      <c r="N158" s="105">
        <f t="shared" si="36"/>
        <v>24</v>
      </c>
      <c r="O158" s="105">
        <f t="shared" si="36"/>
        <v>24</v>
      </c>
      <c r="P158" s="105">
        <f t="shared" si="36"/>
        <v>24</v>
      </c>
      <c r="Q158" s="105">
        <f t="shared" si="36"/>
        <v>25</v>
      </c>
      <c r="R158" s="105">
        <f t="shared" si="36"/>
        <v>24</v>
      </c>
      <c r="S158" s="105">
        <f t="shared" si="36"/>
        <v>24</v>
      </c>
      <c r="T158" s="105">
        <f t="shared" si="36"/>
        <v>24</v>
      </c>
      <c r="U158" s="105">
        <f t="shared" si="36"/>
        <v>26</v>
      </c>
      <c r="V158" s="105">
        <f t="shared" si="36"/>
        <v>25</v>
      </c>
      <c r="W158" s="105">
        <f t="shared" si="26"/>
        <v>307</v>
      </c>
    </row>
    <row r="159" spans="9:25" ht="15" customHeight="1" x14ac:dyDescent="0.25">
      <c r="I159"/>
      <c r="J159" s="60" t="s">
        <v>165</v>
      </c>
      <c r="K159" s="105">
        <f t="shared" ref="K159:V159" si="37">+K63</f>
        <v>14</v>
      </c>
      <c r="L159" s="105">
        <f t="shared" si="37"/>
        <v>13</v>
      </c>
      <c r="M159" s="105">
        <f t="shared" si="37"/>
        <v>11</v>
      </c>
      <c r="N159" s="105">
        <f t="shared" si="37"/>
        <v>12</v>
      </c>
      <c r="O159" s="105">
        <f t="shared" si="37"/>
        <v>13</v>
      </c>
      <c r="P159" s="105">
        <f t="shared" si="37"/>
        <v>12</v>
      </c>
      <c r="Q159" s="105">
        <f t="shared" si="37"/>
        <v>12</v>
      </c>
      <c r="R159" s="105">
        <f t="shared" si="37"/>
        <v>12</v>
      </c>
      <c r="S159" s="105">
        <f t="shared" si="37"/>
        <v>14</v>
      </c>
      <c r="T159" s="105">
        <f t="shared" si="37"/>
        <v>13</v>
      </c>
      <c r="U159" s="105">
        <f t="shared" si="37"/>
        <v>13</v>
      </c>
      <c r="V159" s="105">
        <f t="shared" si="37"/>
        <v>13</v>
      </c>
      <c r="W159" s="105">
        <f t="shared" si="26"/>
        <v>152</v>
      </c>
    </row>
    <row r="160" spans="9:25" ht="15" customHeight="1" x14ac:dyDescent="0.25">
      <c r="I160"/>
      <c r="J160" s="60" t="s">
        <v>167</v>
      </c>
      <c r="K160" s="105">
        <f t="shared" ref="K160:V160" si="38">+K64</f>
        <v>2</v>
      </c>
      <c r="L160" s="105">
        <f t="shared" si="38"/>
        <v>1</v>
      </c>
      <c r="M160" s="105">
        <f t="shared" si="38"/>
        <v>1</v>
      </c>
      <c r="N160" s="105">
        <f t="shared" si="38"/>
        <v>0</v>
      </c>
      <c r="O160" s="105">
        <f t="shared" si="38"/>
        <v>0</v>
      </c>
      <c r="P160" s="105">
        <f t="shared" si="38"/>
        <v>0</v>
      </c>
      <c r="Q160" s="105">
        <f t="shared" si="38"/>
        <v>0</v>
      </c>
      <c r="R160" s="105">
        <f t="shared" si="38"/>
        <v>0</v>
      </c>
      <c r="S160" s="105">
        <f t="shared" si="38"/>
        <v>0</v>
      </c>
      <c r="T160" s="105">
        <f t="shared" si="38"/>
        <v>0</v>
      </c>
      <c r="U160" s="105">
        <f t="shared" si="38"/>
        <v>0</v>
      </c>
      <c r="V160" s="105">
        <f t="shared" si="38"/>
        <v>0</v>
      </c>
      <c r="W160" s="105">
        <f t="shared" si="26"/>
        <v>4</v>
      </c>
    </row>
    <row r="161" spans="9:25" ht="15" customHeight="1" x14ac:dyDescent="0.25">
      <c r="I161"/>
      <c r="J161" s="60" t="s">
        <v>258</v>
      </c>
      <c r="K161" s="105">
        <f t="shared" ref="K161:V161" si="39">+K65</f>
        <v>12</v>
      </c>
      <c r="L161" s="105">
        <f t="shared" si="39"/>
        <v>12</v>
      </c>
      <c r="M161" s="105">
        <f t="shared" si="39"/>
        <v>12</v>
      </c>
      <c r="N161" s="105">
        <f t="shared" si="39"/>
        <v>19</v>
      </c>
      <c r="O161" s="105">
        <f t="shared" si="39"/>
        <v>19</v>
      </c>
      <c r="P161" s="105">
        <f t="shared" si="39"/>
        <v>19</v>
      </c>
      <c r="Q161" s="105">
        <f t="shared" si="39"/>
        <v>19</v>
      </c>
      <c r="R161" s="105">
        <f t="shared" si="39"/>
        <v>19</v>
      </c>
      <c r="S161" s="105">
        <f t="shared" si="39"/>
        <v>19</v>
      </c>
      <c r="T161" s="105">
        <f t="shared" si="39"/>
        <v>19</v>
      </c>
      <c r="U161" s="105">
        <f t="shared" si="39"/>
        <v>19</v>
      </c>
      <c r="V161" s="105">
        <f t="shared" si="39"/>
        <v>19</v>
      </c>
      <c r="W161" s="105">
        <f t="shared" si="26"/>
        <v>207</v>
      </c>
    </row>
    <row r="162" spans="9:25" ht="15" customHeight="1" x14ac:dyDescent="0.25">
      <c r="I162"/>
      <c r="J162" s="60" t="s">
        <v>172</v>
      </c>
      <c r="K162" s="105">
        <f t="shared" ref="K162:V162" si="40">+K67+K68</f>
        <v>11</v>
      </c>
      <c r="L162" s="105">
        <f t="shared" si="40"/>
        <v>10</v>
      </c>
      <c r="M162" s="105">
        <f t="shared" si="40"/>
        <v>10</v>
      </c>
      <c r="N162" s="105">
        <f t="shared" si="40"/>
        <v>10</v>
      </c>
      <c r="O162" s="105">
        <f t="shared" si="40"/>
        <v>10</v>
      </c>
      <c r="P162" s="105">
        <f t="shared" si="40"/>
        <v>10</v>
      </c>
      <c r="Q162" s="105">
        <f t="shared" si="40"/>
        <v>10</v>
      </c>
      <c r="R162" s="105">
        <f t="shared" si="40"/>
        <v>10</v>
      </c>
      <c r="S162" s="105">
        <f t="shared" si="40"/>
        <v>23</v>
      </c>
      <c r="T162" s="105">
        <f t="shared" si="40"/>
        <v>11</v>
      </c>
      <c r="U162" s="105">
        <f t="shared" si="40"/>
        <v>10</v>
      </c>
      <c r="V162" s="105">
        <f t="shared" si="40"/>
        <v>12</v>
      </c>
      <c r="W162" s="105">
        <f t="shared" si="26"/>
        <v>137</v>
      </c>
    </row>
    <row r="163" spans="9:25" ht="15" customHeight="1" x14ac:dyDescent="0.25">
      <c r="I163"/>
      <c r="J163" s="60" t="s">
        <v>178</v>
      </c>
      <c r="K163" s="105">
        <f t="shared" ref="K163:V163" si="41">+K70+K71</f>
        <v>11</v>
      </c>
      <c r="L163" s="105">
        <f t="shared" si="41"/>
        <v>4</v>
      </c>
      <c r="M163" s="105">
        <f t="shared" si="41"/>
        <v>7</v>
      </c>
      <c r="N163" s="105">
        <f t="shared" si="41"/>
        <v>8</v>
      </c>
      <c r="O163" s="105">
        <f t="shared" si="41"/>
        <v>10</v>
      </c>
      <c r="P163" s="105">
        <f t="shared" si="41"/>
        <v>13</v>
      </c>
      <c r="Q163" s="105">
        <f t="shared" si="41"/>
        <v>11</v>
      </c>
      <c r="R163" s="105">
        <f t="shared" si="41"/>
        <v>10</v>
      </c>
      <c r="S163" s="105">
        <f t="shared" si="41"/>
        <v>12</v>
      </c>
      <c r="T163" s="105">
        <f t="shared" si="41"/>
        <v>10</v>
      </c>
      <c r="U163" s="105">
        <f t="shared" si="41"/>
        <v>7</v>
      </c>
      <c r="V163" s="105">
        <f t="shared" si="41"/>
        <v>4</v>
      </c>
      <c r="W163" s="105">
        <f t="shared" si="26"/>
        <v>107</v>
      </c>
    </row>
    <row r="164" spans="9:25" ht="15" customHeight="1" x14ac:dyDescent="0.25">
      <c r="I164"/>
      <c r="J164" s="11" t="s">
        <v>390</v>
      </c>
      <c r="K164" s="105">
        <f>SUM(K146:K163)</f>
        <v>393664</v>
      </c>
      <c r="L164" s="105">
        <f t="shared" ref="L164:V164" si="42">SUM(L146:L163)</f>
        <v>393830</v>
      </c>
      <c r="M164" s="105">
        <f t="shared" si="42"/>
        <v>395186</v>
      </c>
      <c r="N164" s="105">
        <f t="shared" si="42"/>
        <v>396450</v>
      </c>
      <c r="O164" s="105">
        <f t="shared" si="42"/>
        <v>396977</v>
      </c>
      <c r="P164" s="105">
        <f t="shared" si="42"/>
        <v>397395</v>
      </c>
      <c r="Q164" s="105">
        <f t="shared" si="42"/>
        <v>398228</v>
      </c>
      <c r="R164" s="105">
        <f t="shared" si="42"/>
        <v>399488</v>
      </c>
      <c r="S164" s="105">
        <f t="shared" si="42"/>
        <v>400222</v>
      </c>
      <c r="T164" s="105">
        <f t="shared" si="42"/>
        <v>401835</v>
      </c>
      <c r="U164" s="105">
        <f t="shared" si="42"/>
        <v>403123</v>
      </c>
      <c r="V164" s="105">
        <f t="shared" si="42"/>
        <v>405514</v>
      </c>
      <c r="W164" s="106">
        <f>SUM(W146:W163)</f>
        <v>4781912</v>
      </c>
      <c r="X164" s="106">
        <f>+W32-W164</f>
        <v>0</v>
      </c>
      <c r="Y164" s="11" t="s">
        <v>391</v>
      </c>
    </row>
    <row r="165" spans="9:25" ht="15" customHeight="1" x14ac:dyDescent="0.25">
      <c r="I165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05"/>
    </row>
    <row r="166" spans="9:25" ht="15" customHeight="1" x14ac:dyDescent="0.25">
      <c r="I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9:25" ht="15" customHeight="1" x14ac:dyDescent="0.25">
      <c r="I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9:25" ht="15" customHeight="1" x14ac:dyDescent="0.25">
      <c r="I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9:25" ht="15" customHeight="1" x14ac:dyDescent="0.25">
      <c r="I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9:25" ht="15" customHeight="1" x14ac:dyDescent="0.25">
      <c r="I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9:25" ht="15" customHeight="1" x14ac:dyDescent="0.25">
      <c r="I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9:25" ht="15" customHeight="1" x14ac:dyDescent="0.25">
      <c r="I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9:25" ht="15" customHeight="1" x14ac:dyDescent="0.25">
      <c r="I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9:25" ht="15" customHeight="1" x14ac:dyDescent="0.25">
      <c r="I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9:25" ht="15" customHeight="1" x14ac:dyDescent="0.25">
      <c r="I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9:25" ht="15" customHeight="1" x14ac:dyDescent="0.25">
      <c r="I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9:22" ht="15" customHeight="1" x14ac:dyDescent="0.25">
      <c r="I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9:22" ht="15" customHeight="1" x14ac:dyDescent="0.25">
      <c r="I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9:22" ht="15" customHeight="1" x14ac:dyDescent="0.25">
      <c r="I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9:22" ht="15" customHeight="1" x14ac:dyDescent="0.25">
      <c r="I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9:22" ht="15" customHeight="1" x14ac:dyDescent="0.25">
      <c r="I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9:22" ht="15" customHeight="1" x14ac:dyDescent="0.25">
      <c r="I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9:22" ht="15" customHeight="1" x14ac:dyDescent="0.25">
      <c r="I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9:22" ht="15" customHeight="1" x14ac:dyDescent="0.25">
      <c r="I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9:22" ht="15" customHeight="1" x14ac:dyDescent="0.25">
      <c r="I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9:22" ht="15" customHeight="1" x14ac:dyDescent="0.25">
      <c r="I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9:22" ht="15" customHeight="1" x14ac:dyDescent="0.25">
      <c r="I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9:22" ht="15" customHeight="1" x14ac:dyDescent="0.25">
      <c r="I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9:22" ht="15" customHeight="1" x14ac:dyDescent="0.25">
      <c r="I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9:22" ht="15" customHeight="1" x14ac:dyDescent="0.25">
      <c r="I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9:22" ht="15" customHeight="1" x14ac:dyDescent="0.25">
      <c r="I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9:22" ht="15" customHeight="1" x14ac:dyDescent="0.25">
      <c r="I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9:22" ht="15" customHeight="1" x14ac:dyDescent="0.25">
      <c r="I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9:22" ht="15" customHeight="1" x14ac:dyDescent="0.25">
      <c r="I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9:22" ht="15" customHeight="1" x14ac:dyDescent="0.25">
      <c r="I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9:22" ht="15" customHeight="1" x14ac:dyDescent="0.25">
      <c r="I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9:22" ht="15" customHeight="1" x14ac:dyDescent="0.25">
      <c r="I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9:22" ht="15" customHeight="1" x14ac:dyDescent="0.25">
      <c r="I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9:22" ht="15" customHeight="1" x14ac:dyDescent="0.25">
      <c r="I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9:22" ht="15" customHeight="1" x14ac:dyDescent="0.25">
      <c r="I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9:22" ht="15" customHeight="1" x14ac:dyDescent="0.25">
      <c r="I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9:22" ht="15" customHeight="1" x14ac:dyDescent="0.25">
      <c r="I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9:22" ht="15" customHeight="1" x14ac:dyDescent="0.25">
      <c r="I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9:22" ht="15" customHeight="1" x14ac:dyDescent="0.25">
      <c r="I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9:22" ht="15" customHeight="1" x14ac:dyDescent="0.25">
      <c r="I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9:22" ht="15" customHeight="1" x14ac:dyDescent="0.25">
      <c r="I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9:22" ht="15" customHeight="1" x14ac:dyDescent="0.25">
      <c r="I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9:22" ht="15" customHeight="1" x14ac:dyDescent="0.25">
      <c r="I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9:22" ht="15" customHeight="1" x14ac:dyDescent="0.25">
      <c r="I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9:22" ht="15" customHeight="1" x14ac:dyDescent="0.25">
      <c r="I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9:22" ht="15" customHeight="1" x14ac:dyDescent="0.25">
      <c r="I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9:22" ht="15" customHeight="1" x14ac:dyDescent="0.25">
      <c r="I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9:22" ht="15" customHeight="1" x14ac:dyDescent="0.25">
      <c r="I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9:22" ht="15" customHeight="1" x14ac:dyDescent="0.25">
      <c r="I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9:22" ht="15" customHeight="1" x14ac:dyDescent="0.25">
      <c r="I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9:22" ht="15" customHeight="1" x14ac:dyDescent="0.25">
      <c r="I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9:22" ht="15" customHeight="1" x14ac:dyDescent="0.25">
      <c r="I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9:22" ht="15" customHeight="1" x14ac:dyDescent="0.25">
      <c r="I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9:22" ht="15" customHeight="1" x14ac:dyDescent="0.25">
      <c r="I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9:22" ht="15" customHeight="1" x14ac:dyDescent="0.25">
      <c r="I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9:22" ht="15" customHeight="1" x14ac:dyDescent="0.25">
      <c r="I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9:22" ht="15" customHeight="1" x14ac:dyDescent="0.25">
      <c r="I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9:22" ht="15" customHeight="1" x14ac:dyDescent="0.25">
      <c r="I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9:22" ht="15" customHeight="1" x14ac:dyDescent="0.25">
      <c r="I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9:22" ht="15" customHeight="1" x14ac:dyDescent="0.25">
      <c r="I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9:22" ht="15" customHeight="1" x14ac:dyDescent="0.25">
      <c r="I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9:22" ht="15" customHeight="1" x14ac:dyDescent="0.25">
      <c r="I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9:22" ht="15" customHeight="1" x14ac:dyDescent="0.25">
      <c r="I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9:22" ht="15" customHeight="1" x14ac:dyDescent="0.25">
      <c r="I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9:22" ht="15" customHeight="1" x14ac:dyDescent="0.25">
      <c r="I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9:22" ht="15" customHeight="1" x14ac:dyDescent="0.25">
      <c r="I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9:22" ht="15" customHeight="1" x14ac:dyDescent="0.25">
      <c r="I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9:22" ht="15" customHeight="1" x14ac:dyDescent="0.25">
      <c r="I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9:22" ht="15" customHeight="1" x14ac:dyDescent="0.25">
      <c r="I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9:22" ht="15" customHeight="1" x14ac:dyDescent="0.25">
      <c r="I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9:22" ht="15" customHeight="1" x14ac:dyDescent="0.25">
      <c r="I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9:22" ht="15" customHeight="1" x14ac:dyDescent="0.25">
      <c r="I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9:22" ht="15" customHeight="1" x14ac:dyDescent="0.25">
      <c r="I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9:22" ht="15" customHeight="1" x14ac:dyDescent="0.25">
      <c r="I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9:22" ht="15" customHeight="1" x14ac:dyDescent="0.25">
      <c r="I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9:22" ht="15" customHeight="1" x14ac:dyDescent="0.25">
      <c r="I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9:22" ht="15" customHeight="1" x14ac:dyDescent="0.25">
      <c r="I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9:22" ht="15" customHeight="1" x14ac:dyDescent="0.25">
      <c r="I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9:22" ht="15" customHeight="1" x14ac:dyDescent="0.25">
      <c r="I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9:22" ht="15" customHeight="1" x14ac:dyDescent="0.25">
      <c r="I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9:22" ht="15" customHeight="1" x14ac:dyDescent="0.25">
      <c r="I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9:22" ht="15" customHeight="1" x14ac:dyDescent="0.25">
      <c r="I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9:22" ht="15" customHeight="1" x14ac:dyDescent="0.25">
      <c r="I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9:22" ht="15" customHeight="1" x14ac:dyDescent="0.25">
      <c r="I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9:22" ht="15" customHeight="1" x14ac:dyDescent="0.25">
      <c r="I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9:22" ht="15" customHeight="1" x14ac:dyDescent="0.25">
      <c r="I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9:22" ht="15" customHeight="1" x14ac:dyDescent="0.25">
      <c r="I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9:22" ht="15" customHeight="1" x14ac:dyDescent="0.25">
      <c r="I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9:22" ht="15" customHeight="1" x14ac:dyDescent="0.25">
      <c r="I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9:22" ht="15" customHeight="1" x14ac:dyDescent="0.25">
      <c r="I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9:22" ht="15" customHeight="1" x14ac:dyDescent="0.25">
      <c r="I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9:22" ht="15" customHeight="1" x14ac:dyDescent="0.25">
      <c r="I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9:22" ht="15" customHeight="1" x14ac:dyDescent="0.25">
      <c r="I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9:22" ht="15" customHeight="1" x14ac:dyDescent="0.25">
      <c r="I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9:22" ht="15" customHeight="1" x14ac:dyDescent="0.25">
      <c r="I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9:22" ht="15" customHeight="1" x14ac:dyDescent="0.25">
      <c r="I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9:22" ht="15" customHeight="1" x14ac:dyDescent="0.25">
      <c r="I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9:22" ht="15" customHeight="1" x14ac:dyDescent="0.25">
      <c r="I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9:22" ht="15" customHeight="1" x14ac:dyDescent="0.25">
      <c r="I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9:22" ht="15" customHeight="1" x14ac:dyDescent="0.25">
      <c r="I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9:22" ht="15" customHeight="1" x14ac:dyDescent="0.25">
      <c r="I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9:22" ht="15" customHeight="1" x14ac:dyDescent="0.25">
      <c r="I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9:22" ht="15" customHeight="1" x14ac:dyDescent="0.25">
      <c r="I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9:22" ht="15" customHeight="1" x14ac:dyDescent="0.25">
      <c r="I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9:22" ht="15" customHeight="1" x14ac:dyDescent="0.25">
      <c r="I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9:22" ht="15" customHeight="1" x14ac:dyDescent="0.25">
      <c r="I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9:22" ht="15" customHeight="1" x14ac:dyDescent="0.25">
      <c r="I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9:22" ht="15" customHeight="1" x14ac:dyDescent="0.25">
      <c r="I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9:22" ht="15" customHeight="1" x14ac:dyDescent="0.25">
      <c r="I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9:22" ht="15" customHeight="1" x14ac:dyDescent="0.25">
      <c r="I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9:22" ht="15" customHeight="1" x14ac:dyDescent="0.25">
      <c r="I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9:22" ht="15" customHeight="1" x14ac:dyDescent="0.25">
      <c r="I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9:22" ht="15" customHeight="1" x14ac:dyDescent="0.25">
      <c r="I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9:22" ht="15" customHeight="1" x14ac:dyDescent="0.25">
      <c r="I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9:22" ht="15" customHeight="1" x14ac:dyDescent="0.25">
      <c r="I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9:22" ht="15" customHeight="1" x14ac:dyDescent="0.25">
      <c r="I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9:22" ht="15" customHeight="1" x14ac:dyDescent="0.25">
      <c r="I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9:22" ht="15" customHeight="1" x14ac:dyDescent="0.25">
      <c r="I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9:22" ht="15" customHeight="1" x14ac:dyDescent="0.25">
      <c r="I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9:22" ht="15" customHeight="1" x14ac:dyDescent="0.25">
      <c r="I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9:22" ht="15" customHeight="1" x14ac:dyDescent="0.25">
      <c r="I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9:22" ht="15" customHeight="1" x14ac:dyDescent="0.25">
      <c r="I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9:22" ht="15" customHeight="1" x14ac:dyDescent="0.25">
      <c r="I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9:22" ht="15" customHeight="1" x14ac:dyDescent="0.25">
      <c r="I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9:22" ht="15" customHeight="1" x14ac:dyDescent="0.25">
      <c r="I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9:22" ht="15" customHeight="1" x14ac:dyDescent="0.25">
      <c r="I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9:22" ht="15" customHeight="1" x14ac:dyDescent="0.25">
      <c r="I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9:22" ht="15" customHeight="1" x14ac:dyDescent="0.25">
      <c r="I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9:22" ht="15" customHeight="1" x14ac:dyDescent="0.25">
      <c r="I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9:22" ht="15" customHeight="1" x14ac:dyDescent="0.25">
      <c r="I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9:22" ht="15" customHeight="1" x14ac:dyDescent="0.25">
      <c r="I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9:22" ht="15" customHeight="1" x14ac:dyDescent="0.25">
      <c r="I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9:22" ht="15" customHeight="1" x14ac:dyDescent="0.25">
      <c r="I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9:22" ht="15" customHeight="1" x14ac:dyDescent="0.25">
      <c r="I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9:22" ht="15" customHeight="1" x14ac:dyDescent="0.25">
      <c r="I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9:22" ht="15" customHeight="1" x14ac:dyDescent="0.25">
      <c r="I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9:22" ht="15" customHeight="1" x14ac:dyDescent="0.25">
      <c r="I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9:22" ht="15" customHeight="1" x14ac:dyDescent="0.25">
      <c r="I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9:22" ht="15" customHeight="1" x14ac:dyDescent="0.25">
      <c r="I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9:22" ht="15" customHeight="1" x14ac:dyDescent="0.25">
      <c r="I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9:22" ht="15" customHeight="1" x14ac:dyDescent="0.25">
      <c r="I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9:22" ht="15" customHeight="1" x14ac:dyDescent="0.25">
      <c r="I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9:22" ht="15" customHeight="1" x14ac:dyDescent="0.25">
      <c r="I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9:22" ht="15" customHeight="1" x14ac:dyDescent="0.25">
      <c r="I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9:22" ht="15" customHeight="1" x14ac:dyDescent="0.25">
      <c r="I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9:22" ht="15" customHeight="1" x14ac:dyDescent="0.25">
      <c r="I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9:22" ht="15" customHeight="1" x14ac:dyDescent="0.25">
      <c r="I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9:22" ht="15" customHeight="1" x14ac:dyDescent="0.25">
      <c r="I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9:22" ht="15" customHeight="1" x14ac:dyDescent="0.25">
      <c r="I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9:22" ht="15" customHeight="1" x14ac:dyDescent="0.25">
      <c r="I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9:22" ht="15" customHeight="1" x14ac:dyDescent="0.25">
      <c r="I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9:22" ht="15" customHeight="1" x14ac:dyDescent="0.25">
      <c r="I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9:22" ht="15" customHeight="1" x14ac:dyDescent="0.25">
      <c r="I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9:22" ht="15" customHeight="1" x14ac:dyDescent="0.25">
      <c r="I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9:22" ht="15" customHeight="1" x14ac:dyDescent="0.25">
      <c r="I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9:22" ht="15" customHeight="1" x14ac:dyDescent="0.25">
      <c r="I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9:22" ht="15" customHeight="1" x14ac:dyDescent="0.25">
      <c r="I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9:22" ht="15" customHeight="1" x14ac:dyDescent="0.25">
      <c r="I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9:22" ht="15" customHeight="1" x14ac:dyDescent="0.25">
      <c r="I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9:22" ht="15" customHeight="1" x14ac:dyDescent="0.25">
      <c r="I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9:22" ht="15" customHeight="1" x14ac:dyDescent="0.25">
      <c r="I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9:22" ht="15" customHeight="1" x14ac:dyDescent="0.25">
      <c r="I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9:22" ht="15" customHeight="1" x14ac:dyDescent="0.25">
      <c r="I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9:22" ht="15" customHeight="1" x14ac:dyDescent="0.25">
      <c r="I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9:22" ht="15" customHeight="1" x14ac:dyDescent="0.25">
      <c r="I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9:22" ht="15" customHeight="1" x14ac:dyDescent="0.25">
      <c r="I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9:22" ht="15" customHeight="1" x14ac:dyDescent="0.25">
      <c r="I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9:22" ht="15" customHeight="1" x14ac:dyDescent="0.25">
      <c r="I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9:22" ht="15" customHeight="1" x14ac:dyDescent="0.25">
      <c r="I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9:22" ht="15" customHeight="1" x14ac:dyDescent="0.25">
      <c r="I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9:22" ht="15" customHeight="1" x14ac:dyDescent="0.25">
      <c r="I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9:22" ht="15" customHeight="1" x14ac:dyDescent="0.25">
      <c r="I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9:22" ht="15" customHeight="1" x14ac:dyDescent="0.25">
      <c r="I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9:22" ht="15" customHeight="1" x14ac:dyDescent="0.25">
      <c r="I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9:22" ht="15" customHeight="1" x14ac:dyDescent="0.25">
      <c r="I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9:22" ht="15" customHeight="1" x14ac:dyDescent="0.25">
      <c r="I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9:22" ht="15" customHeight="1" x14ac:dyDescent="0.25">
      <c r="I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9:22" ht="15" customHeight="1" x14ac:dyDescent="0.25">
      <c r="I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9:22" ht="15" customHeight="1" x14ac:dyDescent="0.25">
      <c r="I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9:22" ht="15" customHeight="1" x14ac:dyDescent="0.25">
      <c r="I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9:22" ht="15" customHeight="1" x14ac:dyDescent="0.25">
      <c r="I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9:22" ht="15" customHeight="1" x14ac:dyDescent="0.25">
      <c r="I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9:22" ht="15" customHeight="1" x14ac:dyDescent="0.25">
      <c r="I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9:22" ht="15" customHeight="1" x14ac:dyDescent="0.25">
      <c r="I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9:22" ht="15" customHeight="1" x14ac:dyDescent="0.25">
      <c r="I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9:22" ht="15" customHeight="1" x14ac:dyDescent="0.25">
      <c r="I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9:22" ht="15" customHeight="1" x14ac:dyDescent="0.25">
      <c r="I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9:22" ht="15" customHeight="1" x14ac:dyDescent="0.25">
      <c r="I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9:22" ht="15" customHeight="1" x14ac:dyDescent="0.25">
      <c r="I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9:22" ht="15" customHeight="1" x14ac:dyDescent="0.25">
      <c r="I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9:22" ht="15" customHeight="1" x14ac:dyDescent="0.25">
      <c r="I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9:22" ht="15" customHeight="1" x14ac:dyDescent="0.25">
      <c r="I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9:22" ht="15" customHeight="1" x14ac:dyDescent="0.25">
      <c r="I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9:22" ht="15" customHeight="1" x14ac:dyDescent="0.25">
      <c r="I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9:22" ht="15" customHeight="1" x14ac:dyDescent="0.25">
      <c r="I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9:22" ht="15" customHeight="1" x14ac:dyDescent="0.25">
      <c r="I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9:22" ht="15" customHeight="1" x14ac:dyDescent="0.25">
      <c r="I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9:22" ht="15" customHeight="1" x14ac:dyDescent="0.25">
      <c r="I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9:22" ht="15" customHeight="1" x14ac:dyDescent="0.25">
      <c r="I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9:22" ht="15" customHeight="1" x14ac:dyDescent="0.25">
      <c r="I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9:22" ht="15" customHeight="1" x14ac:dyDescent="0.25">
      <c r="I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9:22" ht="15" customHeight="1" x14ac:dyDescent="0.25">
      <c r="I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9:22" ht="15" customHeight="1" x14ac:dyDescent="0.25">
      <c r="I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9:22" ht="15" customHeight="1" x14ac:dyDescent="0.25">
      <c r="I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9:22" ht="15" customHeight="1" x14ac:dyDescent="0.25">
      <c r="I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9:22" ht="15" customHeight="1" x14ac:dyDescent="0.25">
      <c r="I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9:22" ht="15" customHeight="1" x14ac:dyDescent="0.25">
      <c r="I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9:22" ht="15" customHeight="1" x14ac:dyDescent="0.25">
      <c r="I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9:22" ht="15" customHeight="1" x14ac:dyDescent="0.25">
      <c r="I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9:22" ht="15" customHeight="1" x14ac:dyDescent="0.25">
      <c r="I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9:22" ht="15" customHeight="1" x14ac:dyDescent="0.25">
      <c r="I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9:22" ht="15" customHeight="1" x14ac:dyDescent="0.25">
      <c r="I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9:22" ht="15" customHeight="1" x14ac:dyDescent="0.25">
      <c r="I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9:22" ht="15" customHeight="1" x14ac:dyDescent="0.25">
      <c r="I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9:22" ht="15" customHeight="1" x14ac:dyDescent="0.25">
      <c r="I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9:22" ht="15" customHeight="1" x14ac:dyDescent="0.25">
      <c r="I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9:22" ht="15" customHeight="1" x14ac:dyDescent="0.25">
      <c r="I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9:22" ht="15" customHeight="1" x14ac:dyDescent="0.25">
      <c r="I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9:22" ht="15" customHeight="1" x14ac:dyDescent="0.25">
      <c r="I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9:22" ht="15" customHeight="1" x14ac:dyDescent="0.25">
      <c r="I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9:22" ht="15" customHeight="1" x14ac:dyDescent="0.25">
      <c r="I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9:22" ht="15" customHeight="1" x14ac:dyDescent="0.25">
      <c r="I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9:22" ht="15" customHeight="1" x14ac:dyDescent="0.25">
      <c r="I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9:22" ht="15" customHeight="1" x14ac:dyDescent="0.25">
      <c r="I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9:22" ht="15" customHeight="1" x14ac:dyDescent="0.25">
      <c r="I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9:22" ht="15" customHeight="1" x14ac:dyDescent="0.25">
      <c r="I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9:22" ht="15" customHeight="1" x14ac:dyDescent="0.25">
      <c r="I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9:22" ht="15" customHeight="1" x14ac:dyDescent="0.25">
      <c r="I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9:22" ht="15" customHeight="1" x14ac:dyDescent="0.25">
      <c r="I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9:22" ht="15" customHeight="1" x14ac:dyDescent="0.25">
      <c r="I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9:22" ht="15" customHeight="1" x14ac:dyDescent="0.25">
      <c r="I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9:22" ht="15" customHeight="1" x14ac:dyDescent="0.25">
      <c r="I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9:22" ht="15" customHeight="1" x14ac:dyDescent="0.25">
      <c r="I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9:22" ht="15" customHeight="1" x14ac:dyDescent="0.25">
      <c r="I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9:22" ht="15" customHeight="1" x14ac:dyDescent="0.25">
      <c r="I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9:22" ht="15" customHeight="1" x14ac:dyDescent="0.25">
      <c r="I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9:22" ht="15" customHeight="1" x14ac:dyDescent="0.25">
      <c r="I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9:22" ht="15" customHeight="1" x14ac:dyDescent="0.25">
      <c r="I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9:22" ht="15" customHeight="1" x14ac:dyDescent="0.25">
      <c r="I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9:22" ht="15" customHeight="1" x14ac:dyDescent="0.25">
      <c r="I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9:22" ht="15" customHeight="1" x14ac:dyDescent="0.25">
      <c r="I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9:22" ht="15" customHeight="1" x14ac:dyDescent="0.25">
      <c r="I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9:22" ht="15" customHeight="1" x14ac:dyDescent="0.25">
      <c r="I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9:22" ht="15" customHeight="1" x14ac:dyDescent="0.25">
      <c r="I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9:22" ht="15" customHeight="1" x14ac:dyDescent="0.25">
      <c r="I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9:22" ht="15" customHeight="1" x14ac:dyDescent="0.25">
      <c r="I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9:22" ht="15" customHeight="1" x14ac:dyDescent="0.25">
      <c r="I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9:22" ht="15" customHeight="1" x14ac:dyDescent="0.25">
      <c r="I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9:22" ht="15" customHeight="1" x14ac:dyDescent="0.25">
      <c r="I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9:22" ht="15" customHeight="1" x14ac:dyDescent="0.25">
      <c r="I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9:22" ht="15" customHeight="1" x14ac:dyDescent="0.25">
      <c r="I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9:22" ht="15" customHeight="1" x14ac:dyDescent="0.25">
      <c r="I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9:22" ht="15" customHeight="1" x14ac:dyDescent="0.25">
      <c r="I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9:22" ht="15" customHeight="1" x14ac:dyDescent="0.25">
      <c r="I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9:22" ht="15" customHeight="1" x14ac:dyDescent="0.25">
      <c r="I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9:22" ht="15" customHeight="1" x14ac:dyDescent="0.25">
      <c r="I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9:22" ht="15" customHeight="1" x14ac:dyDescent="0.25">
      <c r="I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9:22" ht="15" customHeight="1" x14ac:dyDescent="0.25">
      <c r="I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9:22" ht="15" customHeight="1" x14ac:dyDescent="0.25">
      <c r="I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9:22" ht="15" customHeight="1" x14ac:dyDescent="0.25">
      <c r="I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9:22" ht="15" customHeight="1" x14ac:dyDescent="0.25">
      <c r="I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9:22" ht="15" customHeight="1" x14ac:dyDescent="0.25">
      <c r="I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9:22" ht="15" customHeight="1" x14ac:dyDescent="0.25">
      <c r="I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9:22" ht="15" customHeight="1" x14ac:dyDescent="0.25">
      <c r="I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9:22" ht="15" customHeight="1" x14ac:dyDescent="0.25">
      <c r="I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9:22" ht="15" customHeight="1" x14ac:dyDescent="0.25">
      <c r="I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9:22" ht="15" customHeight="1" x14ac:dyDescent="0.25">
      <c r="I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9:22" ht="15" customHeight="1" x14ac:dyDescent="0.25">
      <c r="I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9:22" ht="15" customHeight="1" x14ac:dyDescent="0.25">
      <c r="I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9:22" ht="15" customHeight="1" x14ac:dyDescent="0.25">
      <c r="I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9:22" ht="15" customHeight="1" x14ac:dyDescent="0.25">
      <c r="I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9:22" ht="15" customHeight="1" x14ac:dyDescent="0.25">
      <c r="I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9:22" ht="15" customHeight="1" x14ac:dyDescent="0.25">
      <c r="I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9:22" ht="15" customHeight="1" x14ac:dyDescent="0.25">
      <c r="I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9:22" ht="15" customHeight="1" x14ac:dyDescent="0.25">
      <c r="I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9:22" ht="15" customHeight="1" x14ac:dyDescent="0.25">
      <c r="I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9:22" ht="15" customHeight="1" x14ac:dyDescent="0.25">
      <c r="I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9:22" ht="15" customHeight="1" x14ac:dyDescent="0.25">
      <c r="I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9:22" ht="15" customHeight="1" x14ac:dyDescent="0.25">
      <c r="I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9:22" ht="15" customHeight="1" x14ac:dyDescent="0.25">
      <c r="I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9:22" ht="15" customHeight="1" x14ac:dyDescent="0.25">
      <c r="I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9:22" ht="15" customHeight="1" x14ac:dyDescent="0.25">
      <c r="I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9:22" ht="15" customHeight="1" x14ac:dyDescent="0.25">
      <c r="I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9:22" ht="15" customHeight="1" x14ac:dyDescent="0.25">
      <c r="I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9:22" ht="15" customHeight="1" x14ac:dyDescent="0.25">
      <c r="I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9:22" ht="15" customHeight="1" x14ac:dyDescent="0.25">
      <c r="I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9:22" ht="15" customHeight="1" x14ac:dyDescent="0.25">
      <c r="I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9:22" ht="15" customHeight="1" x14ac:dyDescent="0.25">
      <c r="I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9:22" ht="15" customHeight="1" x14ac:dyDescent="0.25">
      <c r="I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9:22" ht="15" customHeight="1" x14ac:dyDescent="0.25">
      <c r="I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9:22" ht="15" customHeight="1" x14ac:dyDescent="0.25">
      <c r="I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9:22" ht="15" customHeight="1" x14ac:dyDescent="0.25">
      <c r="I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9:22" ht="15" customHeight="1" x14ac:dyDescent="0.25">
      <c r="I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9:22" ht="15" customHeight="1" x14ac:dyDescent="0.25">
      <c r="I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9:22" ht="15" customHeight="1" x14ac:dyDescent="0.25">
      <c r="I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9:22" ht="15" customHeight="1" x14ac:dyDescent="0.25">
      <c r="I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9:22" ht="15" customHeight="1" x14ac:dyDescent="0.25">
      <c r="I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9:22" ht="15" customHeight="1" x14ac:dyDescent="0.25">
      <c r="I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9:22" ht="15" customHeight="1" x14ac:dyDescent="0.25">
      <c r="I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9:22" ht="15" customHeight="1" x14ac:dyDescent="0.25">
      <c r="I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9:22" ht="15" customHeight="1" x14ac:dyDescent="0.25">
      <c r="I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9:22" ht="15" customHeight="1" x14ac:dyDescent="0.25">
      <c r="I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9:22" ht="15" customHeight="1" x14ac:dyDescent="0.25">
      <c r="I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9:22" ht="15" customHeight="1" x14ac:dyDescent="0.25">
      <c r="I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9:22" ht="15" customHeight="1" x14ac:dyDescent="0.25">
      <c r="I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9:22" ht="15" customHeight="1" x14ac:dyDescent="0.25">
      <c r="I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9:22" ht="15" customHeight="1" x14ac:dyDescent="0.25">
      <c r="I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9:22" ht="15" customHeight="1" x14ac:dyDescent="0.25">
      <c r="I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9:22" ht="15" customHeight="1" x14ac:dyDescent="0.25">
      <c r="I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9:22" ht="15" customHeight="1" x14ac:dyDescent="0.25">
      <c r="I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9:22" ht="15" customHeight="1" x14ac:dyDescent="0.25">
      <c r="I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9:22" ht="15" customHeight="1" x14ac:dyDescent="0.25">
      <c r="I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9:22" ht="15" customHeight="1" x14ac:dyDescent="0.25">
      <c r="I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9:22" ht="15" customHeight="1" x14ac:dyDescent="0.25">
      <c r="I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9:22" ht="15" customHeight="1" x14ac:dyDescent="0.25">
      <c r="I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9:22" ht="15" customHeight="1" x14ac:dyDescent="0.25">
      <c r="I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9:22" ht="15" customHeight="1" x14ac:dyDescent="0.25">
      <c r="I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9:22" ht="15" customHeight="1" x14ac:dyDescent="0.25">
      <c r="I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9:22" ht="15" customHeight="1" x14ac:dyDescent="0.25">
      <c r="I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9:22" ht="15" customHeight="1" x14ac:dyDescent="0.25">
      <c r="I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9:22" ht="15" customHeight="1" x14ac:dyDescent="0.25">
      <c r="I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9:22" ht="15" customHeight="1" x14ac:dyDescent="0.25">
      <c r="I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9:22" ht="15" customHeight="1" x14ac:dyDescent="0.25">
      <c r="I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9:22" ht="15" customHeight="1" x14ac:dyDescent="0.25">
      <c r="I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9:22" ht="15" customHeight="1" x14ac:dyDescent="0.25">
      <c r="I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9:22" ht="15" customHeight="1" x14ac:dyDescent="0.25">
      <c r="I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9:22" ht="15" customHeight="1" x14ac:dyDescent="0.25">
      <c r="I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9:22" ht="15" customHeight="1" x14ac:dyDescent="0.25">
      <c r="I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9:22" ht="15" customHeight="1" x14ac:dyDescent="0.25">
      <c r="I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9:22" ht="15" customHeight="1" x14ac:dyDescent="0.25">
      <c r="I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9:22" ht="15" customHeight="1" x14ac:dyDescent="0.25">
      <c r="I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9:22" ht="15" customHeight="1" x14ac:dyDescent="0.25">
      <c r="I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9:22" ht="15" customHeight="1" x14ac:dyDescent="0.25">
      <c r="I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9:22" ht="15" customHeight="1" x14ac:dyDescent="0.25">
      <c r="I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9:22" ht="15" customHeight="1" x14ac:dyDescent="0.25">
      <c r="I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9:22" ht="15" customHeight="1" x14ac:dyDescent="0.25">
      <c r="I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9:22" ht="15" customHeight="1" x14ac:dyDescent="0.25">
      <c r="I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9:22" ht="15" customHeight="1" x14ac:dyDescent="0.25">
      <c r="I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9:22" ht="15" customHeight="1" x14ac:dyDescent="0.25">
      <c r="I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9:22" ht="15" customHeight="1" x14ac:dyDescent="0.25">
      <c r="I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9:22" ht="15" customHeight="1" x14ac:dyDescent="0.25">
      <c r="I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9:22" ht="15" customHeight="1" x14ac:dyDescent="0.25">
      <c r="I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9:22" ht="15" customHeight="1" x14ac:dyDescent="0.25">
      <c r="I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9:22" ht="15" customHeight="1" x14ac:dyDescent="0.25">
      <c r="I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9:22" ht="15" customHeight="1" x14ac:dyDescent="0.25">
      <c r="I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9:22" ht="15" customHeight="1" x14ac:dyDescent="0.25">
      <c r="I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9:22" ht="15" customHeight="1" x14ac:dyDescent="0.25">
      <c r="I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9:22" ht="15" customHeight="1" x14ac:dyDescent="0.25">
      <c r="I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9:22" ht="15" customHeight="1" x14ac:dyDescent="0.25">
      <c r="I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9:22" ht="15" customHeight="1" x14ac:dyDescent="0.25">
      <c r="I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9:22" ht="15" customHeight="1" x14ac:dyDescent="0.25">
      <c r="I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9:22" ht="15" customHeight="1" x14ac:dyDescent="0.25">
      <c r="I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9:22" ht="15" customHeight="1" x14ac:dyDescent="0.25">
      <c r="I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9:22" ht="15" customHeight="1" x14ac:dyDescent="0.25">
      <c r="I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9:22" ht="15" customHeight="1" x14ac:dyDescent="0.25">
      <c r="I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9:22" ht="15" customHeight="1" x14ac:dyDescent="0.25">
      <c r="I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9:22" ht="15" customHeight="1" x14ac:dyDescent="0.25">
      <c r="I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9:22" ht="15" customHeight="1" x14ac:dyDescent="0.25">
      <c r="I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9:22" ht="15" customHeight="1" x14ac:dyDescent="0.25">
      <c r="I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9:22" ht="15" customHeight="1" x14ac:dyDescent="0.25">
      <c r="I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9:22" ht="15" customHeight="1" x14ac:dyDescent="0.25">
      <c r="I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9:22" ht="15" customHeight="1" x14ac:dyDescent="0.25">
      <c r="I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9:22" ht="15" customHeight="1" x14ac:dyDescent="0.25">
      <c r="I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9:22" ht="15" customHeight="1" x14ac:dyDescent="0.25">
      <c r="I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9:22" ht="15" customHeight="1" x14ac:dyDescent="0.25">
      <c r="I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9:22" ht="15" customHeight="1" x14ac:dyDescent="0.25">
      <c r="I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9:22" ht="15" customHeight="1" x14ac:dyDescent="0.25">
      <c r="I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9:22" ht="15" customHeight="1" x14ac:dyDescent="0.25">
      <c r="I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9:22" ht="15" customHeight="1" x14ac:dyDescent="0.25">
      <c r="I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9:22" ht="15" customHeight="1" x14ac:dyDescent="0.25">
      <c r="I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9:22" ht="15" customHeight="1" x14ac:dyDescent="0.25">
      <c r="I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9:22" ht="15" customHeight="1" x14ac:dyDescent="0.25">
      <c r="I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9:22" ht="15" customHeight="1" x14ac:dyDescent="0.25">
      <c r="I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9:22" ht="15" customHeight="1" x14ac:dyDescent="0.25">
      <c r="I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9:22" ht="15" customHeight="1" x14ac:dyDescent="0.25">
      <c r="I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9:22" ht="15" customHeight="1" x14ac:dyDescent="0.25">
      <c r="I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9:22" ht="15" customHeight="1" x14ac:dyDescent="0.25">
      <c r="I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9:22" ht="15" customHeight="1" x14ac:dyDescent="0.25">
      <c r="I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9:22" ht="15" customHeight="1" x14ac:dyDescent="0.25">
      <c r="I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9:22" ht="15" customHeight="1" x14ac:dyDescent="0.25">
      <c r="I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9:22" ht="15" customHeight="1" x14ac:dyDescent="0.25">
      <c r="I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9:22" ht="15" customHeight="1" x14ac:dyDescent="0.25">
      <c r="I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9:22" ht="15" customHeight="1" x14ac:dyDescent="0.25">
      <c r="I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9:22" ht="15" customHeight="1" x14ac:dyDescent="0.25">
      <c r="I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9:22" ht="15" customHeight="1" x14ac:dyDescent="0.25">
      <c r="I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9:22" ht="15" customHeight="1" x14ac:dyDescent="0.25">
      <c r="I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9:22" ht="15" customHeight="1" x14ac:dyDescent="0.25">
      <c r="I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9:22" ht="15" customHeight="1" x14ac:dyDescent="0.25">
      <c r="I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9:22" ht="15" customHeight="1" x14ac:dyDescent="0.25">
      <c r="I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9:22" ht="15" customHeight="1" x14ac:dyDescent="0.25">
      <c r="I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9:22" ht="15" customHeight="1" x14ac:dyDescent="0.25">
      <c r="I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9:22" ht="15" customHeight="1" x14ac:dyDescent="0.25">
      <c r="I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9:22" ht="15" customHeight="1" x14ac:dyDescent="0.25">
      <c r="I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9:22" ht="15" customHeight="1" x14ac:dyDescent="0.25">
      <c r="I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9:22" ht="15" customHeight="1" x14ac:dyDescent="0.25">
      <c r="I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9:22" ht="15" customHeight="1" x14ac:dyDescent="0.25">
      <c r="I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9:22" ht="15" customHeight="1" x14ac:dyDescent="0.25">
      <c r="I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9:22" ht="15" customHeight="1" x14ac:dyDescent="0.25">
      <c r="I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9:22" ht="15" customHeight="1" x14ac:dyDescent="0.25">
      <c r="I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9:22" ht="15" customHeight="1" x14ac:dyDescent="0.25">
      <c r="I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9:22" ht="15" customHeight="1" x14ac:dyDescent="0.25">
      <c r="I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9:22" ht="15" customHeight="1" x14ac:dyDescent="0.25">
      <c r="I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9:22" ht="15" customHeight="1" x14ac:dyDescent="0.25">
      <c r="I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9:22" ht="15" customHeight="1" x14ac:dyDescent="0.25">
      <c r="I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9:22" ht="15" customHeight="1" x14ac:dyDescent="0.25">
      <c r="I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9:22" ht="15" customHeight="1" x14ac:dyDescent="0.25">
      <c r="I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9:22" ht="15" customHeight="1" x14ac:dyDescent="0.25">
      <c r="I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9:22" ht="15" customHeight="1" x14ac:dyDescent="0.25">
      <c r="I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9:22" ht="15" customHeight="1" x14ac:dyDescent="0.25">
      <c r="I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9:22" ht="15" customHeight="1" x14ac:dyDescent="0.25">
      <c r="I575"/>
      <c r="K575"/>
      <c r="L575"/>
      <c r="M575"/>
      <c r="N575"/>
      <c r="O575"/>
      <c r="P575"/>
      <c r="Q575"/>
      <c r="R575"/>
      <c r="S575"/>
      <c r="T575"/>
      <c r="U575"/>
      <c r="V575"/>
    </row>
  </sheetData>
  <dataValidations count="1">
    <dataValidation type="list" allowBlank="1" showInputMessage="1" showErrorMessage="1" sqref="J25">
      <formula1>$K$1:$K$2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69"/>
  <sheetViews>
    <sheetView workbookViewId="0">
      <pane xSplit="2" ySplit="5" topLeftCell="C42" activePane="bottomRight" state="frozen"/>
      <selection pane="topRight" activeCell="C1" sqref="C1"/>
      <selection pane="bottomLeft" activeCell="A6" sqref="A6"/>
      <selection pane="bottomRight" activeCell="H48" sqref="H48"/>
    </sheetView>
  </sheetViews>
  <sheetFormatPr defaultRowHeight="15" x14ac:dyDescent="0.25"/>
  <cols>
    <col min="2" max="2" width="30.140625" bestFit="1" customWidth="1"/>
    <col min="3" max="14" width="15.28515625" bestFit="1" customWidth="1"/>
    <col min="15" max="15" width="16.85546875" bestFit="1" customWidth="1"/>
    <col min="17" max="19" width="16.140625" bestFit="1" customWidth="1"/>
    <col min="20" max="20" width="15.28515625" bestFit="1" customWidth="1"/>
  </cols>
  <sheetData>
    <row r="2" spans="1:20" x14ac:dyDescent="0.25">
      <c r="A2" t="s">
        <v>395</v>
      </c>
    </row>
    <row r="3" spans="1:20" x14ac:dyDescent="0.25">
      <c r="A3" t="s">
        <v>412</v>
      </c>
    </row>
    <row r="4" spans="1:20" ht="15.75" thickBot="1" x14ac:dyDescent="0.3">
      <c r="Q4" s="92" t="s">
        <v>358</v>
      </c>
      <c r="R4" s="92"/>
      <c r="S4" s="92"/>
    </row>
    <row r="5" spans="1:20" ht="15.75" thickBot="1" x14ac:dyDescent="0.3">
      <c r="A5" t="s">
        <v>389</v>
      </c>
      <c r="B5" s="119"/>
      <c r="C5" s="120" t="s">
        <v>396</v>
      </c>
      <c r="D5" s="121" t="s">
        <v>397</v>
      </c>
      <c r="E5" s="121" t="s">
        <v>398</v>
      </c>
      <c r="F5" s="121" t="s">
        <v>399</v>
      </c>
      <c r="G5" s="121" t="s">
        <v>400</v>
      </c>
      <c r="H5" s="121" t="s">
        <v>401</v>
      </c>
      <c r="I5" s="121" t="s">
        <v>402</v>
      </c>
      <c r="J5" s="121" t="s">
        <v>403</v>
      </c>
      <c r="K5" s="121" t="s">
        <v>404</v>
      </c>
      <c r="L5" s="121" t="s">
        <v>405</v>
      </c>
      <c r="M5" s="121" t="s">
        <v>406</v>
      </c>
      <c r="N5" s="121" t="s">
        <v>407</v>
      </c>
      <c r="O5" s="121" t="s">
        <v>408</v>
      </c>
      <c r="Q5" s="53" t="s">
        <v>355</v>
      </c>
      <c r="R5" s="53" t="s">
        <v>356</v>
      </c>
      <c r="S5" s="53" t="s">
        <v>357</v>
      </c>
    </row>
    <row r="6" spans="1:20" x14ac:dyDescent="0.25">
      <c r="B6" s="103" t="s">
        <v>182</v>
      </c>
      <c r="O6" s="11"/>
      <c r="P6" s="11"/>
      <c r="Q6" s="147" t="s">
        <v>625</v>
      </c>
      <c r="R6" s="124" t="s">
        <v>413</v>
      </c>
      <c r="S6" s="11"/>
    </row>
    <row r="7" spans="1:20" x14ac:dyDescent="0.25">
      <c r="B7" s="102" t="s">
        <v>388</v>
      </c>
      <c r="C7" s="62">
        <v>13958907.132676518</v>
      </c>
      <c r="D7" s="62">
        <v>10931215.903247682</v>
      </c>
      <c r="E7" s="62">
        <v>8297874.5211974625</v>
      </c>
      <c r="F7" s="62">
        <v>6555241.6222797688</v>
      </c>
      <c r="G7" s="62">
        <v>4622480.9527955353</v>
      </c>
      <c r="H7" s="62">
        <v>3861133.1380597819</v>
      </c>
      <c r="I7" s="62">
        <v>3700969.1586144986</v>
      </c>
      <c r="J7" s="62">
        <v>3591391.785230244</v>
      </c>
      <c r="K7" s="62">
        <v>4021235.8110038741</v>
      </c>
      <c r="L7" s="62">
        <v>4276605.9706151169</v>
      </c>
      <c r="M7" s="62">
        <v>5657193.0771518797</v>
      </c>
      <c r="N7" s="62">
        <v>9425036.8630861677</v>
      </c>
      <c r="O7" s="62">
        <f>SUM(C7:N7)</f>
        <v>78899285.935958534</v>
      </c>
      <c r="P7" s="11"/>
      <c r="Q7" s="60">
        <f>C7</f>
        <v>13958907.132676518</v>
      </c>
      <c r="R7" s="60">
        <f>(O7-Q7)/11</f>
        <v>5903670.8002983648</v>
      </c>
      <c r="S7" s="60">
        <f>+R7+Q7</f>
        <v>19862577.932974882</v>
      </c>
      <c r="T7" s="62"/>
    </row>
    <row r="8" spans="1:20" x14ac:dyDescent="0.25">
      <c r="B8" s="60" t="s">
        <v>108</v>
      </c>
      <c r="C8" s="62">
        <v>0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v>0</v>
      </c>
      <c r="L8" s="62">
        <v>0</v>
      </c>
      <c r="M8" s="62">
        <v>0</v>
      </c>
      <c r="N8" s="62">
        <v>0</v>
      </c>
      <c r="O8" s="62">
        <f t="shared" ref="O8:O25" si="0">SUM(C8:N8)</f>
        <v>0</v>
      </c>
      <c r="P8" s="11"/>
      <c r="Q8" s="60">
        <f t="shared" ref="Q8:Q27" si="1">C8</f>
        <v>0</v>
      </c>
      <c r="R8" s="60">
        <f t="shared" ref="R8:R27" si="2">(O8-Q8)/11</f>
        <v>0</v>
      </c>
      <c r="S8" s="60">
        <f t="shared" ref="S8:S24" si="3">+R8+Q8</f>
        <v>0</v>
      </c>
      <c r="T8" s="62"/>
    </row>
    <row r="9" spans="1:20" x14ac:dyDescent="0.25">
      <c r="B9" s="60" t="s">
        <v>409</v>
      </c>
      <c r="C9" s="62">
        <v>2500</v>
      </c>
      <c r="D9" s="62">
        <v>2500</v>
      </c>
      <c r="E9" s="62">
        <v>2500</v>
      </c>
      <c r="F9" s="62">
        <v>2500</v>
      </c>
      <c r="G9" s="62">
        <v>2500</v>
      </c>
      <c r="H9" s="62">
        <v>2500</v>
      </c>
      <c r="I9" s="62">
        <v>2500</v>
      </c>
      <c r="J9" s="62">
        <v>2500</v>
      </c>
      <c r="K9" s="62">
        <v>2500</v>
      </c>
      <c r="L9" s="62">
        <v>2500</v>
      </c>
      <c r="M9" s="62">
        <v>2500</v>
      </c>
      <c r="N9" s="62">
        <v>2500</v>
      </c>
      <c r="O9" s="62">
        <f t="shared" si="0"/>
        <v>30000</v>
      </c>
      <c r="P9" s="11"/>
      <c r="Q9" s="60">
        <f t="shared" si="1"/>
        <v>2500</v>
      </c>
      <c r="R9" s="60">
        <f t="shared" si="2"/>
        <v>2500</v>
      </c>
      <c r="S9" s="60">
        <f>+R9+Q9</f>
        <v>5000</v>
      </c>
      <c r="T9" s="62"/>
    </row>
    <row r="10" spans="1:20" x14ac:dyDescent="0.25">
      <c r="B10" s="60" t="s">
        <v>128</v>
      </c>
      <c r="C10" s="62">
        <v>61007.6</v>
      </c>
      <c r="D10" s="62">
        <v>53223.799999999988</v>
      </c>
      <c r="E10" s="62">
        <v>61615.499999999993</v>
      </c>
      <c r="F10" s="62">
        <v>56979</v>
      </c>
      <c r="G10" s="62">
        <v>56440.100000000006</v>
      </c>
      <c r="H10" s="62">
        <v>61572.399999999994</v>
      </c>
      <c r="I10" s="62">
        <v>154409.90000000002</v>
      </c>
      <c r="J10" s="62">
        <v>154409.90000000002</v>
      </c>
      <c r="K10" s="62">
        <v>154409.90000000002</v>
      </c>
      <c r="L10" s="62">
        <v>154409.90000000002</v>
      </c>
      <c r="M10" s="62">
        <v>154409.90000000002</v>
      </c>
      <c r="N10" s="62">
        <v>154409.90000000002</v>
      </c>
      <c r="O10" s="62">
        <f t="shared" si="0"/>
        <v>1277297.8000000003</v>
      </c>
      <c r="P10" s="11"/>
      <c r="Q10" s="60">
        <f t="shared" si="1"/>
        <v>61007.6</v>
      </c>
      <c r="R10" s="60">
        <f t="shared" si="2"/>
        <v>110571.83636363638</v>
      </c>
      <c r="S10" s="60">
        <f t="shared" si="3"/>
        <v>171579.43636363637</v>
      </c>
      <c r="T10" s="62"/>
    </row>
    <row r="11" spans="1:20" x14ac:dyDescent="0.25">
      <c r="B11" s="60" t="s">
        <v>130</v>
      </c>
      <c r="C11" s="62">
        <v>1204823.1036522903</v>
      </c>
      <c r="D11" s="62">
        <v>1092437.6048039158</v>
      </c>
      <c r="E11" s="62">
        <v>830003.45481029758</v>
      </c>
      <c r="F11" s="62">
        <v>834296.03872335085</v>
      </c>
      <c r="G11" s="62">
        <v>671408.91075308493</v>
      </c>
      <c r="H11" s="62">
        <v>653926.22867764777</v>
      </c>
      <c r="I11" s="62">
        <v>532600.92629569559</v>
      </c>
      <c r="J11" s="62">
        <v>550572.75920576323</v>
      </c>
      <c r="K11" s="62">
        <v>657045.44283007842</v>
      </c>
      <c r="L11" s="62">
        <v>644284.63050886197</v>
      </c>
      <c r="M11" s="62">
        <v>760207.70434457192</v>
      </c>
      <c r="N11" s="62">
        <v>935980.37158990791</v>
      </c>
      <c r="O11" s="62">
        <f t="shared" si="0"/>
        <v>9367587.1761954688</v>
      </c>
      <c r="P11" s="11"/>
      <c r="Q11" s="60">
        <f t="shared" si="1"/>
        <v>1204823.1036522903</v>
      </c>
      <c r="R11" s="60">
        <f t="shared" si="2"/>
        <v>742069.46114028897</v>
      </c>
      <c r="S11" s="60">
        <f t="shared" si="3"/>
        <v>1946892.5647925793</v>
      </c>
      <c r="T11" s="62"/>
    </row>
    <row r="12" spans="1:20" x14ac:dyDescent="0.25">
      <c r="B12" s="60" t="s">
        <v>132</v>
      </c>
      <c r="C12" s="62">
        <v>10332274.256873123</v>
      </c>
      <c r="D12" s="160">
        <v>9061498.6958949976</v>
      </c>
      <c r="E12" s="160">
        <v>8718617.9582116734</v>
      </c>
      <c r="F12" s="160">
        <v>8230317.5744109331</v>
      </c>
      <c r="G12" s="160">
        <v>6868512.3974595536</v>
      </c>
      <c r="H12" s="160">
        <v>6599843.8749993276</v>
      </c>
      <c r="I12" s="160">
        <v>6214094.2367354725</v>
      </c>
      <c r="J12" s="160">
        <v>6123477.3085249569</v>
      </c>
      <c r="K12" s="160">
        <v>6576819.9439555872</v>
      </c>
      <c r="L12" s="160">
        <v>6374186.7122394638</v>
      </c>
      <c r="M12" s="160">
        <v>7542236.7403006079</v>
      </c>
      <c r="N12" s="160">
        <v>9293341.9731700718</v>
      </c>
      <c r="O12" s="62">
        <f>SUM(C12:N12)</f>
        <v>91935221.67277576</v>
      </c>
      <c r="P12" s="11"/>
      <c r="Q12" s="60">
        <f t="shared" si="1"/>
        <v>10332274.256873123</v>
      </c>
      <c r="R12" s="60">
        <f t="shared" si="2"/>
        <v>7418449.7650820585</v>
      </c>
      <c r="S12" s="60">
        <f t="shared" si="3"/>
        <v>17750724.021955181</v>
      </c>
      <c r="T12" s="62"/>
    </row>
    <row r="13" spans="1:20" x14ac:dyDescent="0.25">
      <c r="B13" s="60" t="s">
        <v>134</v>
      </c>
      <c r="C13" s="62">
        <v>16821137.611982223</v>
      </c>
      <c r="D13" s="160">
        <v>14742513.409618074</v>
      </c>
      <c r="E13" s="160">
        <v>14125173.62506941</v>
      </c>
      <c r="F13" s="160">
        <v>13314777.664721081</v>
      </c>
      <c r="G13" s="160">
        <v>11324484.348839007</v>
      </c>
      <c r="H13" s="160">
        <v>10776731.646797711</v>
      </c>
      <c r="I13" s="160">
        <v>10635191.565609543</v>
      </c>
      <c r="J13" s="160">
        <v>10303384.67149034</v>
      </c>
      <c r="K13" s="160">
        <v>10780484.842599755</v>
      </c>
      <c r="L13" s="160">
        <v>10390378.31886591</v>
      </c>
      <c r="M13" s="160">
        <v>12313895.911975602</v>
      </c>
      <c r="N13" s="160">
        <v>14843106.131401366</v>
      </c>
      <c r="O13" s="62">
        <f>SUM(C13:N13)</f>
        <v>150371259.74897003</v>
      </c>
      <c r="P13" s="11"/>
      <c r="Q13" s="60">
        <f t="shared" si="1"/>
        <v>16821137.611982223</v>
      </c>
      <c r="R13" s="60">
        <f t="shared" si="2"/>
        <v>12140920.194271619</v>
      </c>
      <c r="S13" s="60">
        <f t="shared" si="3"/>
        <v>28962057.806253843</v>
      </c>
      <c r="T13" s="62"/>
    </row>
    <row r="14" spans="1:20" x14ac:dyDescent="0.25">
      <c r="B14" s="60" t="s">
        <v>136</v>
      </c>
      <c r="C14" s="62">
        <v>9779619.8118002024</v>
      </c>
      <c r="D14" s="62">
        <v>8825927.1878651772</v>
      </c>
      <c r="E14" s="62">
        <v>8420456.6661622562</v>
      </c>
      <c r="F14" s="62">
        <v>8068799.2794953296</v>
      </c>
      <c r="G14" s="62">
        <v>6856285.4826003537</v>
      </c>
      <c r="H14" s="62">
        <v>6504663.5503082853</v>
      </c>
      <c r="I14" s="62">
        <v>6444546.0419701329</v>
      </c>
      <c r="J14" s="62">
        <v>6207563.7364963042</v>
      </c>
      <c r="K14" s="62">
        <v>6182194.3809887758</v>
      </c>
      <c r="L14" s="62">
        <v>6716307.0339726005</v>
      </c>
      <c r="M14" s="62">
        <v>7356110.8365502618</v>
      </c>
      <c r="N14" s="62">
        <v>8774979.7711294703</v>
      </c>
      <c r="O14" s="62">
        <f t="shared" si="0"/>
        <v>90137453.779339164</v>
      </c>
      <c r="P14" s="11"/>
      <c r="Q14" s="60">
        <f t="shared" si="1"/>
        <v>9779619.8118002024</v>
      </c>
      <c r="R14" s="60">
        <f t="shared" si="2"/>
        <v>7305257.6334126331</v>
      </c>
      <c r="S14" s="60">
        <f t="shared" si="3"/>
        <v>17084877.445212834</v>
      </c>
      <c r="T14" s="62"/>
    </row>
    <row r="15" spans="1:20" x14ac:dyDescent="0.25">
      <c r="B15" s="60" t="s">
        <v>138</v>
      </c>
      <c r="C15" s="62">
        <v>6382781.3549935976</v>
      </c>
      <c r="D15" s="62">
        <v>5963370.6703303009</v>
      </c>
      <c r="E15" s="62">
        <v>6167316.9874552442</v>
      </c>
      <c r="F15" s="62">
        <v>5826965.7107107388</v>
      </c>
      <c r="G15" s="62">
        <v>5799240.5774231805</v>
      </c>
      <c r="H15" s="62">
        <v>5764603.5812627459</v>
      </c>
      <c r="I15" s="62">
        <v>5765464.5861513736</v>
      </c>
      <c r="J15" s="62">
        <v>6003939.9680600381</v>
      </c>
      <c r="K15" s="62">
        <v>6301536.920376908</v>
      </c>
      <c r="L15" s="62">
        <v>5872071.4778784504</v>
      </c>
      <c r="M15" s="62">
        <v>5622819.4773775321</v>
      </c>
      <c r="N15" s="62">
        <v>6169048.0253063897</v>
      </c>
      <c r="O15" s="62">
        <f t="shared" si="0"/>
        <v>71639159.337326512</v>
      </c>
      <c r="P15" s="11"/>
      <c r="Q15" s="60">
        <f t="shared" si="1"/>
        <v>6382781.3549935976</v>
      </c>
      <c r="R15" s="60">
        <f t="shared" si="2"/>
        <v>5932397.9983939016</v>
      </c>
      <c r="S15" s="60">
        <f t="shared" si="3"/>
        <v>12315179.353387499</v>
      </c>
      <c r="T15" s="62"/>
    </row>
    <row r="16" spans="1:20" x14ac:dyDescent="0.25">
      <c r="B16" s="60" t="s">
        <v>140</v>
      </c>
      <c r="C16" s="62">
        <v>13319895.552913971</v>
      </c>
      <c r="D16" s="62">
        <v>12124745.785007115</v>
      </c>
      <c r="E16" s="62">
        <v>13312947.088397544</v>
      </c>
      <c r="F16" s="62">
        <v>12539268.077698186</v>
      </c>
      <c r="G16" s="62">
        <v>12497171.341191834</v>
      </c>
      <c r="H16" s="62">
        <v>11943364.100320419</v>
      </c>
      <c r="I16" s="62">
        <v>11849526.281790297</v>
      </c>
      <c r="J16" s="62">
        <v>12232901.20174248</v>
      </c>
      <c r="K16" s="62">
        <v>11813924.683555983</v>
      </c>
      <c r="L16" s="62">
        <v>12526173.326904688</v>
      </c>
      <c r="M16" s="62">
        <v>12798317.076520167</v>
      </c>
      <c r="N16" s="62">
        <v>13403038.031143678</v>
      </c>
      <c r="O16" s="62">
        <f t="shared" si="0"/>
        <v>150361272.54718637</v>
      </c>
      <c r="P16" s="11"/>
      <c r="Q16" s="60">
        <f t="shared" si="1"/>
        <v>13319895.552913971</v>
      </c>
      <c r="R16" s="60">
        <f t="shared" si="2"/>
        <v>12458306.999479311</v>
      </c>
      <c r="S16" s="60">
        <f t="shared" si="3"/>
        <v>25778202.55239328</v>
      </c>
      <c r="T16" s="62"/>
    </row>
    <row r="17" spans="2:20" x14ac:dyDescent="0.25">
      <c r="B17" s="60" t="s">
        <v>124</v>
      </c>
      <c r="C17" s="62">
        <v>52513.250000000015</v>
      </c>
      <c r="D17" s="62">
        <v>41538.699999999997</v>
      </c>
      <c r="E17" s="62">
        <v>45370.849999999991</v>
      </c>
      <c r="F17" s="62">
        <v>40662.650000000016</v>
      </c>
      <c r="G17" s="62">
        <v>47901.7</v>
      </c>
      <c r="H17" s="62">
        <v>41707.500000000007</v>
      </c>
      <c r="I17" s="62">
        <v>41433.85</v>
      </c>
      <c r="J17" s="62">
        <v>41997.8</v>
      </c>
      <c r="K17" s="62">
        <v>41997.8</v>
      </c>
      <c r="L17" s="62">
        <v>41997.8</v>
      </c>
      <c r="M17" s="62">
        <v>41997.8</v>
      </c>
      <c r="N17" s="62">
        <v>41997.8</v>
      </c>
      <c r="O17" s="62">
        <f t="shared" si="0"/>
        <v>521117.49999999994</v>
      </c>
      <c r="P17" s="11"/>
      <c r="Q17" s="60">
        <f t="shared" si="1"/>
        <v>52513.250000000015</v>
      </c>
      <c r="R17" s="60">
        <f t="shared" si="2"/>
        <v>42600.38636363636</v>
      </c>
      <c r="S17" s="60">
        <f t="shared" si="3"/>
        <v>95113.636363636382</v>
      </c>
      <c r="T17" s="62"/>
    </row>
    <row r="18" spans="2:20" x14ac:dyDescent="0.25">
      <c r="B18" s="60" t="s">
        <v>126</v>
      </c>
      <c r="C18" s="62">
        <v>1007.0000000000003</v>
      </c>
      <c r="D18" s="62">
        <v>4541.2499999999991</v>
      </c>
      <c r="E18" s="62">
        <v>4473.8</v>
      </c>
      <c r="F18" s="62">
        <v>3820.45</v>
      </c>
      <c r="G18" s="62">
        <v>4023.2999999999997</v>
      </c>
      <c r="H18" s="62">
        <v>5582.55</v>
      </c>
      <c r="I18" s="62">
        <v>3414.25</v>
      </c>
      <c r="J18" s="62">
        <v>3961.1</v>
      </c>
      <c r="K18" s="62">
        <v>3961.1</v>
      </c>
      <c r="L18" s="62">
        <v>3961.1</v>
      </c>
      <c r="M18" s="62">
        <v>3961.1</v>
      </c>
      <c r="N18" s="62">
        <v>3961.1</v>
      </c>
      <c r="O18" s="62">
        <f t="shared" si="0"/>
        <v>46668.099999999991</v>
      </c>
      <c r="P18" s="11"/>
      <c r="Q18" s="60">
        <f t="shared" si="1"/>
        <v>1007.0000000000003</v>
      </c>
      <c r="R18" s="60">
        <f t="shared" si="2"/>
        <v>4151.0090909090904</v>
      </c>
      <c r="S18" s="60">
        <f t="shared" si="3"/>
        <v>5158.0090909090904</v>
      </c>
      <c r="T18" s="62"/>
    </row>
    <row r="19" spans="2:20" x14ac:dyDescent="0.25">
      <c r="B19" s="60" t="s">
        <v>380</v>
      </c>
      <c r="C19" s="62">
        <v>2500</v>
      </c>
      <c r="D19" s="62">
        <v>2500</v>
      </c>
      <c r="E19" s="62">
        <v>2500</v>
      </c>
      <c r="F19" s="62">
        <v>2500</v>
      </c>
      <c r="G19" s="62">
        <v>2500</v>
      </c>
      <c r="H19" s="62">
        <v>2500</v>
      </c>
      <c r="I19" s="62">
        <v>2500</v>
      </c>
      <c r="J19" s="62">
        <v>2500</v>
      </c>
      <c r="K19" s="62">
        <v>2500</v>
      </c>
      <c r="L19" s="62">
        <v>2500</v>
      </c>
      <c r="M19" s="62">
        <v>2500</v>
      </c>
      <c r="N19" s="62">
        <v>2500</v>
      </c>
      <c r="O19" s="62">
        <f t="shared" si="0"/>
        <v>30000</v>
      </c>
      <c r="P19" s="11"/>
      <c r="Q19" s="60">
        <f t="shared" si="1"/>
        <v>2500</v>
      </c>
      <c r="R19" s="60">
        <f t="shared" si="2"/>
        <v>2500</v>
      </c>
      <c r="S19" s="60">
        <f t="shared" si="3"/>
        <v>5000</v>
      </c>
      <c r="T19" s="62"/>
    </row>
    <row r="20" spans="2:20" x14ac:dyDescent="0.25">
      <c r="B20" s="60" t="s">
        <v>162</v>
      </c>
      <c r="C20" s="62">
        <v>4190289.6333333338</v>
      </c>
      <c r="D20" s="62">
        <v>3593519.2790399999</v>
      </c>
      <c r="E20" s="62">
        <v>3935588.5999999987</v>
      </c>
      <c r="F20" s="62">
        <v>3619432.7500000005</v>
      </c>
      <c r="G20" s="62">
        <v>3492849.35</v>
      </c>
      <c r="H20" s="62">
        <v>3340261.5000000005</v>
      </c>
      <c r="I20" s="62">
        <v>3402924.0999999996</v>
      </c>
      <c r="J20" s="62">
        <v>3531446.119189362</v>
      </c>
      <c r="K20" s="62">
        <v>3244723.6230351198</v>
      </c>
      <c r="L20" s="62">
        <v>3567032.9465630795</v>
      </c>
      <c r="M20" s="62">
        <v>3618443.9292163779</v>
      </c>
      <c r="N20" s="62">
        <v>3834414.8350100354</v>
      </c>
      <c r="O20" s="62">
        <f t="shared" si="0"/>
        <v>43370926.66538731</v>
      </c>
      <c r="P20" s="11"/>
      <c r="Q20" s="60">
        <f t="shared" si="1"/>
        <v>4190289.6333333338</v>
      </c>
      <c r="R20" s="60">
        <f t="shared" si="2"/>
        <v>3561876.0938230888</v>
      </c>
      <c r="S20" s="60">
        <f t="shared" si="3"/>
        <v>7752165.727156423</v>
      </c>
      <c r="T20" s="62"/>
    </row>
    <row r="21" spans="2:20" x14ac:dyDescent="0.25">
      <c r="B21" s="60" t="s">
        <v>165</v>
      </c>
      <c r="C21" s="62">
        <v>11141949.016659999</v>
      </c>
      <c r="D21" s="62">
        <v>10204875.186583333</v>
      </c>
      <c r="E21" s="62">
        <v>11459390.249993332</v>
      </c>
      <c r="F21" s="62">
        <v>11396137.449993331</v>
      </c>
      <c r="G21" s="62">
        <v>11150577.049993332</v>
      </c>
      <c r="H21" s="62">
        <v>10525271.499993332</v>
      </c>
      <c r="I21" s="62">
        <v>10459184.299993332</v>
      </c>
      <c r="J21" s="62">
        <v>10016660.464500703</v>
      </c>
      <c r="K21" s="62">
        <v>9814038.5424404293</v>
      </c>
      <c r="L21" s="62">
        <v>10998232.758233951</v>
      </c>
      <c r="M21" s="62">
        <v>10403778.453147592</v>
      </c>
      <c r="N21" s="62">
        <v>11253248.392849719</v>
      </c>
      <c r="O21" s="62">
        <f t="shared" si="0"/>
        <v>128823343.36438239</v>
      </c>
      <c r="P21" s="11"/>
      <c r="Q21" s="60">
        <f t="shared" si="1"/>
        <v>11141949.016659999</v>
      </c>
      <c r="R21" s="60">
        <f t="shared" si="2"/>
        <v>10698308.577065671</v>
      </c>
      <c r="S21" s="60">
        <f t="shared" si="3"/>
        <v>21840257.59372567</v>
      </c>
      <c r="T21" s="62"/>
    </row>
    <row r="22" spans="2:20" x14ac:dyDescent="0.25">
      <c r="B22" s="60" t="s">
        <v>167</v>
      </c>
      <c r="C22" s="62">
        <v>4875440.125</v>
      </c>
      <c r="D22" s="62">
        <v>4560876.728135</v>
      </c>
      <c r="E22" s="62">
        <v>4596409.95</v>
      </c>
      <c r="F22" s="62">
        <v>4410205.1500000004</v>
      </c>
      <c r="G22" s="62">
        <v>4321675.2</v>
      </c>
      <c r="H22" s="62">
        <v>4717804.95</v>
      </c>
      <c r="I22" s="62">
        <v>4827485.0999999996</v>
      </c>
      <c r="J22" s="62">
        <v>4329196.565751492</v>
      </c>
      <c r="K22" s="62">
        <v>3897827.1436171844</v>
      </c>
      <c r="L22" s="62">
        <v>4055753.0599965239</v>
      </c>
      <c r="M22" s="62">
        <v>4624356.9144900087</v>
      </c>
      <c r="N22" s="62">
        <v>5305356.3144661319</v>
      </c>
      <c r="O22" s="62">
        <f t="shared" si="0"/>
        <v>54522387.201456338</v>
      </c>
      <c r="P22" s="11"/>
      <c r="Q22" s="60">
        <f t="shared" si="1"/>
        <v>4875440.125</v>
      </c>
      <c r="R22" s="60">
        <f t="shared" si="2"/>
        <v>4513358.8251323942</v>
      </c>
      <c r="S22" s="60">
        <f t="shared" si="3"/>
        <v>9388798.9501323942</v>
      </c>
      <c r="T22" s="62"/>
    </row>
    <row r="23" spans="2:20" x14ac:dyDescent="0.25">
      <c r="B23" s="60" t="s">
        <v>258</v>
      </c>
      <c r="C23" s="62">
        <v>87086649.36391668</v>
      </c>
      <c r="D23" s="62">
        <v>79032869.27003926</v>
      </c>
      <c r="E23" s="62">
        <v>95569476.359500006</v>
      </c>
      <c r="F23" s="62">
        <v>89925261.873999998</v>
      </c>
      <c r="G23" s="62">
        <v>103666518.072</v>
      </c>
      <c r="H23" s="62">
        <v>112875050.62349999</v>
      </c>
      <c r="I23" s="62">
        <v>118717275.36000001</v>
      </c>
      <c r="J23" s="62">
        <v>112749507.87954231</v>
      </c>
      <c r="K23" s="62">
        <v>110531767.60493656</v>
      </c>
      <c r="L23" s="62">
        <v>115636304.50208212</v>
      </c>
      <c r="M23" s="62">
        <v>91373485.72855486</v>
      </c>
      <c r="N23" s="62">
        <v>105894043.28159185</v>
      </c>
      <c r="O23" s="62">
        <f t="shared" si="0"/>
        <v>1223058209.9196639</v>
      </c>
      <c r="P23" s="11"/>
      <c r="Q23" s="60">
        <f t="shared" si="1"/>
        <v>87086649.36391668</v>
      </c>
      <c r="R23" s="60">
        <f t="shared" si="2"/>
        <v>103270141.8687043</v>
      </c>
      <c r="S23" s="60">
        <f t="shared" si="3"/>
        <v>190356791.23262098</v>
      </c>
      <c r="T23" s="62"/>
    </row>
    <row r="24" spans="2:20" x14ac:dyDescent="0.25">
      <c r="B24" s="60" t="s">
        <v>172</v>
      </c>
      <c r="C24" s="62">
        <v>240864.31666666665</v>
      </c>
      <c r="D24" s="62">
        <v>215114.13188599999</v>
      </c>
      <c r="E24" s="62">
        <v>138767.59999999998</v>
      </c>
      <c r="F24" s="62">
        <v>154355.55000000002</v>
      </c>
      <c r="G24" s="62">
        <v>128262.30000000002</v>
      </c>
      <c r="H24" s="62">
        <v>115317.55000000002</v>
      </c>
      <c r="I24" s="62">
        <v>109310.85</v>
      </c>
      <c r="J24" s="62">
        <v>95462.56653637097</v>
      </c>
      <c r="K24" s="62">
        <v>113135.82998658661</v>
      </c>
      <c r="L24" s="62">
        <v>102647.37088574831</v>
      </c>
      <c r="M24" s="62">
        <v>130697.99239315804</v>
      </c>
      <c r="N24" s="62">
        <v>190561.5705080613</v>
      </c>
      <c r="O24" s="62">
        <f t="shared" si="0"/>
        <v>1734497.6288625922</v>
      </c>
      <c r="P24" s="11"/>
      <c r="Q24" s="60">
        <f t="shared" si="1"/>
        <v>240864.31666666665</v>
      </c>
      <c r="R24" s="60">
        <f t="shared" si="2"/>
        <v>135784.84656326595</v>
      </c>
      <c r="S24" s="60">
        <f t="shared" si="3"/>
        <v>376649.1632299326</v>
      </c>
      <c r="T24" s="62"/>
    </row>
    <row r="25" spans="2:20" x14ac:dyDescent="0.25">
      <c r="B25" s="60" t="s">
        <v>178</v>
      </c>
      <c r="C25" s="62">
        <v>14023990</v>
      </c>
      <c r="D25" s="62">
        <v>9394000</v>
      </c>
      <c r="E25" s="62">
        <v>12747210</v>
      </c>
      <c r="F25" s="62">
        <v>13238560</v>
      </c>
      <c r="G25" s="62">
        <v>22181760</v>
      </c>
      <c r="H25" s="62">
        <v>14212330</v>
      </c>
      <c r="I25" s="62">
        <v>13805070</v>
      </c>
      <c r="J25" s="62">
        <v>15606560</v>
      </c>
      <c r="K25" s="62">
        <v>24648660</v>
      </c>
      <c r="L25" s="62">
        <v>22562880</v>
      </c>
      <c r="M25" s="62">
        <v>12473560</v>
      </c>
      <c r="N25" s="62">
        <v>11654410</v>
      </c>
      <c r="O25" s="62">
        <f t="shared" si="0"/>
        <v>186548990</v>
      </c>
      <c r="P25" s="11"/>
      <c r="Q25" s="60">
        <f t="shared" si="1"/>
        <v>14023990</v>
      </c>
      <c r="R25" s="60">
        <f t="shared" si="2"/>
        <v>15684090.909090908</v>
      </c>
      <c r="S25" s="60">
        <f>+R25+Q25</f>
        <v>29708080.909090906</v>
      </c>
      <c r="T25" s="62"/>
    </row>
    <row r="26" spans="2:20" x14ac:dyDescent="0.25">
      <c r="B26" s="11" t="s">
        <v>392</v>
      </c>
      <c r="C26" s="62">
        <f>SUM(C7:C25)</f>
        <v>193478149.13046861</v>
      </c>
      <c r="D26" s="62">
        <f t="shared" ref="D26:N26" si="4">SUM(D7:D25)</f>
        <v>169847267.60245085</v>
      </c>
      <c r="E26" s="62">
        <f t="shared" si="4"/>
        <v>188435693.21079722</v>
      </c>
      <c r="F26" s="62">
        <f t="shared" si="4"/>
        <v>178220080.84203273</v>
      </c>
      <c r="G26" s="118">
        <f t="shared" si="4"/>
        <v>193694591.08305591</v>
      </c>
      <c r="H26" s="62">
        <f t="shared" si="4"/>
        <v>192004164.69391924</v>
      </c>
      <c r="I26" s="62">
        <f t="shared" si="4"/>
        <v>196667900.50716037</v>
      </c>
      <c r="J26" s="62">
        <f t="shared" si="4"/>
        <v>191547433.82627034</v>
      </c>
      <c r="K26" s="62">
        <f t="shared" si="4"/>
        <v>198788763.56932682</v>
      </c>
      <c r="L26" s="62">
        <f t="shared" si="4"/>
        <v>203928226.90874651</v>
      </c>
      <c r="M26" s="62">
        <f t="shared" si="4"/>
        <v>174880472.64202264</v>
      </c>
      <c r="N26" s="62">
        <f t="shared" si="4"/>
        <v>201181934.36125284</v>
      </c>
      <c r="O26" s="62">
        <f>SUM(O7:O25)</f>
        <v>2282674678.3775043</v>
      </c>
      <c r="P26" s="85"/>
      <c r="Q26" s="60">
        <f t="shared" si="1"/>
        <v>193478149.13046861</v>
      </c>
      <c r="R26" s="60">
        <f t="shared" si="2"/>
        <v>189926957.20427597</v>
      </c>
      <c r="S26" s="60">
        <f>SUM(S7:S25)</f>
        <v>383405106.33474469</v>
      </c>
      <c r="T26" s="62"/>
    </row>
    <row r="27" spans="2:20" x14ac:dyDescent="0.25">
      <c r="B27" s="11" t="s">
        <v>394</v>
      </c>
      <c r="C27" s="118">
        <f>SUM(C7:C24)</f>
        <v>179454159.13046861</v>
      </c>
      <c r="D27" s="118">
        <f t="shared" ref="D27:N27" si="5">SUM(D7:D24)</f>
        <v>160453267.60245085</v>
      </c>
      <c r="E27" s="118">
        <f t="shared" si="5"/>
        <v>175688483.21079722</v>
      </c>
      <c r="F27" s="118">
        <f t="shared" si="5"/>
        <v>164981520.84203273</v>
      </c>
      <c r="G27" s="118">
        <f t="shared" si="5"/>
        <v>171512831.08305591</v>
      </c>
      <c r="H27" s="118">
        <f t="shared" si="5"/>
        <v>177791834.69391924</v>
      </c>
      <c r="I27" s="118">
        <f t="shared" si="5"/>
        <v>182862830.50716037</v>
      </c>
      <c r="J27" s="118">
        <f t="shared" si="5"/>
        <v>175940873.82627034</v>
      </c>
      <c r="K27" s="118">
        <f t="shared" si="5"/>
        <v>174140103.56932682</v>
      </c>
      <c r="L27" s="118">
        <f t="shared" si="5"/>
        <v>181365346.90874651</v>
      </c>
      <c r="M27" s="118">
        <f t="shared" si="5"/>
        <v>162406912.64202264</v>
      </c>
      <c r="N27" s="107">
        <f t="shared" si="5"/>
        <v>189527524.36125284</v>
      </c>
      <c r="O27" s="118">
        <f>SUM(O7:O24)</f>
        <v>2096125688.3775043</v>
      </c>
      <c r="P27" s="11"/>
      <c r="Q27" s="60">
        <f t="shared" si="1"/>
        <v>179454159.13046861</v>
      </c>
      <c r="R27" s="60">
        <f t="shared" si="2"/>
        <v>174242866.29518506</v>
      </c>
      <c r="S27" s="60">
        <f>+S26-S25</f>
        <v>353697025.42565382</v>
      </c>
      <c r="T27" s="62"/>
    </row>
    <row r="29" spans="2:20" x14ac:dyDescent="0.25">
      <c r="B29" t="s">
        <v>410</v>
      </c>
      <c r="C29" s="62">
        <v>0</v>
      </c>
      <c r="D29" s="62">
        <v>0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</row>
    <row r="31" spans="2:20" x14ac:dyDescent="0.25">
      <c r="B31" t="s">
        <v>624</v>
      </c>
      <c r="C31" s="107">
        <f>C27-'IND 2021 Bud'!J70</f>
        <v>85060503.908218607</v>
      </c>
      <c r="D31" s="107">
        <f>D27-'IND 2021 Bud'!K70</f>
        <v>74498813.825391263</v>
      </c>
      <c r="E31" s="107">
        <f>E27-'IND 2021 Bud'!L70</f>
        <v>73008470.717963874</v>
      </c>
      <c r="F31" s="107">
        <f>F27-'IND 2021 Bud'!M70</f>
        <v>68097136.734699383</v>
      </c>
      <c r="G31" s="107">
        <f>G27-'IND 2021 Bud'!N70</f>
        <v>60944436.727722585</v>
      </c>
      <c r="H31" s="107">
        <f>H27-'IND 2021 Bud'!O70</f>
        <v>57671203.087085903</v>
      </c>
      <c r="I31" s="107">
        <f>I27-'IND 2021 Bud'!P70</f>
        <v>56906077.263827056</v>
      </c>
      <c r="J31" s="107">
        <f>J27-'IND 2021 Bud'!Q70</f>
        <v>56449208.407148466</v>
      </c>
      <c r="K31" s="107">
        <f>K27-'IND 2021 Bud'!R70</f>
        <v>57485443.213874936</v>
      </c>
      <c r="L31" s="107">
        <f>L27-'IND 2021 Bud'!S70</f>
        <v>59289509.899141029</v>
      </c>
      <c r="M31" s="107">
        <f>M27-'IND 2021 Bud'!T70</f>
        <v>63967293.933539405</v>
      </c>
      <c r="N31" s="107">
        <f>N27-'IND 2021 Bud'!U70</f>
        <v>75806372.193045959</v>
      </c>
      <c r="O31" s="107">
        <f>SUM(C31:N31)</f>
        <v>789184469.91165853</v>
      </c>
      <c r="Q31" s="92" t="s">
        <v>620</v>
      </c>
      <c r="R31" s="92"/>
      <c r="S31" s="92"/>
    </row>
    <row r="32" spans="2:20" x14ac:dyDescent="0.25">
      <c r="Q32" s="53" t="s">
        <v>355</v>
      </c>
      <c r="R32" s="53" t="s">
        <v>356</v>
      </c>
      <c r="S32" s="53" t="s">
        <v>357</v>
      </c>
    </row>
    <row r="33" spans="2:19" x14ac:dyDescent="0.25">
      <c r="B33" s="103" t="s">
        <v>626</v>
      </c>
      <c r="C33" s="62"/>
      <c r="Q33" s="11" t="s">
        <v>625</v>
      </c>
      <c r="R33" s="124" t="s">
        <v>413</v>
      </c>
      <c r="S33" s="11"/>
    </row>
    <row r="34" spans="2:19" x14ac:dyDescent="0.25">
      <c r="B34" s="102" t="s">
        <v>388</v>
      </c>
      <c r="C34" s="62">
        <f>C7</f>
        <v>13958907.132676518</v>
      </c>
      <c r="D34" s="62">
        <f t="shared" ref="D34:N34" si="6">D7</f>
        <v>10931215.903247682</v>
      </c>
      <c r="E34" s="62">
        <f t="shared" si="6"/>
        <v>8297874.5211974625</v>
      </c>
      <c r="F34" s="62">
        <f t="shared" si="6"/>
        <v>6555241.6222797688</v>
      </c>
      <c r="G34" s="62">
        <f t="shared" si="6"/>
        <v>4622480.9527955353</v>
      </c>
      <c r="H34" s="62">
        <f t="shared" si="6"/>
        <v>3861133.1380597819</v>
      </c>
      <c r="I34" s="62">
        <f t="shared" si="6"/>
        <v>3700969.1586144986</v>
      </c>
      <c r="J34" s="62">
        <f t="shared" si="6"/>
        <v>3591391.785230244</v>
      </c>
      <c r="K34" s="62">
        <f t="shared" si="6"/>
        <v>4021235.8110038741</v>
      </c>
      <c r="L34" s="62">
        <f t="shared" si="6"/>
        <v>4276605.9706151169</v>
      </c>
      <c r="M34" s="62">
        <f t="shared" si="6"/>
        <v>5657193.0771518797</v>
      </c>
      <c r="N34" s="62">
        <f t="shared" si="6"/>
        <v>9425036.8630861677</v>
      </c>
      <c r="O34" s="62">
        <f t="shared" ref="O34:O54" si="7">SUM(C34:N34)</f>
        <v>78899285.935958534</v>
      </c>
      <c r="Q34" s="60">
        <f>C34</f>
        <v>13958907.132676518</v>
      </c>
      <c r="R34" s="60">
        <f>(O34-Q34)/11</f>
        <v>5903670.8002983648</v>
      </c>
      <c r="S34" s="60">
        <f>+R34+Q34</f>
        <v>19862577.932974882</v>
      </c>
    </row>
    <row r="35" spans="2:19" x14ac:dyDescent="0.25">
      <c r="B35" s="60" t="s">
        <v>108</v>
      </c>
      <c r="C35" s="62">
        <f t="shared" ref="C35:N35" si="8">C8</f>
        <v>0</v>
      </c>
      <c r="D35" s="62">
        <f t="shared" si="8"/>
        <v>0</v>
      </c>
      <c r="E35" s="62">
        <f t="shared" si="8"/>
        <v>0</v>
      </c>
      <c r="F35" s="62">
        <f t="shared" si="8"/>
        <v>0</v>
      </c>
      <c r="G35" s="62">
        <f t="shared" si="8"/>
        <v>0</v>
      </c>
      <c r="H35" s="62">
        <f t="shared" si="8"/>
        <v>0</v>
      </c>
      <c r="I35" s="62">
        <f t="shared" si="8"/>
        <v>0</v>
      </c>
      <c r="J35" s="62">
        <f t="shared" si="8"/>
        <v>0</v>
      </c>
      <c r="K35" s="62">
        <f t="shared" si="8"/>
        <v>0</v>
      </c>
      <c r="L35" s="62">
        <f t="shared" si="8"/>
        <v>0</v>
      </c>
      <c r="M35" s="62">
        <f t="shared" si="8"/>
        <v>0</v>
      </c>
      <c r="N35" s="62">
        <f t="shared" si="8"/>
        <v>0</v>
      </c>
      <c r="O35" s="62">
        <f t="shared" si="7"/>
        <v>0</v>
      </c>
      <c r="Q35" s="60">
        <f t="shared" ref="Q35:Q53" si="9">C35</f>
        <v>0</v>
      </c>
      <c r="R35" s="60">
        <f t="shared" ref="R35:R53" si="10">(O35-Q35)/11</f>
        <v>0</v>
      </c>
      <c r="S35" s="60">
        <f t="shared" ref="S35:S53" si="11">+R35+Q35</f>
        <v>0</v>
      </c>
    </row>
    <row r="36" spans="2:19" x14ac:dyDescent="0.25">
      <c r="B36" s="60" t="s">
        <v>409</v>
      </c>
      <c r="C36" s="62">
        <f t="shared" ref="C36:N36" si="12">C9</f>
        <v>2500</v>
      </c>
      <c r="D36" s="62">
        <f t="shared" si="12"/>
        <v>2500</v>
      </c>
      <c r="E36" s="62">
        <f t="shared" si="12"/>
        <v>2500</v>
      </c>
      <c r="F36" s="62">
        <f t="shared" si="12"/>
        <v>2500</v>
      </c>
      <c r="G36" s="62">
        <f t="shared" si="12"/>
        <v>2500</v>
      </c>
      <c r="H36" s="62">
        <f t="shared" si="12"/>
        <v>2500</v>
      </c>
      <c r="I36" s="62">
        <f t="shared" si="12"/>
        <v>2500</v>
      </c>
      <c r="J36" s="62">
        <f t="shared" si="12"/>
        <v>2500</v>
      </c>
      <c r="K36" s="62">
        <f t="shared" si="12"/>
        <v>2500</v>
      </c>
      <c r="L36" s="62">
        <f t="shared" si="12"/>
        <v>2500</v>
      </c>
      <c r="M36" s="62">
        <f t="shared" si="12"/>
        <v>2500</v>
      </c>
      <c r="N36" s="62">
        <f t="shared" si="12"/>
        <v>2500</v>
      </c>
      <c r="O36" s="62">
        <f t="shared" si="7"/>
        <v>30000</v>
      </c>
      <c r="Q36" s="60">
        <f t="shared" si="9"/>
        <v>2500</v>
      </c>
      <c r="R36" s="60">
        <f t="shared" si="10"/>
        <v>2500</v>
      </c>
      <c r="S36" s="60">
        <f t="shared" si="11"/>
        <v>5000</v>
      </c>
    </row>
    <row r="37" spans="2:19" x14ac:dyDescent="0.25">
      <c r="B37" s="60" t="s">
        <v>128</v>
      </c>
      <c r="C37" s="62">
        <f t="shared" ref="C37:N37" si="13">C10</f>
        <v>61007.6</v>
      </c>
      <c r="D37" s="62">
        <f t="shared" si="13"/>
        <v>53223.799999999988</v>
      </c>
      <c r="E37" s="62">
        <f t="shared" si="13"/>
        <v>61615.499999999993</v>
      </c>
      <c r="F37" s="62">
        <f t="shared" si="13"/>
        <v>56979</v>
      </c>
      <c r="G37" s="62">
        <f t="shared" si="13"/>
        <v>56440.100000000006</v>
      </c>
      <c r="H37" s="62">
        <f t="shared" si="13"/>
        <v>61572.399999999994</v>
      </c>
      <c r="I37" s="62">
        <f t="shared" si="13"/>
        <v>154409.90000000002</v>
      </c>
      <c r="J37" s="62">
        <f t="shared" si="13"/>
        <v>154409.90000000002</v>
      </c>
      <c r="K37" s="62">
        <f t="shared" si="13"/>
        <v>154409.90000000002</v>
      </c>
      <c r="L37" s="62">
        <f t="shared" si="13"/>
        <v>154409.90000000002</v>
      </c>
      <c r="M37" s="62">
        <f t="shared" si="13"/>
        <v>154409.90000000002</v>
      </c>
      <c r="N37" s="62">
        <f t="shared" si="13"/>
        <v>154409.90000000002</v>
      </c>
      <c r="O37" s="62">
        <f t="shared" si="7"/>
        <v>1277297.8000000003</v>
      </c>
      <c r="Q37" s="60">
        <f t="shared" si="9"/>
        <v>61007.6</v>
      </c>
      <c r="R37" s="60">
        <f t="shared" si="10"/>
        <v>110571.83636363638</v>
      </c>
      <c r="S37" s="60">
        <f t="shared" si="11"/>
        <v>171579.43636363637</v>
      </c>
    </row>
    <row r="38" spans="2:19" x14ac:dyDescent="0.25">
      <c r="B38" s="60" t="s">
        <v>130</v>
      </c>
      <c r="C38" s="62">
        <f t="shared" ref="C38:N38" si="14">C11</f>
        <v>1204823.1036522903</v>
      </c>
      <c r="D38" s="62">
        <f t="shared" si="14"/>
        <v>1092437.6048039158</v>
      </c>
      <c r="E38" s="62">
        <f t="shared" si="14"/>
        <v>830003.45481029758</v>
      </c>
      <c r="F38" s="62">
        <f t="shared" si="14"/>
        <v>834296.03872335085</v>
      </c>
      <c r="G38" s="62">
        <f t="shared" si="14"/>
        <v>671408.91075308493</v>
      </c>
      <c r="H38" s="62">
        <f t="shared" si="14"/>
        <v>653926.22867764777</v>
      </c>
      <c r="I38" s="62">
        <f t="shared" si="14"/>
        <v>532600.92629569559</v>
      </c>
      <c r="J38" s="62">
        <f t="shared" si="14"/>
        <v>550572.75920576323</v>
      </c>
      <c r="K38" s="62">
        <f t="shared" si="14"/>
        <v>657045.44283007842</v>
      </c>
      <c r="L38" s="62">
        <f t="shared" si="14"/>
        <v>644284.63050886197</v>
      </c>
      <c r="M38" s="62">
        <f t="shared" si="14"/>
        <v>760207.70434457192</v>
      </c>
      <c r="N38" s="62">
        <f t="shared" si="14"/>
        <v>935980.37158990791</v>
      </c>
      <c r="O38" s="62">
        <f t="shared" si="7"/>
        <v>9367587.1761954688</v>
      </c>
      <c r="Q38" s="60">
        <f t="shared" si="9"/>
        <v>1204823.1036522903</v>
      </c>
      <c r="R38" s="60">
        <f t="shared" si="10"/>
        <v>742069.46114028897</v>
      </c>
      <c r="S38" s="60">
        <f t="shared" si="11"/>
        <v>1946892.5647925793</v>
      </c>
    </row>
    <row r="39" spans="2:19" x14ac:dyDescent="0.25">
      <c r="B39" s="60" t="s">
        <v>132</v>
      </c>
      <c r="C39" s="160">
        <f>C12+C63</f>
        <v>10332703.078479698</v>
      </c>
      <c r="D39" s="160">
        <f t="shared" ref="D39:N39" si="15">D12+D63</f>
        <v>9063432.5450716205</v>
      </c>
      <c r="E39" s="160">
        <f t="shared" si="15"/>
        <v>8720523.0844316296</v>
      </c>
      <c r="F39" s="160">
        <f t="shared" si="15"/>
        <v>8231944.4775954811</v>
      </c>
      <c r="G39" s="160">
        <f t="shared" si="15"/>
        <v>6870225.6824344629</v>
      </c>
      <c r="H39" s="160">
        <f t="shared" si="15"/>
        <v>6602221.1521192743</v>
      </c>
      <c r="I39" s="160">
        <f t="shared" si="15"/>
        <v>6215548.1634189375</v>
      </c>
      <c r="J39" s="160">
        <f t="shared" si="15"/>
        <v>6125164.1062069871</v>
      </c>
      <c r="K39" s="160">
        <f t="shared" si="15"/>
        <v>6578506.7416376173</v>
      </c>
      <c r="L39" s="160">
        <f t="shared" si="15"/>
        <v>6375873.5099214939</v>
      </c>
      <c r="M39" s="160">
        <f t="shared" si="15"/>
        <v>7543923.537982638</v>
      </c>
      <c r="N39" s="160">
        <f t="shared" si="15"/>
        <v>9295028.770852102</v>
      </c>
      <c r="O39" s="62">
        <f t="shared" si="7"/>
        <v>91955094.850151941</v>
      </c>
      <c r="Q39" s="60">
        <f t="shared" si="9"/>
        <v>10332703.078479698</v>
      </c>
      <c r="R39" s="60">
        <f t="shared" si="10"/>
        <v>7420217.4337883862</v>
      </c>
      <c r="S39" s="60">
        <f t="shared" si="11"/>
        <v>17752920.512268085</v>
      </c>
    </row>
    <row r="40" spans="2:19" x14ac:dyDescent="0.25">
      <c r="B40" s="60" t="s">
        <v>134</v>
      </c>
      <c r="C40" s="160">
        <f>C13+C64</f>
        <v>16821715.790375646</v>
      </c>
      <c r="D40" s="160">
        <f t="shared" ref="D40:N40" si="16">D13+D64</f>
        <v>14745120.810441451</v>
      </c>
      <c r="E40" s="160">
        <f t="shared" si="16"/>
        <v>14127742.298849454</v>
      </c>
      <c r="F40" s="160">
        <f t="shared" si="16"/>
        <v>13316971.211536532</v>
      </c>
      <c r="G40" s="160">
        <f t="shared" si="16"/>
        <v>11326794.363864098</v>
      </c>
      <c r="H40" s="160">
        <f t="shared" si="16"/>
        <v>10779936.919677764</v>
      </c>
      <c r="I40" s="160">
        <f t="shared" si="16"/>
        <v>10637151.888926078</v>
      </c>
      <c r="J40" s="160">
        <f t="shared" si="16"/>
        <v>10305658.973808309</v>
      </c>
      <c r="K40" s="160">
        <f t="shared" si="16"/>
        <v>10782759.144917725</v>
      </c>
      <c r="L40" s="160">
        <f t="shared" si="16"/>
        <v>10392652.62118388</v>
      </c>
      <c r="M40" s="160">
        <f t="shared" si="16"/>
        <v>12316170.214293571</v>
      </c>
      <c r="N40" s="160">
        <f t="shared" si="16"/>
        <v>14845380.433719335</v>
      </c>
      <c r="O40" s="62">
        <f t="shared" si="7"/>
        <v>150398054.67159384</v>
      </c>
      <c r="Q40" s="60">
        <f t="shared" si="9"/>
        <v>16821715.790375646</v>
      </c>
      <c r="R40" s="60">
        <f t="shared" si="10"/>
        <v>12143303.534656199</v>
      </c>
      <c r="S40" s="60">
        <f t="shared" si="11"/>
        <v>28965019.325031847</v>
      </c>
    </row>
    <row r="41" spans="2:19" x14ac:dyDescent="0.25">
      <c r="B41" s="60" t="s">
        <v>136</v>
      </c>
      <c r="C41" s="62">
        <f t="shared" ref="C41:N41" si="17">C14</f>
        <v>9779619.8118002024</v>
      </c>
      <c r="D41" s="62">
        <f t="shared" si="17"/>
        <v>8825927.1878651772</v>
      </c>
      <c r="E41" s="62">
        <f t="shared" si="17"/>
        <v>8420456.6661622562</v>
      </c>
      <c r="F41" s="62">
        <f t="shared" si="17"/>
        <v>8068799.2794953296</v>
      </c>
      <c r="G41" s="62">
        <f t="shared" si="17"/>
        <v>6856285.4826003537</v>
      </c>
      <c r="H41" s="62">
        <f t="shared" si="17"/>
        <v>6504663.5503082853</v>
      </c>
      <c r="I41" s="62">
        <f t="shared" si="17"/>
        <v>6444546.0419701329</v>
      </c>
      <c r="J41" s="62">
        <f t="shared" si="17"/>
        <v>6207563.7364963042</v>
      </c>
      <c r="K41" s="62">
        <f t="shared" si="17"/>
        <v>6182194.3809887758</v>
      </c>
      <c r="L41" s="62">
        <f t="shared" si="17"/>
        <v>6716307.0339726005</v>
      </c>
      <c r="M41" s="62">
        <f t="shared" si="17"/>
        <v>7356110.8365502618</v>
      </c>
      <c r="N41" s="62">
        <f t="shared" si="17"/>
        <v>8774979.7711294703</v>
      </c>
      <c r="O41" s="62">
        <f t="shared" si="7"/>
        <v>90137453.779339164</v>
      </c>
      <c r="Q41" s="60">
        <f t="shared" si="9"/>
        <v>9779619.8118002024</v>
      </c>
      <c r="R41" s="60">
        <f t="shared" si="10"/>
        <v>7305257.6334126331</v>
      </c>
      <c r="S41" s="60">
        <f t="shared" si="11"/>
        <v>17084877.445212834</v>
      </c>
    </row>
    <row r="42" spans="2:19" x14ac:dyDescent="0.25">
      <c r="B42" s="60" t="s">
        <v>138</v>
      </c>
      <c r="C42" s="62">
        <f t="shared" ref="C42:N42" si="18">C15</f>
        <v>6382781.3549935976</v>
      </c>
      <c r="D42" s="62">
        <f t="shared" si="18"/>
        <v>5963370.6703303009</v>
      </c>
      <c r="E42" s="62">
        <f t="shared" si="18"/>
        <v>6167316.9874552442</v>
      </c>
      <c r="F42" s="62">
        <f t="shared" si="18"/>
        <v>5826965.7107107388</v>
      </c>
      <c r="G42" s="62">
        <f t="shared" si="18"/>
        <v>5799240.5774231805</v>
      </c>
      <c r="H42" s="62">
        <f t="shared" si="18"/>
        <v>5764603.5812627459</v>
      </c>
      <c r="I42" s="62">
        <f t="shared" si="18"/>
        <v>5765464.5861513736</v>
      </c>
      <c r="J42" s="62">
        <f t="shared" si="18"/>
        <v>6003939.9680600381</v>
      </c>
      <c r="K42" s="62">
        <f t="shared" si="18"/>
        <v>6301536.920376908</v>
      </c>
      <c r="L42" s="62">
        <f t="shared" si="18"/>
        <v>5872071.4778784504</v>
      </c>
      <c r="M42" s="62">
        <f t="shared" si="18"/>
        <v>5622819.4773775321</v>
      </c>
      <c r="N42" s="62">
        <f t="shared" si="18"/>
        <v>6169048.0253063897</v>
      </c>
      <c r="O42" s="62">
        <f t="shared" si="7"/>
        <v>71639159.337326512</v>
      </c>
      <c r="Q42" s="60">
        <f t="shared" si="9"/>
        <v>6382781.3549935976</v>
      </c>
      <c r="R42" s="60">
        <f t="shared" si="10"/>
        <v>5932397.9983939016</v>
      </c>
      <c r="S42" s="60">
        <f t="shared" si="11"/>
        <v>12315179.353387499</v>
      </c>
    </row>
    <row r="43" spans="2:19" x14ac:dyDescent="0.25">
      <c r="B43" s="60" t="s">
        <v>140</v>
      </c>
      <c r="C43" s="62">
        <f t="shared" ref="C43:N43" si="19">C16</f>
        <v>13319895.552913971</v>
      </c>
      <c r="D43" s="62">
        <f t="shared" si="19"/>
        <v>12124745.785007115</v>
      </c>
      <c r="E43" s="62">
        <f t="shared" si="19"/>
        <v>13312947.088397544</v>
      </c>
      <c r="F43" s="62">
        <f t="shared" si="19"/>
        <v>12539268.077698186</v>
      </c>
      <c r="G43" s="62">
        <f t="shared" si="19"/>
        <v>12497171.341191834</v>
      </c>
      <c r="H43" s="62">
        <f t="shared" si="19"/>
        <v>11943364.100320419</v>
      </c>
      <c r="I43" s="62">
        <f t="shared" si="19"/>
        <v>11849526.281790297</v>
      </c>
      <c r="J43" s="62">
        <f t="shared" si="19"/>
        <v>12232901.20174248</v>
      </c>
      <c r="K43" s="62">
        <f t="shared" si="19"/>
        <v>11813924.683555983</v>
      </c>
      <c r="L43" s="62">
        <f t="shared" si="19"/>
        <v>12526173.326904688</v>
      </c>
      <c r="M43" s="62">
        <f t="shared" si="19"/>
        <v>12798317.076520167</v>
      </c>
      <c r="N43" s="62">
        <f t="shared" si="19"/>
        <v>13403038.031143678</v>
      </c>
      <c r="O43" s="62">
        <f t="shared" si="7"/>
        <v>150361272.54718637</v>
      </c>
      <c r="Q43" s="60">
        <f t="shared" si="9"/>
        <v>13319895.552913971</v>
      </c>
      <c r="R43" s="60">
        <f t="shared" si="10"/>
        <v>12458306.999479311</v>
      </c>
      <c r="S43" s="60">
        <f t="shared" si="11"/>
        <v>25778202.55239328</v>
      </c>
    </row>
    <row r="44" spans="2:19" x14ac:dyDescent="0.25">
      <c r="B44" s="60" t="s">
        <v>124</v>
      </c>
      <c r="C44" s="62">
        <f t="shared" ref="C44:N44" si="20">C17</f>
        <v>52513.250000000015</v>
      </c>
      <c r="D44" s="62">
        <f t="shared" si="20"/>
        <v>41538.699999999997</v>
      </c>
      <c r="E44" s="62">
        <f t="shared" si="20"/>
        <v>45370.849999999991</v>
      </c>
      <c r="F44" s="62">
        <f t="shared" si="20"/>
        <v>40662.650000000016</v>
      </c>
      <c r="G44" s="62">
        <f t="shared" si="20"/>
        <v>47901.7</v>
      </c>
      <c r="H44" s="62">
        <f t="shared" si="20"/>
        <v>41707.500000000007</v>
      </c>
      <c r="I44" s="62">
        <f t="shared" si="20"/>
        <v>41433.85</v>
      </c>
      <c r="J44" s="62">
        <f t="shared" si="20"/>
        <v>41997.8</v>
      </c>
      <c r="K44" s="62">
        <f t="shared" si="20"/>
        <v>41997.8</v>
      </c>
      <c r="L44" s="62">
        <f t="shared" si="20"/>
        <v>41997.8</v>
      </c>
      <c r="M44" s="62">
        <f t="shared" si="20"/>
        <v>41997.8</v>
      </c>
      <c r="N44" s="62">
        <f t="shared" si="20"/>
        <v>41997.8</v>
      </c>
      <c r="O44" s="62">
        <f t="shared" si="7"/>
        <v>521117.49999999994</v>
      </c>
      <c r="Q44" s="60">
        <f t="shared" si="9"/>
        <v>52513.250000000015</v>
      </c>
      <c r="R44" s="60">
        <f t="shared" si="10"/>
        <v>42600.38636363636</v>
      </c>
      <c r="S44" s="60">
        <f t="shared" si="11"/>
        <v>95113.636363636382</v>
      </c>
    </row>
    <row r="45" spans="2:19" x14ac:dyDescent="0.25">
      <c r="B45" s="60" t="s">
        <v>126</v>
      </c>
      <c r="C45" s="62">
        <f>C18*0</f>
        <v>0</v>
      </c>
      <c r="D45" s="62">
        <f t="shared" ref="D45:N45" si="21">D18*0</f>
        <v>0</v>
      </c>
      <c r="E45" s="62">
        <f t="shared" si="21"/>
        <v>0</v>
      </c>
      <c r="F45" s="62">
        <f t="shared" si="21"/>
        <v>0</v>
      </c>
      <c r="G45" s="62">
        <f t="shared" si="21"/>
        <v>0</v>
      </c>
      <c r="H45" s="62">
        <f t="shared" si="21"/>
        <v>0</v>
      </c>
      <c r="I45" s="62">
        <f t="shared" si="21"/>
        <v>0</v>
      </c>
      <c r="J45" s="62">
        <f t="shared" si="21"/>
        <v>0</v>
      </c>
      <c r="K45" s="62">
        <f t="shared" si="21"/>
        <v>0</v>
      </c>
      <c r="L45" s="62">
        <f t="shared" si="21"/>
        <v>0</v>
      </c>
      <c r="M45" s="62">
        <f t="shared" si="21"/>
        <v>0</v>
      </c>
      <c r="N45" s="62">
        <f t="shared" si="21"/>
        <v>0</v>
      </c>
      <c r="O45" s="62">
        <f t="shared" si="7"/>
        <v>0</v>
      </c>
      <c r="Q45" s="60">
        <f t="shared" si="9"/>
        <v>0</v>
      </c>
      <c r="R45" s="60">
        <f t="shared" si="10"/>
        <v>0</v>
      </c>
      <c r="S45" s="60">
        <f t="shared" si="11"/>
        <v>0</v>
      </c>
    </row>
    <row r="46" spans="2:19" x14ac:dyDescent="0.25">
      <c r="B46" s="60" t="s">
        <v>380</v>
      </c>
      <c r="C46" s="62">
        <f t="shared" ref="C46:N46" si="22">C19</f>
        <v>2500</v>
      </c>
      <c r="D46" s="62">
        <f t="shared" si="22"/>
        <v>2500</v>
      </c>
      <c r="E46" s="62">
        <f t="shared" si="22"/>
        <v>2500</v>
      </c>
      <c r="F46" s="62">
        <f t="shared" si="22"/>
        <v>2500</v>
      </c>
      <c r="G46" s="62">
        <f t="shared" si="22"/>
        <v>2500</v>
      </c>
      <c r="H46" s="62">
        <f t="shared" si="22"/>
        <v>2500</v>
      </c>
      <c r="I46" s="62">
        <f t="shared" si="22"/>
        <v>2500</v>
      </c>
      <c r="J46" s="62">
        <f t="shared" si="22"/>
        <v>2500</v>
      </c>
      <c r="K46" s="62">
        <f t="shared" si="22"/>
        <v>2500</v>
      </c>
      <c r="L46" s="62">
        <f t="shared" si="22"/>
        <v>2500</v>
      </c>
      <c r="M46" s="62">
        <f t="shared" si="22"/>
        <v>2500</v>
      </c>
      <c r="N46" s="62">
        <f t="shared" si="22"/>
        <v>2500</v>
      </c>
      <c r="O46" s="62">
        <f t="shared" si="7"/>
        <v>30000</v>
      </c>
      <c r="Q46" s="60">
        <f t="shared" si="9"/>
        <v>2500</v>
      </c>
      <c r="R46" s="60">
        <f t="shared" si="10"/>
        <v>2500</v>
      </c>
      <c r="S46" s="60">
        <f t="shared" si="11"/>
        <v>5000</v>
      </c>
    </row>
    <row r="47" spans="2:19" x14ac:dyDescent="0.25">
      <c r="B47" s="60" t="s">
        <v>162</v>
      </c>
      <c r="C47" s="62">
        <f t="shared" ref="C47:N47" si="23">C20</f>
        <v>4190289.6333333338</v>
      </c>
      <c r="D47" s="62">
        <f t="shared" si="23"/>
        <v>3593519.2790399999</v>
      </c>
      <c r="E47" s="62">
        <f t="shared" si="23"/>
        <v>3935588.5999999987</v>
      </c>
      <c r="F47" s="62">
        <f t="shared" si="23"/>
        <v>3619432.7500000005</v>
      </c>
      <c r="G47" s="62">
        <f t="shared" si="23"/>
        <v>3492849.35</v>
      </c>
      <c r="H47" s="62">
        <f t="shared" si="23"/>
        <v>3340261.5000000005</v>
      </c>
      <c r="I47" s="62">
        <f t="shared" si="23"/>
        <v>3402924.0999999996</v>
      </c>
      <c r="J47" s="62">
        <f t="shared" si="23"/>
        <v>3531446.119189362</v>
      </c>
      <c r="K47" s="62">
        <f t="shared" si="23"/>
        <v>3244723.6230351198</v>
      </c>
      <c r="L47" s="62">
        <f t="shared" si="23"/>
        <v>3567032.9465630795</v>
      </c>
      <c r="M47" s="62">
        <f t="shared" si="23"/>
        <v>3618443.9292163779</v>
      </c>
      <c r="N47" s="62">
        <f t="shared" si="23"/>
        <v>3834414.8350100354</v>
      </c>
      <c r="O47" s="62">
        <f t="shared" si="7"/>
        <v>43370926.66538731</v>
      </c>
      <c r="Q47" s="60">
        <f t="shared" si="9"/>
        <v>4190289.6333333338</v>
      </c>
      <c r="R47" s="60">
        <f t="shared" si="10"/>
        <v>3561876.0938230888</v>
      </c>
      <c r="S47" s="60">
        <f t="shared" si="11"/>
        <v>7752165.727156423</v>
      </c>
    </row>
    <row r="48" spans="2:19" x14ac:dyDescent="0.25">
      <c r="B48" s="60" t="s">
        <v>165</v>
      </c>
      <c r="C48" s="62">
        <f>C21-'IND 2021 Bud'!J29-'IND 2021 Bud'!J31</f>
        <v>8710383.2833266649</v>
      </c>
      <c r="D48" s="62">
        <f>D21-'IND 2021 Bud'!K29-'IND 2021 Bud'!K31</f>
        <v>7844167.4076979989</v>
      </c>
      <c r="E48" s="62">
        <f>E21-'IND 2021 Bud'!L29-'IND 2021 Bud'!L31</f>
        <v>8945264.0666599981</v>
      </c>
      <c r="F48" s="62">
        <f>F21-'IND 2021 Bud'!M29-'IND 2021 Bud'!M31</f>
        <v>8847220.366659997</v>
      </c>
      <c r="G48" s="62">
        <f>G21-'IND 2021 Bud'!N29-'IND 2021 Bud'!N31</f>
        <v>8570375.9666599985</v>
      </c>
      <c r="H48" s="62">
        <f>H21-'IND 2021 Bud'!O29-'IND 2021 Bud'!O31</f>
        <v>7997495.4666599976</v>
      </c>
      <c r="I48" s="62">
        <f>I21-'IND 2021 Bud'!P29-'IND 2021 Bud'!P31</f>
        <v>8047191.5166599983</v>
      </c>
      <c r="J48" s="62">
        <f>J21-'IND 2021 Bud'!Q29-'IND 2021 Bud'!Q31</f>
        <v>7603699.4906726237</v>
      </c>
      <c r="K48" s="62">
        <f>K21-'IND 2021 Bud'!R29-'IND 2021 Bud'!R31</f>
        <v>7588972.935542264</v>
      </c>
      <c r="L48" s="62">
        <f>L21-'IND 2021 Bud'!S29-'IND 2021 Bud'!S31</f>
        <v>8614453.3107071444</v>
      </c>
      <c r="M48" s="62">
        <f>M21-'IND 2021 Bud'!T29-'IND 2021 Bud'!T31</f>
        <v>7962002.3877092367</v>
      </c>
      <c r="N48" s="62">
        <f>N21-'IND 2021 Bud'!U29-'IND 2021 Bud'!U31</f>
        <v>8731495.8207008131</v>
      </c>
      <c r="O48" s="62">
        <f t="shared" si="7"/>
        <v>99462722.019656733</v>
      </c>
      <c r="Q48" s="60">
        <f t="shared" si="9"/>
        <v>8710383.2833266649</v>
      </c>
      <c r="R48" s="60">
        <f t="shared" si="10"/>
        <v>8250212.6123936418</v>
      </c>
      <c r="S48" s="60">
        <f t="shared" si="11"/>
        <v>16960595.895720307</v>
      </c>
    </row>
    <row r="49" spans="2:21" x14ac:dyDescent="0.25">
      <c r="B49" s="60" t="s">
        <v>167</v>
      </c>
      <c r="C49" s="62">
        <f>C22-'IND 2021 Bud'!J23</f>
        <v>0</v>
      </c>
      <c r="D49" s="62">
        <f>D22-'IND 2021 Bud'!K23</f>
        <v>0</v>
      </c>
      <c r="E49" s="62">
        <f>E22-'IND 2021 Bud'!L23</f>
        <v>0</v>
      </c>
      <c r="F49" s="62">
        <f>F22-'IND 2021 Bud'!M23</f>
        <v>0</v>
      </c>
      <c r="G49" s="62">
        <f>G22-'IND 2021 Bud'!N23</f>
        <v>0</v>
      </c>
      <c r="H49" s="62">
        <f>H22-'IND 2021 Bud'!O23</f>
        <v>0</v>
      </c>
      <c r="I49" s="62">
        <f>I22-'IND 2021 Bud'!P23</f>
        <v>0</v>
      </c>
      <c r="J49" s="62">
        <f>J22-'IND 2021 Bud'!Q23</f>
        <v>0</v>
      </c>
      <c r="K49" s="62">
        <f>K22-'IND 2021 Bud'!R23</f>
        <v>0</v>
      </c>
      <c r="L49" s="62">
        <f>L22-'IND 2021 Bud'!S23</f>
        <v>0</v>
      </c>
      <c r="M49" s="62">
        <f>M22-'IND 2021 Bud'!T23</f>
        <v>0</v>
      </c>
      <c r="N49" s="62">
        <f>N22-'IND 2021 Bud'!U23</f>
        <v>0</v>
      </c>
      <c r="O49" s="62">
        <f t="shared" si="7"/>
        <v>0</v>
      </c>
      <c r="Q49" s="60">
        <f t="shared" si="9"/>
        <v>0</v>
      </c>
      <c r="R49" s="60">
        <f t="shared" si="10"/>
        <v>0</v>
      </c>
      <c r="S49" s="60">
        <f t="shared" si="11"/>
        <v>0</v>
      </c>
    </row>
    <row r="50" spans="2:21" x14ac:dyDescent="0.25">
      <c r="B50" s="60" t="s">
        <v>258</v>
      </c>
      <c r="C50" s="62">
        <f>C23*0</f>
        <v>0</v>
      </c>
      <c r="D50" s="62">
        <f t="shared" ref="D50:N50" si="24">D23*0</f>
        <v>0</v>
      </c>
      <c r="E50" s="62">
        <f t="shared" si="24"/>
        <v>0</v>
      </c>
      <c r="F50" s="62">
        <f t="shared" si="24"/>
        <v>0</v>
      </c>
      <c r="G50" s="62">
        <f t="shared" si="24"/>
        <v>0</v>
      </c>
      <c r="H50" s="62">
        <f t="shared" si="24"/>
        <v>0</v>
      </c>
      <c r="I50" s="62">
        <f t="shared" si="24"/>
        <v>0</v>
      </c>
      <c r="J50" s="62">
        <f t="shared" si="24"/>
        <v>0</v>
      </c>
      <c r="K50" s="62">
        <f t="shared" si="24"/>
        <v>0</v>
      </c>
      <c r="L50" s="62">
        <f t="shared" si="24"/>
        <v>0</v>
      </c>
      <c r="M50" s="62">
        <f t="shared" si="24"/>
        <v>0</v>
      </c>
      <c r="N50" s="62">
        <f t="shared" si="24"/>
        <v>0</v>
      </c>
      <c r="O50" s="62">
        <f t="shared" si="7"/>
        <v>0</v>
      </c>
      <c r="Q50" s="60">
        <f t="shared" si="9"/>
        <v>0</v>
      </c>
      <c r="R50" s="60">
        <f t="shared" si="10"/>
        <v>0</v>
      </c>
      <c r="S50" s="60">
        <f t="shared" si="11"/>
        <v>0</v>
      </c>
    </row>
    <row r="51" spans="2:21" x14ac:dyDescent="0.25">
      <c r="B51" s="60" t="s">
        <v>172</v>
      </c>
      <c r="C51" s="62">
        <f t="shared" ref="C51:N51" si="25">C24</f>
        <v>240864.31666666665</v>
      </c>
      <c r="D51" s="62">
        <f t="shared" si="25"/>
        <v>215114.13188599999</v>
      </c>
      <c r="E51" s="62">
        <f t="shared" si="25"/>
        <v>138767.59999999998</v>
      </c>
      <c r="F51" s="62">
        <f t="shared" si="25"/>
        <v>154355.55000000002</v>
      </c>
      <c r="G51" s="62">
        <f t="shared" si="25"/>
        <v>128262.30000000002</v>
      </c>
      <c r="H51" s="62">
        <f t="shared" si="25"/>
        <v>115317.55000000002</v>
      </c>
      <c r="I51" s="62">
        <f t="shared" si="25"/>
        <v>109310.85</v>
      </c>
      <c r="J51" s="62">
        <f t="shared" si="25"/>
        <v>95462.56653637097</v>
      </c>
      <c r="K51" s="62">
        <f t="shared" si="25"/>
        <v>113135.82998658661</v>
      </c>
      <c r="L51" s="62">
        <f t="shared" si="25"/>
        <v>102647.37088574831</v>
      </c>
      <c r="M51" s="62">
        <f t="shared" si="25"/>
        <v>130697.99239315804</v>
      </c>
      <c r="N51" s="62">
        <f t="shared" si="25"/>
        <v>190561.5705080613</v>
      </c>
      <c r="O51" s="62">
        <f t="shared" si="7"/>
        <v>1734497.6288625922</v>
      </c>
      <c r="Q51" s="60">
        <f t="shared" si="9"/>
        <v>240864.31666666665</v>
      </c>
      <c r="R51" s="60">
        <f t="shared" si="10"/>
        <v>135784.84656326595</v>
      </c>
      <c r="S51" s="60">
        <f t="shared" si="11"/>
        <v>376649.1632299326</v>
      </c>
    </row>
    <row r="52" spans="2:21" x14ac:dyDescent="0.25">
      <c r="B52" s="60" t="s">
        <v>178</v>
      </c>
      <c r="C52" s="62">
        <f t="shared" ref="C52:N52" si="26">C25</f>
        <v>14023990</v>
      </c>
      <c r="D52" s="62">
        <f t="shared" si="26"/>
        <v>9394000</v>
      </c>
      <c r="E52" s="62">
        <f t="shared" si="26"/>
        <v>12747210</v>
      </c>
      <c r="F52" s="62">
        <f t="shared" si="26"/>
        <v>13238560</v>
      </c>
      <c r="G52" s="62">
        <f t="shared" si="26"/>
        <v>22181760</v>
      </c>
      <c r="H52" s="62">
        <f t="shared" si="26"/>
        <v>14212330</v>
      </c>
      <c r="I52" s="62">
        <f t="shared" si="26"/>
        <v>13805070</v>
      </c>
      <c r="J52" s="62">
        <f t="shared" si="26"/>
        <v>15606560</v>
      </c>
      <c r="K52" s="62">
        <f t="shared" si="26"/>
        <v>24648660</v>
      </c>
      <c r="L52" s="62">
        <f t="shared" si="26"/>
        <v>22562880</v>
      </c>
      <c r="M52" s="62">
        <f t="shared" si="26"/>
        <v>12473560</v>
      </c>
      <c r="N52" s="62">
        <f t="shared" si="26"/>
        <v>11654410</v>
      </c>
      <c r="O52" s="62">
        <f t="shared" si="7"/>
        <v>186548990</v>
      </c>
      <c r="Q52" s="60">
        <f t="shared" si="9"/>
        <v>14023990</v>
      </c>
      <c r="R52" s="60">
        <f t="shared" si="10"/>
        <v>15684090.909090908</v>
      </c>
      <c r="S52" s="60">
        <f t="shared" si="11"/>
        <v>29708080.909090906</v>
      </c>
    </row>
    <row r="53" spans="2:21" x14ac:dyDescent="0.25">
      <c r="B53" s="11" t="s">
        <v>392</v>
      </c>
      <c r="C53" s="62">
        <f t="shared" ref="C53" si="27">SUM(C34:C52)</f>
        <v>99084493.908218592</v>
      </c>
      <c r="D53" s="62">
        <f t="shared" ref="D53" si="28">SUM(D34:D52)</f>
        <v>83892813.825391263</v>
      </c>
      <c r="E53" s="62">
        <f t="shared" ref="E53" si="29">SUM(E34:E52)</f>
        <v>85755680.717963874</v>
      </c>
      <c r="F53" s="62">
        <f t="shared" ref="F53" si="30">SUM(F34:F52)</f>
        <v>81335696.734699383</v>
      </c>
      <c r="G53" s="62">
        <f t="shared" ref="G53" si="31">SUM(G34:G52)</f>
        <v>83126196.727722555</v>
      </c>
      <c r="H53" s="62">
        <f t="shared" ref="H53" si="32">SUM(H34:H52)</f>
        <v>71883533.087085918</v>
      </c>
      <c r="I53" s="62">
        <f t="shared" ref="I53" si="33">SUM(I34:I52)</f>
        <v>70711147.263827011</v>
      </c>
      <c r="J53" s="62">
        <f t="shared" ref="J53" si="34">SUM(J34:J52)</f>
        <v>72055768.40714848</v>
      </c>
      <c r="K53" s="62">
        <f t="shared" ref="K53" si="35">SUM(K34:K52)</f>
        <v>82134103.213874921</v>
      </c>
      <c r="L53" s="62">
        <f t="shared" ref="L53" si="36">SUM(L34:L52)</f>
        <v>81852389.899141073</v>
      </c>
      <c r="M53" s="62">
        <f t="shared" ref="M53" si="37">SUM(M34:M52)</f>
        <v>76440853.933539391</v>
      </c>
      <c r="N53" s="62">
        <f t="shared" ref="N53" si="38">SUM(N34:N52)</f>
        <v>87460782.193045959</v>
      </c>
      <c r="O53" s="62">
        <f t="shared" si="7"/>
        <v>975733459.91165841</v>
      </c>
      <c r="Q53" s="60">
        <f t="shared" si="9"/>
        <v>99084493.908218592</v>
      </c>
      <c r="R53" s="60">
        <f t="shared" si="10"/>
        <v>79695360.545767248</v>
      </c>
      <c r="S53" s="60">
        <f t="shared" si="11"/>
        <v>178779854.45398584</v>
      </c>
    </row>
    <row r="54" spans="2:21" x14ac:dyDescent="0.25">
      <c r="B54" s="11" t="s">
        <v>394</v>
      </c>
      <c r="C54" s="62">
        <f>C53-C52</f>
        <v>85060503.908218592</v>
      </c>
      <c r="D54" s="62">
        <f t="shared" ref="D54:N54" si="39">D53-D52</f>
        <v>74498813.825391263</v>
      </c>
      <c r="E54" s="62">
        <f t="shared" si="39"/>
        <v>73008470.717963874</v>
      </c>
      <c r="F54" s="62">
        <f t="shared" si="39"/>
        <v>68097136.734699383</v>
      </c>
      <c r="G54" s="62">
        <f t="shared" si="39"/>
        <v>60944436.727722555</v>
      </c>
      <c r="H54" s="62">
        <f t="shared" si="39"/>
        <v>57671203.087085918</v>
      </c>
      <c r="I54" s="62">
        <f t="shared" si="39"/>
        <v>56906077.263827011</v>
      </c>
      <c r="J54" s="62">
        <f t="shared" si="39"/>
        <v>56449208.40714848</v>
      </c>
      <c r="K54" s="62">
        <f t="shared" si="39"/>
        <v>57485443.213874921</v>
      </c>
      <c r="L54" s="62">
        <f t="shared" si="39"/>
        <v>59289509.899141073</v>
      </c>
      <c r="M54" s="62">
        <f t="shared" si="39"/>
        <v>63967293.933539391</v>
      </c>
      <c r="N54" s="62">
        <f t="shared" si="39"/>
        <v>75806372.193045959</v>
      </c>
      <c r="O54" s="62">
        <f t="shared" si="7"/>
        <v>789184469.91165841</v>
      </c>
      <c r="Q54" s="102"/>
      <c r="R54" s="102"/>
      <c r="S54" s="102"/>
    </row>
    <row r="56" spans="2:21" x14ac:dyDescent="0.25">
      <c r="Q56" s="147"/>
      <c r="R56" s="147" t="s">
        <v>413</v>
      </c>
      <c r="S56" s="148"/>
    </row>
    <row r="57" spans="2:21" x14ac:dyDescent="0.25">
      <c r="B57" s="102" t="s">
        <v>622</v>
      </c>
      <c r="C57" s="62">
        <v>1065372.6181775623</v>
      </c>
      <c r="D57" s="62">
        <v>980988.93429683056</v>
      </c>
      <c r="E57" s="62">
        <v>881025.83502211492</v>
      </c>
      <c r="F57" s="62">
        <v>782668.76697659586</v>
      </c>
      <c r="G57" s="62">
        <v>598465.93371937459</v>
      </c>
      <c r="H57" s="62">
        <v>480407.22474726726</v>
      </c>
      <c r="I57" s="62">
        <v>400979.06760399893</v>
      </c>
      <c r="J57" s="62">
        <v>381713.1729668199</v>
      </c>
      <c r="K57" s="62">
        <v>406064.8116691857</v>
      </c>
      <c r="L57" s="62">
        <v>432569.71903598163</v>
      </c>
      <c r="M57" s="62">
        <v>530198.06043309136</v>
      </c>
      <c r="N57" s="62">
        <v>757474.92192093388</v>
      </c>
      <c r="O57" s="62">
        <f>SUM(C57:N57)</f>
        <v>7697929.0665697567</v>
      </c>
      <c r="Q57" s="60">
        <f>C57</f>
        <v>1065372.6181775623</v>
      </c>
      <c r="R57" s="60">
        <f>(O57-Q57)/11</f>
        <v>602959.67712656315</v>
      </c>
      <c r="S57" s="60">
        <f>+R57+Q57</f>
        <v>1668332.2953041254</v>
      </c>
      <c r="T57" t="s">
        <v>621</v>
      </c>
    </row>
    <row r="58" spans="2:21" x14ac:dyDescent="0.25">
      <c r="B58" s="102" t="s">
        <v>627</v>
      </c>
      <c r="C58" s="62">
        <v>1065372.6181775623</v>
      </c>
      <c r="D58" s="62">
        <v>980988.93429683056</v>
      </c>
      <c r="E58" s="62">
        <v>881025.83502211492</v>
      </c>
      <c r="F58" s="62">
        <v>782668.76697659586</v>
      </c>
      <c r="G58" s="62">
        <v>598465.93371937459</v>
      </c>
      <c r="H58" s="62">
        <v>480407.22474726726</v>
      </c>
      <c r="I58" s="62">
        <v>400979.06760399893</v>
      </c>
      <c r="J58" s="62">
        <v>381713.1729668199</v>
      </c>
      <c r="K58" s="62">
        <v>406064.8116691857</v>
      </c>
      <c r="L58" s="62">
        <v>432569.71903598163</v>
      </c>
      <c r="M58" s="62">
        <v>530198.06043309136</v>
      </c>
      <c r="N58" s="62">
        <v>757474.92192093388</v>
      </c>
      <c r="O58" s="62">
        <f t="shared" ref="O58" si="40">SUM(C58:N58)</f>
        <v>7697929.0665697567</v>
      </c>
      <c r="Q58" s="60">
        <f>C58</f>
        <v>1065372.6181775623</v>
      </c>
      <c r="R58" s="60">
        <f t="shared" ref="R58:R59" si="41">(O58-Q58)/11</f>
        <v>602959.67712656315</v>
      </c>
      <c r="S58" s="60">
        <f t="shared" ref="S58:S59" si="42">+R58+Q58</f>
        <v>1668332.2953041254</v>
      </c>
      <c r="T58" t="s">
        <v>621</v>
      </c>
    </row>
    <row r="59" spans="2:21" x14ac:dyDescent="0.25">
      <c r="B59" s="10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Q59" s="60">
        <f t="shared" ref="Q59" si="43">E59</f>
        <v>0</v>
      </c>
      <c r="R59" s="60">
        <f t="shared" si="41"/>
        <v>0</v>
      </c>
      <c r="S59" s="60">
        <f t="shared" si="42"/>
        <v>0</v>
      </c>
    </row>
    <row r="61" spans="2:21" ht="15.75" thickBot="1" x14ac:dyDescent="0.3"/>
    <row r="62" spans="2:21" x14ac:dyDescent="0.25">
      <c r="B62" s="163" t="s">
        <v>628</v>
      </c>
      <c r="C62" s="164"/>
      <c r="D62" s="164"/>
      <c r="E62" s="164"/>
      <c r="F62" s="164"/>
      <c r="G62" s="164"/>
      <c r="H62" s="164"/>
      <c r="I62" s="164"/>
      <c r="J62" s="164"/>
      <c r="K62" s="164"/>
      <c r="L62" s="164"/>
      <c r="M62" s="164"/>
      <c r="N62" s="164"/>
      <c r="O62" s="164"/>
      <c r="P62" s="164"/>
      <c r="Q62" s="164"/>
      <c r="R62" s="164"/>
      <c r="S62" s="164"/>
      <c r="T62" s="164"/>
      <c r="U62" s="165"/>
    </row>
    <row r="63" spans="2:21" x14ac:dyDescent="0.25">
      <c r="B63" s="166" t="s">
        <v>632</v>
      </c>
      <c r="C63" s="167">
        <f>C$18*$P63</f>
        <v>428.82160657510008</v>
      </c>
      <c r="D63" s="167">
        <f t="shared" ref="D63:N64" si="44">D$18*$P63</f>
        <v>1933.8491766228124</v>
      </c>
      <c r="E63" s="167">
        <f t="shared" si="44"/>
        <v>1905.1262199559901</v>
      </c>
      <c r="F63" s="167">
        <f t="shared" si="44"/>
        <v>1626.9031845480044</v>
      </c>
      <c r="G63" s="167">
        <f t="shared" si="44"/>
        <v>1713.2849749092347</v>
      </c>
      <c r="H63" s="167">
        <f t="shared" si="44"/>
        <v>2377.2771199462009</v>
      </c>
      <c r="I63" s="167">
        <f t="shared" si="44"/>
        <v>1453.9266834647815</v>
      </c>
      <c r="J63" s="167">
        <f t="shared" si="44"/>
        <v>1686.7976820304154</v>
      </c>
      <c r="K63" s="167">
        <f t="shared" si="44"/>
        <v>1686.7976820304154</v>
      </c>
      <c r="L63" s="167">
        <f t="shared" si="44"/>
        <v>1686.7976820304154</v>
      </c>
      <c r="M63" s="167">
        <f t="shared" si="44"/>
        <v>1686.7976820304154</v>
      </c>
      <c r="N63" s="167">
        <f t="shared" si="44"/>
        <v>1686.7976820304154</v>
      </c>
      <c r="O63" s="168">
        <f>SUM(C63:N63)</f>
        <v>19873.177376174197</v>
      </c>
      <c r="P63" s="169">
        <v>0.42584072152442892</v>
      </c>
      <c r="Q63" s="162">
        <f>C63</f>
        <v>428.82160657510008</v>
      </c>
      <c r="R63" s="162">
        <f t="shared" ref="R63:R64" si="45">(O63-Q63)/11</f>
        <v>1767.6687063271906</v>
      </c>
      <c r="S63" s="162">
        <f>+Q63+R63</f>
        <v>2196.4903129022905</v>
      </c>
      <c r="T63" s="169" t="s">
        <v>633</v>
      </c>
      <c r="U63" s="170"/>
    </row>
    <row r="64" spans="2:21" x14ac:dyDescent="0.25">
      <c r="B64" s="166" t="s">
        <v>634</v>
      </c>
      <c r="C64" s="167">
        <f>C$18*$P64</f>
        <v>578.17839342490038</v>
      </c>
      <c r="D64" s="167">
        <f t="shared" si="44"/>
        <v>2607.400823377187</v>
      </c>
      <c r="E64" s="167">
        <f t="shared" si="44"/>
        <v>2568.6737800440101</v>
      </c>
      <c r="F64" s="167">
        <f t="shared" si="44"/>
        <v>2193.5468154519958</v>
      </c>
      <c r="G64" s="167">
        <f t="shared" si="44"/>
        <v>2310.015025090765</v>
      </c>
      <c r="H64" s="167">
        <f t="shared" si="44"/>
        <v>3205.2728800537998</v>
      </c>
      <c r="I64" s="167">
        <f t="shared" si="44"/>
        <v>1960.3233165352187</v>
      </c>
      <c r="J64" s="167">
        <f t="shared" si="44"/>
        <v>2274.3023179695847</v>
      </c>
      <c r="K64" s="167">
        <f t="shared" si="44"/>
        <v>2274.3023179695847</v>
      </c>
      <c r="L64" s="167">
        <f t="shared" si="44"/>
        <v>2274.3023179695847</v>
      </c>
      <c r="M64" s="167">
        <f t="shared" si="44"/>
        <v>2274.3023179695847</v>
      </c>
      <c r="N64" s="167">
        <f t="shared" si="44"/>
        <v>2274.3023179695847</v>
      </c>
      <c r="O64" s="168">
        <f>SUM(C64:N64)</f>
        <v>26794.922623825798</v>
      </c>
      <c r="P64" s="169">
        <v>0.57415927847557113</v>
      </c>
      <c r="Q64" s="162">
        <f>C64</f>
        <v>578.17839342490038</v>
      </c>
      <c r="R64" s="162">
        <f t="shared" si="45"/>
        <v>2383.3403845818998</v>
      </c>
      <c r="S64" s="162">
        <f>+Q64+R64</f>
        <v>2961.5187780067999</v>
      </c>
      <c r="T64" s="169" t="s">
        <v>635</v>
      </c>
      <c r="U64" s="170"/>
    </row>
    <row r="65" spans="2:19" s="174" customFormat="1" x14ac:dyDescent="0.25">
      <c r="B65" s="171"/>
      <c r="C65" s="172"/>
      <c r="D65" s="172"/>
      <c r="E65" s="172"/>
      <c r="F65" s="172"/>
      <c r="G65" s="172"/>
      <c r="H65" s="172"/>
      <c r="I65" s="172"/>
      <c r="J65" s="172"/>
      <c r="K65" s="172"/>
      <c r="L65" s="172"/>
      <c r="M65" s="172"/>
      <c r="N65" s="172"/>
      <c r="O65" s="173"/>
    </row>
    <row r="66" spans="2:19" s="174" customFormat="1" x14ac:dyDescent="0.25">
      <c r="B66" s="176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5"/>
    </row>
    <row r="67" spans="2:19" x14ac:dyDescent="0.25">
      <c r="Q67" t="s">
        <v>631</v>
      </c>
    </row>
    <row r="68" spans="2:19" x14ac:dyDescent="0.25">
      <c r="B68" s="159" t="s">
        <v>630</v>
      </c>
      <c r="C68" s="161">
        <f t="shared" ref="C68:N68" si="46">+C12+C63</f>
        <v>10332703.078479698</v>
      </c>
      <c r="D68" s="161">
        <f t="shared" si="46"/>
        <v>9063432.5450716205</v>
      </c>
      <c r="E68" s="158">
        <f t="shared" si="46"/>
        <v>8720523.0844316296</v>
      </c>
      <c r="F68" s="161">
        <f t="shared" si="46"/>
        <v>8231944.4775954811</v>
      </c>
      <c r="G68" s="161">
        <f t="shared" si="46"/>
        <v>6870225.6824344629</v>
      </c>
      <c r="H68" s="161">
        <f t="shared" si="46"/>
        <v>6602221.1521192743</v>
      </c>
      <c r="I68" s="161">
        <f t="shared" si="46"/>
        <v>6215548.1634189375</v>
      </c>
      <c r="J68" s="161">
        <f t="shared" si="46"/>
        <v>6125164.1062069871</v>
      </c>
      <c r="K68" s="161">
        <f t="shared" si="46"/>
        <v>6578506.7416376173</v>
      </c>
      <c r="L68" s="161">
        <f t="shared" si="46"/>
        <v>6375873.5099214939</v>
      </c>
      <c r="M68" s="161">
        <f t="shared" si="46"/>
        <v>7543923.537982638</v>
      </c>
      <c r="N68" s="161">
        <f t="shared" si="46"/>
        <v>9295028.770852102</v>
      </c>
      <c r="O68" s="158">
        <f t="shared" ref="O68" si="47">SUM(C68:N68)</f>
        <v>91955094.850151941</v>
      </c>
      <c r="Q68" s="60">
        <f t="shared" ref="Q68" si="48">C68</f>
        <v>10332703.078479698</v>
      </c>
      <c r="R68" s="60">
        <f t="shared" ref="R68" si="49">(O68-Q68)/11</f>
        <v>7420217.4337883862</v>
      </c>
      <c r="S68" s="60">
        <f t="shared" ref="S68" si="50">+R68+Q68</f>
        <v>17752920.512268085</v>
      </c>
    </row>
    <row r="69" spans="2:19" x14ac:dyDescent="0.25">
      <c r="B69" s="159" t="s">
        <v>629</v>
      </c>
      <c r="C69" s="161">
        <f t="shared" ref="C69:N69" si="51">+C64+C13</f>
        <v>16821715.790375646</v>
      </c>
      <c r="D69" s="161">
        <f t="shared" si="51"/>
        <v>14745120.810441451</v>
      </c>
      <c r="E69" s="158">
        <f t="shared" si="51"/>
        <v>14127742.298849454</v>
      </c>
      <c r="F69" s="161">
        <f t="shared" si="51"/>
        <v>13316971.211536532</v>
      </c>
      <c r="G69" s="161">
        <f t="shared" si="51"/>
        <v>11326794.363864098</v>
      </c>
      <c r="H69" s="161">
        <f t="shared" si="51"/>
        <v>10779936.919677764</v>
      </c>
      <c r="I69" s="161">
        <f t="shared" si="51"/>
        <v>10637151.888926078</v>
      </c>
      <c r="J69" s="161">
        <f t="shared" si="51"/>
        <v>10305658.973808309</v>
      </c>
      <c r="K69" s="161">
        <f t="shared" si="51"/>
        <v>10782759.144917725</v>
      </c>
      <c r="L69" s="161">
        <f t="shared" si="51"/>
        <v>10392652.62118388</v>
      </c>
      <c r="M69" s="161">
        <f t="shared" si="51"/>
        <v>12316170.214293571</v>
      </c>
      <c r="N69" s="161">
        <f t="shared" si="51"/>
        <v>14845380.433719335</v>
      </c>
      <c r="O69" s="158">
        <f>SUM(C69:N69)</f>
        <v>150398054.67159384</v>
      </c>
      <c r="Q69" s="60">
        <f>C69</f>
        <v>16821715.790375646</v>
      </c>
      <c r="R69" s="60">
        <f>(O69-Q69)/11</f>
        <v>12143303.534656199</v>
      </c>
      <c r="S69" s="60">
        <f>+R69+Q69</f>
        <v>28965019.325031847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0"/>
  <sheetViews>
    <sheetView topLeftCell="A24" workbookViewId="0">
      <selection activeCell="D26" sqref="D26"/>
    </sheetView>
  </sheetViews>
  <sheetFormatPr defaultRowHeight="15" x14ac:dyDescent="0.25"/>
  <cols>
    <col min="1" max="1" width="9.140625" style="144"/>
    <col min="2" max="2" width="45.42578125" bestFit="1" customWidth="1"/>
    <col min="3" max="3" width="16.140625" bestFit="1" customWidth="1"/>
    <col min="4" max="4" width="22.85546875" bestFit="1" customWidth="1"/>
    <col min="5" max="8" width="9.140625" hidden="1" customWidth="1"/>
    <col min="10" max="10" width="13.5703125" bestFit="1" customWidth="1"/>
    <col min="11" max="13" width="13.28515625" bestFit="1" customWidth="1"/>
    <col min="14" max="19" width="14.28515625" bestFit="1" customWidth="1"/>
    <col min="20" max="20" width="13.28515625" bestFit="1" customWidth="1"/>
    <col min="21" max="21" width="14.28515625" bestFit="1" customWidth="1"/>
    <col min="22" max="22" width="15.85546875" bestFit="1" customWidth="1"/>
    <col min="24" max="26" width="18" bestFit="1" customWidth="1"/>
  </cols>
  <sheetData>
    <row r="1" spans="1:26" x14ac:dyDescent="0.25">
      <c r="A1" s="146" t="s">
        <v>414</v>
      </c>
      <c r="C1" s="125"/>
      <c r="D1" s="125"/>
      <c r="E1" s="125"/>
      <c r="F1" s="125"/>
      <c r="G1" s="125"/>
      <c r="H1" s="125"/>
      <c r="I1" s="125"/>
      <c r="J1" s="126" t="s">
        <v>415</v>
      </c>
      <c r="K1" s="126" t="s">
        <v>415</v>
      </c>
      <c r="L1" s="126" t="s">
        <v>415</v>
      </c>
      <c r="M1" s="126" t="s">
        <v>415</v>
      </c>
      <c r="N1" s="126" t="s">
        <v>415</v>
      </c>
      <c r="O1" s="126" t="s">
        <v>415</v>
      </c>
      <c r="P1" s="126" t="s">
        <v>415</v>
      </c>
      <c r="Q1" s="126" t="s">
        <v>415</v>
      </c>
      <c r="R1" s="126" t="s">
        <v>415</v>
      </c>
      <c r="S1" s="126" t="s">
        <v>415</v>
      </c>
      <c r="T1" s="126" t="s">
        <v>415</v>
      </c>
      <c r="U1" s="126" t="s">
        <v>415</v>
      </c>
      <c r="V1" s="126" t="s">
        <v>415</v>
      </c>
    </row>
    <row r="2" spans="1:26" ht="21" x14ac:dyDescent="0.35">
      <c r="B2" s="127"/>
      <c r="C2" s="127"/>
      <c r="D2" s="128"/>
      <c r="E2" s="125"/>
      <c r="F2" s="125"/>
      <c r="G2" s="125"/>
      <c r="H2" s="125"/>
      <c r="I2" s="125"/>
      <c r="J2" s="126" t="s">
        <v>416</v>
      </c>
      <c r="K2" s="126" t="s">
        <v>416</v>
      </c>
      <c r="L2" s="126" t="s">
        <v>416</v>
      </c>
      <c r="M2" s="126" t="s">
        <v>416</v>
      </c>
      <c r="N2" s="126" t="s">
        <v>416</v>
      </c>
      <c r="O2" s="126" t="s">
        <v>416</v>
      </c>
      <c r="P2" s="126" t="s">
        <v>416</v>
      </c>
      <c r="Q2" s="126" t="s">
        <v>416</v>
      </c>
      <c r="R2" s="126" t="s">
        <v>416</v>
      </c>
      <c r="S2" s="126" t="s">
        <v>416</v>
      </c>
      <c r="T2" s="126" t="s">
        <v>416</v>
      </c>
      <c r="U2" s="126" t="s">
        <v>416</v>
      </c>
      <c r="V2" s="126"/>
      <c r="X2" s="138" t="s">
        <v>358</v>
      </c>
      <c r="Y2" s="138"/>
      <c r="Z2" s="138"/>
    </row>
    <row r="3" spans="1:26" ht="30" x14ac:dyDescent="0.25">
      <c r="A3" s="144" t="s">
        <v>619</v>
      </c>
      <c r="B3" s="125" t="s">
        <v>417</v>
      </c>
      <c r="C3" s="125"/>
      <c r="D3" s="125"/>
      <c r="E3" s="125"/>
      <c r="F3" s="125"/>
      <c r="G3" s="125"/>
      <c r="H3" s="125"/>
      <c r="I3" s="125"/>
      <c r="J3" s="126">
        <v>2021</v>
      </c>
      <c r="K3" s="126">
        <v>2021</v>
      </c>
      <c r="L3" s="126">
        <v>2021</v>
      </c>
      <c r="M3" s="126">
        <v>2021</v>
      </c>
      <c r="N3" s="126">
        <v>2021</v>
      </c>
      <c r="O3" s="126">
        <v>2021</v>
      </c>
      <c r="P3" s="126">
        <v>2021</v>
      </c>
      <c r="Q3" s="126">
        <v>2021</v>
      </c>
      <c r="R3" s="126">
        <v>2021</v>
      </c>
      <c r="S3" s="126">
        <v>2021</v>
      </c>
      <c r="T3" s="126">
        <v>2021</v>
      </c>
      <c r="U3" s="126">
        <v>2021</v>
      </c>
      <c r="V3" s="126"/>
      <c r="X3" s="139" t="s">
        <v>355</v>
      </c>
      <c r="Y3" s="139" t="s">
        <v>356</v>
      </c>
      <c r="Z3" s="139" t="s">
        <v>357</v>
      </c>
    </row>
    <row r="4" spans="1:26" x14ac:dyDescent="0.25">
      <c r="A4" s="145" t="s">
        <v>618</v>
      </c>
      <c r="B4" s="129" t="s">
        <v>418</v>
      </c>
      <c r="C4" s="129" t="s">
        <v>419</v>
      </c>
      <c r="D4" s="129" t="s">
        <v>420</v>
      </c>
      <c r="E4" s="129" t="s">
        <v>421</v>
      </c>
      <c r="F4" s="129" t="s">
        <v>422</v>
      </c>
      <c r="G4" s="129" t="s">
        <v>423</v>
      </c>
      <c r="H4" s="129" t="s">
        <v>424</v>
      </c>
      <c r="I4" s="129" t="s">
        <v>425</v>
      </c>
      <c r="J4" s="130">
        <v>44197</v>
      </c>
      <c r="K4" s="130">
        <v>44228</v>
      </c>
      <c r="L4" s="130">
        <v>44256</v>
      </c>
      <c r="M4" s="130">
        <v>44287</v>
      </c>
      <c r="N4" s="130">
        <v>44317</v>
      </c>
      <c r="O4" s="130">
        <v>44348</v>
      </c>
      <c r="P4" s="130">
        <v>44378</v>
      </c>
      <c r="Q4" s="130">
        <v>44409</v>
      </c>
      <c r="R4" s="130">
        <v>44440</v>
      </c>
      <c r="S4" s="130">
        <v>44470</v>
      </c>
      <c r="T4" s="130">
        <v>44501</v>
      </c>
      <c r="U4" s="130">
        <v>44531</v>
      </c>
      <c r="V4" s="131" t="s">
        <v>426</v>
      </c>
      <c r="X4" s="140"/>
      <c r="Y4" s="141" t="s">
        <v>413</v>
      </c>
      <c r="Z4" s="140"/>
    </row>
    <row r="5" spans="1:26" x14ac:dyDescent="0.25">
      <c r="A5" s="149"/>
      <c r="B5" s="125" t="s">
        <v>437</v>
      </c>
      <c r="C5" s="125" t="s">
        <v>438</v>
      </c>
      <c r="D5" s="125" t="s">
        <v>439</v>
      </c>
      <c r="E5" s="125" t="s">
        <v>440</v>
      </c>
      <c r="F5" s="125" t="s">
        <v>431</v>
      </c>
      <c r="G5" s="125" t="s">
        <v>432</v>
      </c>
      <c r="H5" s="125" t="s">
        <v>441</v>
      </c>
      <c r="I5" s="125" t="s">
        <v>441</v>
      </c>
      <c r="J5" s="132">
        <v>1132465.875</v>
      </c>
      <c r="K5" s="132">
        <v>1059399.1767450001</v>
      </c>
      <c r="L5" s="132">
        <v>1189909.55</v>
      </c>
      <c r="M5" s="132">
        <v>1108053.1000000001</v>
      </c>
      <c r="N5" s="132">
        <v>1071253.8500000001</v>
      </c>
      <c r="O5" s="132">
        <v>869441.7</v>
      </c>
      <c r="P5" s="132">
        <v>1105799.25</v>
      </c>
      <c r="Q5" s="132">
        <v>1039097.5915218581</v>
      </c>
      <c r="R5" s="132">
        <v>1034267.0062817211</v>
      </c>
      <c r="S5" s="132">
        <v>1079714.8999999999</v>
      </c>
      <c r="T5" s="132">
        <v>1090664</v>
      </c>
      <c r="U5" s="132">
        <v>1181896.3999999999</v>
      </c>
      <c r="V5" s="132">
        <v>12961962.399548579</v>
      </c>
      <c r="X5" s="142">
        <f>MAX(J5:U5)</f>
        <v>1189909.55</v>
      </c>
      <c r="Y5" s="142">
        <f>(V5-X5)/11</f>
        <v>1070186.6226862343</v>
      </c>
      <c r="Z5" s="142">
        <f>+Y5+X5</f>
        <v>2260096.1726862341</v>
      </c>
    </row>
    <row r="6" spans="1:26" x14ac:dyDescent="0.25">
      <c r="A6" s="149" t="s">
        <v>617</v>
      </c>
      <c r="B6" s="125" t="s">
        <v>448</v>
      </c>
      <c r="C6" s="125" t="s">
        <v>449</v>
      </c>
      <c r="D6" s="125" t="s">
        <v>429</v>
      </c>
      <c r="E6" s="125" t="s">
        <v>450</v>
      </c>
      <c r="F6" s="125" t="s">
        <v>451</v>
      </c>
      <c r="G6" s="125" t="s">
        <v>452</v>
      </c>
      <c r="H6" s="125" t="s">
        <v>453</v>
      </c>
      <c r="I6" s="125" t="s">
        <v>441</v>
      </c>
      <c r="J6" s="132">
        <v>100000</v>
      </c>
      <c r="K6" s="132">
        <v>100000</v>
      </c>
      <c r="L6" s="132">
        <v>100000</v>
      </c>
      <c r="M6" s="132">
        <v>100000</v>
      </c>
      <c r="N6" s="132">
        <v>100000</v>
      </c>
      <c r="O6" s="132">
        <v>100000</v>
      </c>
      <c r="P6" s="132">
        <v>100000</v>
      </c>
      <c r="Q6" s="132">
        <v>100000</v>
      </c>
      <c r="R6" s="132">
        <v>100000</v>
      </c>
      <c r="S6" s="132">
        <v>100000</v>
      </c>
      <c r="T6" s="132">
        <v>100000</v>
      </c>
      <c r="U6" s="132">
        <v>100000</v>
      </c>
      <c r="V6" s="132">
        <v>1200000</v>
      </c>
      <c r="X6" s="142">
        <f t="shared" ref="X6:X67" si="0">MAX(J6:U6)</f>
        <v>100000</v>
      </c>
      <c r="Y6" s="142">
        <f t="shared" ref="Y6:Y67" si="1">(V6-X6)/11</f>
        <v>100000</v>
      </c>
      <c r="Z6" s="142">
        <f t="shared" ref="Z6:Z67" si="2">+Y6+X6</f>
        <v>200000</v>
      </c>
    </row>
    <row r="7" spans="1:26" x14ac:dyDescent="0.25">
      <c r="A7" s="149" t="s">
        <v>615</v>
      </c>
      <c r="B7" s="125" t="s">
        <v>454</v>
      </c>
      <c r="C7" s="125" t="s">
        <v>455</v>
      </c>
      <c r="D7" s="125" t="s">
        <v>429</v>
      </c>
      <c r="E7" s="125" t="s">
        <v>456</v>
      </c>
      <c r="F7" s="125" t="s">
        <v>431</v>
      </c>
      <c r="G7" s="125" t="s">
        <v>446</v>
      </c>
      <c r="H7" s="125" t="s">
        <v>441</v>
      </c>
      <c r="I7" s="125" t="s">
        <v>441</v>
      </c>
      <c r="J7" s="132">
        <v>100</v>
      </c>
      <c r="K7" s="132">
        <v>100</v>
      </c>
      <c r="L7" s="132">
        <v>100</v>
      </c>
      <c r="M7" s="132">
        <v>100</v>
      </c>
      <c r="N7" s="132">
        <v>100</v>
      </c>
      <c r="O7" s="132">
        <v>100</v>
      </c>
      <c r="P7" s="132">
        <v>100</v>
      </c>
      <c r="Q7" s="132">
        <v>100</v>
      </c>
      <c r="R7" s="132">
        <v>100</v>
      </c>
      <c r="S7" s="132">
        <v>100</v>
      </c>
      <c r="T7" s="132">
        <v>100</v>
      </c>
      <c r="U7" s="132">
        <v>100</v>
      </c>
      <c r="V7" s="132">
        <v>1200</v>
      </c>
      <c r="X7" s="142">
        <f t="shared" si="0"/>
        <v>100</v>
      </c>
      <c r="Y7" s="142">
        <f t="shared" si="1"/>
        <v>100</v>
      </c>
      <c r="Z7" s="142">
        <f t="shared" si="2"/>
        <v>200</v>
      </c>
    </row>
    <row r="8" spans="1:26" x14ac:dyDescent="0.25">
      <c r="A8" s="149" t="s">
        <v>615</v>
      </c>
      <c r="B8" s="125" t="s">
        <v>460</v>
      </c>
      <c r="C8" s="125" t="s">
        <v>461</v>
      </c>
      <c r="D8" s="125" t="s">
        <v>462</v>
      </c>
      <c r="E8" s="125" t="s">
        <v>463</v>
      </c>
      <c r="F8" s="125" t="s">
        <v>431</v>
      </c>
      <c r="G8" s="125" t="s">
        <v>464</v>
      </c>
      <c r="H8" s="125" t="s">
        <v>441</v>
      </c>
      <c r="I8" s="125" t="s">
        <v>441</v>
      </c>
      <c r="J8" s="132">
        <v>0</v>
      </c>
      <c r="K8" s="132">
        <v>0</v>
      </c>
      <c r="L8" s="132">
        <v>0</v>
      </c>
      <c r="M8" s="132">
        <v>0</v>
      </c>
      <c r="N8" s="132">
        <v>0</v>
      </c>
      <c r="O8" s="132">
        <v>0</v>
      </c>
      <c r="P8" s="132">
        <v>0</v>
      </c>
      <c r="Q8" s="132">
        <v>0</v>
      </c>
      <c r="R8" s="132">
        <v>0</v>
      </c>
      <c r="S8" s="132">
        <v>0</v>
      </c>
      <c r="T8" s="132">
        <v>0</v>
      </c>
      <c r="U8" s="132">
        <v>0</v>
      </c>
      <c r="V8" s="132">
        <v>0</v>
      </c>
      <c r="X8" s="142">
        <f t="shared" si="0"/>
        <v>0</v>
      </c>
      <c r="Y8" s="142">
        <f t="shared" si="1"/>
        <v>0</v>
      </c>
      <c r="Z8" s="142">
        <f t="shared" si="2"/>
        <v>0</v>
      </c>
    </row>
    <row r="9" spans="1:26" x14ac:dyDescent="0.25">
      <c r="A9" s="149" t="s">
        <v>615</v>
      </c>
      <c r="B9" s="125" t="s">
        <v>478</v>
      </c>
      <c r="C9" s="125" t="s">
        <v>479</v>
      </c>
      <c r="D9" s="125" t="s">
        <v>480</v>
      </c>
      <c r="E9" s="125" t="s">
        <v>481</v>
      </c>
      <c r="F9" s="125" t="s">
        <v>431</v>
      </c>
      <c r="G9" s="125" t="s">
        <v>464</v>
      </c>
      <c r="H9" s="125" t="s">
        <v>441</v>
      </c>
      <c r="I9" s="125" t="s">
        <v>441</v>
      </c>
      <c r="J9" s="132">
        <v>11817090</v>
      </c>
      <c r="K9" s="132">
        <v>10519660</v>
      </c>
      <c r="L9" s="132">
        <v>11955410</v>
      </c>
      <c r="M9" s="132">
        <v>6622029</v>
      </c>
      <c r="N9" s="132">
        <v>12097480</v>
      </c>
      <c r="O9" s="132">
        <v>12211210</v>
      </c>
      <c r="P9" s="132">
        <v>13009410</v>
      </c>
      <c r="Q9" s="132">
        <v>13378880</v>
      </c>
      <c r="R9" s="132">
        <v>13130540</v>
      </c>
      <c r="S9" s="132">
        <v>12553400</v>
      </c>
      <c r="T9" s="132">
        <v>5402908</v>
      </c>
      <c r="U9" s="132">
        <v>11580600</v>
      </c>
      <c r="V9" s="132">
        <v>134278617</v>
      </c>
      <c r="X9" s="142">
        <f t="shared" si="0"/>
        <v>13378880</v>
      </c>
      <c r="Y9" s="142">
        <f t="shared" si="1"/>
        <v>10990885.181818182</v>
      </c>
      <c r="Z9" s="142">
        <f t="shared" si="2"/>
        <v>24369765.18181818</v>
      </c>
    </row>
    <row r="10" spans="1:26" x14ac:dyDescent="0.25">
      <c r="A10" s="149" t="s">
        <v>615</v>
      </c>
      <c r="B10" s="125" t="s">
        <v>478</v>
      </c>
      <c r="C10" s="125" t="s">
        <v>482</v>
      </c>
      <c r="D10" s="125" t="s">
        <v>476</v>
      </c>
      <c r="E10" s="125" t="s">
        <v>483</v>
      </c>
      <c r="F10" s="125" t="s">
        <v>431</v>
      </c>
      <c r="G10" s="125" t="s">
        <v>464</v>
      </c>
      <c r="H10" s="125" t="s">
        <v>441</v>
      </c>
      <c r="I10" s="125" t="s">
        <v>441</v>
      </c>
      <c r="J10" s="132">
        <v>24522427.560000002</v>
      </c>
      <c r="K10" s="132">
        <v>21841707.140000001</v>
      </c>
      <c r="L10" s="132">
        <v>19546344.600000001</v>
      </c>
      <c r="M10" s="132">
        <v>19623810.100000001</v>
      </c>
      <c r="N10" s="132">
        <v>23782797.579999998</v>
      </c>
      <c r="O10" s="132">
        <v>22357015.260000002</v>
      </c>
      <c r="P10" s="132">
        <v>21915262.5</v>
      </c>
      <c r="Q10" s="132">
        <v>25239980.829999998</v>
      </c>
      <c r="R10" s="132">
        <v>23828075.189999998</v>
      </c>
      <c r="S10" s="132">
        <v>25769065.199999996</v>
      </c>
      <c r="T10" s="132">
        <v>13326590.92</v>
      </c>
      <c r="U10" s="132">
        <v>24140969.259999998</v>
      </c>
      <c r="V10" s="132">
        <v>265894046.13999996</v>
      </c>
      <c r="X10" s="142">
        <f t="shared" si="0"/>
        <v>25769065.199999996</v>
      </c>
      <c r="Y10" s="142">
        <f t="shared" si="1"/>
        <v>21829543.721818179</v>
      </c>
      <c r="Z10" s="142">
        <f t="shared" si="2"/>
        <v>47598608.921818174</v>
      </c>
    </row>
    <row r="11" spans="1:26" x14ac:dyDescent="0.25">
      <c r="A11" s="149"/>
      <c r="B11" s="125" t="s">
        <v>498</v>
      </c>
      <c r="C11" s="125" t="s">
        <v>499</v>
      </c>
      <c r="D11" s="125" t="s">
        <v>429</v>
      </c>
      <c r="E11" s="125" t="s">
        <v>500</v>
      </c>
      <c r="F11" s="125" t="s">
        <v>431</v>
      </c>
      <c r="G11" s="125" t="s">
        <v>432</v>
      </c>
      <c r="H11" s="125" t="s">
        <v>441</v>
      </c>
      <c r="I11" s="125" t="s">
        <v>441</v>
      </c>
      <c r="J11" s="132">
        <v>2000000</v>
      </c>
      <c r="K11" s="132">
        <v>2000000</v>
      </c>
      <c r="L11" s="132">
        <v>2000000</v>
      </c>
      <c r="M11" s="132">
        <v>2000000</v>
      </c>
      <c r="N11" s="132">
        <v>2000000</v>
      </c>
      <c r="O11" s="132">
        <v>2000000</v>
      </c>
      <c r="P11" s="132">
        <v>2000000</v>
      </c>
      <c r="Q11" s="132">
        <v>2000000</v>
      </c>
      <c r="R11" s="132">
        <v>2000000</v>
      </c>
      <c r="S11" s="132">
        <v>2000000</v>
      </c>
      <c r="T11" s="132">
        <v>2000000</v>
      </c>
      <c r="U11" s="132">
        <v>2000000</v>
      </c>
      <c r="V11" s="132">
        <v>24000000</v>
      </c>
      <c r="X11" s="142">
        <f t="shared" si="0"/>
        <v>2000000</v>
      </c>
      <c r="Y11" s="142">
        <f t="shared" si="1"/>
        <v>2000000</v>
      </c>
      <c r="Z11" s="142">
        <f t="shared" si="2"/>
        <v>4000000</v>
      </c>
    </row>
    <row r="12" spans="1:26" x14ac:dyDescent="0.25">
      <c r="A12" s="149" t="s">
        <v>615</v>
      </c>
      <c r="B12" s="125" t="s">
        <v>501</v>
      </c>
      <c r="C12" s="125" t="s">
        <v>502</v>
      </c>
      <c r="D12" s="125" t="s">
        <v>429</v>
      </c>
      <c r="E12" s="125" t="s">
        <v>503</v>
      </c>
      <c r="F12" s="125" t="s">
        <v>431</v>
      </c>
      <c r="G12" s="125" t="s">
        <v>464</v>
      </c>
      <c r="H12" s="125" t="s">
        <v>441</v>
      </c>
      <c r="I12" s="125" t="s">
        <v>441</v>
      </c>
      <c r="J12" s="132">
        <v>9693808.2249999996</v>
      </c>
      <c r="K12" s="132">
        <v>9068363.7183229998</v>
      </c>
      <c r="L12" s="132">
        <v>21948056.949999999</v>
      </c>
      <c r="M12" s="132">
        <v>20848748.199999999</v>
      </c>
      <c r="N12" s="132">
        <v>25971563.050000001</v>
      </c>
      <c r="O12" s="132">
        <v>22175992.899999999</v>
      </c>
      <c r="P12" s="132">
        <v>21421044.450000003</v>
      </c>
      <c r="Q12" s="132">
        <v>11774484.502</v>
      </c>
      <c r="R12" s="132">
        <v>11774484.502</v>
      </c>
      <c r="S12" s="132">
        <v>11774484.502</v>
      </c>
      <c r="T12" s="132">
        <v>11774484.502</v>
      </c>
      <c r="U12" s="132">
        <v>11774484.502</v>
      </c>
      <c r="V12" s="132">
        <v>190000000.00332302</v>
      </c>
      <c r="X12" s="142">
        <f t="shared" si="0"/>
        <v>25971563.050000001</v>
      </c>
      <c r="Y12" s="142">
        <f t="shared" si="1"/>
        <v>14911676.086665727</v>
      </c>
      <c r="Z12" s="142">
        <f t="shared" si="2"/>
        <v>40883239.136665732</v>
      </c>
    </row>
    <row r="13" spans="1:26" x14ac:dyDescent="0.25">
      <c r="A13" s="149" t="s">
        <v>615</v>
      </c>
      <c r="B13" s="125" t="s">
        <v>507</v>
      </c>
      <c r="C13" s="125" t="s">
        <v>508</v>
      </c>
      <c r="D13" s="125" t="s">
        <v>462</v>
      </c>
      <c r="E13" s="125" t="s">
        <v>509</v>
      </c>
      <c r="F13" s="125" t="s">
        <v>431</v>
      </c>
      <c r="G13" s="125" t="s">
        <v>464</v>
      </c>
      <c r="H13" s="125" t="s">
        <v>441</v>
      </c>
      <c r="I13" s="125" t="s">
        <v>441</v>
      </c>
      <c r="J13" s="132">
        <v>4562110.05</v>
      </c>
      <c r="K13" s="132">
        <v>4267762.709574</v>
      </c>
      <c r="L13" s="132">
        <v>4569590.1999999993</v>
      </c>
      <c r="M13" s="132">
        <v>6191750.0999999996</v>
      </c>
      <c r="N13" s="132">
        <v>5132865.25</v>
      </c>
      <c r="O13" s="132">
        <v>4338065</v>
      </c>
      <c r="P13" s="132">
        <v>6436170.1500000004</v>
      </c>
      <c r="Q13" s="132">
        <v>6824646.0201238105</v>
      </c>
      <c r="R13" s="132">
        <v>7356408.5842633434</v>
      </c>
      <c r="S13" s="132">
        <v>9893011.7999428343</v>
      </c>
      <c r="T13" s="132">
        <v>6667289.8178705042</v>
      </c>
      <c r="U13" s="132">
        <v>5540078.2552788462</v>
      </c>
      <c r="V13" s="132">
        <v>71779747.937053338</v>
      </c>
      <c r="X13" s="142">
        <f t="shared" si="0"/>
        <v>9893011.7999428343</v>
      </c>
      <c r="Y13" s="142">
        <f t="shared" si="1"/>
        <v>5626066.9215555005</v>
      </c>
      <c r="Z13" s="142">
        <f t="shared" si="2"/>
        <v>15519078.721498335</v>
      </c>
    </row>
    <row r="14" spans="1:26" x14ac:dyDescent="0.25">
      <c r="A14" s="149"/>
      <c r="B14" s="125" t="s">
        <v>525</v>
      </c>
      <c r="C14" s="125" t="s">
        <v>526</v>
      </c>
      <c r="D14" s="125" t="s">
        <v>476</v>
      </c>
      <c r="E14" s="125" t="s">
        <v>527</v>
      </c>
      <c r="F14" s="125" t="s">
        <v>451</v>
      </c>
      <c r="G14" s="125" t="s">
        <v>528</v>
      </c>
      <c r="H14" s="125" t="s">
        <v>529</v>
      </c>
      <c r="I14" s="125" t="s">
        <v>441</v>
      </c>
      <c r="J14" s="132">
        <v>179646.875</v>
      </c>
      <c r="K14" s="132">
        <v>168056.05862500001</v>
      </c>
      <c r="L14" s="132">
        <v>182211.15000000002</v>
      </c>
      <c r="M14" s="132">
        <v>174111.6</v>
      </c>
      <c r="N14" s="132">
        <v>195096.3</v>
      </c>
      <c r="O14" s="132">
        <v>181706.55</v>
      </c>
      <c r="P14" s="132">
        <v>195741.40000000002</v>
      </c>
      <c r="Q14" s="132">
        <v>177363.08158462885</v>
      </c>
      <c r="R14" s="132">
        <v>196589.39087987453</v>
      </c>
      <c r="S14" s="132">
        <v>209764.39745331675</v>
      </c>
      <c r="T14" s="132">
        <v>174982.36351483813</v>
      </c>
      <c r="U14" s="132">
        <v>185247.91451962152</v>
      </c>
      <c r="V14" s="132">
        <v>2220517.0815772796</v>
      </c>
      <c r="X14" s="142">
        <f t="shared" si="0"/>
        <v>209764.39745331675</v>
      </c>
      <c r="Y14" s="142">
        <f t="shared" si="1"/>
        <v>182795.69855672389</v>
      </c>
      <c r="Z14" s="142">
        <f t="shared" si="2"/>
        <v>392560.09601004061</v>
      </c>
    </row>
    <row r="15" spans="1:26" x14ac:dyDescent="0.25">
      <c r="A15" s="149" t="s">
        <v>617</v>
      </c>
      <c r="B15" s="125" t="s">
        <v>546</v>
      </c>
      <c r="C15" s="125" t="s">
        <v>547</v>
      </c>
      <c r="D15" s="125" t="s">
        <v>476</v>
      </c>
      <c r="E15" s="125" t="s">
        <v>548</v>
      </c>
      <c r="F15" s="125" t="s">
        <v>431</v>
      </c>
      <c r="G15" s="125" t="s">
        <v>432</v>
      </c>
      <c r="H15" s="125" t="s">
        <v>441</v>
      </c>
      <c r="I15" s="125" t="s">
        <v>441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X15" s="142">
        <f t="shared" si="0"/>
        <v>0</v>
      </c>
      <c r="Y15" s="142">
        <f t="shared" si="1"/>
        <v>0</v>
      </c>
      <c r="Z15" s="142">
        <f t="shared" si="2"/>
        <v>0</v>
      </c>
    </row>
    <row r="16" spans="1:26" x14ac:dyDescent="0.25">
      <c r="A16" s="149" t="s">
        <v>616</v>
      </c>
      <c r="B16" s="125" t="s">
        <v>587</v>
      </c>
      <c r="C16" s="125" t="s">
        <v>588</v>
      </c>
      <c r="D16" s="125" t="s">
        <v>476</v>
      </c>
      <c r="E16" s="125" t="s">
        <v>589</v>
      </c>
      <c r="F16" s="125" t="s">
        <v>451</v>
      </c>
      <c r="G16" s="125" t="s">
        <v>528</v>
      </c>
      <c r="H16" s="125" t="s">
        <v>529</v>
      </c>
      <c r="I16" s="125" t="s">
        <v>441</v>
      </c>
      <c r="J16" s="132">
        <v>74188.745583333337</v>
      </c>
      <c r="K16" s="132">
        <v>76840.917574909996</v>
      </c>
      <c r="L16" s="132">
        <v>82759.109499999991</v>
      </c>
      <c r="M16" s="132">
        <v>85516.573999999993</v>
      </c>
      <c r="N16" s="132">
        <v>93082.541999999987</v>
      </c>
      <c r="O16" s="132">
        <v>88894.613499999992</v>
      </c>
      <c r="P16" s="132">
        <v>92094.36</v>
      </c>
      <c r="Q16" s="132">
        <v>82693.659275984173</v>
      </c>
      <c r="R16" s="132">
        <v>95792.024705913427</v>
      </c>
      <c r="S16" s="132">
        <v>74342.620598483554</v>
      </c>
      <c r="T16" s="132">
        <v>84704.065427423106</v>
      </c>
      <c r="U16" s="132">
        <v>69385.524227032744</v>
      </c>
      <c r="V16" s="132">
        <v>1000294.7563930803</v>
      </c>
      <c r="X16" s="142">
        <f t="shared" si="0"/>
        <v>95792.024705913427</v>
      </c>
      <c r="Y16" s="142">
        <f t="shared" si="1"/>
        <v>82227.521062469721</v>
      </c>
      <c r="Z16" s="142">
        <f t="shared" si="2"/>
        <v>178019.54576838313</v>
      </c>
    </row>
    <row r="17" spans="1:26" x14ac:dyDescent="0.25">
      <c r="A17" s="149" t="s">
        <v>617</v>
      </c>
      <c r="B17" s="125" t="s">
        <v>597</v>
      </c>
      <c r="C17" s="125" t="s">
        <v>598</v>
      </c>
      <c r="D17" s="125" t="s">
        <v>429</v>
      </c>
      <c r="E17" s="125" t="s">
        <v>599</v>
      </c>
      <c r="F17" s="125" t="s">
        <v>431</v>
      </c>
      <c r="G17" s="125" t="s">
        <v>432</v>
      </c>
      <c r="H17" s="125" t="s">
        <v>441</v>
      </c>
      <c r="I17" s="125" t="s">
        <v>441</v>
      </c>
      <c r="J17" s="132">
        <v>3985693.1583333337</v>
      </c>
      <c r="K17" s="132">
        <v>3514080.1720123333</v>
      </c>
      <c r="L17" s="132">
        <v>3797979.1</v>
      </c>
      <c r="M17" s="132">
        <v>3999714.75</v>
      </c>
      <c r="N17" s="132">
        <v>3737156</v>
      </c>
      <c r="O17" s="132">
        <v>3838477</v>
      </c>
      <c r="P17" s="132">
        <v>4068873.6</v>
      </c>
      <c r="Q17" s="132">
        <v>3767372.1488060481</v>
      </c>
      <c r="R17" s="132">
        <v>3688511.1882127654</v>
      </c>
      <c r="S17" s="132">
        <v>3773943.6532839639</v>
      </c>
      <c r="T17" s="132">
        <v>3740624.0406618784</v>
      </c>
      <c r="U17" s="132">
        <v>3826900.296530745</v>
      </c>
      <c r="V17" s="132">
        <v>45739325.107841067</v>
      </c>
      <c r="X17" s="142">
        <f t="shared" si="0"/>
        <v>4068873.6</v>
      </c>
      <c r="Y17" s="142">
        <f t="shared" si="1"/>
        <v>3788222.8643491878</v>
      </c>
      <c r="Z17" s="142">
        <f t="shared" si="2"/>
        <v>7857096.4643491879</v>
      </c>
    </row>
    <row r="18" spans="1:26" x14ac:dyDescent="0.25">
      <c r="A18" s="149" t="s">
        <v>617</v>
      </c>
      <c r="B18" s="125" t="s">
        <v>597</v>
      </c>
      <c r="C18" s="125" t="s">
        <v>600</v>
      </c>
      <c r="D18" s="125" t="s">
        <v>439</v>
      </c>
      <c r="E18" s="125" t="s">
        <v>601</v>
      </c>
      <c r="F18" s="125" t="s">
        <v>431</v>
      </c>
      <c r="G18" s="125" t="s">
        <v>432</v>
      </c>
      <c r="H18" s="125" t="s">
        <v>441</v>
      </c>
      <c r="I18" s="125" t="s">
        <v>441</v>
      </c>
      <c r="J18" s="132">
        <v>3057141.05</v>
      </c>
      <c r="K18" s="132">
        <v>2859894.3094539996</v>
      </c>
      <c r="L18" s="132">
        <v>3105321.05</v>
      </c>
      <c r="M18" s="132">
        <v>2976345.7</v>
      </c>
      <c r="N18" s="132">
        <v>2155385.7999999998</v>
      </c>
      <c r="O18" s="132">
        <v>2304855.9500000002</v>
      </c>
      <c r="P18" s="132">
        <v>2822083.05</v>
      </c>
      <c r="Q18" s="132">
        <v>3001330.5017060279</v>
      </c>
      <c r="R18" s="132">
        <v>3292081.6097668209</v>
      </c>
      <c r="S18" s="132">
        <v>2807596.3</v>
      </c>
      <c r="T18" s="132">
        <v>3194587.1</v>
      </c>
      <c r="U18" s="132">
        <v>3049749.1</v>
      </c>
      <c r="V18" s="132">
        <v>34626371.520926848</v>
      </c>
      <c r="X18" s="142">
        <f t="shared" si="0"/>
        <v>3292081.6097668209</v>
      </c>
      <c r="Y18" s="142">
        <f t="shared" si="1"/>
        <v>2848571.810105457</v>
      </c>
      <c r="Z18" s="142">
        <f t="shared" si="2"/>
        <v>6140653.4198722783</v>
      </c>
    </row>
    <row r="19" spans="1:26" x14ac:dyDescent="0.25">
      <c r="A19" s="149" t="s">
        <v>617</v>
      </c>
      <c r="B19" s="125" t="s">
        <v>597</v>
      </c>
      <c r="C19" s="125" t="s">
        <v>602</v>
      </c>
      <c r="D19" s="125" t="s">
        <v>429</v>
      </c>
      <c r="E19" s="125" t="s">
        <v>603</v>
      </c>
      <c r="F19" s="125" t="s">
        <v>431</v>
      </c>
      <c r="G19" s="125" t="s">
        <v>432</v>
      </c>
      <c r="H19" s="125" t="s">
        <v>441</v>
      </c>
      <c r="I19" s="125" t="s">
        <v>441</v>
      </c>
      <c r="J19" s="132">
        <v>3331877.8250000002</v>
      </c>
      <c r="K19" s="132">
        <v>3116905.067731</v>
      </c>
      <c r="L19" s="132">
        <v>4519294.6500000004</v>
      </c>
      <c r="M19" s="132">
        <v>4294982.75</v>
      </c>
      <c r="N19" s="132">
        <v>4699737.6999999993</v>
      </c>
      <c r="O19" s="132">
        <v>4683091.6500000004</v>
      </c>
      <c r="P19" s="132">
        <v>4940596.5999999996</v>
      </c>
      <c r="Q19" s="132">
        <v>4753759.5445239423</v>
      </c>
      <c r="R19" s="132">
        <v>4734518.108826098</v>
      </c>
      <c r="S19" s="132">
        <v>4990481.1288035605</v>
      </c>
      <c r="T19" s="132">
        <v>5026950.9190802285</v>
      </c>
      <c r="U19" s="132">
        <v>4778632.029035599</v>
      </c>
      <c r="V19" s="132">
        <v>53870827.973000422</v>
      </c>
      <c r="X19" s="142">
        <f t="shared" si="0"/>
        <v>5026950.9190802285</v>
      </c>
      <c r="Y19" s="142">
        <f t="shared" si="1"/>
        <v>4440352.4594472907</v>
      </c>
      <c r="Z19" s="142">
        <f t="shared" si="2"/>
        <v>9467303.3785275184</v>
      </c>
    </row>
    <row r="20" spans="1:26" x14ac:dyDescent="0.25">
      <c r="A20" s="149" t="s">
        <v>615</v>
      </c>
      <c r="B20" s="125" t="s">
        <v>610</v>
      </c>
      <c r="C20" s="125" t="s">
        <v>611</v>
      </c>
      <c r="D20" s="125" t="s">
        <v>444</v>
      </c>
      <c r="E20" s="125" t="s">
        <v>444</v>
      </c>
      <c r="F20" s="125" t="s">
        <v>431</v>
      </c>
      <c r="G20" s="125" t="s">
        <v>432</v>
      </c>
      <c r="H20" s="125" t="s">
        <v>441</v>
      </c>
      <c r="I20" s="125" t="s">
        <v>441</v>
      </c>
      <c r="J20" s="134">
        <v>22630100</v>
      </c>
      <c r="K20" s="134">
        <v>20440100</v>
      </c>
      <c r="L20" s="134">
        <v>22572500</v>
      </c>
      <c r="M20" s="134">
        <v>21900100</v>
      </c>
      <c r="N20" s="134">
        <v>22630000</v>
      </c>
      <c r="O20" s="134">
        <v>37726200</v>
      </c>
      <c r="P20" s="134">
        <v>40610100</v>
      </c>
      <c r="Q20" s="134">
        <v>40609800</v>
      </c>
      <c r="R20" s="134">
        <v>39300400</v>
      </c>
      <c r="S20" s="134">
        <v>40610400</v>
      </c>
      <c r="T20" s="134">
        <v>38789600</v>
      </c>
      <c r="U20" s="134">
        <v>37666000</v>
      </c>
      <c r="V20" s="132">
        <v>385485300</v>
      </c>
      <c r="X20" s="142">
        <f t="shared" si="0"/>
        <v>40610400</v>
      </c>
      <c r="Y20" s="142">
        <f t="shared" si="1"/>
        <v>31352263.636363637</v>
      </c>
      <c r="Z20" s="142">
        <f t="shared" si="2"/>
        <v>71962663.63636364</v>
      </c>
    </row>
    <row r="21" spans="1:26" x14ac:dyDescent="0.25">
      <c r="A21" s="153"/>
      <c r="B21" s="154"/>
      <c r="C21" s="154"/>
      <c r="D21" s="135" t="s">
        <v>50</v>
      </c>
      <c r="E21" s="135"/>
      <c r="F21" s="135"/>
      <c r="G21" s="135"/>
      <c r="H21" s="135"/>
      <c r="I21" s="135" t="s">
        <v>612</v>
      </c>
      <c r="J21" s="136">
        <f>SUM(J5:J20)</f>
        <v>87086649.363916665</v>
      </c>
      <c r="K21" s="136">
        <f t="shared" ref="K21:U21" si="3">SUM(K5:K20)</f>
        <v>79032869.270039245</v>
      </c>
      <c r="L21" s="136">
        <f t="shared" si="3"/>
        <v>95569476.359500021</v>
      </c>
      <c r="M21" s="136">
        <f t="shared" si="3"/>
        <v>89925261.874000013</v>
      </c>
      <c r="N21" s="136">
        <f t="shared" si="3"/>
        <v>103666518.072</v>
      </c>
      <c r="O21" s="136">
        <f t="shared" si="3"/>
        <v>112875050.6235</v>
      </c>
      <c r="P21" s="136">
        <f t="shared" si="3"/>
        <v>118717275.35999998</v>
      </c>
      <c r="Q21" s="136">
        <f t="shared" si="3"/>
        <v>112749507.87954231</v>
      </c>
      <c r="R21" s="136">
        <f t="shared" si="3"/>
        <v>110531767.60493654</v>
      </c>
      <c r="S21" s="136">
        <f t="shared" si="3"/>
        <v>115636304.50208215</v>
      </c>
      <c r="T21" s="136">
        <f t="shared" si="3"/>
        <v>91373485.728554875</v>
      </c>
      <c r="U21" s="136">
        <f t="shared" si="3"/>
        <v>105894043.28159185</v>
      </c>
      <c r="V21" s="137">
        <f>SUM(J21:U21)</f>
        <v>1223058209.9196639</v>
      </c>
      <c r="X21" s="143">
        <f t="shared" si="0"/>
        <v>118717275.35999998</v>
      </c>
      <c r="Y21" s="143">
        <f t="shared" si="1"/>
        <v>100394630.41451491</v>
      </c>
      <c r="Z21" s="143">
        <f t="shared" si="2"/>
        <v>219111905.77451491</v>
      </c>
    </row>
    <row r="22" spans="1:26" x14ac:dyDescent="0.25">
      <c r="A22" s="149"/>
      <c r="B22" s="125"/>
      <c r="C22" s="125"/>
      <c r="D22" s="125"/>
      <c r="E22" s="125"/>
      <c r="F22" s="125"/>
      <c r="G22" s="125"/>
      <c r="H22" s="125"/>
      <c r="I22" s="125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2"/>
      <c r="X22" s="142"/>
      <c r="Y22" s="142"/>
      <c r="Z22" s="142"/>
    </row>
    <row r="23" spans="1:26" s="156" customFormat="1" x14ac:dyDescent="0.25">
      <c r="A23" s="153" t="s">
        <v>615</v>
      </c>
      <c r="B23" s="154" t="s">
        <v>491</v>
      </c>
      <c r="C23" s="154" t="s">
        <v>492</v>
      </c>
      <c r="D23" s="154" t="s">
        <v>429</v>
      </c>
      <c r="E23" s="154" t="s">
        <v>493</v>
      </c>
      <c r="F23" s="154" t="s">
        <v>431</v>
      </c>
      <c r="G23" s="154" t="s">
        <v>432</v>
      </c>
      <c r="H23" s="154" t="s">
        <v>441</v>
      </c>
      <c r="I23" s="154" t="s">
        <v>494</v>
      </c>
      <c r="J23" s="155">
        <v>4875440.125</v>
      </c>
      <c r="K23" s="155">
        <v>4560876.728135</v>
      </c>
      <c r="L23" s="155">
        <v>4596409.95</v>
      </c>
      <c r="M23" s="155">
        <v>4410205.1500000004</v>
      </c>
      <c r="N23" s="155">
        <v>4321675.2</v>
      </c>
      <c r="O23" s="155">
        <v>4717804.95</v>
      </c>
      <c r="P23" s="155">
        <v>4827485.0999999996</v>
      </c>
      <c r="Q23" s="155">
        <v>4329196.565751492</v>
      </c>
      <c r="R23" s="155">
        <v>3897827.1436171844</v>
      </c>
      <c r="S23" s="155">
        <v>4055753.0599965239</v>
      </c>
      <c r="T23" s="155">
        <v>4624356.9144900087</v>
      </c>
      <c r="U23" s="155">
        <v>5305356.3144661319</v>
      </c>
      <c r="V23" s="155">
        <v>54522387.201456338</v>
      </c>
      <c r="X23" s="157">
        <f t="shared" si="0"/>
        <v>5305356.3144661319</v>
      </c>
      <c r="Y23" s="157">
        <f t="shared" si="1"/>
        <v>4474275.5351809273</v>
      </c>
      <c r="Z23" s="157">
        <f t="shared" si="2"/>
        <v>9779631.84964706</v>
      </c>
    </row>
    <row r="24" spans="1:26" x14ac:dyDescent="0.25">
      <c r="A24" s="149"/>
      <c r="B24" s="125"/>
      <c r="C24" s="125"/>
      <c r="D24" s="125"/>
      <c r="E24" s="125"/>
      <c r="F24" s="125"/>
      <c r="G24" s="125"/>
      <c r="H24" s="125"/>
      <c r="I24" s="125"/>
      <c r="J24" s="132"/>
      <c r="K24" s="132"/>
      <c r="L24" s="132"/>
      <c r="M24" s="132"/>
      <c r="N24" s="132"/>
      <c r="O24" s="132"/>
      <c r="P24" s="132"/>
      <c r="Q24" s="132"/>
      <c r="R24" s="132"/>
      <c r="S24" s="132"/>
      <c r="T24" s="132"/>
      <c r="U24" s="132"/>
      <c r="V24" s="132"/>
      <c r="X24" s="142"/>
      <c r="Y24" s="142"/>
      <c r="Z24" s="142"/>
    </row>
    <row r="25" spans="1:26" x14ac:dyDescent="0.25">
      <c r="A25" s="149"/>
      <c r="B25" s="125"/>
      <c r="C25" s="125"/>
      <c r="D25" s="125"/>
      <c r="E25" s="125"/>
      <c r="F25" s="125"/>
      <c r="G25" s="125"/>
      <c r="H25" s="125"/>
      <c r="I25" s="125"/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X25" s="142"/>
      <c r="Y25" s="142"/>
      <c r="Z25" s="142"/>
    </row>
    <row r="26" spans="1:26" x14ac:dyDescent="0.25">
      <c r="A26" s="149"/>
      <c r="B26" s="125" t="s">
        <v>427</v>
      </c>
      <c r="C26" s="125" t="s">
        <v>428</v>
      </c>
      <c r="D26" s="125" t="s">
        <v>429</v>
      </c>
      <c r="E26" s="125" t="s">
        <v>430</v>
      </c>
      <c r="F26" s="125" t="s">
        <v>431</v>
      </c>
      <c r="G26" s="125" t="s">
        <v>432</v>
      </c>
      <c r="H26" s="125" t="s">
        <v>433</v>
      </c>
      <c r="I26" s="125" t="s">
        <v>433</v>
      </c>
      <c r="J26" s="132">
        <v>749525.07500000007</v>
      </c>
      <c r="K26" s="132">
        <v>701165.71716100001</v>
      </c>
      <c r="L26" s="132">
        <v>791836</v>
      </c>
      <c r="M26" s="132">
        <v>755574.7</v>
      </c>
      <c r="N26" s="132">
        <v>774348.55</v>
      </c>
      <c r="O26" s="132">
        <v>729282.6</v>
      </c>
      <c r="P26" s="132">
        <v>764467.35000000009</v>
      </c>
      <c r="Q26" s="132">
        <v>758821.22542208666</v>
      </c>
      <c r="R26" s="132">
        <v>728385.40575118072</v>
      </c>
      <c r="S26" s="132">
        <v>769274.23854456132</v>
      </c>
      <c r="T26" s="132">
        <v>747946.29198942834</v>
      </c>
      <c r="U26" s="132">
        <v>698744.97843726608</v>
      </c>
      <c r="V26" s="132">
        <v>8969372.1323055215</v>
      </c>
      <c r="X26" s="142">
        <f t="shared" si="0"/>
        <v>791836</v>
      </c>
      <c r="Y26" s="142">
        <f t="shared" si="1"/>
        <v>743412.37566413835</v>
      </c>
      <c r="Z26" s="142">
        <f t="shared" si="2"/>
        <v>1535248.3756641382</v>
      </c>
    </row>
    <row r="27" spans="1:26" x14ac:dyDescent="0.25">
      <c r="A27" s="149"/>
      <c r="B27" s="125" t="s">
        <v>434</v>
      </c>
      <c r="C27" s="125" t="s">
        <v>435</v>
      </c>
      <c r="D27" s="125" t="s">
        <v>429</v>
      </c>
      <c r="E27" s="125" t="s">
        <v>436</v>
      </c>
      <c r="F27" s="125" t="s">
        <v>431</v>
      </c>
      <c r="G27" s="125" t="s">
        <v>432</v>
      </c>
      <c r="H27" s="125" t="s">
        <v>433</v>
      </c>
      <c r="I27" s="125" t="s">
        <v>433</v>
      </c>
      <c r="J27" s="132">
        <v>923966.52500000002</v>
      </c>
      <c r="K27" s="132">
        <v>864352.204807</v>
      </c>
      <c r="L27" s="132">
        <v>966692.5</v>
      </c>
      <c r="M27" s="132">
        <v>927569.2</v>
      </c>
      <c r="N27" s="132">
        <v>764863.5</v>
      </c>
      <c r="O27" s="132">
        <v>852641.75</v>
      </c>
      <c r="P27" s="132">
        <v>833255.35000000009</v>
      </c>
      <c r="Q27" s="132">
        <v>498925.95879680768</v>
      </c>
      <c r="R27" s="132">
        <v>487134.46212820458</v>
      </c>
      <c r="S27" s="132">
        <v>1027825.7648682056</v>
      </c>
      <c r="T27" s="132">
        <v>1003625.2227731126</v>
      </c>
      <c r="U27" s="132">
        <v>999562.88964944228</v>
      </c>
      <c r="V27" s="132">
        <v>10150415.328022771</v>
      </c>
      <c r="X27" s="142">
        <f t="shared" si="0"/>
        <v>1027825.7648682056</v>
      </c>
      <c r="Y27" s="142">
        <f t="shared" si="1"/>
        <v>829326.32392314228</v>
      </c>
      <c r="Z27" s="142">
        <f t="shared" si="2"/>
        <v>1857152.088791348</v>
      </c>
    </row>
    <row r="28" spans="1:26" x14ac:dyDescent="0.25">
      <c r="A28" s="149"/>
      <c r="B28" s="125" t="s">
        <v>457</v>
      </c>
      <c r="C28" s="125" t="s">
        <v>458</v>
      </c>
      <c r="D28" s="125" t="s">
        <v>429</v>
      </c>
      <c r="E28" s="125" t="s">
        <v>459</v>
      </c>
      <c r="F28" s="125" t="s">
        <v>431</v>
      </c>
      <c r="G28" s="125" t="s">
        <v>432</v>
      </c>
      <c r="H28" s="125" t="s">
        <v>433</v>
      </c>
      <c r="I28" s="125" t="s">
        <v>433</v>
      </c>
      <c r="J28" s="132">
        <v>880789.90833333321</v>
      </c>
      <c r="K28" s="132">
        <v>777037.78251699999</v>
      </c>
      <c r="L28" s="132">
        <v>887174.5</v>
      </c>
      <c r="M28" s="132">
        <v>875911.75</v>
      </c>
      <c r="N28" s="132">
        <v>866057.55000000016</v>
      </c>
      <c r="O28" s="132">
        <v>875050.75</v>
      </c>
      <c r="P28" s="132">
        <v>898079.75</v>
      </c>
      <c r="Q28" s="132">
        <v>823501.6082331487</v>
      </c>
      <c r="R28" s="132">
        <v>767571.29559514485</v>
      </c>
      <c r="S28" s="132">
        <v>904512.80892959703</v>
      </c>
      <c r="T28" s="132">
        <v>741354.46769798105</v>
      </c>
      <c r="U28" s="132">
        <v>619217.17963978078</v>
      </c>
      <c r="V28" s="132">
        <v>9916259.3509459849</v>
      </c>
      <c r="X28" s="142">
        <f t="shared" si="0"/>
        <v>904512.80892959703</v>
      </c>
      <c r="Y28" s="142">
        <f t="shared" si="1"/>
        <v>819249.68563785334</v>
      </c>
      <c r="Z28" s="142">
        <f t="shared" si="2"/>
        <v>1723762.4945674504</v>
      </c>
    </row>
    <row r="29" spans="1:26" s="156" customFormat="1" x14ac:dyDescent="0.25">
      <c r="A29" s="153" t="s">
        <v>615</v>
      </c>
      <c r="B29" s="154" t="s">
        <v>465</v>
      </c>
      <c r="C29" s="154" t="s">
        <v>466</v>
      </c>
      <c r="D29" s="154" t="s">
        <v>429</v>
      </c>
      <c r="E29" s="154" t="s">
        <v>467</v>
      </c>
      <c r="F29" s="154" t="s">
        <v>431</v>
      </c>
      <c r="G29" s="154" t="s">
        <v>446</v>
      </c>
      <c r="H29" s="154" t="s">
        <v>433</v>
      </c>
      <c r="I29" s="154" t="s">
        <v>433</v>
      </c>
      <c r="J29" s="155">
        <v>1333333.3333333333</v>
      </c>
      <c r="K29" s="155">
        <v>1333333.3333333333</v>
      </c>
      <c r="L29" s="155">
        <v>1333333.3333333333</v>
      </c>
      <c r="M29" s="155">
        <v>1333333.3333333333</v>
      </c>
      <c r="N29" s="155">
        <v>1333333.3333333333</v>
      </c>
      <c r="O29" s="155">
        <v>1333333.3333333333</v>
      </c>
      <c r="P29" s="155">
        <v>1333333.3333333333</v>
      </c>
      <c r="Q29" s="155">
        <v>1333333.3333333333</v>
      </c>
      <c r="R29" s="155">
        <v>1333333.3333333333</v>
      </c>
      <c r="S29" s="155">
        <v>1333333.3333333333</v>
      </c>
      <c r="T29" s="155">
        <v>1333333.3333333333</v>
      </c>
      <c r="U29" s="155">
        <v>1333333.3333333333</v>
      </c>
      <c r="V29" s="155">
        <v>16000000.000000002</v>
      </c>
      <c r="X29" s="157">
        <f t="shared" si="0"/>
        <v>1333333.3333333333</v>
      </c>
      <c r="Y29" s="157">
        <f t="shared" si="1"/>
        <v>1333333.3333333335</v>
      </c>
      <c r="Z29" s="157">
        <f t="shared" si="2"/>
        <v>2666666.666666667</v>
      </c>
    </row>
    <row r="30" spans="1:26" x14ac:dyDescent="0.25">
      <c r="A30" s="149"/>
      <c r="B30" s="125" t="s">
        <v>495</v>
      </c>
      <c r="C30" s="125" t="s">
        <v>496</v>
      </c>
      <c r="D30" s="125" t="s">
        <v>429</v>
      </c>
      <c r="E30" s="125" t="s">
        <v>497</v>
      </c>
      <c r="F30" s="125" t="s">
        <v>431</v>
      </c>
      <c r="G30" s="125" t="s">
        <v>432</v>
      </c>
      <c r="H30" s="125" t="s">
        <v>433</v>
      </c>
      <c r="I30" s="125" t="s">
        <v>433</v>
      </c>
      <c r="J30" s="132">
        <v>427292.875</v>
      </c>
      <c r="K30" s="132">
        <v>389589.87612099998</v>
      </c>
      <c r="L30" s="132">
        <v>387112.3</v>
      </c>
      <c r="M30" s="132">
        <v>402938.09999999992</v>
      </c>
      <c r="N30" s="132">
        <v>419201.95</v>
      </c>
      <c r="O30" s="132">
        <v>344699.05</v>
      </c>
      <c r="P30" s="132">
        <v>335023.84999999998</v>
      </c>
      <c r="Q30" s="132">
        <v>397162.45178561995</v>
      </c>
      <c r="R30" s="132">
        <v>401881.64178698178</v>
      </c>
      <c r="S30" s="132">
        <v>351401.55454034166</v>
      </c>
      <c r="T30" s="132">
        <v>427597.90321713343</v>
      </c>
      <c r="U30" s="132">
        <v>340559.66413767904</v>
      </c>
      <c r="V30" s="132">
        <v>4624461.2165887561</v>
      </c>
      <c r="X30" s="142">
        <f t="shared" si="0"/>
        <v>427597.90321713343</v>
      </c>
      <c r="Y30" s="142">
        <f t="shared" si="1"/>
        <v>381533.02848832938</v>
      </c>
      <c r="Z30" s="142">
        <f t="shared" si="2"/>
        <v>809130.93170546275</v>
      </c>
    </row>
    <row r="31" spans="1:26" s="156" customFormat="1" x14ac:dyDescent="0.25">
      <c r="A31" s="153" t="s">
        <v>615</v>
      </c>
      <c r="B31" s="154" t="s">
        <v>522</v>
      </c>
      <c r="C31" s="154" t="s">
        <v>523</v>
      </c>
      <c r="D31" s="154" t="s">
        <v>444</v>
      </c>
      <c r="E31" s="154" t="s">
        <v>524</v>
      </c>
      <c r="F31" s="154" t="s">
        <v>431</v>
      </c>
      <c r="G31" s="154" t="s">
        <v>432</v>
      </c>
      <c r="H31" s="154" t="s">
        <v>433</v>
      </c>
      <c r="I31" s="154" t="s">
        <v>433</v>
      </c>
      <c r="J31" s="155">
        <v>1098232.3999999999</v>
      </c>
      <c r="K31" s="155">
        <v>1027374.4455519998</v>
      </c>
      <c r="L31" s="155">
        <v>1180792.8500000001</v>
      </c>
      <c r="M31" s="155">
        <v>1215583.75</v>
      </c>
      <c r="N31" s="155">
        <v>1246867.75</v>
      </c>
      <c r="O31" s="155">
        <v>1194442.7</v>
      </c>
      <c r="P31" s="155">
        <v>1078659.45</v>
      </c>
      <c r="Q31" s="155">
        <v>1079627.6404947457</v>
      </c>
      <c r="R31" s="155">
        <v>891732.27356483124</v>
      </c>
      <c r="S31" s="155">
        <v>1050446.1141934725</v>
      </c>
      <c r="T31" s="155">
        <v>1108442.7321050211</v>
      </c>
      <c r="U31" s="155">
        <v>1188419.2388155716</v>
      </c>
      <c r="V31" s="155">
        <v>13360621.344725642</v>
      </c>
      <c r="X31" s="157">
        <f t="shared" si="0"/>
        <v>1246867.75</v>
      </c>
      <c r="Y31" s="157">
        <f t="shared" si="1"/>
        <v>1101250.3267932402</v>
      </c>
      <c r="Z31" s="157">
        <f t="shared" si="2"/>
        <v>2348118.0767932404</v>
      </c>
    </row>
    <row r="32" spans="1:26" x14ac:dyDescent="0.25">
      <c r="A32" s="149"/>
      <c r="B32" s="125" t="s">
        <v>571</v>
      </c>
      <c r="C32" s="125" t="s">
        <v>572</v>
      </c>
      <c r="D32" s="125" t="s">
        <v>429</v>
      </c>
      <c r="E32" s="125" t="s">
        <v>573</v>
      </c>
      <c r="F32" s="125" t="s">
        <v>431</v>
      </c>
      <c r="G32" s="125" t="s">
        <v>432</v>
      </c>
      <c r="H32" s="125" t="s">
        <v>433</v>
      </c>
      <c r="I32" s="125" t="s">
        <v>433</v>
      </c>
      <c r="J32" s="132">
        <v>543416.67500000005</v>
      </c>
      <c r="K32" s="132">
        <v>428435.91913966666</v>
      </c>
      <c r="L32" s="132">
        <v>492139.90000000008</v>
      </c>
      <c r="M32" s="132">
        <v>442808.84999999992</v>
      </c>
      <c r="N32" s="132">
        <v>355236.25</v>
      </c>
      <c r="O32" s="132">
        <v>368846.95</v>
      </c>
      <c r="P32" s="132">
        <v>453104.09999999992</v>
      </c>
      <c r="Q32" s="132">
        <v>488395.19456260197</v>
      </c>
      <c r="R32" s="132">
        <v>479645.02206412319</v>
      </c>
      <c r="S32" s="132">
        <v>557260.80591539713</v>
      </c>
      <c r="T32" s="132">
        <v>473296.12333386019</v>
      </c>
      <c r="U32" s="132">
        <v>571761.63109033485</v>
      </c>
      <c r="V32" s="132">
        <v>5654347.4211059837</v>
      </c>
      <c r="X32" s="142">
        <f t="shared" si="0"/>
        <v>571761.63109033485</v>
      </c>
      <c r="Y32" s="142">
        <f t="shared" si="1"/>
        <v>462053.25363778626</v>
      </c>
      <c r="Z32" s="142">
        <f t="shared" si="2"/>
        <v>1033814.8847281211</v>
      </c>
    </row>
    <row r="33" spans="1:26" x14ac:dyDescent="0.25">
      <c r="A33" s="149"/>
      <c r="B33" s="125" t="s">
        <v>574</v>
      </c>
      <c r="C33" s="125" t="s">
        <v>575</v>
      </c>
      <c r="D33" s="125" t="s">
        <v>576</v>
      </c>
      <c r="E33" s="125" t="s">
        <v>577</v>
      </c>
      <c r="F33" s="125" t="s">
        <v>431</v>
      </c>
      <c r="G33" s="125" t="s">
        <v>432</v>
      </c>
      <c r="H33" s="125" t="s">
        <v>433</v>
      </c>
      <c r="I33" s="125" t="s">
        <v>433</v>
      </c>
      <c r="J33" s="132">
        <v>2266118.4</v>
      </c>
      <c r="K33" s="132">
        <v>1901772.0947120001</v>
      </c>
      <c r="L33" s="132">
        <v>2516052.1</v>
      </c>
      <c r="M33" s="132">
        <v>2623787.7999999998</v>
      </c>
      <c r="N33" s="132">
        <v>2332760.65</v>
      </c>
      <c r="O33" s="132">
        <v>1927914.0499999998</v>
      </c>
      <c r="P33" s="132">
        <v>1761326</v>
      </c>
      <c r="Q33" s="132">
        <v>1622757.0780710741</v>
      </c>
      <c r="R33" s="132">
        <v>2053938.7337637688</v>
      </c>
      <c r="S33" s="132">
        <v>1847017.3042478994</v>
      </c>
      <c r="T33" s="132">
        <v>1596256.4154543495</v>
      </c>
      <c r="U33" s="132">
        <v>2311126.9576790836</v>
      </c>
      <c r="V33" s="132">
        <v>24760827.583928175</v>
      </c>
      <c r="X33" s="142">
        <f t="shared" si="0"/>
        <v>2623787.7999999998</v>
      </c>
      <c r="Y33" s="142">
        <f t="shared" si="1"/>
        <v>2012458.1621752887</v>
      </c>
      <c r="Z33" s="142">
        <f t="shared" si="2"/>
        <v>4636245.9621752882</v>
      </c>
    </row>
    <row r="34" spans="1:26" x14ac:dyDescent="0.25">
      <c r="A34" s="149" t="s">
        <v>617</v>
      </c>
      <c r="B34" s="125" t="s">
        <v>578</v>
      </c>
      <c r="C34" s="125" t="s">
        <v>579</v>
      </c>
      <c r="D34" s="125" t="s">
        <v>429</v>
      </c>
      <c r="E34" s="125" t="s">
        <v>580</v>
      </c>
      <c r="F34" s="125" t="s">
        <v>431</v>
      </c>
      <c r="G34" s="125" t="s">
        <v>432</v>
      </c>
      <c r="H34" s="125" t="s">
        <v>433</v>
      </c>
      <c r="I34" s="125" t="s">
        <v>433</v>
      </c>
      <c r="J34" s="132">
        <v>439009.27500000002</v>
      </c>
      <c r="K34" s="132">
        <v>410684.39657700004</v>
      </c>
      <c r="L34" s="132">
        <v>394326.65</v>
      </c>
      <c r="M34" s="132">
        <v>442931.15</v>
      </c>
      <c r="N34" s="132">
        <v>615320.85</v>
      </c>
      <c r="O34" s="132">
        <v>553328.5</v>
      </c>
      <c r="P34" s="132">
        <v>603030.94999999995</v>
      </c>
      <c r="Q34" s="132">
        <v>722374.13664274034</v>
      </c>
      <c r="R34" s="132">
        <v>582498.58487368305</v>
      </c>
      <c r="S34" s="132">
        <v>695536.8961729419</v>
      </c>
      <c r="T34" s="132">
        <v>742693.65078100224</v>
      </c>
      <c r="U34" s="132">
        <v>707536.84786890249</v>
      </c>
      <c r="V34" s="132">
        <v>6909271.8879162688</v>
      </c>
      <c r="X34" s="142">
        <f t="shared" si="0"/>
        <v>742693.65078100224</v>
      </c>
      <c r="Y34" s="142">
        <f t="shared" si="1"/>
        <v>560598.02155775158</v>
      </c>
      <c r="Z34" s="142">
        <f t="shared" si="2"/>
        <v>1303291.6723387539</v>
      </c>
    </row>
    <row r="35" spans="1:26" x14ac:dyDescent="0.25">
      <c r="A35" s="149"/>
      <c r="B35" s="125" t="s">
        <v>581</v>
      </c>
      <c r="C35" s="125" t="s">
        <v>582</v>
      </c>
      <c r="D35" s="125" t="s">
        <v>476</v>
      </c>
      <c r="E35" s="125" t="s">
        <v>583</v>
      </c>
      <c r="F35" s="125" t="s">
        <v>431</v>
      </c>
      <c r="G35" s="125" t="s">
        <v>432</v>
      </c>
      <c r="H35" s="125" t="s">
        <v>433</v>
      </c>
      <c r="I35" s="125" t="s">
        <v>433</v>
      </c>
      <c r="J35" s="132">
        <v>413494.85833333334</v>
      </c>
      <c r="K35" s="132">
        <v>334478.45385766664</v>
      </c>
      <c r="L35" s="132">
        <v>383171.30000000005</v>
      </c>
      <c r="M35" s="132">
        <v>329974.2</v>
      </c>
      <c r="N35" s="132">
        <v>309369.65000000002</v>
      </c>
      <c r="O35" s="132">
        <v>291542.5</v>
      </c>
      <c r="P35" s="132">
        <v>294186.30000000005</v>
      </c>
      <c r="Q35" s="132">
        <v>287809.35278846498</v>
      </c>
      <c r="R35" s="132">
        <v>268808.17513386114</v>
      </c>
      <c r="S35" s="132">
        <v>315037.05965637835</v>
      </c>
      <c r="T35" s="132">
        <v>351925.0527757802</v>
      </c>
      <c r="U35" s="132">
        <v>427980.44821900025</v>
      </c>
      <c r="V35" s="132">
        <v>4007777.3507644855</v>
      </c>
      <c r="X35" s="142">
        <f t="shared" si="0"/>
        <v>427980.44821900025</v>
      </c>
      <c r="Y35" s="142">
        <f t="shared" si="1"/>
        <v>325436.08204958955</v>
      </c>
      <c r="Z35" s="142">
        <f t="shared" si="2"/>
        <v>753416.53026858973</v>
      </c>
    </row>
    <row r="36" spans="1:26" x14ac:dyDescent="0.25">
      <c r="A36" s="149"/>
      <c r="B36" s="125" t="s">
        <v>584</v>
      </c>
      <c r="C36" s="125" t="s">
        <v>585</v>
      </c>
      <c r="D36" s="125" t="s">
        <v>476</v>
      </c>
      <c r="E36" s="125" t="s">
        <v>586</v>
      </c>
      <c r="F36" s="125" t="s">
        <v>431</v>
      </c>
      <c r="G36" s="125" t="s">
        <v>446</v>
      </c>
      <c r="H36" s="125" t="s">
        <v>433</v>
      </c>
      <c r="I36" s="125" t="s">
        <v>433</v>
      </c>
      <c r="J36" s="132">
        <v>347992.05000000005</v>
      </c>
      <c r="K36" s="132">
        <v>325539.60293400002</v>
      </c>
      <c r="L36" s="132">
        <v>410413.85</v>
      </c>
      <c r="M36" s="132">
        <v>326078.5</v>
      </c>
      <c r="N36" s="132">
        <v>419320.1</v>
      </c>
      <c r="O36" s="132">
        <v>351938.35</v>
      </c>
      <c r="P36" s="132">
        <v>402486.19999999995</v>
      </c>
      <c r="Q36" s="132">
        <v>276475.34491314448</v>
      </c>
      <c r="R36" s="132">
        <v>120028.76855602117</v>
      </c>
      <c r="S36" s="132">
        <v>436347.80928190355</v>
      </c>
      <c r="T36" s="132">
        <v>174324.40346351938</v>
      </c>
      <c r="U36" s="132">
        <v>340854.96499689604</v>
      </c>
      <c r="V36" s="132">
        <v>3931799.9441454844</v>
      </c>
      <c r="X36" s="142">
        <f t="shared" si="0"/>
        <v>436347.80928190355</v>
      </c>
      <c r="Y36" s="142">
        <f t="shared" si="1"/>
        <v>317768.37589668913</v>
      </c>
      <c r="Z36" s="142">
        <f t="shared" si="2"/>
        <v>754116.18517859268</v>
      </c>
    </row>
    <row r="37" spans="1:26" x14ac:dyDescent="0.25">
      <c r="A37" s="149" t="s">
        <v>617</v>
      </c>
      <c r="B37" s="125" t="s">
        <v>604</v>
      </c>
      <c r="C37" s="125" t="s">
        <v>605</v>
      </c>
      <c r="D37" s="125" t="s">
        <v>557</v>
      </c>
      <c r="E37" s="125" t="s">
        <v>606</v>
      </c>
      <c r="F37" s="125" t="s">
        <v>431</v>
      </c>
      <c r="G37" s="125" t="s">
        <v>446</v>
      </c>
      <c r="H37" s="125" t="s">
        <v>433</v>
      </c>
      <c r="I37" s="125" t="s">
        <v>433</v>
      </c>
      <c r="J37" s="132">
        <v>52110.974999999999</v>
      </c>
      <c r="K37" s="132">
        <v>44444.693211666665</v>
      </c>
      <c r="L37" s="132">
        <v>49678.30000000001</v>
      </c>
      <c r="M37" s="132">
        <v>52979.44999999999</v>
      </c>
      <c r="N37" s="132">
        <v>47230.25</v>
      </c>
      <c r="O37" s="132">
        <v>35584.300000000003</v>
      </c>
      <c r="P37" s="132">
        <v>35565</v>
      </c>
      <c r="Q37" s="132">
        <v>60810.472796934868</v>
      </c>
      <c r="R37" s="132">
        <v>32414.179229295609</v>
      </c>
      <c r="S37" s="132">
        <v>43572.401889920424</v>
      </c>
      <c r="T37" s="132">
        <v>36316.189563071028</v>
      </c>
      <c r="U37" s="132">
        <v>47483.592322428529</v>
      </c>
      <c r="V37" s="132">
        <v>538189.8040133171</v>
      </c>
      <c r="X37" s="142">
        <f t="shared" si="0"/>
        <v>60810.472796934868</v>
      </c>
      <c r="Y37" s="142">
        <f t="shared" si="1"/>
        <v>43398.121019671111</v>
      </c>
      <c r="Z37" s="142">
        <f t="shared" si="2"/>
        <v>104208.59381660598</v>
      </c>
    </row>
    <row r="38" spans="1:26" x14ac:dyDescent="0.25">
      <c r="A38" s="149"/>
      <c r="B38" s="125" t="s">
        <v>607</v>
      </c>
      <c r="C38" s="133" t="s">
        <v>608</v>
      </c>
      <c r="D38" s="125" t="s">
        <v>486</v>
      </c>
      <c r="E38" s="125" t="s">
        <v>609</v>
      </c>
      <c r="F38" s="125" t="s">
        <v>431</v>
      </c>
      <c r="G38" s="125">
        <v>20</v>
      </c>
      <c r="H38" s="125" t="s">
        <v>433</v>
      </c>
      <c r="I38" s="125" t="s">
        <v>433</v>
      </c>
      <c r="J38" s="134">
        <v>1666666.6666600001</v>
      </c>
      <c r="K38" s="134">
        <v>1666666.6666600001</v>
      </c>
      <c r="L38" s="134">
        <v>1666666.6666600001</v>
      </c>
      <c r="M38" s="134">
        <v>1666666.6666600001</v>
      </c>
      <c r="N38" s="134">
        <v>1666666.6666600001</v>
      </c>
      <c r="O38" s="134">
        <v>1666666.6666600001</v>
      </c>
      <c r="P38" s="134">
        <v>1666666.6666600001</v>
      </c>
      <c r="Q38" s="134">
        <v>1666666.6666600001</v>
      </c>
      <c r="R38" s="134">
        <v>1666666.6666600001</v>
      </c>
      <c r="S38" s="134">
        <v>1666666.6666600001</v>
      </c>
      <c r="T38" s="134">
        <v>1666666.6666600001</v>
      </c>
      <c r="U38" s="134">
        <v>1666666.6666600001</v>
      </c>
      <c r="V38" s="132">
        <v>19999999.999919999</v>
      </c>
      <c r="X38" s="142">
        <f t="shared" si="0"/>
        <v>1666666.6666600001</v>
      </c>
      <c r="Y38" s="142">
        <f t="shared" si="1"/>
        <v>1666666.6666599999</v>
      </c>
      <c r="Z38" s="142">
        <f t="shared" si="2"/>
        <v>3333333.3333200002</v>
      </c>
    </row>
    <row r="39" spans="1:26" x14ac:dyDescent="0.25">
      <c r="A39" s="149"/>
      <c r="B39" s="125"/>
      <c r="C39" s="133"/>
      <c r="D39" s="135" t="s">
        <v>50</v>
      </c>
      <c r="E39" s="135"/>
      <c r="F39" s="135"/>
      <c r="G39" s="135"/>
      <c r="H39" s="135"/>
      <c r="I39" s="135" t="s">
        <v>613</v>
      </c>
      <c r="J39" s="136">
        <f>SUM(J26:J38)</f>
        <v>11141949.016659999</v>
      </c>
      <c r="K39" s="136">
        <f t="shared" ref="K39:U39" si="4">SUM(K26:K38)</f>
        <v>10204875.186583333</v>
      </c>
      <c r="L39" s="136">
        <f t="shared" si="4"/>
        <v>11459390.249993334</v>
      </c>
      <c r="M39" s="136">
        <f t="shared" si="4"/>
        <v>11396137.449993331</v>
      </c>
      <c r="N39" s="136">
        <f t="shared" si="4"/>
        <v>11150577.049993332</v>
      </c>
      <c r="O39" s="136">
        <f t="shared" si="4"/>
        <v>10525271.499993334</v>
      </c>
      <c r="P39" s="136">
        <f t="shared" si="4"/>
        <v>10459184.299993332</v>
      </c>
      <c r="Q39" s="136">
        <f t="shared" si="4"/>
        <v>10016660.464500703</v>
      </c>
      <c r="R39" s="136">
        <f t="shared" si="4"/>
        <v>9814038.5424404293</v>
      </c>
      <c r="S39" s="136">
        <f t="shared" si="4"/>
        <v>10998232.758233951</v>
      </c>
      <c r="T39" s="136">
        <f t="shared" si="4"/>
        <v>10403778.453147592</v>
      </c>
      <c r="U39" s="136">
        <f t="shared" si="4"/>
        <v>11253248.392849717</v>
      </c>
      <c r="V39" s="136">
        <f>SUM(J39:U39)</f>
        <v>128823343.36438239</v>
      </c>
      <c r="X39" s="143">
        <f t="shared" si="0"/>
        <v>11459390.249993334</v>
      </c>
      <c r="Y39" s="143">
        <f t="shared" si="1"/>
        <v>10669450.283126278</v>
      </c>
      <c r="Z39" s="143">
        <f t="shared" si="2"/>
        <v>22128840.533119611</v>
      </c>
    </row>
    <row r="40" spans="1:26" x14ac:dyDescent="0.25">
      <c r="A40" s="149"/>
      <c r="B40" s="125"/>
      <c r="C40" s="133"/>
      <c r="D40" s="125"/>
      <c r="E40" s="125"/>
      <c r="F40" s="125"/>
      <c r="G40" s="125"/>
      <c r="H40" s="125"/>
      <c r="I40" s="125"/>
      <c r="J40" s="134"/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2"/>
      <c r="X40" s="142"/>
      <c r="Y40" s="142"/>
      <c r="Z40" s="142"/>
    </row>
    <row r="41" spans="1:26" x14ac:dyDescent="0.25">
      <c r="A41" s="149"/>
      <c r="B41" s="125"/>
      <c r="C41" s="133"/>
      <c r="D41" s="125"/>
      <c r="E41" s="125"/>
      <c r="F41" s="125"/>
      <c r="G41" s="125"/>
      <c r="H41" s="125"/>
      <c r="I41" s="125"/>
      <c r="J41" s="134"/>
      <c r="K41" s="134"/>
      <c r="L41" s="134"/>
      <c r="M41" s="134"/>
      <c r="N41" s="134"/>
      <c r="O41" s="134"/>
      <c r="P41" s="134"/>
      <c r="Q41" s="134"/>
      <c r="R41" s="134"/>
      <c r="S41" s="134"/>
      <c r="T41" s="134"/>
      <c r="U41" s="134"/>
      <c r="V41" s="132"/>
      <c r="X41" s="142"/>
      <c r="Y41" s="142"/>
      <c r="Z41" s="142"/>
    </row>
    <row r="42" spans="1:26" x14ac:dyDescent="0.25">
      <c r="A42" s="149"/>
      <c r="B42" s="125" t="s">
        <v>442</v>
      </c>
      <c r="C42" s="125" t="s">
        <v>443</v>
      </c>
      <c r="D42" s="125" t="s">
        <v>444</v>
      </c>
      <c r="E42" s="125" t="s">
        <v>445</v>
      </c>
      <c r="F42" s="125" t="s">
        <v>431</v>
      </c>
      <c r="G42" s="125" t="s">
        <v>446</v>
      </c>
      <c r="H42" s="125" t="s">
        <v>441</v>
      </c>
      <c r="I42" s="125" t="s">
        <v>447</v>
      </c>
      <c r="J42" s="132">
        <v>134062.35</v>
      </c>
      <c r="K42" s="132">
        <v>125412.647178</v>
      </c>
      <c r="L42" s="132">
        <v>131339.6</v>
      </c>
      <c r="M42" s="132">
        <v>120781.85</v>
      </c>
      <c r="N42" s="132">
        <v>122674.9</v>
      </c>
      <c r="O42" s="132">
        <v>119101.54999999999</v>
      </c>
      <c r="P42" s="132">
        <v>121592.3</v>
      </c>
      <c r="Q42" s="132">
        <v>122532.003007565</v>
      </c>
      <c r="R42" s="132">
        <v>113875.41053553252</v>
      </c>
      <c r="S42" s="132">
        <v>122869.38774675979</v>
      </c>
      <c r="T42" s="132">
        <v>121110.89759095661</v>
      </c>
      <c r="U42" s="132">
        <v>133133.66961995536</v>
      </c>
      <c r="V42" s="132">
        <v>1488486.5656787695</v>
      </c>
      <c r="X42" s="142">
        <f t="shared" si="0"/>
        <v>134062.35</v>
      </c>
      <c r="Y42" s="142">
        <f t="shared" si="1"/>
        <v>123129.4741526154</v>
      </c>
      <c r="Z42" s="142">
        <f t="shared" si="2"/>
        <v>257191.82415261539</v>
      </c>
    </row>
    <row r="43" spans="1:26" x14ac:dyDescent="0.25">
      <c r="A43" s="149"/>
      <c r="B43" s="125" t="s">
        <v>468</v>
      </c>
      <c r="C43" s="125" t="s">
        <v>469</v>
      </c>
      <c r="D43" s="125" t="s">
        <v>462</v>
      </c>
      <c r="E43" s="125" t="s">
        <v>470</v>
      </c>
      <c r="F43" s="125" t="s">
        <v>431</v>
      </c>
      <c r="G43" s="125" t="s">
        <v>432</v>
      </c>
      <c r="H43" s="125" t="s">
        <v>447</v>
      </c>
      <c r="I43" s="125" t="s">
        <v>447</v>
      </c>
      <c r="J43" s="132">
        <v>119860.96666666667</v>
      </c>
      <c r="K43" s="132">
        <v>108912.61316533333</v>
      </c>
      <c r="L43" s="132">
        <v>97130.7</v>
      </c>
      <c r="M43" s="132">
        <v>92456</v>
      </c>
      <c r="N43" s="132">
        <v>48287.94999999999</v>
      </c>
      <c r="O43" s="132">
        <v>110826.25</v>
      </c>
      <c r="P43" s="132">
        <v>120402.90000000001</v>
      </c>
      <c r="Q43" s="132">
        <v>108289.13046326448</v>
      </c>
      <c r="R43" s="132">
        <v>122206.23192910795</v>
      </c>
      <c r="S43" s="132">
        <v>108316.48763137327</v>
      </c>
      <c r="T43" s="132">
        <v>126142.14016257809</v>
      </c>
      <c r="U43" s="132">
        <v>119028.44182882237</v>
      </c>
      <c r="V43" s="132">
        <v>1281859.8118471461</v>
      </c>
      <c r="X43" s="142">
        <f t="shared" si="0"/>
        <v>126142.14016257809</v>
      </c>
      <c r="Y43" s="142">
        <f t="shared" si="1"/>
        <v>105065.24288041527</v>
      </c>
      <c r="Z43" s="142">
        <f t="shared" si="2"/>
        <v>231207.38304299337</v>
      </c>
    </row>
    <row r="44" spans="1:26" x14ac:dyDescent="0.25">
      <c r="A44" s="149"/>
      <c r="B44" s="125" t="s">
        <v>471</v>
      </c>
      <c r="C44" s="125" t="s">
        <v>472</v>
      </c>
      <c r="D44" s="125" t="s">
        <v>444</v>
      </c>
      <c r="E44" s="125" t="s">
        <v>473</v>
      </c>
      <c r="F44" s="125" t="s">
        <v>431</v>
      </c>
      <c r="G44" s="125" t="s">
        <v>432</v>
      </c>
      <c r="H44" s="125" t="s">
        <v>441</v>
      </c>
      <c r="I44" s="125" t="s">
        <v>447</v>
      </c>
      <c r="J44" s="132">
        <v>130555.97500000001</v>
      </c>
      <c r="K44" s="132">
        <v>122132.503493</v>
      </c>
      <c r="L44" s="132">
        <v>136483</v>
      </c>
      <c r="M44" s="132">
        <v>122418.25</v>
      </c>
      <c r="N44" s="132">
        <v>142478.04999999999</v>
      </c>
      <c r="O44" s="132">
        <v>141589.45000000001</v>
      </c>
      <c r="P44" s="132">
        <v>147458.34999999998</v>
      </c>
      <c r="Q44" s="132">
        <v>153660.47405492756</v>
      </c>
      <c r="R44" s="132">
        <v>130872.4832015242</v>
      </c>
      <c r="S44" s="132">
        <v>105793.55421600908</v>
      </c>
      <c r="T44" s="132">
        <v>137838.07536078262</v>
      </c>
      <c r="U44" s="132">
        <v>128002.03103357019</v>
      </c>
      <c r="V44" s="132">
        <v>1599282.1963598137</v>
      </c>
      <c r="X44" s="142">
        <f t="shared" si="0"/>
        <v>153660.47405492756</v>
      </c>
      <c r="Y44" s="142">
        <f t="shared" si="1"/>
        <v>131420.15657317147</v>
      </c>
      <c r="Z44" s="142">
        <f t="shared" si="2"/>
        <v>285080.63062809902</v>
      </c>
    </row>
    <row r="45" spans="1:26" x14ac:dyDescent="0.25">
      <c r="A45" s="149"/>
      <c r="B45" s="125" t="s">
        <v>474</v>
      </c>
      <c r="C45" s="125" t="s">
        <v>475</v>
      </c>
      <c r="D45" s="125" t="s">
        <v>476</v>
      </c>
      <c r="E45" s="125" t="s">
        <v>477</v>
      </c>
      <c r="F45" s="125" t="s">
        <v>431</v>
      </c>
      <c r="G45" s="125" t="s">
        <v>432</v>
      </c>
      <c r="H45" s="125" t="s">
        <v>447</v>
      </c>
      <c r="I45" s="125" t="s">
        <v>447</v>
      </c>
      <c r="J45" s="132">
        <v>110516.97499999999</v>
      </c>
      <c r="K45" s="132">
        <v>103386.41977299999</v>
      </c>
      <c r="L45" s="132">
        <v>115675.2</v>
      </c>
      <c r="M45" s="132">
        <v>104750.6</v>
      </c>
      <c r="N45" s="132">
        <v>92639</v>
      </c>
      <c r="O45" s="132">
        <v>84808.9</v>
      </c>
      <c r="P45" s="132">
        <v>87998.200000000012</v>
      </c>
      <c r="Q45" s="132">
        <v>117914.59515232389</v>
      </c>
      <c r="R45" s="132">
        <v>82081.285035214678</v>
      </c>
      <c r="S45" s="132">
        <v>108508.638714689</v>
      </c>
      <c r="T45" s="132">
        <v>107695.35567408858</v>
      </c>
      <c r="U45" s="132">
        <v>119014.33949846811</v>
      </c>
      <c r="V45" s="132">
        <v>1234989.5088477843</v>
      </c>
      <c r="X45" s="142">
        <f t="shared" si="0"/>
        <v>119014.33949846811</v>
      </c>
      <c r="Y45" s="142">
        <f t="shared" si="1"/>
        <v>101452.28812266509</v>
      </c>
      <c r="Z45" s="142">
        <f t="shared" si="2"/>
        <v>220466.6276211332</v>
      </c>
    </row>
    <row r="46" spans="1:26" x14ac:dyDescent="0.25">
      <c r="A46" s="149"/>
      <c r="B46" s="125" t="s">
        <v>484</v>
      </c>
      <c r="C46" s="125" t="s">
        <v>485</v>
      </c>
      <c r="D46" s="125" t="s">
        <v>486</v>
      </c>
      <c r="E46" s="125" t="s">
        <v>487</v>
      </c>
      <c r="F46" s="125" t="s">
        <v>431</v>
      </c>
      <c r="G46" s="125" t="s">
        <v>432</v>
      </c>
      <c r="H46" s="125" t="s">
        <v>447</v>
      </c>
      <c r="I46" s="125" t="s">
        <v>447</v>
      </c>
      <c r="J46" s="132">
        <v>288290.03333333338</v>
      </c>
      <c r="K46" s="132">
        <v>251125.00412133336</v>
      </c>
      <c r="L46" s="132">
        <v>250161.34999999998</v>
      </c>
      <c r="M46" s="132">
        <v>243153.45000000004</v>
      </c>
      <c r="N46" s="132">
        <v>254524.70000000004</v>
      </c>
      <c r="O46" s="132">
        <v>266923.90000000002</v>
      </c>
      <c r="P46" s="132">
        <v>263200.94999999995</v>
      </c>
      <c r="Q46" s="132">
        <v>248554.42150161535</v>
      </c>
      <c r="R46" s="132">
        <v>233762.26780356379</v>
      </c>
      <c r="S46" s="132">
        <v>248908.42936121603</v>
      </c>
      <c r="T46" s="132">
        <v>236944.38645669236</v>
      </c>
      <c r="U46" s="132">
        <v>279576.29918998474</v>
      </c>
      <c r="V46" s="132">
        <v>3065125.1917677391</v>
      </c>
      <c r="X46" s="142">
        <f t="shared" si="0"/>
        <v>288290.03333333338</v>
      </c>
      <c r="Y46" s="142">
        <f t="shared" si="1"/>
        <v>252439.55985767327</v>
      </c>
      <c r="Z46" s="142">
        <f t="shared" si="2"/>
        <v>540729.59319100669</v>
      </c>
    </row>
    <row r="47" spans="1:26" x14ac:dyDescent="0.25">
      <c r="A47" s="149"/>
      <c r="B47" s="125" t="s">
        <v>488</v>
      </c>
      <c r="C47" s="125" t="s">
        <v>489</v>
      </c>
      <c r="D47" s="125" t="s">
        <v>476</v>
      </c>
      <c r="E47" s="125" t="s">
        <v>490</v>
      </c>
      <c r="F47" s="125" t="s">
        <v>431</v>
      </c>
      <c r="G47" s="125" t="s">
        <v>432</v>
      </c>
      <c r="H47" s="125" t="s">
        <v>447</v>
      </c>
      <c r="I47" s="125" t="s">
        <v>447</v>
      </c>
      <c r="J47" s="132">
        <v>238798.57500000001</v>
      </c>
      <c r="K47" s="132">
        <v>223391.29094100001</v>
      </c>
      <c r="L47" s="132">
        <v>219948.25</v>
      </c>
      <c r="M47" s="132">
        <v>241292.95</v>
      </c>
      <c r="N47" s="132">
        <v>259469.35</v>
      </c>
      <c r="O47" s="132">
        <v>244901.15000000002</v>
      </c>
      <c r="P47" s="132">
        <v>226012.15</v>
      </c>
      <c r="Q47" s="132">
        <v>302160.38804708666</v>
      </c>
      <c r="R47" s="132">
        <v>263744.25101317262</v>
      </c>
      <c r="S47" s="132">
        <v>322597.32046495727</v>
      </c>
      <c r="T47" s="132">
        <v>292567.72360771766</v>
      </c>
      <c r="U47" s="132">
        <v>309651.19425127481</v>
      </c>
      <c r="V47" s="132">
        <v>3144534.5933252093</v>
      </c>
      <c r="X47" s="142">
        <f t="shared" si="0"/>
        <v>322597.32046495727</v>
      </c>
      <c r="Y47" s="142">
        <f t="shared" si="1"/>
        <v>256539.75207820476</v>
      </c>
      <c r="Z47" s="142">
        <f t="shared" si="2"/>
        <v>579137.07254316204</v>
      </c>
    </row>
    <row r="48" spans="1:26" x14ac:dyDescent="0.25">
      <c r="A48" s="149"/>
      <c r="B48" s="125" t="s">
        <v>504</v>
      </c>
      <c r="C48" s="125" t="s">
        <v>505</v>
      </c>
      <c r="D48" s="125" t="s">
        <v>429</v>
      </c>
      <c r="E48" s="125" t="s">
        <v>506</v>
      </c>
      <c r="F48" s="125" t="s">
        <v>431</v>
      </c>
      <c r="G48" s="125" t="s">
        <v>432</v>
      </c>
      <c r="H48" s="125" t="s">
        <v>447</v>
      </c>
      <c r="I48" s="125" t="s">
        <v>447</v>
      </c>
      <c r="J48" s="132">
        <v>285987.68333333329</v>
      </c>
      <c r="K48" s="132">
        <v>252990.20601933333</v>
      </c>
      <c r="L48" s="132">
        <v>271355.59999999998</v>
      </c>
      <c r="M48" s="132">
        <v>265583.84999999998</v>
      </c>
      <c r="N48" s="132">
        <v>258145.54999999996</v>
      </c>
      <c r="O48" s="132">
        <v>219099.40000000002</v>
      </c>
      <c r="P48" s="132">
        <v>246092.65</v>
      </c>
      <c r="Q48" s="132">
        <v>245728.87247406016</v>
      </c>
      <c r="R48" s="132">
        <v>225193.50579624483</v>
      </c>
      <c r="S48" s="132">
        <v>260297.82482546329</v>
      </c>
      <c r="T48" s="132">
        <v>221807.23082911549</v>
      </c>
      <c r="U48" s="132">
        <v>219404.66679603659</v>
      </c>
      <c r="V48" s="132">
        <v>2971687.0400735871</v>
      </c>
      <c r="X48" s="142">
        <f t="shared" si="0"/>
        <v>285987.68333333329</v>
      </c>
      <c r="Y48" s="142">
        <f t="shared" si="1"/>
        <v>244154.48697638672</v>
      </c>
      <c r="Z48" s="142">
        <f t="shared" si="2"/>
        <v>530142.17030971998</v>
      </c>
    </row>
    <row r="49" spans="1:26" x14ac:dyDescent="0.25">
      <c r="A49" s="149"/>
      <c r="B49" s="125" t="s">
        <v>510</v>
      </c>
      <c r="C49" s="125" t="s">
        <v>511</v>
      </c>
      <c r="D49" s="125" t="s">
        <v>462</v>
      </c>
      <c r="E49" s="125" t="s">
        <v>512</v>
      </c>
      <c r="F49" s="125" t="s">
        <v>431</v>
      </c>
      <c r="G49" s="125" t="s">
        <v>446</v>
      </c>
      <c r="H49" s="125" t="s">
        <v>447</v>
      </c>
      <c r="I49" s="125" t="s">
        <v>447</v>
      </c>
      <c r="J49" s="132">
        <v>164806.68333333332</v>
      </c>
      <c r="K49" s="132">
        <v>134246.44206200002</v>
      </c>
      <c r="L49" s="132">
        <v>146520.90000000002</v>
      </c>
      <c r="M49" s="132">
        <v>136085.70000000001</v>
      </c>
      <c r="N49" s="132">
        <v>141049.75</v>
      </c>
      <c r="O49" s="132">
        <v>119132.54999999999</v>
      </c>
      <c r="P49" s="132">
        <v>128043.64999999998</v>
      </c>
      <c r="Q49" s="132">
        <v>137774.17547004958</v>
      </c>
      <c r="R49" s="132">
        <v>117252.49062349861</v>
      </c>
      <c r="S49" s="132">
        <v>123648.84120263757</v>
      </c>
      <c r="T49" s="132">
        <v>137177.97473611817</v>
      </c>
      <c r="U49" s="132">
        <v>155735.16711115159</v>
      </c>
      <c r="V49" s="132">
        <v>1641474.324538789</v>
      </c>
      <c r="X49" s="142">
        <f t="shared" si="0"/>
        <v>164806.68333333332</v>
      </c>
      <c r="Y49" s="142">
        <f t="shared" si="1"/>
        <v>134242.51283685959</v>
      </c>
      <c r="Z49" s="142">
        <f t="shared" si="2"/>
        <v>299049.19617019291</v>
      </c>
    </row>
    <row r="50" spans="1:26" x14ac:dyDescent="0.25">
      <c r="A50" s="149"/>
      <c r="B50" s="125" t="s">
        <v>513</v>
      </c>
      <c r="C50" s="125" t="s">
        <v>514</v>
      </c>
      <c r="D50" s="125" t="s">
        <v>429</v>
      </c>
      <c r="E50" s="125" t="s">
        <v>515</v>
      </c>
      <c r="F50" s="125" t="s">
        <v>431</v>
      </c>
      <c r="G50" s="125" t="s">
        <v>446</v>
      </c>
      <c r="H50" s="125" t="s">
        <v>447</v>
      </c>
      <c r="I50" s="125" t="s">
        <v>447</v>
      </c>
      <c r="J50" s="132">
        <v>99328.883333333346</v>
      </c>
      <c r="K50" s="132">
        <v>87378.861567333326</v>
      </c>
      <c r="L50" s="132">
        <v>97706.5</v>
      </c>
      <c r="M50" s="132">
        <v>94556.45</v>
      </c>
      <c r="N50" s="132">
        <v>81010.75</v>
      </c>
      <c r="O50" s="132">
        <v>79072.700000000012</v>
      </c>
      <c r="P50" s="132">
        <v>78630.100000000006</v>
      </c>
      <c r="Q50" s="132">
        <v>76971.810462326597</v>
      </c>
      <c r="R50" s="132">
        <v>75936.322836535735</v>
      </c>
      <c r="S50" s="132">
        <v>83645.140810269848</v>
      </c>
      <c r="T50" s="132">
        <v>86849.373770838298</v>
      </c>
      <c r="U50" s="132">
        <v>94660.636490952616</v>
      </c>
      <c r="V50" s="132">
        <v>1035747.5292715897</v>
      </c>
      <c r="X50" s="142">
        <f t="shared" si="0"/>
        <v>99328.883333333346</v>
      </c>
      <c r="Y50" s="142">
        <f t="shared" si="1"/>
        <v>85128.967812568764</v>
      </c>
      <c r="Z50" s="142">
        <f t="shared" si="2"/>
        <v>184457.85114590212</v>
      </c>
    </row>
    <row r="51" spans="1:26" x14ac:dyDescent="0.25">
      <c r="A51" s="149"/>
      <c r="B51" s="125" t="s">
        <v>516</v>
      </c>
      <c r="C51" s="125" t="s">
        <v>517</v>
      </c>
      <c r="D51" s="125" t="s">
        <v>429</v>
      </c>
      <c r="E51" s="125" t="s">
        <v>518</v>
      </c>
      <c r="F51" s="125" t="s">
        <v>431</v>
      </c>
      <c r="G51" s="125" t="s">
        <v>432</v>
      </c>
      <c r="H51" s="125" t="s">
        <v>447</v>
      </c>
      <c r="I51" s="125" t="s">
        <v>447</v>
      </c>
      <c r="J51" s="132">
        <v>178032.52499999999</v>
      </c>
      <c r="K51" s="132">
        <v>153401.46314833334</v>
      </c>
      <c r="L51" s="132">
        <v>165204.54999999999</v>
      </c>
      <c r="M51" s="132">
        <v>157754.35</v>
      </c>
      <c r="N51" s="132">
        <v>138356.5</v>
      </c>
      <c r="O51" s="132">
        <v>154376.70000000001</v>
      </c>
      <c r="P51" s="132">
        <v>127724.3</v>
      </c>
      <c r="Q51" s="132">
        <v>140418.97575658167</v>
      </c>
      <c r="R51" s="132">
        <v>130163.95529353169</v>
      </c>
      <c r="S51" s="132">
        <v>140780.75458165794</v>
      </c>
      <c r="T51" s="132">
        <v>152661.05371021025</v>
      </c>
      <c r="U51" s="132">
        <v>146924.71083781298</v>
      </c>
      <c r="V51" s="132">
        <v>1785799.8383281282</v>
      </c>
      <c r="X51" s="142">
        <f t="shared" si="0"/>
        <v>178032.52499999999</v>
      </c>
      <c r="Y51" s="142">
        <f t="shared" si="1"/>
        <v>146160.66484801166</v>
      </c>
      <c r="Z51" s="142">
        <f t="shared" si="2"/>
        <v>324193.18984801165</v>
      </c>
    </row>
    <row r="52" spans="1:26" x14ac:dyDescent="0.25">
      <c r="A52" s="149"/>
      <c r="B52" s="125" t="s">
        <v>519</v>
      </c>
      <c r="C52" s="125" t="s">
        <v>520</v>
      </c>
      <c r="D52" s="125" t="s">
        <v>429</v>
      </c>
      <c r="E52" s="125" t="s">
        <v>521</v>
      </c>
      <c r="F52" s="125" t="s">
        <v>431</v>
      </c>
      <c r="G52" s="125" t="s">
        <v>432</v>
      </c>
      <c r="H52" s="125" t="s">
        <v>447</v>
      </c>
      <c r="I52" s="125" t="s">
        <v>447</v>
      </c>
      <c r="J52" s="132">
        <v>365449.98333333334</v>
      </c>
      <c r="K52" s="132">
        <v>267246.56317799998</v>
      </c>
      <c r="L52" s="132">
        <v>284328.09999999998</v>
      </c>
      <c r="M52" s="132">
        <v>207843.20000000004</v>
      </c>
      <c r="N52" s="132">
        <v>181839.70000000004</v>
      </c>
      <c r="O52" s="132">
        <v>171382.1</v>
      </c>
      <c r="P52" s="132">
        <v>177934.54999999996</v>
      </c>
      <c r="Q52" s="132">
        <v>177898.54636600037</v>
      </c>
      <c r="R52" s="132">
        <v>169704.10460551997</v>
      </c>
      <c r="S52" s="132">
        <v>180197.5163328647</v>
      </c>
      <c r="T52" s="132">
        <v>224944.79640938202</v>
      </c>
      <c r="U52" s="132">
        <v>258211.12310662537</v>
      </c>
      <c r="V52" s="132">
        <v>2666980.2833317257</v>
      </c>
      <c r="X52" s="142">
        <f t="shared" si="0"/>
        <v>365449.98333333334</v>
      </c>
      <c r="Y52" s="142">
        <f t="shared" si="1"/>
        <v>209230.02727258112</v>
      </c>
      <c r="Z52" s="142">
        <f t="shared" si="2"/>
        <v>574680.01060591452</v>
      </c>
    </row>
    <row r="53" spans="1:26" x14ac:dyDescent="0.25">
      <c r="A53" s="149"/>
      <c r="B53" s="125" t="s">
        <v>530</v>
      </c>
      <c r="C53" s="125" t="s">
        <v>531</v>
      </c>
      <c r="D53" s="125" t="s">
        <v>429</v>
      </c>
      <c r="E53" s="125" t="s">
        <v>532</v>
      </c>
      <c r="F53" s="125" t="s">
        <v>451</v>
      </c>
      <c r="G53" s="125" t="s">
        <v>432</v>
      </c>
      <c r="H53" s="125" t="s">
        <v>447</v>
      </c>
      <c r="I53" s="125" t="s">
        <v>447</v>
      </c>
      <c r="J53" s="132">
        <v>13256</v>
      </c>
      <c r="K53" s="132">
        <v>13256</v>
      </c>
      <c r="L53" s="132">
        <v>13256</v>
      </c>
      <c r="M53" s="132">
        <v>13256</v>
      </c>
      <c r="N53" s="132">
        <v>13256</v>
      </c>
      <c r="O53" s="132">
        <v>13256</v>
      </c>
      <c r="P53" s="132">
        <v>13256</v>
      </c>
      <c r="Q53" s="132">
        <v>13256</v>
      </c>
      <c r="R53" s="132">
        <v>13256</v>
      </c>
      <c r="S53" s="132">
        <v>13256</v>
      </c>
      <c r="T53" s="132">
        <v>13256</v>
      </c>
      <c r="U53" s="132">
        <v>13256</v>
      </c>
      <c r="V53" s="132">
        <v>159072</v>
      </c>
      <c r="X53" s="142">
        <f t="shared" si="0"/>
        <v>13256</v>
      </c>
      <c r="Y53" s="142">
        <f t="shared" si="1"/>
        <v>13256</v>
      </c>
      <c r="Z53" s="142">
        <f t="shared" si="2"/>
        <v>26512</v>
      </c>
    </row>
    <row r="54" spans="1:26" x14ac:dyDescent="0.25">
      <c r="A54" s="149"/>
      <c r="B54" s="125" t="s">
        <v>533</v>
      </c>
      <c r="C54" s="125" t="s">
        <v>534</v>
      </c>
      <c r="D54" s="125" t="s">
        <v>429</v>
      </c>
      <c r="E54" s="125" t="s">
        <v>535</v>
      </c>
      <c r="F54" s="125" t="s">
        <v>431</v>
      </c>
      <c r="G54" s="125" t="s">
        <v>432</v>
      </c>
      <c r="H54" s="125" t="s">
        <v>447</v>
      </c>
      <c r="I54" s="125" t="s">
        <v>447</v>
      </c>
      <c r="J54" s="132">
        <v>172678.65</v>
      </c>
      <c r="K54" s="132">
        <v>152359.61113666664</v>
      </c>
      <c r="L54" s="132">
        <v>170038.3</v>
      </c>
      <c r="M54" s="132">
        <v>159872.70000000001</v>
      </c>
      <c r="N54" s="132">
        <v>153872.35</v>
      </c>
      <c r="O54" s="132">
        <v>144233.60000000001</v>
      </c>
      <c r="P54" s="132">
        <v>145378.70000000001</v>
      </c>
      <c r="Q54" s="132">
        <v>148487.62928564049</v>
      </c>
      <c r="R54" s="132">
        <v>127181.82947469017</v>
      </c>
      <c r="S54" s="132">
        <v>144713.80157661613</v>
      </c>
      <c r="T54" s="132">
        <v>143143.38157424433</v>
      </c>
      <c r="U54" s="132">
        <v>135382.3538732646</v>
      </c>
      <c r="V54" s="132">
        <v>1797342.9069211222</v>
      </c>
      <c r="X54" s="142">
        <f t="shared" si="0"/>
        <v>172678.65</v>
      </c>
      <c r="Y54" s="142">
        <f t="shared" si="1"/>
        <v>147696.75062919295</v>
      </c>
      <c r="Z54" s="142">
        <f t="shared" si="2"/>
        <v>320375.40062919294</v>
      </c>
    </row>
    <row r="55" spans="1:26" x14ac:dyDescent="0.25">
      <c r="A55" s="149"/>
      <c r="B55" s="125" t="s">
        <v>536</v>
      </c>
      <c r="C55" s="125" t="s">
        <v>537</v>
      </c>
      <c r="D55" s="125" t="s">
        <v>462</v>
      </c>
      <c r="E55" s="125" t="s">
        <v>538</v>
      </c>
      <c r="F55" s="125" t="s">
        <v>431</v>
      </c>
      <c r="G55" s="125" t="s">
        <v>432</v>
      </c>
      <c r="H55" s="125" t="s">
        <v>447</v>
      </c>
      <c r="I55" s="125" t="s">
        <v>447</v>
      </c>
      <c r="J55" s="132">
        <v>68045.175000000003</v>
      </c>
      <c r="K55" s="132">
        <v>63654.900309000004</v>
      </c>
      <c r="L55" s="132">
        <v>65246.6</v>
      </c>
      <c r="M55" s="132">
        <v>67225.350000000006</v>
      </c>
      <c r="N55" s="132">
        <v>67114.3</v>
      </c>
      <c r="O55" s="132">
        <v>63265.3</v>
      </c>
      <c r="P55" s="132">
        <v>62926.149999999994</v>
      </c>
      <c r="Q55" s="132">
        <v>69575.312830272625</v>
      </c>
      <c r="R55" s="132">
        <v>64027.991416281126</v>
      </c>
      <c r="S55" s="132">
        <v>73801.50768661793</v>
      </c>
      <c r="T55" s="132">
        <v>67515.299573087454</v>
      </c>
      <c r="U55" s="132">
        <v>64106.46811179295</v>
      </c>
      <c r="V55" s="132">
        <v>796504.35492705205</v>
      </c>
      <c r="X55" s="142">
        <f t="shared" si="0"/>
        <v>73801.50768661793</v>
      </c>
      <c r="Y55" s="142">
        <f t="shared" si="1"/>
        <v>65700.258840039474</v>
      </c>
      <c r="Z55" s="142">
        <f t="shared" si="2"/>
        <v>139501.76652665739</v>
      </c>
    </row>
    <row r="56" spans="1:26" x14ac:dyDescent="0.25">
      <c r="A56" s="149"/>
      <c r="B56" s="125" t="s">
        <v>539</v>
      </c>
      <c r="C56" s="125" t="s">
        <v>540</v>
      </c>
      <c r="D56" s="125" t="s">
        <v>541</v>
      </c>
      <c r="E56" s="125" t="s">
        <v>542</v>
      </c>
      <c r="F56" s="125" t="s">
        <v>431</v>
      </c>
      <c r="G56" s="125" t="s">
        <v>452</v>
      </c>
      <c r="H56" s="125" t="s">
        <v>447</v>
      </c>
      <c r="I56" s="125" t="s">
        <v>447</v>
      </c>
      <c r="J56" s="132">
        <v>76536.800000000003</v>
      </c>
      <c r="K56" s="132">
        <v>71598.645663999996</v>
      </c>
      <c r="L56" s="132">
        <v>73530.549999999988</v>
      </c>
      <c r="M56" s="132">
        <v>90885.9</v>
      </c>
      <c r="N56" s="132">
        <v>87441.5</v>
      </c>
      <c r="O56" s="132">
        <v>88266.8</v>
      </c>
      <c r="P56" s="132">
        <v>89547.3</v>
      </c>
      <c r="Q56" s="132">
        <v>84727.575432403144</v>
      </c>
      <c r="R56" s="132">
        <v>89158.579960662042</v>
      </c>
      <c r="S56" s="132">
        <v>93096.801852232165</v>
      </c>
      <c r="T56" s="132">
        <v>83926.750500389957</v>
      </c>
      <c r="U56" s="132">
        <v>89996.289184075373</v>
      </c>
      <c r="V56" s="132">
        <v>1018713.4925937627</v>
      </c>
      <c r="X56" s="142">
        <f t="shared" si="0"/>
        <v>93096.801852232165</v>
      </c>
      <c r="Y56" s="142">
        <f t="shared" si="1"/>
        <v>84146.971885593681</v>
      </c>
      <c r="Z56" s="142">
        <f t="shared" si="2"/>
        <v>177243.77373782586</v>
      </c>
    </row>
    <row r="57" spans="1:26" x14ac:dyDescent="0.25">
      <c r="A57" s="149"/>
      <c r="B57" s="125" t="s">
        <v>543</v>
      </c>
      <c r="C57" s="125" t="s">
        <v>544</v>
      </c>
      <c r="D57" s="125" t="s">
        <v>476</v>
      </c>
      <c r="E57" s="125" t="s">
        <v>545</v>
      </c>
      <c r="F57" s="125" t="s">
        <v>431</v>
      </c>
      <c r="G57" s="125" t="s">
        <v>432</v>
      </c>
      <c r="H57" s="125" t="s">
        <v>447</v>
      </c>
      <c r="I57" s="125" t="s">
        <v>447</v>
      </c>
      <c r="J57" s="132">
        <v>151821.375</v>
      </c>
      <c r="K57" s="132">
        <v>125623.38814366667</v>
      </c>
      <c r="L57" s="132">
        <v>147806.45000000001</v>
      </c>
      <c r="M57" s="132">
        <v>117887.39999999998</v>
      </c>
      <c r="N57" s="132">
        <v>133045.15</v>
      </c>
      <c r="O57" s="132">
        <v>123696.35000000002</v>
      </c>
      <c r="P57" s="132">
        <v>125303.09999999999</v>
      </c>
      <c r="Q57" s="132">
        <v>125510.40239825581</v>
      </c>
      <c r="R57" s="132">
        <v>72837.749509447676</v>
      </c>
      <c r="S57" s="132">
        <v>73277.81727834302</v>
      </c>
      <c r="T57" s="132">
        <v>79952.626835029077</v>
      </c>
      <c r="U57" s="132">
        <v>99243.929505813954</v>
      </c>
      <c r="V57" s="132">
        <v>1376005.7386705561</v>
      </c>
      <c r="X57" s="142">
        <f t="shared" si="0"/>
        <v>151821.375</v>
      </c>
      <c r="Y57" s="142">
        <f t="shared" si="1"/>
        <v>111289.48760641419</v>
      </c>
      <c r="Z57" s="142">
        <f t="shared" si="2"/>
        <v>263110.86260641419</v>
      </c>
    </row>
    <row r="58" spans="1:26" x14ac:dyDescent="0.25">
      <c r="A58" s="149"/>
      <c r="B58" s="125" t="s">
        <v>549</v>
      </c>
      <c r="C58" s="125" t="s">
        <v>550</v>
      </c>
      <c r="D58" s="125" t="s">
        <v>462</v>
      </c>
      <c r="E58" s="125" t="s">
        <v>551</v>
      </c>
      <c r="F58" s="125" t="s">
        <v>431</v>
      </c>
      <c r="G58" s="125" t="s">
        <v>432</v>
      </c>
      <c r="H58" s="125" t="s">
        <v>447</v>
      </c>
      <c r="I58" s="125" t="s">
        <v>447</v>
      </c>
      <c r="J58" s="132">
        <v>146406.80833333332</v>
      </c>
      <c r="K58" s="132">
        <v>145098.31553299996</v>
      </c>
      <c r="L58" s="132">
        <v>188361.60000000001</v>
      </c>
      <c r="M58" s="132">
        <v>159112.45000000001</v>
      </c>
      <c r="N58" s="132">
        <v>151948.65000000002</v>
      </c>
      <c r="O58" s="132">
        <v>148391.95000000001</v>
      </c>
      <c r="P58" s="132">
        <v>169369.75</v>
      </c>
      <c r="Q58" s="132">
        <v>170790.9221866506</v>
      </c>
      <c r="R58" s="132">
        <v>154072.54541429342</v>
      </c>
      <c r="S58" s="132">
        <v>173644.77652732568</v>
      </c>
      <c r="T58" s="132">
        <v>120909.44500359529</v>
      </c>
      <c r="U58" s="132">
        <v>112396.23876241567</v>
      </c>
      <c r="V58" s="132">
        <v>1840503.4517606138</v>
      </c>
      <c r="X58" s="142">
        <f t="shared" si="0"/>
        <v>188361.60000000001</v>
      </c>
      <c r="Y58" s="142">
        <f t="shared" si="1"/>
        <v>150194.71379641944</v>
      </c>
      <c r="Z58" s="142">
        <f t="shared" si="2"/>
        <v>338556.31379641942</v>
      </c>
    </row>
    <row r="59" spans="1:26" x14ac:dyDescent="0.25">
      <c r="A59" s="149"/>
      <c r="B59" s="125" t="s">
        <v>552</v>
      </c>
      <c r="C59" s="125" t="s">
        <v>553</v>
      </c>
      <c r="D59" s="125" t="s">
        <v>429</v>
      </c>
      <c r="E59" s="125" t="s">
        <v>554</v>
      </c>
      <c r="F59" s="125" t="s">
        <v>431</v>
      </c>
      <c r="G59" s="125" t="s">
        <v>452</v>
      </c>
      <c r="H59" s="125" t="s">
        <v>447</v>
      </c>
      <c r="I59" s="125" t="s">
        <v>447</v>
      </c>
      <c r="J59" s="132">
        <v>145638.16666666666</v>
      </c>
      <c r="K59" s="132">
        <v>104139.29624133332</v>
      </c>
      <c r="L59" s="132">
        <v>121133.2</v>
      </c>
      <c r="M59" s="132">
        <v>117927.39999999998</v>
      </c>
      <c r="N59" s="132">
        <v>116471.2</v>
      </c>
      <c r="O59" s="132">
        <v>99059.75</v>
      </c>
      <c r="P59" s="132">
        <v>101023.89999999998</v>
      </c>
      <c r="Q59" s="132">
        <v>95606.582662464862</v>
      </c>
      <c r="R59" s="132">
        <v>90208.846165824129</v>
      </c>
      <c r="S59" s="132">
        <v>94588.269005245587</v>
      </c>
      <c r="T59" s="132">
        <v>120003.04767065638</v>
      </c>
      <c r="U59" s="132">
        <v>97733.963748152542</v>
      </c>
      <c r="V59" s="132">
        <v>1303533.6221603435</v>
      </c>
      <c r="X59" s="142">
        <f t="shared" si="0"/>
        <v>145638.16666666666</v>
      </c>
      <c r="Y59" s="142">
        <f t="shared" si="1"/>
        <v>105263.22322669788</v>
      </c>
      <c r="Z59" s="142">
        <f t="shared" si="2"/>
        <v>250901.38989336454</v>
      </c>
    </row>
    <row r="60" spans="1:26" x14ac:dyDescent="0.25">
      <c r="A60" s="149"/>
      <c r="B60" s="125" t="s">
        <v>555</v>
      </c>
      <c r="C60" s="125" t="s">
        <v>556</v>
      </c>
      <c r="D60" s="125" t="s">
        <v>557</v>
      </c>
      <c r="E60" s="125" t="s">
        <v>558</v>
      </c>
      <c r="F60" s="125" t="s">
        <v>431</v>
      </c>
      <c r="G60" s="125" t="s">
        <v>432</v>
      </c>
      <c r="H60" s="125" t="s">
        <v>447</v>
      </c>
      <c r="I60" s="125" t="s">
        <v>447</v>
      </c>
      <c r="J60" s="132">
        <v>79224.799999999988</v>
      </c>
      <c r="K60" s="132">
        <v>74113.215903999982</v>
      </c>
      <c r="L60" s="132">
        <v>68068.100000000006</v>
      </c>
      <c r="M60" s="132">
        <v>83163.149999999994</v>
      </c>
      <c r="N60" s="132">
        <v>67696.399999999994</v>
      </c>
      <c r="O60" s="132">
        <v>63874.600000000006</v>
      </c>
      <c r="P60" s="132">
        <v>66633.25</v>
      </c>
      <c r="Q60" s="132">
        <v>84955.258414433803</v>
      </c>
      <c r="R60" s="132">
        <v>85246.742084925252</v>
      </c>
      <c r="S60" s="132">
        <v>120388.66436575174</v>
      </c>
      <c r="T60" s="132">
        <v>99032.717277201853</v>
      </c>
      <c r="U60" s="132">
        <v>80350.915185571794</v>
      </c>
      <c r="V60" s="132">
        <v>972747.81323188439</v>
      </c>
      <c r="X60" s="142">
        <f t="shared" si="0"/>
        <v>120388.66436575174</v>
      </c>
      <c r="Y60" s="142">
        <f t="shared" si="1"/>
        <v>77487.195351466595</v>
      </c>
      <c r="Z60" s="142">
        <f t="shared" si="2"/>
        <v>197875.85971721832</v>
      </c>
    </row>
    <row r="61" spans="1:26" x14ac:dyDescent="0.25">
      <c r="A61" s="149"/>
      <c r="B61" s="125" t="s">
        <v>559</v>
      </c>
      <c r="C61" s="125" t="s">
        <v>560</v>
      </c>
      <c r="D61" s="125" t="s">
        <v>429</v>
      </c>
      <c r="E61" s="125" t="s">
        <v>561</v>
      </c>
      <c r="F61" s="125" t="s">
        <v>431</v>
      </c>
      <c r="G61" s="125" t="s">
        <v>432</v>
      </c>
      <c r="H61" s="125" t="s">
        <v>447</v>
      </c>
      <c r="I61" s="125" t="s">
        <v>447</v>
      </c>
      <c r="J61" s="132">
        <v>376994.90833333338</v>
      </c>
      <c r="K61" s="132">
        <v>318428.33490366669</v>
      </c>
      <c r="L61" s="132">
        <v>366397.5</v>
      </c>
      <c r="M61" s="132">
        <v>332397.7</v>
      </c>
      <c r="N61" s="132">
        <v>317984.2</v>
      </c>
      <c r="O61" s="132">
        <v>293380</v>
      </c>
      <c r="P61" s="132">
        <v>306725.05</v>
      </c>
      <c r="Q61" s="132">
        <v>304025.24475772935</v>
      </c>
      <c r="R61" s="132">
        <v>290424.06022986636</v>
      </c>
      <c r="S61" s="132">
        <v>319115.84170388023</v>
      </c>
      <c r="T61" s="132">
        <v>347963.64566637523</v>
      </c>
      <c r="U61" s="132">
        <v>391250.14093576785</v>
      </c>
      <c r="V61" s="132">
        <v>3965086.6265306184</v>
      </c>
      <c r="X61" s="142">
        <f t="shared" si="0"/>
        <v>391250.14093576785</v>
      </c>
      <c r="Y61" s="142">
        <f t="shared" si="1"/>
        <v>324894.22596316825</v>
      </c>
      <c r="Z61" s="142">
        <f t="shared" si="2"/>
        <v>716144.3668989361</v>
      </c>
    </row>
    <row r="62" spans="1:26" x14ac:dyDescent="0.25">
      <c r="A62" s="149"/>
      <c r="B62" s="125" t="s">
        <v>562</v>
      </c>
      <c r="C62" s="125" t="s">
        <v>563</v>
      </c>
      <c r="D62" s="125" t="s">
        <v>444</v>
      </c>
      <c r="E62" s="125" t="s">
        <v>564</v>
      </c>
      <c r="F62" s="125" t="s">
        <v>431</v>
      </c>
      <c r="G62" s="125" t="s">
        <v>432</v>
      </c>
      <c r="H62" s="125" t="s">
        <v>447</v>
      </c>
      <c r="I62" s="125" t="s">
        <v>447</v>
      </c>
      <c r="J62" s="132">
        <v>150587.66666666666</v>
      </c>
      <c r="K62" s="132">
        <v>129691.63441333333</v>
      </c>
      <c r="L62" s="132">
        <v>147825.54999999999</v>
      </c>
      <c r="M62" s="132">
        <v>131062.2</v>
      </c>
      <c r="N62" s="132">
        <v>125204.89999999998</v>
      </c>
      <c r="O62" s="132">
        <v>113189.8</v>
      </c>
      <c r="P62" s="132">
        <v>119957.45</v>
      </c>
      <c r="Q62" s="132">
        <v>117917.84829423256</v>
      </c>
      <c r="R62" s="132">
        <v>116084.66894657267</v>
      </c>
      <c r="S62" s="132">
        <v>123209.03379461478</v>
      </c>
      <c r="T62" s="132">
        <v>134526.29167043234</v>
      </c>
      <c r="U62" s="132">
        <v>155075.162130107</v>
      </c>
      <c r="V62" s="132">
        <v>1564332.2059159591</v>
      </c>
      <c r="X62" s="142">
        <f t="shared" si="0"/>
        <v>155075.162130107</v>
      </c>
      <c r="Y62" s="142">
        <f t="shared" si="1"/>
        <v>128114.27670780475</v>
      </c>
      <c r="Z62" s="142">
        <f t="shared" si="2"/>
        <v>283189.43883791176</v>
      </c>
    </row>
    <row r="63" spans="1:26" x14ac:dyDescent="0.25">
      <c r="A63" s="149"/>
      <c r="B63" s="125" t="s">
        <v>565</v>
      </c>
      <c r="C63" s="125" t="s">
        <v>566</v>
      </c>
      <c r="D63" s="125" t="s">
        <v>429</v>
      </c>
      <c r="E63" s="125" t="s">
        <v>567</v>
      </c>
      <c r="F63" s="125" t="s">
        <v>431</v>
      </c>
      <c r="G63" s="125" t="s">
        <v>432</v>
      </c>
      <c r="H63" s="125" t="s">
        <v>447</v>
      </c>
      <c r="I63" s="125" t="s">
        <v>447</v>
      </c>
      <c r="J63" s="132">
        <v>100598.29166666667</v>
      </c>
      <c r="K63" s="132">
        <v>84907.370147000009</v>
      </c>
      <c r="L63" s="132">
        <v>95736.89999999998</v>
      </c>
      <c r="M63" s="132">
        <v>79549.850000000006</v>
      </c>
      <c r="N63" s="132">
        <v>75701.55</v>
      </c>
      <c r="O63" s="132">
        <v>67410.75</v>
      </c>
      <c r="P63" s="132">
        <v>66672.3</v>
      </c>
      <c r="Q63" s="132">
        <v>67351.658724640176</v>
      </c>
      <c r="R63" s="132">
        <v>67557.312791609176</v>
      </c>
      <c r="S63" s="132">
        <v>75460.676681708632</v>
      </c>
      <c r="T63" s="132">
        <v>83415.333569289331</v>
      </c>
      <c r="U63" s="132">
        <v>92938.765573444092</v>
      </c>
      <c r="V63" s="132">
        <v>957300.75915435806</v>
      </c>
      <c r="X63" s="142">
        <f t="shared" si="0"/>
        <v>100598.29166666667</v>
      </c>
      <c r="Y63" s="142">
        <f t="shared" si="1"/>
        <v>77882.042498881041</v>
      </c>
      <c r="Z63" s="142">
        <f t="shared" si="2"/>
        <v>178480.33416554771</v>
      </c>
    </row>
    <row r="64" spans="1:26" x14ac:dyDescent="0.25">
      <c r="A64" s="149"/>
      <c r="B64" s="125" t="s">
        <v>568</v>
      </c>
      <c r="C64" s="125" t="s">
        <v>569</v>
      </c>
      <c r="D64" s="125" t="s">
        <v>429</v>
      </c>
      <c r="E64" s="125" t="s">
        <v>570</v>
      </c>
      <c r="F64" s="125" t="s">
        <v>431</v>
      </c>
      <c r="G64" s="125" t="s">
        <v>432</v>
      </c>
      <c r="H64" s="125" t="s">
        <v>447</v>
      </c>
      <c r="I64" s="125" t="s">
        <v>447</v>
      </c>
      <c r="J64" s="132">
        <v>95878.200000000012</v>
      </c>
      <c r="K64" s="132">
        <v>82596.143818666678</v>
      </c>
      <c r="L64" s="132">
        <v>100778.70000000001</v>
      </c>
      <c r="M64" s="132">
        <v>89611.199999999997</v>
      </c>
      <c r="N64" s="132">
        <v>93672.25</v>
      </c>
      <c r="O64" s="132">
        <v>89528.35000000002</v>
      </c>
      <c r="P64" s="132">
        <v>81775.199999999997</v>
      </c>
      <c r="Q64" s="132">
        <v>90096.460893307842</v>
      </c>
      <c r="R64" s="132">
        <v>87490.523937996448</v>
      </c>
      <c r="S64" s="132">
        <v>108873.17778654146</v>
      </c>
      <c r="T64" s="132">
        <v>102373.24149794003</v>
      </c>
      <c r="U64" s="132">
        <v>71465.687381226337</v>
      </c>
      <c r="V64" s="132">
        <v>1094139.135315679</v>
      </c>
      <c r="X64" s="142">
        <f t="shared" si="0"/>
        <v>108873.17778654146</v>
      </c>
      <c r="Y64" s="142">
        <f t="shared" si="1"/>
        <v>89569.632502648878</v>
      </c>
      <c r="Z64" s="142">
        <f t="shared" si="2"/>
        <v>198442.81028919033</v>
      </c>
    </row>
    <row r="65" spans="1:26" x14ac:dyDescent="0.25">
      <c r="A65" s="149"/>
      <c r="B65" s="125" t="s">
        <v>590</v>
      </c>
      <c r="C65" s="125" t="s">
        <v>591</v>
      </c>
      <c r="D65" s="125" t="s">
        <v>444</v>
      </c>
      <c r="E65" s="125" t="s">
        <v>592</v>
      </c>
      <c r="F65" s="125" t="s">
        <v>431</v>
      </c>
      <c r="G65" s="125" t="s">
        <v>446</v>
      </c>
      <c r="H65" s="125" t="s">
        <v>447</v>
      </c>
      <c r="I65" s="125" t="s">
        <v>447</v>
      </c>
      <c r="J65" s="132">
        <v>377362.10833333334</v>
      </c>
      <c r="K65" s="132">
        <v>286573.01780500001</v>
      </c>
      <c r="L65" s="132">
        <v>339075.44999999995</v>
      </c>
      <c r="M65" s="132">
        <v>285783.95</v>
      </c>
      <c r="N65" s="132">
        <v>266488.05</v>
      </c>
      <c r="O65" s="132">
        <v>231401.75</v>
      </c>
      <c r="P65" s="132">
        <v>233411.45000000004</v>
      </c>
      <c r="Q65" s="132">
        <v>230361.28011732688</v>
      </c>
      <c r="R65" s="132">
        <v>227715.15465489833</v>
      </c>
      <c r="S65" s="132">
        <v>247057.00706284493</v>
      </c>
      <c r="T65" s="132">
        <v>265991.38411258662</v>
      </c>
      <c r="U65" s="132">
        <v>339178.6256534619</v>
      </c>
      <c r="V65" s="132">
        <v>3330399.2277394519</v>
      </c>
      <c r="X65" s="142">
        <f t="shared" si="0"/>
        <v>377362.10833333334</v>
      </c>
      <c r="Y65" s="142">
        <f t="shared" si="1"/>
        <v>268457.91994601075</v>
      </c>
      <c r="Z65" s="142">
        <f t="shared" si="2"/>
        <v>645820.02827934409</v>
      </c>
    </row>
    <row r="66" spans="1:26" x14ac:dyDescent="0.25">
      <c r="A66" s="149"/>
      <c r="B66" s="125" t="s">
        <v>593</v>
      </c>
      <c r="C66" s="125" t="s">
        <v>594</v>
      </c>
      <c r="D66" s="125" t="s">
        <v>595</v>
      </c>
      <c r="E66" s="125" t="s">
        <v>596</v>
      </c>
      <c r="F66" s="125" t="s">
        <v>431</v>
      </c>
      <c r="G66" s="125" t="s">
        <v>432</v>
      </c>
      <c r="H66" s="125" t="s">
        <v>447</v>
      </c>
      <c r="I66" s="125" t="s">
        <v>447</v>
      </c>
      <c r="J66" s="132">
        <v>119570.05</v>
      </c>
      <c r="K66" s="132">
        <v>111855.390374</v>
      </c>
      <c r="L66" s="132">
        <v>122479.95</v>
      </c>
      <c r="M66" s="132">
        <v>105020.85</v>
      </c>
      <c r="N66" s="132">
        <v>102476.65</v>
      </c>
      <c r="O66" s="132">
        <v>90091.85</v>
      </c>
      <c r="P66" s="132">
        <v>95854.399999999994</v>
      </c>
      <c r="Q66" s="132">
        <v>96880.55043620264</v>
      </c>
      <c r="R66" s="132">
        <v>94669.309774606809</v>
      </c>
      <c r="S66" s="132">
        <v>100985.6753534595</v>
      </c>
      <c r="T66" s="132">
        <v>110695.75595706963</v>
      </c>
      <c r="U66" s="132">
        <v>128698.01520028643</v>
      </c>
      <c r="V66" s="132">
        <v>1279278.4470956251</v>
      </c>
      <c r="X66" s="142">
        <f t="shared" si="0"/>
        <v>128698.01520028643</v>
      </c>
      <c r="Y66" s="142">
        <f t="shared" si="1"/>
        <v>104598.22108139443</v>
      </c>
      <c r="Z66" s="142">
        <f t="shared" si="2"/>
        <v>233296.23628168087</v>
      </c>
    </row>
    <row r="67" spans="1:26" x14ac:dyDescent="0.25">
      <c r="B67" s="125"/>
      <c r="C67" s="125"/>
      <c r="D67" s="135" t="s">
        <v>50</v>
      </c>
      <c r="E67" s="135"/>
      <c r="F67" s="135"/>
      <c r="G67" s="135"/>
      <c r="H67" s="135"/>
      <c r="I67" s="135" t="s">
        <v>614</v>
      </c>
      <c r="J67" s="136">
        <f>SUM(J42:J66)</f>
        <v>4190289.6333333319</v>
      </c>
      <c r="K67" s="136">
        <f t="shared" ref="K67:U67" si="5">SUM(K42:K66)</f>
        <v>3593519.2790400004</v>
      </c>
      <c r="L67" s="136">
        <f t="shared" si="5"/>
        <v>3935588.6000000006</v>
      </c>
      <c r="M67" s="136">
        <f t="shared" si="5"/>
        <v>3619432.7500000009</v>
      </c>
      <c r="N67" s="136">
        <f t="shared" si="5"/>
        <v>3492849.3499999996</v>
      </c>
      <c r="O67" s="136">
        <f t="shared" si="5"/>
        <v>3340261.5000000005</v>
      </c>
      <c r="P67" s="136">
        <f t="shared" si="5"/>
        <v>3402924.1</v>
      </c>
      <c r="Q67" s="136">
        <f t="shared" si="5"/>
        <v>3531446.1191893616</v>
      </c>
      <c r="R67" s="136">
        <f t="shared" si="5"/>
        <v>3244723.6230351198</v>
      </c>
      <c r="S67" s="136">
        <f t="shared" si="5"/>
        <v>3567032.94656308</v>
      </c>
      <c r="T67" s="136">
        <f t="shared" si="5"/>
        <v>3618443.9292163779</v>
      </c>
      <c r="U67" s="136">
        <f t="shared" si="5"/>
        <v>3834414.835010035</v>
      </c>
      <c r="V67" s="136">
        <f>SUM(J67:U67)</f>
        <v>43370926.66538731</v>
      </c>
      <c r="X67" s="143">
        <f t="shared" si="0"/>
        <v>4190289.6333333319</v>
      </c>
      <c r="Y67" s="143">
        <f t="shared" si="1"/>
        <v>3561876.0938230888</v>
      </c>
      <c r="Z67" s="143">
        <f t="shared" si="2"/>
        <v>7752165.7271564212</v>
      </c>
    </row>
    <row r="70" spans="1:26" x14ac:dyDescent="0.25">
      <c r="B70" t="s">
        <v>623</v>
      </c>
      <c r="J70" s="152">
        <f>J21+J23+J29+J31</f>
        <v>94393655.22225</v>
      </c>
      <c r="K70" s="150">
        <f t="shared" ref="K70:U70" si="6">K21+K23+K29+K31</f>
        <v>85954453.777059585</v>
      </c>
      <c r="L70" s="150">
        <f t="shared" si="6"/>
        <v>102680012.49283335</v>
      </c>
      <c r="M70" s="150">
        <f t="shared" si="6"/>
        <v>96884384.107333347</v>
      </c>
      <c r="N70" s="150">
        <f t="shared" si="6"/>
        <v>110568394.35533333</v>
      </c>
      <c r="O70" s="150">
        <f t="shared" si="6"/>
        <v>120120631.60683334</v>
      </c>
      <c r="P70" s="150">
        <f t="shared" si="6"/>
        <v>125956753.24333331</v>
      </c>
      <c r="Q70" s="150">
        <f t="shared" si="6"/>
        <v>119491665.41912188</v>
      </c>
      <c r="R70" s="150">
        <f t="shared" si="6"/>
        <v>116654660.35545188</v>
      </c>
      <c r="S70" s="150">
        <f t="shared" si="6"/>
        <v>122075837.00960548</v>
      </c>
      <c r="T70" s="150">
        <f t="shared" si="6"/>
        <v>98439618.708483234</v>
      </c>
      <c r="U70" s="150">
        <f t="shared" si="6"/>
        <v>113721152.16820689</v>
      </c>
      <c r="V70" s="151">
        <f>SUM(J70:U70)</f>
        <v>1306941218.4658456</v>
      </c>
      <c r="X70" s="142">
        <f t="shared" ref="X70" si="7">MAX(J70:U70)</f>
        <v>125956753.24333331</v>
      </c>
      <c r="Y70" s="142">
        <f t="shared" ref="Y70" si="8">(V70-X70)/11</f>
        <v>107362224.11113748</v>
      </c>
      <c r="Z70" s="142">
        <f t="shared" ref="Z70" si="9">+Y70+X70</f>
        <v>233318977.35447079</v>
      </c>
    </row>
  </sheetData>
  <sortState ref="B5:V66">
    <sortCondition ref="I5:I66"/>
    <sortCondition ref="B5:B66"/>
  </sortState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86"/>
  <sheetViews>
    <sheetView topLeftCell="H28" workbookViewId="0">
      <pane xSplit="3" ySplit="6" topLeftCell="V34" activePane="bottomRight" state="frozen"/>
      <selection activeCell="H28" sqref="H28"/>
      <selection pane="topRight" activeCell="K28" sqref="K28"/>
      <selection pane="bottomLeft" activeCell="H34" sqref="H34"/>
      <selection pane="bottomRight" activeCell="S34" sqref="S34"/>
    </sheetView>
  </sheetViews>
  <sheetFormatPr defaultColWidth="20.85546875" defaultRowHeight="12" outlineLevelRow="1" outlineLevelCol="1" x14ac:dyDescent="0.2"/>
  <cols>
    <col min="1" max="1" width="12.140625" style="11" hidden="1" customWidth="1" outlineLevel="1"/>
    <col min="2" max="2" width="16.140625" style="11" hidden="1" customWidth="1" outlineLevel="1"/>
    <col min="3" max="3" width="11.140625" style="11" hidden="1" customWidth="1" outlineLevel="1"/>
    <col min="4" max="7" width="12.85546875" style="11" hidden="1" customWidth="1" outlineLevel="1"/>
    <col min="8" max="8" width="2.140625" style="61" customWidth="1" collapsed="1"/>
    <col min="9" max="9" width="31" style="11" customWidth="1"/>
    <col min="10" max="10" width="38.85546875" style="11" customWidth="1"/>
    <col min="11" max="24" width="20.85546875" style="11"/>
    <col min="25" max="26" width="14.42578125" style="11" bestFit="1" customWidth="1"/>
    <col min="27" max="27" width="15.28515625" style="11" bestFit="1" customWidth="1"/>
    <col min="28" max="16384" width="20.85546875" style="11"/>
  </cols>
  <sheetData>
    <row r="1" spans="1:23" s="3" customFormat="1" ht="15" hidden="1" customHeight="1" outlineLevel="1" x14ac:dyDescent="0.2">
      <c r="A1" s="1" t="s">
        <v>0</v>
      </c>
      <c r="B1" s="2" t="s">
        <v>1</v>
      </c>
      <c r="D1" s="4" t="s">
        <v>2</v>
      </c>
      <c r="E1" s="3" t="s">
        <v>3</v>
      </c>
      <c r="H1" s="5"/>
      <c r="K1" s="6" t="s">
        <v>4</v>
      </c>
      <c r="L1" s="7" t="s">
        <v>5</v>
      </c>
      <c r="M1" s="8">
        <v>1</v>
      </c>
    </row>
    <row r="2" spans="1:23" s="3" customFormat="1" ht="15" hidden="1" customHeight="1" outlineLevel="1" x14ac:dyDescent="0.2">
      <c r="A2" s="1" t="s">
        <v>6</v>
      </c>
      <c r="B2" s="9" t="s">
        <v>7</v>
      </c>
      <c r="D2" s="10" t="s">
        <v>8</v>
      </c>
      <c r="E2" s="3" t="s">
        <v>3</v>
      </c>
      <c r="H2" s="5"/>
      <c r="K2" s="6" t="s">
        <v>9</v>
      </c>
      <c r="L2" s="11" t="s">
        <v>10</v>
      </c>
      <c r="M2" s="11"/>
    </row>
    <row r="3" spans="1:23" s="3" customFormat="1" ht="15" hidden="1" customHeight="1" outlineLevel="1" x14ac:dyDescent="0.2">
      <c r="A3" s="1" t="s">
        <v>11</v>
      </c>
      <c r="B3" s="12" t="s">
        <v>12</v>
      </c>
      <c r="D3" s="13" t="s">
        <v>13</v>
      </c>
      <c r="H3" s="5"/>
    </row>
    <row r="4" spans="1:23" s="3" customFormat="1" ht="15" hidden="1" customHeight="1" outlineLevel="1" x14ac:dyDescent="0.2">
      <c r="D4" s="14" t="s">
        <v>14</v>
      </c>
    </row>
    <row r="5" spans="1:23" s="3" customFormat="1" ht="15" hidden="1" customHeight="1" outlineLevel="1" x14ac:dyDescent="0.2">
      <c r="A5" s="1" t="s">
        <v>15</v>
      </c>
      <c r="B5" s="15" t="s">
        <v>16</v>
      </c>
      <c r="C5" s="16" t="s">
        <v>17</v>
      </c>
      <c r="D5" s="17"/>
      <c r="H5" s="5"/>
    </row>
    <row r="6" spans="1:23" s="3" customFormat="1" hidden="1" outlineLevel="1" x14ac:dyDescent="0.2">
      <c r="A6" s="1" t="s">
        <v>18</v>
      </c>
      <c r="B6" s="18" t="s">
        <v>19</v>
      </c>
      <c r="C6" s="16" t="s">
        <v>20</v>
      </c>
      <c r="D6" s="17"/>
      <c r="H6" s="5"/>
    </row>
    <row r="7" spans="1:23" s="3" customFormat="1" hidden="1" outlineLevel="1" x14ac:dyDescent="0.2">
      <c r="A7" s="1" t="s">
        <v>21</v>
      </c>
      <c r="B7" s="18" t="s">
        <v>22</v>
      </c>
      <c r="C7" s="16" t="s">
        <v>17</v>
      </c>
      <c r="D7" s="17"/>
      <c r="H7" s="5"/>
    </row>
    <row r="8" spans="1:23" s="3" customFormat="1" hidden="1" outlineLevel="1" x14ac:dyDescent="0.2">
      <c r="A8" s="1" t="s">
        <v>23</v>
      </c>
      <c r="B8" s="18" t="s">
        <v>24</v>
      </c>
      <c r="C8" s="16" t="s">
        <v>20</v>
      </c>
      <c r="D8" s="17"/>
      <c r="H8" s="5"/>
      <c r="K8" s="19" t="s">
        <v>25</v>
      </c>
    </row>
    <row r="9" spans="1:23" s="3" customFormat="1" ht="12.75" hidden="1" outlineLevel="1" thickBot="1" x14ac:dyDescent="0.25">
      <c r="A9" s="1" t="s">
        <v>26</v>
      </c>
      <c r="B9" s="18" t="s">
        <v>27</v>
      </c>
      <c r="C9" s="16" t="s">
        <v>28</v>
      </c>
      <c r="D9" s="17"/>
      <c r="H9" s="5"/>
      <c r="K9" s="20" t="s">
        <v>29</v>
      </c>
    </row>
    <row r="10" spans="1:23" s="3" customFormat="1" ht="12.75" hidden="1" outlineLevel="1" thickBot="1" x14ac:dyDescent="0.25">
      <c r="A10" s="1" t="s">
        <v>30</v>
      </c>
      <c r="B10" s="18" t="s">
        <v>31</v>
      </c>
      <c r="C10" s="16" t="s">
        <v>32</v>
      </c>
      <c r="D10" s="17"/>
      <c r="H10" s="5"/>
      <c r="K10" s="20" t="s">
        <v>18</v>
      </c>
    </row>
    <row r="11" spans="1:23" s="3" customFormat="1" ht="12.75" hidden="1" outlineLevel="1" thickBot="1" x14ac:dyDescent="0.25">
      <c r="A11" s="1" t="s">
        <v>33</v>
      </c>
      <c r="B11" s="18" t="s">
        <v>34</v>
      </c>
      <c r="C11" s="16" t="s">
        <v>32</v>
      </c>
      <c r="D11" s="17"/>
      <c r="H11" s="5"/>
      <c r="K11" s="21" t="s">
        <v>262</v>
      </c>
      <c r="L11" s="21" t="s">
        <v>262</v>
      </c>
      <c r="M11" s="21" t="s">
        <v>262</v>
      </c>
      <c r="N11" s="21" t="s">
        <v>262</v>
      </c>
      <c r="O11" s="21" t="s">
        <v>262</v>
      </c>
      <c r="P11" s="21" t="s">
        <v>262</v>
      </c>
      <c r="Q11" s="21" t="s">
        <v>262</v>
      </c>
      <c r="R11" s="21" t="s">
        <v>262</v>
      </c>
      <c r="S11" s="21" t="s">
        <v>262</v>
      </c>
      <c r="T11" s="21" t="s">
        <v>262</v>
      </c>
      <c r="U11" s="21" t="s">
        <v>262</v>
      </c>
    </row>
    <row r="12" spans="1:23" s="3" customFormat="1" hidden="1" outlineLevel="1" x14ac:dyDescent="0.2">
      <c r="A12" s="1" t="s">
        <v>36</v>
      </c>
      <c r="B12" s="18" t="s">
        <v>37</v>
      </c>
      <c r="C12" s="16" t="s">
        <v>32</v>
      </c>
      <c r="D12" s="17"/>
      <c r="H12" s="5"/>
      <c r="K12" s="22" t="s">
        <v>38</v>
      </c>
      <c r="L12" s="22" t="s">
        <v>39</v>
      </c>
      <c r="M12" s="22" t="s">
        <v>40</v>
      </c>
      <c r="N12" s="22" t="s">
        <v>41</v>
      </c>
      <c r="O12" s="22" t="s">
        <v>42</v>
      </c>
      <c r="P12" s="22" t="s">
        <v>43</v>
      </c>
      <c r="Q12" s="22" t="s">
        <v>44</v>
      </c>
      <c r="R12" s="22" t="s">
        <v>45</v>
      </c>
      <c r="S12" s="22" t="s">
        <v>46</v>
      </c>
      <c r="T12" s="22" t="s">
        <v>47</v>
      </c>
      <c r="U12" s="22" t="s">
        <v>48</v>
      </c>
      <c r="V12" s="22" t="s">
        <v>49</v>
      </c>
      <c r="W12" s="22" t="s">
        <v>50</v>
      </c>
    </row>
    <row r="13" spans="1:23" s="3" customFormat="1" ht="15" hidden="1" customHeight="1" outlineLevel="1" x14ac:dyDescent="0.2">
      <c r="A13" s="1" t="s">
        <v>29</v>
      </c>
      <c r="B13" s="15" t="s">
        <v>51</v>
      </c>
      <c r="C13" s="16" t="s">
        <v>20</v>
      </c>
      <c r="D13" s="17"/>
      <c r="H13" s="5"/>
      <c r="K13" s="23" t="s">
        <v>263</v>
      </c>
      <c r="L13" s="23" t="s">
        <v>264</v>
      </c>
      <c r="M13" s="23" t="s">
        <v>265</v>
      </c>
      <c r="N13" s="23" t="s">
        <v>266</v>
      </c>
      <c r="O13" s="23" t="s">
        <v>267</v>
      </c>
      <c r="P13" s="23" t="s">
        <v>268</v>
      </c>
      <c r="Q13" s="23" t="s">
        <v>269</v>
      </c>
      <c r="R13" s="23" t="s">
        <v>270</v>
      </c>
      <c r="S13" s="23" t="s">
        <v>271</v>
      </c>
      <c r="T13" s="23" t="s">
        <v>272</v>
      </c>
      <c r="U13" s="23" t="s">
        <v>273</v>
      </c>
      <c r="V13" s="23" t="s">
        <v>274</v>
      </c>
      <c r="W13" s="23" t="s">
        <v>275</v>
      </c>
    </row>
    <row r="14" spans="1:23" s="3" customFormat="1" ht="15" hidden="1" customHeight="1" outlineLevel="1" x14ac:dyDescent="0.2">
      <c r="A14" s="24" t="s">
        <v>65</v>
      </c>
      <c r="B14" s="18" t="s">
        <v>66</v>
      </c>
      <c r="C14" s="16" t="s">
        <v>32</v>
      </c>
      <c r="D14" s="25"/>
      <c r="H14" s="5"/>
    </row>
    <row r="15" spans="1:23" s="3" customFormat="1" ht="15" hidden="1" customHeight="1" outlineLevel="1" x14ac:dyDescent="0.2">
      <c r="A15" s="24" t="s">
        <v>15</v>
      </c>
      <c r="B15" s="26" t="s">
        <v>67</v>
      </c>
      <c r="C15" s="25" t="s">
        <v>68</v>
      </c>
      <c r="H15" s="5"/>
    </row>
    <row r="16" spans="1:23" s="3" customFormat="1" ht="15" hidden="1" customHeight="1" outlineLevel="1" x14ac:dyDescent="0.25">
      <c r="A16" s="27" t="s">
        <v>69</v>
      </c>
      <c r="B16" s="27" t="s">
        <v>70</v>
      </c>
      <c r="C16" s="27" t="s">
        <v>19</v>
      </c>
      <c r="E16" s="28"/>
      <c r="F16" s="28"/>
      <c r="G16" s="28"/>
      <c r="H16" s="29"/>
      <c r="I16" s="28"/>
      <c r="J16" s="30" t="s">
        <v>71</v>
      </c>
      <c r="K16" s="30" t="s">
        <v>263</v>
      </c>
      <c r="L16" s="30" t="s">
        <v>264</v>
      </c>
      <c r="M16" s="30" t="s">
        <v>265</v>
      </c>
      <c r="N16" s="30" t="s">
        <v>266</v>
      </c>
      <c r="O16" s="30" t="s">
        <v>267</v>
      </c>
      <c r="P16" s="30" t="s">
        <v>268</v>
      </c>
      <c r="Q16" s="30" t="s">
        <v>269</v>
      </c>
      <c r="R16" s="30" t="s">
        <v>270</v>
      </c>
      <c r="S16" s="30" t="s">
        <v>271</v>
      </c>
      <c r="T16" s="30" t="s">
        <v>272</v>
      </c>
      <c r="U16" s="30" t="s">
        <v>273</v>
      </c>
      <c r="V16" s="30" t="s">
        <v>274</v>
      </c>
      <c r="W16" s="30" t="s">
        <v>275</v>
      </c>
    </row>
    <row r="17" spans="1:27" s="3" customFormat="1" ht="15" hidden="1" customHeight="1" outlineLevel="1" x14ac:dyDescent="0.25">
      <c r="A17" s="27" t="s">
        <v>72</v>
      </c>
      <c r="B17" s="27" t="s">
        <v>73</v>
      </c>
      <c r="C17" s="27"/>
      <c r="D17" s="25"/>
      <c r="E17" s="28"/>
      <c r="F17" s="28"/>
      <c r="G17" s="28"/>
      <c r="H17" s="29"/>
      <c r="I17" s="28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7" s="3" customFormat="1" ht="15" hidden="1" customHeight="1" outlineLevel="1" x14ac:dyDescent="0.25">
      <c r="A18" s="25"/>
      <c r="B18" s="25"/>
      <c r="C18" s="25"/>
      <c r="D18" s="25"/>
      <c r="E18" s="28"/>
      <c r="F18" s="28"/>
      <c r="G18" s="28"/>
      <c r="H18" s="29"/>
      <c r="I18" s="2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7" s="3" customFormat="1" ht="45.6" customHeight="1" collapsed="1" x14ac:dyDescent="0.25">
      <c r="A19" s="25"/>
      <c r="B19" s="25"/>
      <c r="C19" s="25"/>
      <c r="D19" s="25"/>
      <c r="E19" s="28"/>
      <c r="F19" s="28"/>
      <c r="G19" s="28"/>
      <c r="H19" s="29"/>
      <c r="I19" s="28"/>
      <c r="J19"/>
    </row>
    <row r="20" spans="1:27" s="3" customFormat="1" ht="12.75" customHeight="1" thickBot="1" x14ac:dyDescent="0.3">
      <c r="A20" s="25"/>
      <c r="B20" s="25"/>
      <c r="C20" s="25"/>
      <c r="D20" s="25"/>
      <c r="E20" s="28"/>
      <c r="F20" s="28"/>
      <c r="G20" s="28"/>
      <c r="H20" s="29"/>
      <c r="I20" s="88"/>
      <c r="J20"/>
      <c r="K20" s="33" t="s">
        <v>74</v>
      </c>
      <c r="L20" s="88"/>
      <c r="M20" s="88"/>
      <c r="N20" s="88"/>
      <c r="X20" s="28"/>
    </row>
    <row r="21" spans="1:27" s="3" customFormat="1" ht="12.75" customHeight="1" thickBot="1" x14ac:dyDescent="0.25">
      <c r="A21" s="25"/>
      <c r="B21" s="25"/>
      <c r="C21" s="25"/>
      <c r="D21" s="25"/>
      <c r="E21" s="28"/>
      <c r="F21" s="28"/>
      <c r="G21" s="28"/>
      <c r="H21" s="29"/>
      <c r="I21" s="89" t="s">
        <v>75</v>
      </c>
      <c r="J21" s="35" t="s">
        <v>22</v>
      </c>
      <c r="K21" s="90" t="s">
        <v>76</v>
      </c>
      <c r="N21" s="88"/>
      <c r="X21" s="28"/>
    </row>
    <row r="22" spans="1:27" s="3" customFormat="1" ht="12.75" customHeight="1" thickBot="1" x14ac:dyDescent="0.25">
      <c r="A22" s="25"/>
      <c r="B22" s="25"/>
      <c r="C22" s="25"/>
      <c r="D22" s="25"/>
      <c r="E22" s="28"/>
      <c r="F22" s="28"/>
      <c r="G22" s="28"/>
      <c r="H22" s="29"/>
      <c r="I22" s="89" t="s">
        <v>77</v>
      </c>
      <c r="J22" s="35" t="s">
        <v>337</v>
      </c>
      <c r="K22" s="90" t="s">
        <v>338</v>
      </c>
    </row>
    <row r="23" spans="1:27" s="3" customFormat="1" ht="12.75" customHeight="1" thickBot="1" x14ac:dyDescent="0.25">
      <c r="A23" s="25"/>
      <c r="B23" s="25"/>
      <c r="C23" s="25"/>
      <c r="D23" s="25"/>
      <c r="E23" s="28"/>
      <c r="F23" s="28"/>
      <c r="G23" s="28"/>
      <c r="H23" s="29"/>
      <c r="I23" s="89" t="s">
        <v>79</v>
      </c>
      <c r="J23" s="35" t="s">
        <v>339</v>
      </c>
      <c r="K23" s="90" t="s">
        <v>340</v>
      </c>
      <c r="N23" s="88"/>
      <c r="X23" s="28"/>
    </row>
    <row r="24" spans="1:27" s="3" customFormat="1" ht="12.75" customHeight="1" thickBot="1" x14ac:dyDescent="0.25">
      <c r="A24" s="25"/>
      <c r="B24" s="25"/>
      <c r="C24" s="25"/>
      <c r="D24" s="25"/>
      <c r="E24" s="28"/>
      <c r="F24" s="28"/>
      <c r="G24" s="28"/>
      <c r="H24" s="29"/>
      <c r="I24" s="89" t="s">
        <v>81</v>
      </c>
      <c r="J24" s="35" t="s">
        <v>341</v>
      </c>
      <c r="K24" s="90" t="s">
        <v>342</v>
      </c>
      <c r="N24" s="88"/>
      <c r="X24" s="28"/>
    </row>
    <row r="25" spans="1:27" s="3" customFormat="1" ht="12.75" customHeight="1" thickBot="1" x14ac:dyDescent="0.25">
      <c r="E25" s="28"/>
      <c r="F25" s="28"/>
      <c r="G25" s="37"/>
      <c r="H25" s="29"/>
      <c r="I25" s="91"/>
      <c r="J25" s="35" t="s">
        <v>4</v>
      </c>
      <c r="K25" s="38" t="s">
        <v>82</v>
      </c>
      <c r="N25" s="88"/>
      <c r="X25" s="28"/>
    </row>
    <row r="26" spans="1:27" s="3" customFormat="1" ht="12.75" customHeight="1" thickBot="1" x14ac:dyDescent="0.25">
      <c r="E26" s="28"/>
      <c r="F26" s="28"/>
      <c r="G26" s="28"/>
      <c r="H26" s="29"/>
      <c r="N26" s="88"/>
      <c r="X26" s="28"/>
    </row>
    <row r="27" spans="1:27" s="3" customFormat="1" ht="24.95" customHeight="1" thickBot="1" x14ac:dyDescent="0.25">
      <c r="E27" s="28"/>
      <c r="F27" s="28"/>
      <c r="G27" s="28"/>
      <c r="H27" s="29"/>
      <c r="J27" s="39" t="s">
        <v>338</v>
      </c>
      <c r="N27" s="88"/>
      <c r="X27" s="28"/>
    </row>
    <row r="28" spans="1:27" s="3" customFormat="1" ht="9" customHeight="1" x14ac:dyDescent="0.2">
      <c r="E28" s="28"/>
      <c r="F28" s="28"/>
      <c r="G28" s="28"/>
      <c r="H28" s="29"/>
      <c r="I28" s="40"/>
      <c r="J28" s="41"/>
      <c r="X28" s="28"/>
    </row>
    <row r="29" spans="1:27" s="3" customFormat="1" ht="26.1" customHeight="1" thickBot="1" x14ac:dyDescent="0.25">
      <c r="E29" s="28"/>
      <c r="F29" s="28"/>
      <c r="G29" s="43"/>
      <c r="H29" s="43"/>
      <c r="I29" s="44" t="s">
        <v>83</v>
      </c>
      <c r="J29" s="45"/>
      <c r="X29" s="28"/>
    </row>
    <row r="30" spans="1:27" s="3" customFormat="1" ht="17.25" customHeight="1" x14ac:dyDescent="0.2">
      <c r="E30" s="28"/>
      <c r="F30" s="28"/>
      <c r="G30" s="28"/>
      <c r="H30" s="29"/>
      <c r="I30" s="46"/>
      <c r="J30" s="47"/>
      <c r="K30" s="48" t="s">
        <v>342</v>
      </c>
      <c r="L30" s="48" t="s">
        <v>342</v>
      </c>
      <c r="M30" s="48" t="s">
        <v>342</v>
      </c>
      <c r="N30" s="48" t="s">
        <v>342</v>
      </c>
      <c r="O30" s="48" t="s">
        <v>342</v>
      </c>
      <c r="P30" s="48" t="s">
        <v>342</v>
      </c>
      <c r="Q30" s="48" t="s">
        <v>342</v>
      </c>
      <c r="R30" s="48" t="s">
        <v>342</v>
      </c>
      <c r="S30" s="48" t="s">
        <v>342</v>
      </c>
      <c r="T30" s="48" t="s">
        <v>342</v>
      </c>
      <c r="U30" s="48" t="s">
        <v>342</v>
      </c>
      <c r="V30" s="48" t="s">
        <v>342</v>
      </c>
      <c r="W30" s="48" t="s">
        <v>342</v>
      </c>
      <c r="Y30" s="92" t="s">
        <v>358</v>
      </c>
      <c r="Z30" s="92"/>
      <c r="AA30" s="92"/>
    </row>
    <row r="31" spans="1:27" s="49" customFormat="1" ht="13.5" customHeight="1" thickBot="1" x14ac:dyDescent="0.3">
      <c r="H31" s="50"/>
      <c r="I31" s="51" t="s">
        <v>84</v>
      </c>
      <c r="J31" s="52" t="s">
        <v>71</v>
      </c>
      <c r="K31" s="48" t="s">
        <v>343</v>
      </c>
      <c r="L31" s="53" t="s">
        <v>344</v>
      </c>
      <c r="M31" s="53" t="s">
        <v>345</v>
      </c>
      <c r="N31" s="53" t="s">
        <v>346</v>
      </c>
      <c r="O31" s="53" t="s">
        <v>347</v>
      </c>
      <c r="P31" s="53" t="s">
        <v>348</v>
      </c>
      <c r="Q31" s="53" t="s">
        <v>349</v>
      </c>
      <c r="R31" s="53" t="s">
        <v>350</v>
      </c>
      <c r="S31" s="53" t="s">
        <v>351</v>
      </c>
      <c r="T31" s="53" t="s">
        <v>352</v>
      </c>
      <c r="U31" s="53" t="s">
        <v>353</v>
      </c>
      <c r="V31" s="53" t="s">
        <v>354</v>
      </c>
      <c r="W31" s="53" t="s">
        <v>340</v>
      </c>
      <c r="Y31" s="53" t="s">
        <v>355</v>
      </c>
      <c r="Z31" s="53" t="s">
        <v>356</v>
      </c>
      <c r="AA31" s="53" t="s">
        <v>357</v>
      </c>
    </row>
    <row r="32" spans="1:27" ht="15" customHeight="1" x14ac:dyDescent="0.2">
      <c r="F32" s="54"/>
      <c r="G32" s="54"/>
      <c r="H32" s="55"/>
      <c r="I32" s="56" t="s">
        <v>97</v>
      </c>
      <c r="J32" s="57" t="s">
        <v>98</v>
      </c>
      <c r="K32" s="57">
        <v>392239.60398090002</v>
      </c>
      <c r="L32" s="57">
        <v>393980.97358709999</v>
      </c>
      <c r="M32" s="57">
        <v>395874.48030410003</v>
      </c>
      <c r="N32" s="57">
        <v>396813.68724250002</v>
      </c>
      <c r="O32" s="57">
        <v>397089.48383480002</v>
      </c>
      <c r="P32" s="57">
        <v>397795.84484500001</v>
      </c>
      <c r="Q32" s="57">
        <v>398171.13453859999</v>
      </c>
      <c r="R32" s="57">
        <v>398595.7019094</v>
      </c>
      <c r="S32" s="57">
        <v>398956.96539610001</v>
      </c>
      <c r="T32" s="57">
        <v>400026.68136240001</v>
      </c>
      <c r="U32" s="57">
        <v>401668.69688810001</v>
      </c>
      <c r="V32" s="57">
        <v>403629.5268543</v>
      </c>
      <c r="W32" s="57">
        <v>4774842.7807433</v>
      </c>
    </row>
    <row r="33" spans="6:27" ht="15" customHeight="1" x14ac:dyDescent="0.2">
      <c r="F33" s="54"/>
      <c r="G33" s="54"/>
      <c r="H33" s="55"/>
      <c r="I33" s="58" t="s">
        <v>99</v>
      </c>
      <c r="J33" s="57" t="s">
        <v>100</v>
      </c>
      <c r="K33" s="57">
        <v>355237.43944049999</v>
      </c>
      <c r="L33" s="57">
        <v>356885.89636020001</v>
      </c>
      <c r="M33" s="57">
        <v>358634.30477059999</v>
      </c>
      <c r="N33" s="57">
        <v>359506.228099</v>
      </c>
      <c r="O33" s="57">
        <v>359740.11589030002</v>
      </c>
      <c r="P33" s="57">
        <v>360321.54001980001</v>
      </c>
      <c r="Q33" s="57">
        <v>360633.2331596</v>
      </c>
      <c r="R33" s="57">
        <v>360988.56037000002</v>
      </c>
      <c r="S33" s="57">
        <v>361311.2680402</v>
      </c>
      <c r="T33" s="57">
        <v>362238.14043989999</v>
      </c>
      <c r="U33" s="57">
        <v>363758.47172979999</v>
      </c>
      <c r="V33" s="57">
        <v>365559.91356989997</v>
      </c>
      <c r="W33" s="57">
        <v>4324815.1118898001</v>
      </c>
      <c r="Y33" s="57"/>
      <c r="Z33" s="57"/>
      <c r="AA33" s="57"/>
    </row>
    <row r="34" spans="6:27" ht="15" customHeight="1" x14ac:dyDescent="0.2">
      <c r="F34" s="54"/>
      <c r="G34" s="54"/>
      <c r="H34" s="55"/>
      <c r="I34" s="59" t="s">
        <v>101</v>
      </c>
      <c r="J34" s="60" t="s">
        <v>102</v>
      </c>
      <c r="K34" s="60">
        <v>94212.989940800006</v>
      </c>
      <c r="L34" s="60">
        <v>94669.714677399999</v>
      </c>
      <c r="M34" s="60">
        <v>95138.808000200006</v>
      </c>
      <c r="N34" s="60">
        <v>95377.434246399993</v>
      </c>
      <c r="O34" s="60">
        <v>95395.135593700004</v>
      </c>
      <c r="P34" s="60">
        <v>95514.863910900007</v>
      </c>
      <c r="Q34" s="60">
        <v>93970.796355600003</v>
      </c>
      <c r="R34" s="60">
        <v>94098.140577600003</v>
      </c>
      <c r="S34" s="60">
        <v>94181.939133299995</v>
      </c>
      <c r="T34" s="60">
        <v>94443.840912500003</v>
      </c>
      <c r="U34" s="60">
        <v>94852.373130699998</v>
      </c>
      <c r="V34" s="60">
        <v>95374.077975299995</v>
      </c>
      <c r="W34" s="60">
        <v>1137230.1144544</v>
      </c>
      <c r="Y34" s="60"/>
      <c r="Z34" s="60"/>
      <c r="AA34" s="60"/>
    </row>
    <row r="35" spans="6:27" ht="15" customHeight="1" x14ac:dyDescent="0.2">
      <c r="F35" s="54"/>
      <c r="G35" s="54"/>
      <c r="H35" s="55"/>
      <c r="I35" s="59" t="s">
        <v>103</v>
      </c>
      <c r="J35" s="60" t="s">
        <v>104</v>
      </c>
      <c r="K35" s="60">
        <v>169353.09131729999</v>
      </c>
      <c r="L35" s="60">
        <v>170093.81042170001</v>
      </c>
      <c r="M35" s="60">
        <v>170887.99932880001</v>
      </c>
      <c r="N35" s="60">
        <v>171236.25274299999</v>
      </c>
      <c r="O35" s="60">
        <v>171302.63493080001</v>
      </c>
      <c r="P35" s="60">
        <v>171541.42798040001</v>
      </c>
      <c r="Q35" s="60">
        <v>177492.30988330001</v>
      </c>
      <c r="R35" s="60">
        <v>177594.7270446</v>
      </c>
      <c r="S35" s="60">
        <v>177704.97934729999</v>
      </c>
      <c r="T35" s="60">
        <v>178103.34468569999</v>
      </c>
      <c r="U35" s="60">
        <v>178811.61313340001</v>
      </c>
      <c r="V35" s="60">
        <v>179617.42706429999</v>
      </c>
      <c r="W35" s="60">
        <v>2093739.6178806</v>
      </c>
      <c r="Y35" s="60"/>
      <c r="Z35" s="60"/>
      <c r="AA35" s="60"/>
    </row>
    <row r="36" spans="6:27" ht="15" customHeight="1" x14ac:dyDescent="0.2">
      <c r="F36" s="54"/>
      <c r="G36" s="54"/>
      <c r="H36" s="55"/>
      <c r="I36" s="59" t="s">
        <v>105</v>
      </c>
      <c r="J36" s="60" t="s">
        <v>106</v>
      </c>
      <c r="K36" s="60">
        <v>88544.191294899996</v>
      </c>
      <c r="L36" s="60">
        <v>88980.947960899997</v>
      </c>
      <c r="M36" s="60">
        <v>89450.8590062</v>
      </c>
      <c r="N36" s="60">
        <v>89726.596711699996</v>
      </c>
      <c r="O36" s="60">
        <v>89871.520019100004</v>
      </c>
      <c r="P36" s="60">
        <v>90088.639197800003</v>
      </c>
      <c r="Q36" s="60">
        <v>85926.573839200006</v>
      </c>
      <c r="R36" s="60">
        <v>86047.472839499998</v>
      </c>
      <c r="S36" s="60">
        <v>86174.703203700003</v>
      </c>
      <c r="T36" s="60">
        <v>86432.381408600006</v>
      </c>
      <c r="U36" s="60">
        <v>86825.519148099993</v>
      </c>
      <c r="V36" s="60">
        <v>87283.9849522</v>
      </c>
      <c r="W36" s="60">
        <v>1055353.3895819001</v>
      </c>
      <c r="Y36" s="60"/>
      <c r="Z36" s="60"/>
      <c r="AA36" s="60"/>
    </row>
    <row r="37" spans="6:27" ht="15" customHeight="1" x14ac:dyDescent="0.2">
      <c r="F37" s="54"/>
      <c r="G37" s="54"/>
      <c r="H37" s="55"/>
      <c r="I37" s="59" t="s">
        <v>107</v>
      </c>
      <c r="J37" s="60" t="s">
        <v>108</v>
      </c>
      <c r="K37" s="60">
        <v>824.89712169999996</v>
      </c>
      <c r="L37" s="60">
        <v>828.15550919999998</v>
      </c>
      <c r="M37" s="60">
        <v>831.33568279999997</v>
      </c>
      <c r="N37" s="60">
        <v>832.41037100000005</v>
      </c>
      <c r="O37" s="60">
        <v>832.1593881</v>
      </c>
      <c r="P37" s="60">
        <v>832.09654009999997</v>
      </c>
      <c r="Q37" s="60">
        <v>832.79114600000003</v>
      </c>
      <c r="R37" s="60">
        <v>832.59332359999996</v>
      </c>
      <c r="S37" s="60">
        <v>831.36473460000002</v>
      </c>
      <c r="T37" s="60">
        <v>832.09082690000002</v>
      </c>
      <c r="U37" s="60">
        <v>833.3633059</v>
      </c>
      <c r="V37" s="60">
        <v>836.42137090000006</v>
      </c>
      <c r="W37" s="60">
        <v>9979.6793207999999</v>
      </c>
      <c r="Y37" s="60"/>
      <c r="Z37" s="60"/>
      <c r="AA37" s="60"/>
    </row>
    <row r="38" spans="6:27" ht="15" customHeight="1" x14ac:dyDescent="0.2">
      <c r="F38" s="54"/>
      <c r="G38" s="54"/>
      <c r="H38" s="55"/>
      <c r="I38" s="59" t="s">
        <v>109</v>
      </c>
      <c r="J38" s="60" t="s">
        <v>110</v>
      </c>
      <c r="K38" s="60">
        <v>1524.3121060000001</v>
      </c>
      <c r="L38" s="60">
        <v>1531.3264875</v>
      </c>
      <c r="M38" s="60">
        <v>1539.3064648</v>
      </c>
      <c r="N38" s="60">
        <v>1544.9878245</v>
      </c>
      <c r="O38" s="60">
        <v>1549.1926285</v>
      </c>
      <c r="P38" s="60">
        <v>1553.664194</v>
      </c>
      <c r="Q38" s="60">
        <v>1569.6244905999999</v>
      </c>
      <c r="R38" s="60">
        <v>1573.2163088</v>
      </c>
      <c r="S38" s="60">
        <v>1575.4995145</v>
      </c>
      <c r="T38" s="60">
        <v>1581.6188635999999</v>
      </c>
      <c r="U38" s="60">
        <v>1588.0628185</v>
      </c>
      <c r="V38" s="60">
        <v>1596.1281873999999</v>
      </c>
      <c r="W38" s="60">
        <v>18726.939888699999</v>
      </c>
      <c r="Y38" s="60"/>
      <c r="Z38" s="60"/>
      <c r="AA38" s="60"/>
    </row>
    <row r="39" spans="6:27" ht="15" customHeight="1" x14ac:dyDescent="0.2">
      <c r="F39" s="54"/>
      <c r="G39" s="54"/>
      <c r="H39" s="55"/>
      <c r="I39" s="59" t="s">
        <v>111</v>
      </c>
      <c r="J39" s="60" t="s">
        <v>112</v>
      </c>
      <c r="K39" s="60">
        <v>37.308578799999999</v>
      </c>
      <c r="L39" s="60">
        <v>37.4616063</v>
      </c>
      <c r="M39" s="60">
        <v>37.6049103</v>
      </c>
      <c r="N39" s="60">
        <v>37.651684099999997</v>
      </c>
      <c r="O39" s="60">
        <v>37.620365499999998</v>
      </c>
      <c r="P39" s="60">
        <v>37.617846700000001</v>
      </c>
      <c r="Q39" s="60">
        <v>64.5089854</v>
      </c>
      <c r="R39" s="60">
        <v>64.562623599999995</v>
      </c>
      <c r="S39" s="60">
        <v>64.5453136</v>
      </c>
      <c r="T39" s="60">
        <v>64.685221600000006</v>
      </c>
      <c r="U39" s="60">
        <v>64.863016500000001</v>
      </c>
      <c r="V39" s="60">
        <v>65.147446900000006</v>
      </c>
      <c r="W39" s="60">
        <v>613.57759929999997</v>
      </c>
      <c r="Y39" s="60"/>
      <c r="Z39" s="60"/>
      <c r="AA39" s="60"/>
    </row>
    <row r="40" spans="6:27" ht="15" customHeight="1" x14ac:dyDescent="0.2">
      <c r="F40" s="54"/>
      <c r="G40" s="54"/>
      <c r="H40" s="55"/>
      <c r="I40" s="59" t="s">
        <v>113</v>
      </c>
      <c r="J40" s="60" t="s">
        <v>114</v>
      </c>
      <c r="K40" s="60">
        <v>33.222323400000001</v>
      </c>
      <c r="L40" s="60">
        <v>33.448418199999999</v>
      </c>
      <c r="M40" s="60">
        <v>33.705510400000001</v>
      </c>
      <c r="N40" s="60">
        <v>33.9287013</v>
      </c>
      <c r="O40" s="60">
        <v>34.089383900000001</v>
      </c>
      <c r="P40" s="60">
        <v>34.282944399999998</v>
      </c>
      <c r="Q40" s="60">
        <v>34.282125800000003</v>
      </c>
      <c r="R40" s="60">
        <v>34.306552000000003</v>
      </c>
      <c r="S40" s="60">
        <v>34.349282299999999</v>
      </c>
      <c r="T40" s="60">
        <v>34.450950800000001</v>
      </c>
      <c r="U40" s="60">
        <v>34.604524599999998</v>
      </c>
      <c r="V40" s="60">
        <v>34.706648399999999</v>
      </c>
      <c r="W40" s="60">
        <v>409.3773655</v>
      </c>
      <c r="Y40" s="60"/>
      <c r="Z40" s="60"/>
      <c r="AA40" s="60"/>
    </row>
    <row r="41" spans="6:27" ht="15" customHeight="1" x14ac:dyDescent="0.2">
      <c r="F41" s="54"/>
      <c r="G41" s="54"/>
      <c r="H41" s="55"/>
      <c r="I41" s="59" t="s">
        <v>115</v>
      </c>
      <c r="J41" s="60" t="s">
        <v>116</v>
      </c>
      <c r="K41" s="60">
        <v>387.90630220000003</v>
      </c>
      <c r="L41" s="60">
        <v>390.12781389999998</v>
      </c>
      <c r="M41" s="60">
        <v>392.49845240000002</v>
      </c>
      <c r="N41" s="60">
        <v>394.20264129999998</v>
      </c>
      <c r="O41" s="60">
        <v>394.98661490000001</v>
      </c>
      <c r="P41" s="60">
        <v>396.1351459</v>
      </c>
      <c r="Q41" s="60">
        <v>405.67106869999998</v>
      </c>
      <c r="R41" s="60">
        <v>406.79700500000001</v>
      </c>
      <c r="S41" s="60">
        <v>407.57622049999998</v>
      </c>
      <c r="T41" s="60">
        <v>409.08692980000001</v>
      </c>
      <c r="U41" s="60">
        <v>410.93019650000002</v>
      </c>
      <c r="V41" s="60">
        <v>413.55110070000001</v>
      </c>
      <c r="W41" s="60">
        <v>4809.4694917999996</v>
      </c>
      <c r="Y41" s="60"/>
      <c r="Z41" s="60"/>
      <c r="AA41" s="60"/>
    </row>
    <row r="42" spans="6:27" ht="15" customHeight="1" x14ac:dyDescent="0.2">
      <c r="F42" s="54"/>
      <c r="G42" s="54"/>
      <c r="H42" s="55"/>
      <c r="I42" s="59" t="s">
        <v>117</v>
      </c>
      <c r="J42" s="60" t="s">
        <v>118</v>
      </c>
      <c r="K42" s="60">
        <v>275.44196210000001</v>
      </c>
      <c r="L42" s="60">
        <v>276.64714309999999</v>
      </c>
      <c r="M42" s="60">
        <v>277.78648809999999</v>
      </c>
      <c r="N42" s="60">
        <v>278.30640169999998</v>
      </c>
      <c r="O42" s="60">
        <v>278.34243370000002</v>
      </c>
      <c r="P42" s="60">
        <v>278.42408660000001</v>
      </c>
      <c r="Q42" s="60">
        <v>285.29358100000002</v>
      </c>
      <c r="R42" s="60">
        <v>285.39640600000001</v>
      </c>
      <c r="S42" s="60">
        <v>285.09409349999999</v>
      </c>
      <c r="T42" s="60">
        <v>285.42712449999999</v>
      </c>
      <c r="U42" s="60">
        <v>285.9183051</v>
      </c>
      <c r="V42" s="60">
        <v>287.09262000000001</v>
      </c>
      <c r="W42" s="60">
        <v>3379.1706454</v>
      </c>
      <c r="Y42" s="60"/>
      <c r="Z42" s="60"/>
      <c r="AA42" s="60"/>
    </row>
    <row r="43" spans="6:27" ht="15" customHeight="1" x14ac:dyDescent="0.2">
      <c r="F43" s="54"/>
      <c r="G43" s="54"/>
      <c r="H43" s="55"/>
      <c r="I43" s="59" t="s">
        <v>119</v>
      </c>
      <c r="J43" s="60" t="s">
        <v>120</v>
      </c>
      <c r="K43" s="60">
        <v>44.078493299999998</v>
      </c>
      <c r="L43" s="60">
        <v>44.256321999999997</v>
      </c>
      <c r="M43" s="60">
        <v>44.400926599999998</v>
      </c>
      <c r="N43" s="60">
        <v>44.456774000000003</v>
      </c>
      <c r="O43" s="60">
        <v>44.434532099999998</v>
      </c>
      <c r="P43" s="60">
        <v>44.388173000000002</v>
      </c>
      <c r="Q43" s="60">
        <v>51.381684</v>
      </c>
      <c r="R43" s="60">
        <v>51.347689299999999</v>
      </c>
      <c r="S43" s="60">
        <v>51.217196899999998</v>
      </c>
      <c r="T43" s="60">
        <v>51.213515899999997</v>
      </c>
      <c r="U43" s="60">
        <v>51.2241505</v>
      </c>
      <c r="V43" s="60">
        <v>51.376203799999999</v>
      </c>
      <c r="W43" s="60">
        <v>573.77566139999999</v>
      </c>
      <c r="Y43" s="60"/>
      <c r="Z43" s="60"/>
      <c r="AA43" s="60"/>
    </row>
    <row r="44" spans="6:27" ht="15" customHeight="1" x14ac:dyDescent="0.2">
      <c r="F44" s="54"/>
      <c r="G44" s="54"/>
      <c r="H44" s="55"/>
      <c r="I44" s="58" t="s">
        <v>121</v>
      </c>
      <c r="J44" s="57" t="s">
        <v>122</v>
      </c>
      <c r="K44" s="57">
        <v>36928.164540400001</v>
      </c>
      <c r="L44" s="57">
        <v>37021.077226900001</v>
      </c>
      <c r="M44" s="57">
        <v>37166.175533499998</v>
      </c>
      <c r="N44" s="57">
        <v>37233.459143499997</v>
      </c>
      <c r="O44" s="57">
        <v>37275.367944500002</v>
      </c>
      <c r="P44" s="57">
        <v>37400.304825200001</v>
      </c>
      <c r="Q44" s="57">
        <v>37463.901379000003</v>
      </c>
      <c r="R44" s="57">
        <v>37533.1415394</v>
      </c>
      <c r="S44" s="57">
        <v>37571.697355900003</v>
      </c>
      <c r="T44" s="57">
        <v>37714.540922499997</v>
      </c>
      <c r="U44" s="57">
        <v>37837.225158300003</v>
      </c>
      <c r="V44" s="57">
        <v>37996.613284400002</v>
      </c>
      <c r="W44" s="57">
        <v>449141.66885349998</v>
      </c>
      <c r="Y44" s="57"/>
      <c r="Z44" s="57"/>
      <c r="AA44" s="57"/>
    </row>
    <row r="45" spans="6:27" ht="15" customHeight="1" x14ac:dyDescent="0.2">
      <c r="F45" s="54"/>
      <c r="G45" s="54"/>
      <c r="H45" s="55"/>
      <c r="I45" s="59" t="s">
        <v>127</v>
      </c>
      <c r="J45" s="60" t="s">
        <v>128</v>
      </c>
      <c r="K45" s="60">
        <v>817</v>
      </c>
      <c r="L45" s="60">
        <v>817</v>
      </c>
      <c r="M45" s="60">
        <v>817</v>
      </c>
      <c r="N45" s="60">
        <v>817</v>
      </c>
      <c r="O45" s="60">
        <v>817</v>
      </c>
      <c r="P45" s="60">
        <v>817</v>
      </c>
      <c r="Q45" s="60">
        <v>817</v>
      </c>
      <c r="R45" s="60">
        <v>817</v>
      </c>
      <c r="S45" s="60">
        <v>817</v>
      </c>
      <c r="T45" s="60">
        <v>817</v>
      </c>
      <c r="U45" s="60">
        <v>817</v>
      </c>
      <c r="V45" s="60">
        <v>817</v>
      </c>
      <c r="W45" s="60">
        <v>9804</v>
      </c>
      <c r="Y45" s="60"/>
      <c r="Z45" s="60"/>
      <c r="AA45" s="60"/>
    </row>
    <row r="46" spans="6:27" ht="15" customHeight="1" x14ac:dyDescent="0.2">
      <c r="F46" s="54"/>
      <c r="G46" s="54"/>
      <c r="H46" s="55"/>
      <c r="I46" s="59" t="s">
        <v>129</v>
      </c>
      <c r="J46" s="60" t="s">
        <v>130</v>
      </c>
      <c r="K46" s="60">
        <v>7527.7258545000004</v>
      </c>
      <c r="L46" s="60">
        <v>7542.7842797000003</v>
      </c>
      <c r="M46" s="60">
        <v>7571.4114403000003</v>
      </c>
      <c r="N46" s="60">
        <v>7580.0573832</v>
      </c>
      <c r="O46" s="60">
        <v>7581.4972218000003</v>
      </c>
      <c r="P46" s="60">
        <v>7605.2703503000002</v>
      </c>
      <c r="Q46" s="60">
        <v>7096.9891987000001</v>
      </c>
      <c r="R46" s="60">
        <v>7107.5177983000003</v>
      </c>
      <c r="S46" s="60">
        <v>7111.0079334000002</v>
      </c>
      <c r="T46" s="60">
        <v>7132.5993742999999</v>
      </c>
      <c r="U46" s="60">
        <v>7156.3283921000002</v>
      </c>
      <c r="V46" s="60">
        <v>7187.2971957999998</v>
      </c>
      <c r="W46" s="60">
        <v>88200.486422400005</v>
      </c>
      <c r="Y46" s="60"/>
      <c r="Z46" s="60"/>
      <c r="AA46" s="60"/>
    </row>
    <row r="47" spans="6:27" ht="15" customHeight="1" x14ac:dyDescent="0.2">
      <c r="F47" s="54"/>
      <c r="G47" s="54"/>
      <c r="H47" s="55"/>
      <c r="I47" s="59" t="s">
        <v>131</v>
      </c>
      <c r="J47" s="60" t="s">
        <v>132</v>
      </c>
      <c r="K47" s="60">
        <v>3108.2603072000002</v>
      </c>
      <c r="L47" s="60">
        <v>3115.5190191000002</v>
      </c>
      <c r="M47" s="60">
        <v>3127.8232361999999</v>
      </c>
      <c r="N47" s="60">
        <v>3133.0507074000002</v>
      </c>
      <c r="O47" s="60">
        <v>3136.1537131</v>
      </c>
      <c r="P47" s="60">
        <v>3145.9583698000001</v>
      </c>
      <c r="Q47" s="60">
        <v>2971.7413842999999</v>
      </c>
      <c r="R47" s="60">
        <v>2976.7453491000001</v>
      </c>
      <c r="S47" s="60">
        <v>2979.1804441999998</v>
      </c>
      <c r="T47" s="60">
        <v>2989.7603475999999</v>
      </c>
      <c r="U47" s="60">
        <v>2999.7126284999999</v>
      </c>
      <c r="V47" s="60">
        <v>3012.0765587999999</v>
      </c>
      <c r="W47" s="60">
        <v>36695.982065299999</v>
      </c>
      <c r="Y47" s="60"/>
      <c r="Z47" s="60"/>
      <c r="AA47" s="60"/>
    </row>
    <row r="48" spans="6:27" ht="15" customHeight="1" x14ac:dyDescent="0.2">
      <c r="F48" s="54"/>
      <c r="G48" s="54"/>
      <c r="H48" s="55"/>
      <c r="I48" s="59" t="s">
        <v>133</v>
      </c>
      <c r="J48" s="60" t="s">
        <v>134</v>
      </c>
      <c r="K48" s="60">
        <v>579.26317700000004</v>
      </c>
      <c r="L48" s="60">
        <v>580.84302539999999</v>
      </c>
      <c r="M48" s="60">
        <v>583.20857109999997</v>
      </c>
      <c r="N48" s="60">
        <v>584.56298240000001</v>
      </c>
      <c r="O48" s="60">
        <v>585.43443079999997</v>
      </c>
      <c r="P48" s="60">
        <v>587.73384610000005</v>
      </c>
      <c r="Q48" s="60">
        <v>543.54867850000005</v>
      </c>
      <c r="R48" s="60">
        <v>544.75097919999996</v>
      </c>
      <c r="S48" s="60">
        <v>545.513059</v>
      </c>
      <c r="T48" s="60">
        <v>547.69625199999996</v>
      </c>
      <c r="U48" s="60">
        <v>549.54351159999999</v>
      </c>
      <c r="V48" s="60">
        <v>551.92440929999998</v>
      </c>
      <c r="W48" s="60">
        <v>6784.0229224000004</v>
      </c>
      <c r="Y48" s="60"/>
      <c r="Z48" s="60"/>
      <c r="AA48" s="60"/>
    </row>
    <row r="49" spans="6:27" ht="15" customHeight="1" x14ac:dyDescent="0.2">
      <c r="F49" s="54"/>
      <c r="G49" s="54"/>
      <c r="H49" s="55"/>
      <c r="I49" s="59" t="s">
        <v>135</v>
      </c>
      <c r="J49" s="60" t="s">
        <v>136</v>
      </c>
      <c r="K49" s="60">
        <v>39.845468799999999</v>
      </c>
      <c r="L49" s="60">
        <v>39.994006499999998</v>
      </c>
      <c r="M49" s="60">
        <v>40.178587999999998</v>
      </c>
      <c r="N49" s="60">
        <v>40.3308678</v>
      </c>
      <c r="O49" s="60">
        <v>40.426540799999998</v>
      </c>
      <c r="P49" s="60">
        <v>40.6314384</v>
      </c>
      <c r="Q49" s="60">
        <v>44.911306199999999</v>
      </c>
      <c r="R49" s="60">
        <v>45.036599799999998</v>
      </c>
      <c r="S49" s="60">
        <v>45.130424400000003</v>
      </c>
      <c r="T49" s="60">
        <v>45.334585500000003</v>
      </c>
      <c r="U49" s="60">
        <v>45.494342099999997</v>
      </c>
      <c r="V49" s="60">
        <v>45.698231</v>
      </c>
      <c r="W49" s="60">
        <v>513.01239929999997</v>
      </c>
      <c r="Y49" s="60"/>
      <c r="Z49" s="60"/>
      <c r="AA49" s="60"/>
    </row>
    <row r="50" spans="6:27" ht="15" customHeight="1" x14ac:dyDescent="0.2">
      <c r="F50" s="54"/>
      <c r="G50" s="54"/>
      <c r="H50" s="55"/>
      <c r="I50" s="59" t="s">
        <v>139</v>
      </c>
      <c r="J50" s="60" t="s">
        <v>140</v>
      </c>
      <c r="K50" s="60">
        <v>3</v>
      </c>
      <c r="L50" s="60">
        <v>3</v>
      </c>
      <c r="M50" s="60">
        <v>3</v>
      </c>
      <c r="N50" s="60">
        <v>3</v>
      </c>
      <c r="O50" s="60">
        <v>3</v>
      </c>
      <c r="P50" s="60">
        <v>3</v>
      </c>
      <c r="Q50" s="60">
        <v>3</v>
      </c>
      <c r="R50" s="60">
        <v>3</v>
      </c>
      <c r="S50" s="60">
        <v>3</v>
      </c>
      <c r="T50" s="60">
        <v>3</v>
      </c>
      <c r="U50" s="60">
        <v>3</v>
      </c>
      <c r="V50" s="60">
        <v>3</v>
      </c>
      <c r="W50" s="60">
        <v>36</v>
      </c>
      <c r="Y50" s="60"/>
      <c r="Z50" s="60"/>
      <c r="AA50" s="60"/>
    </row>
    <row r="51" spans="6:27" ht="15" customHeight="1" x14ac:dyDescent="0.2">
      <c r="F51" s="54"/>
      <c r="G51" s="54"/>
      <c r="H51" s="55"/>
      <c r="I51" s="59" t="s">
        <v>143</v>
      </c>
      <c r="J51" s="60" t="s">
        <v>144</v>
      </c>
      <c r="K51" s="60">
        <v>4</v>
      </c>
      <c r="L51" s="60">
        <v>4</v>
      </c>
      <c r="M51" s="60">
        <v>4</v>
      </c>
      <c r="N51" s="60">
        <v>4</v>
      </c>
      <c r="O51" s="60">
        <v>4</v>
      </c>
      <c r="P51" s="60">
        <v>4</v>
      </c>
      <c r="Q51" s="60">
        <v>4</v>
      </c>
      <c r="R51" s="60">
        <v>4</v>
      </c>
      <c r="S51" s="60">
        <v>4</v>
      </c>
      <c r="T51" s="60">
        <v>4</v>
      </c>
      <c r="U51" s="60">
        <v>4</v>
      </c>
      <c r="V51" s="60">
        <v>4</v>
      </c>
      <c r="W51" s="60">
        <v>48</v>
      </c>
      <c r="Y51" s="60"/>
      <c r="Z51" s="60"/>
      <c r="AA51" s="60"/>
    </row>
    <row r="52" spans="6:27" ht="15" customHeight="1" x14ac:dyDescent="0.2">
      <c r="F52" s="54"/>
      <c r="G52" s="54"/>
      <c r="H52" s="55"/>
      <c r="I52" s="59" t="s">
        <v>145</v>
      </c>
      <c r="J52" s="60" t="s">
        <v>146</v>
      </c>
      <c r="K52" s="60">
        <v>122</v>
      </c>
      <c r="L52" s="60">
        <v>122</v>
      </c>
      <c r="M52" s="60">
        <v>122</v>
      </c>
      <c r="N52" s="60">
        <v>122</v>
      </c>
      <c r="O52" s="60">
        <v>122</v>
      </c>
      <c r="P52" s="60">
        <v>122</v>
      </c>
      <c r="Q52" s="60">
        <v>122</v>
      </c>
      <c r="R52" s="60">
        <v>122</v>
      </c>
      <c r="S52" s="60">
        <v>122</v>
      </c>
      <c r="T52" s="60">
        <v>122</v>
      </c>
      <c r="U52" s="60">
        <v>122</v>
      </c>
      <c r="V52" s="60">
        <v>122</v>
      </c>
      <c r="W52" s="60">
        <v>1464</v>
      </c>
      <c r="Y52" s="60"/>
      <c r="Z52" s="60"/>
      <c r="AA52" s="60"/>
    </row>
    <row r="53" spans="6:27" ht="15" customHeight="1" x14ac:dyDescent="0.2">
      <c r="F53" s="54"/>
      <c r="G53" s="54"/>
      <c r="H53" s="55"/>
      <c r="I53" s="59" t="s">
        <v>147</v>
      </c>
      <c r="J53" s="60" t="s">
        <v>148</v>
      </c>
      <c r="K53" s="60">
        <v>4513.3577839999998</v>
      </c>
      <c r="L53" s="60">
        <v>4525.9531029999998</v>
      </c>
      <c r="M53" s="60">
        <v>4545.0918714999998</v>
      </c>
      <c r="N53" s="60">
        <v>4553.6712539999999</v>
      </c>
      <c r="O53" s="60">
        <v>4558.9471839999997</v>
      </c>
      <c r="P53" s="60">
        <v>4575.6593977000002</v>
      </c>
      <c r="Q53" s="60">
        <v>4313.9235453000001</v>
      </c>
      <c r="R53" s="60">
        <v>4322.6596903999998</v>
      </c>
      <c r="S53" s="60">
        <v>4328.1029226999999</v>
      </c>
      <c r="T53" s="60">
        <v>4345.7065988000004</v>
      </c>
      <c r="U53" s="60">
        <v>4360.9574365999997</v>
      </c>
      <c r="V53" s="60">
        <v>4380.5083845999998</v>
      </c>
      <c r="W53" s="60">
        <v>53324.539172600002</v>
      </c>
      <c r="Y53" s="60"/>
      <c r="Z53" s="60"/>
      <c r="AA53" s="60"/>
    </row>
    <row r="54" spans="6:27" ht="15" customHeight="1" x14ac:dyDescent="0.2">
      <c r="F54" s="54"/>
      <c r="G54" s="54"/>
      <c r="H54" s="55"/>
      <c r="I54" s="59" t="s">
        <v>149</v>
      </c>
      <c r="J54" s="60" t="s">
        <v>150</v>
      </c>
      <c r="K54" s="60">
        <v>12444.8276879</v>
      </c>
      <c r="L54" s="60">
        <v>12480.800112700001</v>
      </c>
      <c r="M54" s="60">
        <v>12532.627093700001</v>
      </c>
      <c r="N54" s="60">
        <v>12559.8212986</v>
      </c>
      <c r="O54" s="60">
        <v>12579.6712625</v>
      </c>
      <c r="P54" s="60">
        <v>12624.820730199999</v>
      </c>
      <c r="Q54" s="60">
        <v>13106.475010800001</v>
      </c>
      <c r="R54" s="60">
        <v>13133.484727999999</v>
      </c>
      <c r="S54" s="60">
        <v>13150.5099706</v>
      </c>
      <c r="T54" s="60">
        <v>13208.164717</v>
      </c>
      <c r="U54" s="60">
        <v>13253.3201276</v>
      </c>
      <c r="V54" s="60">
        <v>13311.937915799999</v>
      </c>
      <c r="W54" s="60">
        <v>154386.46065540001</v>
      </c>
      <c r="Y54" s="60"/>
      <c r="Z54" s="60"/>
      <c r="AA54" s="60"/>
    </row>
    <row r="55" spans="6:27" ht="15" customHeight="1" x14ac:dyDescent="0.2">
      <c r="F55" s="54"/>
      <c r="G55" s="54"/>
      <c r="H55" s="55"/>
      <c r="I55" s="59" t="s">
        <v>151</v>
      </c>
      <c r="J55" s="60" t="s">
        <v>152</v>
      </c>
      <c r="K55" s="60">
        <v>6715.3161934</v>
      </c>
      <c r="L55" s="60">
        <v>6733.7363781000004</v>
      </c>
      <c r="M55" s="60">
        <v>6761.3859806</v>
      </c>
      <c r="N55" s="60">
        <v>6775.0672151999997</v>
      </c>
      <c r="O55" s="60">
        <v>6785.4140860999996</v>
      </c>
      <c r="P55" s="60">
        <v>6809.7166631999999</v>
      </c>
      <c r="Q55" s="60">
        <v>7294.8822706999999</v>
      </c>
      <c r="R55" s="60">
        <v>7309.7953303000004</v>
      </c>
      <c r="S55" s="60">
        <v>7318.2129822999996</v>
      </c>
      <c r="T55" s="60">
        <v>7348.0808648000002</v>
      </c>
      <c r="U55" s="60">
        <v>7371.8714141</v>
      </c>
      <c r="V55" s="60">
        <v>7403.6214431999997</v>
      </c>
      <c r="W55" s="60">
        <v>84627.100821999993</v>
      </c>
      <c r="Y55" s="60"/>
      <c r="Z55" s="60"/>
      <c r="AA55" s="60"/>
    </row>
    <row r="56" spans="6:27" ht="15" customHeight="1" x14ac:dyDescent="0.2">
      <c r="F56" s="54"/>
      <c r="G56" s="54"/>
      <c r="H56" s="55"/>
      <c r="I56" s="59" t="s">
        <v>153</v>
      </c>
      <c r="J56" s="60" t="s">
        <v>154</v>
      </c>
      <c r="K56" s="60">
        <v>744.56806759999995</v>
      </c>
      <c r="L56" s="60">
        <v>746.44730240000001</v>
      </c>
      <c r="M56" s="60">
        <v>749.44875209999998</v>
      </c>
      <c r="N56" s="60">
        <v>750.89743490000001</v>
      </c>
      <c r="O56" s="60">
        <v>751.82350540000004</v>
      </c>
      <c r="P56" s="60">
        <v>754.51402949999999</v>
      </c>
      <c r="Q56" s="60">
        <v>834.42998450000005</v>
      </c>
      <c r="R56" s="60">
        <v>836.15106430000003</v>
      </c>
      <c r="S56" s="60">
        <v>837.03961930000003</v>
      </c>
      <c r="T56" s="60">
        <v>840.19818250000003</v>
      </c>
      <c r="U56" s="60">
        <v>842.99730569999997</v>
      </c>
      <c r="V56" s="60">
        <v>846.54914589999998</v>
      </c>
      <c r="W56" s="60">
        <v>9535.0643940999998</v>
      </c>
      <c r="Y56" s="60"/>
      <c r="Z56" s="60"/>
      <c r="AA56" s="60"/>
    </row>
    <row r="57" spans="6:27" ht="15" customHeight="1" x14ac:dyDescent="0.2">
      <c r="F57" s="54"/>
      <c r="G57" s="54"/>
      <c r="H57" s="55"/>
      <c r="I57" s="59" t="s">
        <v>155</v>
      </c>
      <c r="J57" s="60" t="s">
        <v>156</v>
      </c>
      <c r="K57" s="60">
        <v>171</v>
      </c>
      <c r="L57" s="60">
        <v>171</v>
      </c>
      <c r="M57" s="60">
        <v>171</v>
      </c>
      <c r="N57" s="60">
        <v>171</v>
      </c>
      <c r="O57" s="60">
        <v>171</v>
      </c>
      <c r="P57" s="60">
        <v>171</v>
      </c>
      <c r="Q57" s="60">
        <v>172</v>
      </c>
      <c r="R57" s="60">
        <v>172</v>
      </c>
      <c r="S57" s="60">
        <v>172</v>
      </c>
      <c r="T57" s="60">
        <v>172</v>
      </c>
      <c r="U57" s="60">
        <v>172</v>
      </c>
      <c r="V57" s="60">
        <v>172</v>
      </c>
      <c r="W57" s="60">
        <v>2058</v>
      </c>
      <c r="Y57" s="60"/>
      <c r="Z57" s="60"/>
      <c r="AA57" s="60"/>
    </row>
    <row r="58" spans="6:27" ht="15" customHeight="1" x14ac:dyDescent="0.2">
      <c r="F58" s="54"/>
      <c r="G58" s="54"/>
      <c r="H58" s="55"/>
      <c r="I58" s="59" t="s">
        <v>157</v>
      </c>
      <c r="J58" s="60" t="s">
        <v>158</v>
      </c>
      <c r="K58" s="60">
        <v>138</v>
      </c>
      <c r="L58" s="60">
        <v>138</v>
      </c>
      <c r="M58" s="60">
        <v>138</v>
      </c>
      <c r="N58" s="60">
        <v>139</v>
      </c>
      <c r="O58" s="60">
        <v>139</v>
      </c>
      <c r="P58" s="60">
        <v>139</v>
      </c>
      <c r="Q58" s="60">
        <v>139</v>
      </c>
      <c r="R58" s="60">
        <v>139</v>
      </c>
      <c r="S58" s="60">
        <v>139</v>
      </c>
      <c r="T58" s="60">
        <v>139</v>
      </c>
      <c r="U58" s="60">
        <v>139</v>
      </c>
      <c r="V58" s="60">
        <v>139</v>
      </c>
      <c r="W58" s="60">
        <v>1665</v>
      </c>
      <c r="Y58" s="60"/>
      <c r="Z58" s="60"/>
      <c r="AA58" s="60"/>
    </row>
    <row r="59" spans="6:27" ht="15" customHeight="1" x14ac:dyDescent="0.2">
      <c r="F59" s="54"/>
      <c r="G59" s="54"/>
      <c r="H59" s="55"/>
      <c r="I59" s="58" t="s">
        <v>159</v>
      </c>
      <c r="J59" s="57" t="s">
        <v>160</v>
      </c>
      <c r="K59" s="57">
        <v>54</v>
      </c>
      <c r="L59" s="57">
        <v>54</v>
      </c>
      <c r="M59" s="57">
        <v>54</v>
      </c>
      <c r="N59" s="57">
        <v>54</v>
      </c>
      <c r="O59" s="57">
        <v>54</v>
      </c>
      <c r="P59" s="57">
        <v>54</v>
      </c>
      <c r="Q59" s="57">
        <v>54</v>
      </c>
      <c r="R59" s="57">
        <v>54</v>
      </c>
      <c r="S59" s="57">
        <v>54</v>
      </c>
      <c r="T59" s="57">
        <v>54</v>
      </c>
      <c r="U59" s="57">
        <v>53</v>
      </c>
      <c r="V59" s="57">
        <v>53</v>
      </c>
      <c r="W59" s="57">
        <v>646</v>
      </c>
      <c r="Y59" s="57"/>
      <c r="Z59" s="57"/>
      <c r="AA59" s="57"/>
    </row>
    <row r="60" spans="6:27" ht="15" customHeight="1" x14ac:dyDescent="0.2">
      <c r="F60" s="54"/>
      <c r="G60" s="54"/>
      <c r="H60" s="55"/>
      <c r="I60" s="59" t="s">
        <v>161</v>
      </c>
      <c r="J60" s="60" t="s">
        <v>162</v>
      </c>
      <c r="K60" s="60">
        <v>1</v>
      </c>
      <c r="L60" s="60">
        <v>1</v>
      </c>
      <c r="M60" s="60">
        <v>1</v>
      </c>
      <c r="N60" s="60">
        <v>1</v>
      </c>
      <c r="O60" s="60">
        <v>1</v>
      </c>
      <c r="P60" s="60">
        <v>1</v>
      </c>
      <c r="Q60" s="60">
        <v>1</v>
      </c>
      <c r="R60" s="60">
        <v>1</v>
      </c>
      <c r="S60" s="60">
        <v>1</v>
      </c>
      <c r="T60" s="60">
        <v>1</v>
      </c>
      <c r="U60" s="60">
        <v>1</v>
      </c>
      <c r="V60" s="60">
        <v>1</v>
      </c>
      <c r="W60" s="60">
        <v>12</v>
      </c>
      <c r="Y60" s="60"/>
      <c r="Z60" s="60"/>
      <c r="AA60" s="60"/>
    </row>
    <row r="61" spans="6:27" ht="15" customHeight="1" x14ac:dyDescent="0.2">
      <c r="F61" s="54"/>
      <c r="G61" s="54"/>
      <c r="H61" s="55"/>
      <c r="I61" s="59" t="s">
        <v>163</v>
      </c>
      <c r="J61" s="60" t="s">
        <v>162</v>
      </c>
      <c r="K61" s="60">
        <v>28</v>
      </c>
      <c r="L61" s="60">
        <v>28</v>
      </c>
      <c r="M61" s="60">
        <v>28</v>
      </c>
      <c r="N61" s="60">
        <v>28</v>
      </c>
      <c r="O61" s="60">
        <v>28</v>
      </c>
      <c r="P61" s="60">
        <v>28</v>
      </c>
      <c r="Q61" s="60">
        <v>28</v>
      </c>
      <c r="R61" s="60">
        <v>28</v>
      </c>
      <c r="S61" s="60">
        <v>28</v>
      </c>
      <c r="T61" s="60">
        <v>28</v>
      </c>
      <c r="U61" s="60">
        <v>27</v>
      </c>
      <c r="V61" s="60">
        <v>27</v>
      </c>
      <c r="W61" s="60">
        <v>334</v>
      </c>
      <c r="Y61" s="60"/>
      <c r="Z61" s="60"/>
      <c r="AA61" s="60"/>
    </row>
    <row r="62" spans="6:27" ht="15" customHeight="1" x14ac:dyDescent="0.2">
      <c r="F62" s="54"/>
      <c r="G62" s="54"/>
      <c r="H62" s="55"/>
      <c r="I62" s="59" t="s">
        <v>164</v>
      </c>
      <c r="J62" s="60" t="s">
        <v>165</v>
      </c>
      <c r="K62" s="60">
        <v>12</v>
      </c>
      <c r="L62" s="60">
        <v>12</v>
      </c>
      <c r="M62" s="60">
        <v>12</v>
      </c>
      <c r="N62" s="60">
        <v>12</v>
      </c>
      <c r="O62" s="60">
        <v>12</v>
      </c>
      <c r="P62" s="60">
        <v>12</v>
      </c>
      <c r="Q62" s="60">
        <v>12</v>
      </c>
      <c r="R62" s="60">
        <v>12</v>
      </c>
      <c r="S62" s="60">
        <v>12</v>
      </c>
      <c r="T62" s="60">
        <v>12</v>
      </c>
      <c r="U62" s="60">
        <v>12</v>
      </c>
      <c r="V62" s="60">
        <v>12</v>
      </c>
      <c r="W62" s="60">
        <v>144</v>
      </c>
      <c r="Y62" s="60"/>
      <c r="Z62" s="60"/>
      <c r="AA62" s="60"/>
    </row>
    <row r="63" spans="6:27" ht="15" customHeight="1" x14ac:dyDescent="0.2">
      <c r="F63" s="54"/>
      <c r="G63" s="54"/>
      <c r="H63" s="55"/>
      <c r="I63" s="59" t="s">
        <v>168</v>
      </c>
      <c r="J63" s="60" t="s">
        <v>167</v>
      </c>
      <c r="K63" s="60">
        <v>2</v>
      </c>
      <c r="L63" s="60">
        <v>2</v>
      </c>
      <c r="M63" s="60">
        <v>2</v>
      </c>
      <c r="N63" s="60">
        <v>2</v>
      </c>
      <c r="O63" s="60">
        <v>2</v>
      </c>
      <c r="P63" s="60">
        <v>2</v>
      </c>
      <c r="Q63" s="60">
        <v>2</v>
      </c>
      <c r="R63" s="60">
        <v>2</v>
      </c>
      <c r="S63" s="60">
        <v>2</v>
      </c>
      <c r="T63" s="60">
        <v>2</v>
      </c>
      <c r="U63" s="60">
        <v>2</v>
      </c>
      <c r="V63" s="60">
        <v>2</v>
      </c>
      <c r="W63" s="60">
        <v>24</v>
      </c>
      <c r="Y63" s="60"/>
      <c r="Z63" s="60"/>
      <c r="AA63" s="60"/>
    </row>
    <row r="64" spans="6:27" ht="15" customHeight="1" x14ac:dyDescent="0.2">
      <c r="F64" s="54"/>
      <c r="G64" s="54"/>
      <c r="H64" s="55"/>
      <c r="I64" s="59" t="s">
        <v>257</v>
      </c>
      <c r="J64" s="60" t="s">
        <v>258</v>
      </c>
      <c r="K64" s="60">
        <v>11</v>
      </c>
      <c r="L64" s="60">
        <v>11</v>
      </c>
      <c r="M64" s="60">
        <v>11</v>
      </c>
      <c r="N64" s="60">
        <v>11</v>
      </c>
      <c r="O64" s="60">
        <v>11</v>
      </c>
      <c r="P64" s="60">
        <v>11</v>
      </c>
      <c r="Q64" s="60">
        <v>11</v>
      </c>
      <c r="R64" s="60">
        <v>11</v>
      </c>
      <c r="S64" s="60">
        <v>11</v>
      </c>
      <c r="T64" s="60">
        <v>11</v>
      </c>
      <c r="U64" s="60">
        <v>11</v>
      </c>
      <c r="V64" s="60">
        <v>11</v>
      </c>
      <c r="W64" s="60">
        <v>132</v>
      </c>
      <c r="Y64" s="60"/>
      <c r="Z64" s="60"/>
      <c r="AA64" s="60"/>
    </row>
    <row r="65" spans="6:27" ht="15" customHeight="1" x14ac:dyDescent="0.2">
      <c r="F65" s="54"/>
      <c r="G65" s="54"/>
      <c r="H65" s="55"/>
      <c r="I65" s="58" t="s">
        <v>169</v>
      </c>
      <c r="J65" s="57" t="s">
        <v>170</v>
      </c>
      <c r="K65" s="57">
        <v>10</v>
      </c>
      <c r="L65" s="57">
        <v>10</v>
      </c>
      <c r="M65" s="57">
        <v>10</v>
      </c>
      <c r="N65" s="57">
        <v>10</v>
      </c>
      <c r="O65" s="57">
        <v>10</v>
      </c>
      <c r="P65" s="57">
        <v>10</v>
      </c>
      <c r="Q65" s="57">
        <v>10</v>
      </c>
      <c r="R65" s="57">
        <v>10</v>
      </c>
      <c r="S65" s="57">
        <v>10</v>
      </c>
      <c r="T65" s="57">
        <v>10</v>
      </c>
      <c r="U65" s="57">
        <v>10</v>
      </c>
      <c r="V65" s="57">
        <v>10</v>
      </c>
      <c r="W65" s="57">
        <v>120</v>
      </c>
      <c r="Y65" s="57"/>
      <c r="Z65" s="57"/>
      <c r="AA65" s="57"/>
    </row>
    <row r="66" spans="6:27" ht="15" customHeight="1" x14ac:dyDescent="0.2">
      <c r="F66" s="54"/>
      <c r="G66" s="54"/>
      <c r="H66" s="55"/>
      <c r="I66" s="59" t="s">
        <v>171</v>
      </c>
      <c r="J66" s="60" t="s">
        <v>172</v>
      </c>
      <c r="K66" s="60">
        <v>7</v>
      </c>
      <c r="L66" s="60">
        <v>7</v>
      </c>
      <c r="M66" s="60">
        <v>7</v>
      </c>
      <c r="N66" s="60">
        <v>7</v>
      </c>
      <c r="O66" s="60">
        <v>7</v>
      </c>
      <c r="P66" s="60">
        <v>7</v>
      </c>
      <c r="Q66" s="60">
        <v>7</v>
      </c>
      <c r="R66" s="60">
        <v>7</v>
      </c>
      <c r="S66" s="60">
        <v>7</v>
      </c>
      <c r="T66" s="60">
        <v>7</v>
      </c>
      <c r="U66" s="60">
        <v>7</v>
      </c>
      <c r="V66" s="60">
        <v>7</v>
      </c>
      <c r="W66" s="60">
        <v>84</v>
      </c>
      <c r="Y66" s="60"/>
      <c r="Z66" s="60"/>
      <c r="AA66" s="60"/>
    </row>
    <row r="67" spans="6:27" ht="15" customHeight="1" x14ac:dyDescent="0.2">
      <c r="F67" s="54"/>
      <c r="G67" s="54"/>
      <c r="H67" s="55"/>
      <c r="I67" s="59" t="s">
        <v>173</v>
      </c>
      <c r="J67" s="60" t="s">
        <v>174</v>
      </c>
      <c r="K67" s="60">
        <v>3</v>
      </c>
      <c r="L67" s="60">
        <v>3</v>
      </c>
      <c r="M67" s="60">
        <v>3</v>
      </c>
      <c r="N67" s="60">
        <v>3</v>
      </c>
      <c r="O67" s="60">
        <v>3</v>
      </c>
      <c r="P67" s="60">
        <v>3</v>
      </c>
      <c r="Q67" s="60">
        <v>3</v>
      </c>
      <c r="R67" s="60">
        <v>3</v>
      </c>
      <c r="S67" s="60">
        <v>3</v>
      </c>
      <c r="T67" s="60">
        <v>3</v>
      </c>
      <c r="U67" s="60">
        <v>3</v>
      </c>
      <c r="V67" s="60">
        <v>3</v>
      </c>
      <c r="W67" s="60">
        <v>36</v>
      </c>
      <c r="Y67" s="60"/>
      <c r="Z67" s="60"/>
      <c r="AA67" s="60"/>
    </row>
    <row r="68" spans="6:27" ht="15" customHeight="1" x14ac:dyDescent="0.2">
      <c r="F68" s="54"/>
      <c r="G68" s="54"/>
      <c r="H68" s="55"/>
      <c r="I68" s="58" t="s">
        <v>175</v>
      </c>
      <c r="J68" s="57" t="s">
        <v>176</v>
      </c>
      <c r="K68" s="57">
        <v>10</v>
      </c>
      <c r="L68" s="57">
        <v>10</v>
      </c>
      <c r="M68" s="57">
        <v>10</v>
      </c>
      <c r="N68" s="57">
        <v>10</v>
      </c>
      <c r="O68" s="57">
        <v>10</v>
      </c>
      <c r="P68" s="57">
        <v>10</v>
      </c>
      <c r="Q68" s="57">
        <v>10</v>
      </c>
      <c r="R68" s="57">
        <v>10</v>
      </c>
      <c r="S68" s="57">
        <v>10</v>
      </c>
      <c r="T68" s="57">
        <v>10</v>
      </c>
      <c r="U68" s="57">
        <v>10</v>
      </c>
      <c r="V68" s="57">
        <v>10</v>
      </c>
      <c r="W68" s="57">
        <v>120</v>
      </c>
      <c r="Y68" s="57"/>
      <c r="Z68" s="57"/>
      <c r="AA68" s="57"/>
    </row>
    <row r="69" spans="6:27" ht="15" customHeight="1" x14ac:dyDescent="0.2">
      <c r="F69" s="54"/>
      <c r="G69" s="54"/>
      <c r="H69" s="55"/>
      <c r="I69" s="59" t="s">
        <v>177</v>
      </c>
      <c r="J69" s="60" t="s">
        <v>178</v>
      </c>
      <c r="K69" s="60">
        <v>10</v>
      </c>
      <c r="L69" s="60">
        <v>10</v>
      </c>
      <c r="M69" s="60">
        <v>10</v>
      </c>
      <c r="N69" s="60">
        <v>10</v>
      </c>
      <c r="O69" s="60">
        <v>10</v>
      </c>
      <c r="P69" s="60">
        <v>10</v>
      </c>
      <c r="Q69" s="60">
        <v>10</v>
      </c>
      <c r="R69" s="60">
        <v>10</v>
      </c>
      <c r="S69" s="60">
        <v>10</v>
      </c>
      <c r="T69" s="60">
        <v>10</v>
      </c>
      <c r="U69" s="60">
        <v>10</v>
      </c>
      <c r="V69" s="60">
        <v>10</v>
      </c>
      <c r="W69" s="60">
        <v>120</v>
      </c>
      <c r="Y69" s="60"/>
      <c r="Z69" s="60"/>
      <c r="AA69" s="60"/>
    </row>
    <row r="70" spans="6:27" ht="15" customHeight="1" x14ac:dyDescent="0.2">
      <c r="F70" s="54"/>
      <c r="G70" s="54"/>
      <c r="H70" s="55"/>
      <c r="I70" s="56" t="s">
        <v>181</v>
      </c>
      <c r="J70" s="57" t="s">
        <v>182</v>
      </c>
      <c r="K70" s="57">
        <v>164981900.71502271</v>
      </c>
      <c r="L70" s="57">
        <v>152616840.10739499</v>
      </c>
      <c r="M70" s="57">
        <v>148646652.50683391</v>
      </c>
      <c r="N70" s="57">
        <v>148997941.0439457</v>
      </c>
      <c r="O70" s="57">
        <v>146572701.62995559</v>
      </c>
      <c r="P70" s="57">
        <v>164233416.42671609</v>
      </c>
      <c r="Q70" s="57">
        <v>168685769.40069121</v>
      </c>
      <c r="R70" s="57">
        <v>165744592.77114081</v>
      </c>
      <c r="S70" s="57">
        <v>144824039.0134753</v>
      </c>
      <c r="T70" s="57">
        <v>130086909.7442221</v>
      </c>
      <c r="U70" s="57">
        <v>124135084.590431</v>
      </c>
      <c r="V70" s="57">
        <v>145678483.25768721</v>
      </c>
      <c r="W70" s="57">
        <v>1805204331.2075169</v>
      </c>
      <c r="Y70" s="57">
        <f t="shared" ref="Y70:Y98" si="0">MAX(K70:V70)</f>
        <v>168685769.40069121</v>
      </c>
      <c r="Z70" s="57">
        <f t="shared" ref="Z70:Z98" si="1">+W70/12</f>
        <v>150433694.26729307</v>
      </c>
      <c r="AA70" s="57">
        <f t="shared" ref="AA70:AA98" si="2">+Z70+Y70</f>
        <v>319119463.66798425</v>
      </c>
    </row>
    <row r="71" spans="6:27" ht="15" customHeight="1" x14ac:dyDescent="0.2">
      <c r="F71" s="54"/>
      <c r="G71" s="54"/>
      <c r="H71" s="55"/>
      <c r="I71" s="58" t="s">
        <v>183</v>
      </c>
      <c r="J71" s="57" t="s">
        <v>184</v>
      </c>
      <c r="K71" s="57">
        <v>13833301.7713053</v>
      </c>
      <c r="L71" s="57">
        <v>12547820.1536252</v>
      </c>
      <c r="M71" s="57">
        <v>9971285.2662726995</v>
      </c>
      <c r="N71" s="57">
        <v>7499496.2630473999</v>
      </c>
      <c r="O71" s="57">
        <v>5041109.6174405999</v>
      </c>
      <c r="P71" s="57">
        <v>4310972.8375204997</v>
      </c>
      <c r="Q71" s="57">
        <v>3987913.4982432998</v>
      </c>
      <c r="R71" s="57">
        <v>3895573.0560738998</v>
      </c>
      <c r="S71" s="57">
        <v>4308895.7576297</v>
      </c>
      <c r="T71" s="57">
        <v>4627231.393526</v>
      </c>
      <c r="U71" s="57">
        <v>6726685.7378337001</v>
      </c>
      <c r="V71" s="57">
        <v>10836129.9752803</v>
      </c>
      <c r="W71" s="57">
        <v>87586415.327798605</v>
      </c>
      <c r="Y71" s="57">
        <f t="shared" si="0"/>
        <v>13833301.7713053</v>
      </c>
      <c r="Z71" s="57">
        <f t="shared" si="1"/>
        <v>7298867.9439832168</v>
      </c>
      <c r="AA71" s="57">
        <f t="shared" si="2"/>
        <v>21132169.715288516</v>
      </c>
    </row>
    <row r="72" spans="6:27" ht="15" customHeight="1" x14ac:dyDescent="0.2">
      <c r="F72" s="54"/>
      <c r="G72" s="54"/>
      <c r="H72" s="55"/>
      <c r="I72" s="59" t="s">
        <v>185</v>
      </c>
      <c r="J72" s="60" t="s">
        <v>102</v>
      </c>
      <c r="K72" s="60">
        <v>1071149.7655692</v>
      </c>
      <c r="L72" s="60">
        <v>872533.42068840005</v>
      </c>
      <c r="M72" s="60">
        <v>770916.75707229995</v>
      </c>
      <c r="N72" s="60">
        <v>643553.9739174</v>
      </c>
      <c r="O72" s="60">
        <v>445148.27337920002</v>
      </c>
      <c r="P72" s="60">
        <v>387630.86854589998</v>
      </c>
      <c r="Q72" s="60">
        <v>318589.69764329999</v>
      </c>
      <c r="R72" s="60">
        <v>336612.5655497</v>
      </c>
      <c r="S72" s="60">
        <v>368793.88910779997</v>
      </c>
      <c r="T72" s="60">
        <v>387863.38017120003</v>
      </c>
      <c r="U72" s="60">
        <v>512120.21430260001</v>
      </c>
      <c r="V72" s="60">
        <v>774621.48947899998</v>
      </c>
      <c r="W72" s="60">
        <v>6889534.2954259999</v>
      </c>
      <c r="X72" s="85"/>
      <c r="Y72" s="60">
        <f t="shared" si="0"/>
        <v>1071149.7655692</v>
      </c>
      <c r="Z72" s="60">
        <f t="shared" si="1"/>
        <v>574127.8579521667</v>
      </c>
      <c r="AA72" s="60">
        <f t="shared" si="2"/>
        <v>1645277.6235213666</v>
      </c>
    </row>
    <row r="73" spans="6:27" ht="15" customHeight="1" x14ac:dyDescent="0.2">
      <c r="F73" s="54"/>
      <c r="G73" s="54"/>
      <c r="H73" s="55"/>
      <c r="I73" s="59" t="s">
        <v>186</v>
      </c>
      <c r="J73" s="60" t="s">
        <v>104</v>
      </c>
      <c r="K73" s="60">
        <v>4734419.2293844</v>
      </c>
      <c r="L73" s="60">
        <v>4298318.6760360003</v>
      </c>
      <c r="M73" s="60">
        <v>3113864.9747055001</v>
      </c>
      <c r="N73" s="60">
        <v>2291327.7631798</v>
      </c>
      <c r="O73" s="60">
        <v>1786787.1376070001</v>
      </c>
      <c r="P73" s="60">
        <v>1701379.7506424</v>
      </c>
      <c r="Q73" s="60">
        <v>1619342.1411667999</v>
      </c>
      <c r="R73" s="60">
        <v>1563410.2474569001</v>
      </c>
      <c r="S73" s="60">
        <v>1708086.7101844</v>
      </c>
      <c r="T73" s="60">
        <v>1709664.6879432001</v>
      </c>
      <c r="U73" s="60">
        <v>2092090.8236718001</v>
      </c>
      <c r="V73" s="60">
        <v>3460514.7354067001</v>
      </c>
      <c r="W73" s="60">
        <v>30079206.877384901</v>
      </c>
      <c r="Y73" s="60">
        <f t="shared" si="0"/>
        <v>4734419.2293844</v>
      </c>
      <c r="Z73" s="60">
        <f t="shared" si="1"/>
        <v>2506600.5731154084</v>
      </c>
      <c r="AA73" s="60">
        <f t="shared" si="2"/>
        <v>7241019.8024998084</v>
      </c>
    </row>
    <row r="74" spans="6:27" ht="15" customHeight="1" x14ac:dyDescent="0.2">
      <c r="F74" s="54"/>
      <c r="G74" s="54"/>
      <c r="H74" s="55"/>
      <c r="I74" s="59" t="s">
        <v>187</v>
      </c>
      <c r="J74" s="60" t="s">
        <v>106</v>
      </c>
      <c r="K74" s="60">
        <v>5761753.3841388999</v>
      </c>
      <c r="L74" s="60">
        <v>5165048.0721706003</v>
      </c>
      <c r="M74" s="60">
        <v>4245137.4084443999</v>
      </c>
      <c r="N74" s="60">
        <v>3042071.4777910998</v>
      </c>
      <c r="O74" s="60">
        <v>1900976.8273147999</v>
      </c>
      <c r="P74" s="60">
        <v>1597706.1442253999</v>
      </c>
      <c r="Q74" s="60">
        <v>1542785.2559752001</v>
      </c>
      <c r="R74" s="60">
        <v>1473527.6202205999</v>
      </c>
      <c r="S74" s="60">
        <v>1645208.8432513999</v>
      </c>
      <c r="T74" s="60">
        <v>1761671.3487551999</v>
      </c>
      <c r="U74" s="60">
        <v>2629168.9526605001</v>
      </c>
      <c r="V74" s="60">
        <v>4409891.4741276996</v>
      </c>
      <c r="W74" s="60">
        <v>35174946.809075803</v>
      </c>
      <c r="Y74" s="60">
        <f t="shared" si="0"/>
        <v>5761753.3841388999</v>
      </c>
      <c r="Z74" s="60">
        <f t="shared" si="1"/>
        <v>2931245.5674229837</v>
      </c>
      <c r="AA74" s="60">
        <f t="shared" si="2"/>
        <v>8692998.9515618831</v>
      </c>
    </row>
    <row r="75" spans="6:27" ht="15" customHeight="1" x14ac:dyDescent="0.2">
      <c r="F75" s="54"/>
      <c r="G75" s="54"/>
      <c r="H75" s="55"/>
      <c r="I75" s="59" t="s">
        <v>189</v>
      </c>
      <c r="J75" s="60" t="s">
        <v>110</v>
      </c>
      <c r="K75" s="60">
        <v>697300.32817999995</v>
      </c>
      <c r="L75" s="60">
        <v>604997.33911890001</v>
      </c>
      <c r="M75" s="60">
        <v>542866.08815880003</v>
      </c>
      <c r="N75" s="60">
        <v>440588.44427719997</v>
      </c>
      <c r="O75" s="60">
        <v>189615.42656590001</v>
      </c>
      <c r="P75" s="60">
        <v>105072.8676235</v>
      </c>
      <c r="Q75" s="60">
        <v>93105.332349300006</v>
      </c>
      <c r="R75" s="60">
        <v>94683.374230400004</v>
      </c>
      <c r="S75" s="60">
        <v>116523.63140519999</v>
      </c>
      <c r="T75" s="60">
        <v>173788.9076832</v>
      </c>
      <c r="U75" s="60">
        <v>421841.36590680003</v>
      </c>
      <c r="V75" s="60">
        <v>677939.07994209998</v>
      </c>
      <c r="W75" s="60">
        <v>4158322.1854412998</v>
      </c>
      <c r="Y75" s="60">
        <f t="shared" si="0"/>
        <v>697300.32817999995</v>
      </c>
      <c r="Z75" s="60">
        <f t="shared" si="1"/>
        <v>346526.84878677496</v>
      </c>
      <c r="AA75" s="60">
        <f t="shared" si="2"/>
        <v>1043827.176966775</v>
      </c>
    </row>
    <row r="76" spans="6:27" ht="15" customHeight="1" x14ac:dyDescent="0.2">
      <c r="F76" s="54"/>
      <c r="G76" s="54"/>
      <c r="H76" s="55"/>
      <c r="I76" s="59" t="s">
        <v>190</v>
      </c>
      <c r="J76" s="60" t="s">
        <v>112</v>
      </c>
      <c r="K76" s="60">
        <v>85637.932935000004</v>
      </c>
      <c r="L76" s="60">
        <v>129324.7908133</v>
      </c>
      <c r="M76" s="60">
        <v>89624.929253299997</v>
      </c>
      <c r="N76" s="60">
        <v>65809.496577800004</v>
      </c>
      <c r="O76" s="60">
        <v>41247.310839199999</v>
      </c>
      <c r="P76" s="60">
        <v>28354.017523300001</v>
      </c>
      <c r="Q76" s="60">
        <v>25471.4098892</v>
      </c>
      <c r="R76" s="60">
        <v>25806.0730563</v>
      </c>
      <c r="S76" s="60">
        <v>27530.717197099999</v>
      </c>
      <c r="T76" s="60">
        <v>42094.128224200002</v>
      </c>
      <c r="U76" s="60">
        <v>72789.582744600004</v>
      </c>
      <c r="V76" s="60">
        <v>103294.83932470001</v>
      </c>
      <c r="W76" s="60">
        <v>736985.22837799997</v>
      </c>
      <c r="Y76" s="60">
        <f t="shared" si="0"/>
        <v>129324.7908133</v>
      </c>
      <c r="Z76" s="60">
        <f t="shared" si="1"/>
        <v>61415.435698166664</v>
      </c>
      <c r="AA76" s="60">
        <f t="shared" si="2"/>
        <v>190740.22651146667</v>
      </c>
    </row>
    <row r="77" spans="6:27" ht="15" customHeight="1" x14ac:dyDescent="0.2">
      <c r="F77" s="54"/>
      <c r="G77" s="54"/>
      <c r="H77" s="55"/>
      <c r="I77" s="59" t="s">
        <v>191</v>
      </c>
      <c r="J77" s="60" t="s">
        <v>114</v>
      </c>
      <c r="K77" s="60">
        <v>748.28918020000003</v>
      </c>
      <c r="L77" s="60">
        <v>6597.2050023000002</v>
      </c>
      <c r="M77" s="60">
        <v>2073.8211009000001</v>
      </c>
      <c r="N77" s="60">
        <v>1887.3307388000001</v>
      </c>
      <c r="O77" s="60">
        <v>1085.3904855000001</v>
      </c>
      <c r="P77" s="60">
        <v>4188.4623422000004</v>
      </c>
      <c r="Q77" s="60">
        <v>2971.369279</v>
      </c>
      <c r="R77" s="60">
        <v>2614.2505996999998</v>
      </c>
      <c r="S77" s="60">
        <v>2607.9386866999998</v>
      </c>
      <c r="T77" s="60">
        <v>2504.2889725999999</v>
      </c>
      <c r="U77" s="60">
        <v>3193.1809232000001</v>
      </c>
      <c r="V77" s="60">
        <v>4285.5827765000004</v>
      </c>
      <c r="W77" s="60">
        <v>34757.110087599998</v>
      </c>
      <c r="Y77" s="60">
        <f t="shared" si="0"/>
        <v>6597.2050023000002</v>
      </c>
      <c r="Z77" s="60">
        <f t="shared" si="1"/>
        <v>2896.4258406333333</v>
      </c>
      <c r="AA77" s="60">
        <f t="shared" si="2"/>
        <v>9493.630842933333</v>
      </c>
    </row>
    <row r="78" spans="6:27" ht="15" customHeight="1" x14ac:dyDescent="0.2">
      <c r="F78" s="54"/>
      <c r="G78" s="54"/>
      <c r="H78" s="55"/>
      <c r="I78" s="59" t="s">
        <v>192</v>
      </c>
      <c r="J78" s="60" t="s">
        <v>116</v>
      </c>
      <c r="K78" s="60">
        <v>417902.18767489999</v>
      </c>
      <c r="L78" s="60">
        <v>383428.99713249999</v>
      </c>
      <c r="M78" s="60">
        <v>269991.45073440002</v>
      </c>
      <c r="N78" s="60">
        <v>215893.99532049999</v>
      </c>
      <c r="O78" s="60">
        <v>90408.857540700003</v>
      </c>
      <c r="P78" s="60">
        <v>46932.2486451</v>
      </c>
      <c r="Q78" s="60">
        <v>35299.076774499998</v>
      </c>
      <c r="R78" s="60">
        <v>40256.072521200003</v>
      </c>
      <c r="S78" s="60">
        <v>70298.005279499994</v>
      </c>
      <c r="T78" s="60">
        <v>68311.120484900006</v>
      </c>
      <c r="U78" s="60">
        <v>237430.7182419</v>
      </c>
      <c r="V78" s="60">
        <v>372412.69547969999</v>
      </c>
      <c r="W78" s="60">
        <v>2248565.4258297998</v>
      </c>
      <c r="Y78" s="60">
        <f t="shared" si="0"/>
        <v>417902.18767489999</v>
      </c>
      <c r="Z78" s="60">
        <f t="shared" si="1"/>
        <v>187380.45215248331</v>
      </c>
      <c r="AA78" s="60">
        <f t="shared" si="2"/>
        <v>605282.63982738333</v>
      </c>
    </row>
    <row r="79" spans="6:27" ht="15" customHeight="1" x14ac:dyDescent="0.2">
      <c r="F79" s="54"/>
      <c r="G79" s="54"/>
      <c r="H79" s="55"/>
      <c r="I79" s="59" t="s">
        <v>193</v>
      </c>
      <c r="J79" s="60" t="s">
        <v>118</v>
      </c>
      <c r="K79" s="60">
        <v>779871.46544029994</v>
      </c>
      <c r="L79" s="60">
        <v>702629.00048020005</v>
      </c>
      <c r="M79" s="60">
        <v>619692.87112839997</v>
      </c>
      <c r="N79" s="60">
        <v>501893.94968010002</v>
      </c>
      <c r="O79" s="60">
        <v>355007.71336639998</v>
      </c>
      <c r="P79" s="60">
        <v>251838.98699539999</v>
      </c>
      <c r="Q79" s="60">
        <v>196840.97715729999</v>
      </c>
      <c r="R79" s="60">
        <v>203563.2187654</v>
      </c>
      <c r="S79" s="60">
        <v>212605.99838400001</v>
      </c>
      <c r="T79" s="60">
        <v>296240.81162539998</v>
      </c>
      <c r="U79" s="60">
        <v>511225.5106482</v>
      </c>
      <c r="V79" s="60">
        <v>728459.29782029998</v>
      </c>
      <c r="W79" s="60">
        <v>5359869.8014914002</v>
      </c>
      <c r="Y79" s="60">
        <f t="shared" si="0"/>
        <v>779871.46544029994</v>
      </c>
      <c r="Z79" s="60">
        <f t="shared" si="1"/>
        <v>446655.81679095002</v>
      </c>
      <c r="AA79" s="60">
        <f t="shared" si="2"/>
        <v>1226527.2822312498</v>
      </c>
    </row>
    <row r="80" spans="6:27" ht="15" customHeight="1" x14ac:dyDescent="0.2">
      <c r="F80" s="54"/>
      <c r="G80" s="54"/>
      <c r="H80" s="55"/>
      <c r="I80" s="59" t="s">
        <v>194</v>
      </c>
      <c r="J80" s="60" t="s">
        <v>120</v>
      </c>
      <c r="K80" s="60">
        <v>284519.18880240002</v>
      </c>
      <c r="L80" s="60">
        <v>384942.652183</v>
      </c>
      <c r="M80" s="60">
        <v>317116.96567469998</v>
      </c>
      <c r="N80" s="60">
        <v>296469.8315647</v>
      </c>
      <c r="O80" s="60">
        <v>230832.68034190001</v>
      </c>
      <c r="P80" s="60">
        <v>187869.49097730001</v>
      </c>
      <c r="Q80" s="60">
        <v>153508.23800869999</v>
      </c>
      <c r="R80" s="60">
        <v>155099.63367370001</v>
      </c>
      <c r="S80" s="60">
        <v>157240.0241336</v>
      </c>
      <c r="T80" s="60">
        <v>185092.71966609999</v>
      </c>
      <c r="U80" s="60">
        <v>246825.38873410001</v>
      </c>
      <c r="V80" s="60">
        <v>304710.78092360002</v>
      </c>
      <c r="W80" s="60">
        <v>2904227.5946837999</v>
      </c>
      <c r="Y80" s="60">
        <f t="shared" si="0"/>
        <v>384942.652183</v>
      </c>
      <c r="Z80" s="60">
        <f t="shared" si="1"/>
        <v>242018.96622365</v>
      </c>
      <c r="AA80" s="60">
        <f t="shared" si="2"/>
        <v>626961.61840665003</v>
      </c>
    </row>
    <row r="81" spans="6:27" ht="15" customHeight="1" x14ac:dyDescent="0.2">
      <c r="F81" s="54"/>
      <c r="G81" s="54"/>
      <c r="H81" s="55"/>
      <c r="I81" s="58" t="s">
        <v>195</v>
      </c>
      <c r="J81" s="57" t="s">
        <v>196</v>
      </c>
      <c r="K81" s="57">
        <v>51018132.461432301</v>
      </c>
      <c r="L81" s="57">
        <v>47816632.4744424</v>
      </c>
      <c r="M81" s="57">
        <v>48093758.421965897</v>
      </c>
      <c r="N81" s="57">
        <v>44632497.3928103</v>
      </c>
      <c r="O81" s="57">
        <v>40505254.751453303</v>
      </c>
      <c r="P81" s="57">
        <v>40559230.430069</v>
      </c>
      <c r="Q81" s="57">
        <v>38796427.966112003</v>
      </c>
      <c r="R81" s="57">
        <v>38391893.256665297</v>
      </c>
      <c r="S81" s="57">
        <v>38171630.027688302</v>
      </c>
      <c r="T81" s="57">
        <v>39663432.768414497</v>
      </c>
      <c r="U81" s="57">
        <v>44447996.504292198</v>
      </c>
      <c r="V81" s="57">
        <v>48054374.357706599</v>
      </c>
      <c r="W81" s="57">
        <v>520151260.81305212</v>
      </c>
      <c r="Y81" s="57">
        <f t="shared" si="0"/>
        <v>51018132.461432301</v>
      </c>
      <c r="Z81" s="57">
        <f t="shared" si="1"/>
        <v>43345938.401087679</v>
      </c>
      <c r="AA81" s="57">
        <f t="shared" si="2"/>
        <v>94364070.862519979</v>
      </c>
    </row>
    <row r="82" spans="6:27" ht="15" customHeight="1" x14ac:dyDescent="0.2">
      <c r="F82" s="54"/>
      <c r="G82" s="54"/>
      <c r="H82" s="55"/>
      <c r="I82" s="59" t="s">
        <v>197</v>
      </c>
      <c r="J82" s="60" t="s">
        <v>124</v>
      </c>
      <c r="K82" s="60">
        <v>3914.9952054</v>
      </c>
      <c r="L82" s="60">
        <v>3042.0547944999998</v>
      </c>
      <c r="M82" s="60">
        <v>3730.8219177000001</v>
      </c>
      <c r="N82" s="60">
        <v>3386.4383561999998</v>
      </c>
      <c r="O82" s="60">
        <v>3616.0273972</v>
      </c>
      <c r="P82" s="60">
        <v>3386.4383561999998</v>
      </c>
      <c r="Q82" s="60">
        <v>3616.0273972</v>
      </c>
      <c r="R82" s="60">
        <v>3558.6301368999998</v>
      </c>
      <c r="S82" s="60">
        <v>3386.4383561999998</v>
      </c>
      <c r="T82" s="60">
        <v>3616.0273972</v>
      </c>
      <c r="U82" s="60">
        <v>3386.4383561999998</v>
      </c>
      <c r="V82" s="60">
        <v>3616.0273972</v>
      </c>
      <c r="W82" s="60">
        <v>42256.3650681</v>
      </c>
      <c r="Y82" s="60">
        <f t="shared" si="0"/>
        <v>3914.9952054</v>
      </c>
      <c r="Z82" s="60">
        <f t="shared" si="1"/>
        <v>3521.363755675</v>
      </c>
      <c r="AA82" s="60">
        <f t="shared" si="2"/>
        <v>7436.3589610750005</v>
      </c>
    </row>
    <row r="83" spans="6:27" ht="15" customHeight="1" x14ac:dyDescent="0.2">
      <c r="F83" s="54"/>
      <c r="G83" s="54"/>
      <c r="H83" s="55"/>
      <c r="I83" s="59" t="s">
        <v>199</v>
      </c>
      <c r="J83" s="60" t="s">
        <v>128</v>
      </c>
      <c r="K83" s="60">
        <v>7749.0082168999998</v>
      </c>
      <c r="L83" s="60">
        <v>6999.1041956999998</v>
      </c>
      <c r="M83" s="60">
        <v>7749.0082168999998</v>
      </c>
      <c r="N83" s="60">
        <v>7499.0402095999998</v>
      </c>
      <c r="O83" s="60">
        <v>7749.0082168999998</v>
      </c>
      <c r="P83" s="60">
        <v>7499.0402095999998</v>
      </c>
      <c r="Q83" s="60">
        <v>7749.0082168999998</v>
      </c>
      <c r="R83" s="60">
        <v>7749.0082168999998</v>
      </c>
      <c r="S83" s="60">
        <v>7499.0402095999998</v>
      </c>
      <c r="T83" s="60">
        <v>7749.0082168999998</v>
      </c>
      <c r="U83" s="60">
        <v>7499.0402095999998</v>
      </c>
      <c r="V83" s="60">
        <v>7749.0082168999998</v>
      </c>
      <c r="W83" s="60">
        <v>91238.322552400001</v>
      </c>
      <c r="Y83" s="60">
        <f t="shared" si="0"/>
        <v>7749.0082168999998</v>
      </c>
      <c r="Z83" s="60">
        <f t="shared" si="1"/>
        <v>7603.1935460333334</v>
      </c>
      <c r="AA83" s="60">
        <f t="shared" si="2"/>
        <v>15352.201762933333</v>
      </c>
    </row>
    <row r="84" spans="6:27" ht="15" customHeight="1" x14ac:dyDescent="0.2">
      <c r="F84" s="54"/>
      <c r="G84" s="54"/>
      <c r="H84" s="55"/>
      <c r="I84" s="59" t="s">
        <v>200</v>
      </c>
      <c r="J84" s="60" t="s">
        <v>130</v>
      </c>
      <c r="K84" s="60">
        <v>431273.00684599997</v>
      </c>
      <c r="L84" s="60">
        <v>522670.59970409999</v>
      </c>
      <c r="M84" s="60">
        <v>387461.6207803</v>
      </c>
      <c r="N84" s="60">
        <v>331448.88199379999</v>
      </c>
      <c r="O84" s="60">
        <v>285839.53133680002</v>
      </c>
      <c r="P84" s="60">
        <v>285302.46174589999</v>
      </c>
      <c r="Q84" s="60">
        <v>253642.14782280001</v>
      </c>
      <c r="R84" s="60">
        <v>246172.14121179999</v>
      </c>
      <c r="S84" s="60">
        <v>339880.19441439997</v>
      </c>
      <c r="T84" s="60">
        <v>251319.9302527</v>
      </c>
      <c r="U84" s="60">
        <v>343463.92363999999</v>
      </c>
      <c r="V84" s="60">
        <v>415638.46669079998</v>
      </c>
      <c r="W84" s="60">
        <v>4094112.9064393998</v>
      </c>
      <c r="Y84" s="60">
        <f t="shared" si="0"/>
        <v>522670.59970409999</v>
      </c>
      <c r="Z84" s="60">
        <f t="shared" si="1"/>
        <v>341176.07553661667</v>
      </c>
      <c r="AA84" s="60">
        <f t="shared" si="2"/>
        <v>863846.67524071666</v>
      </c>
    </row>
    <row r="85" spans="6:27" ht="15" customHeight="1" x14ac:dyDescent="0.2">
      <c r="F85" s="54"/>
      <c r="G85" s="54"/>
      <c r="H85" s="55"/>
      <c r="I85" s="59" t="s">
        <v>201</v>
      </c>
      <c r="J85" s="60" t="s">
        <v>132</v>
      </c>
      <c r="K85" s="60">
        <v>993769.03226550005</v>
      </c>
      <c r="L85" s="60">
        <v>1292196.0863363</v>
      </c>
      <c r="M85" s="60">
        <v>1151926.1765389</v>
      </c>
      <c r="N85" s="60">
        <v>1030623.1434189</v>
      </c>
      <c r="O85" s="60">
        <v>908224.60026069998</v>
      </c>
      <c r="P85" s="60">
        <v>1025654.6908727</v>
      </c>
      <c r="Q85" s="60">
        <v>781558.04098799999</v>
      </c>
      <c r="R85" s="60">
        <v>811042.80780299997</v>
      </c>
      <c r="S85" s="60">
        <v>864374.21245270001</v>
      </c>
      <c r="T85" s="60">
        <v>862801.74867060001</v>
      </c>
      <c r="U85" s="60">
        <v>1009977.0830964</v>
      </c>
      <c r="V85" s="60">
        <v>1280929.7105163999</v>
      </c>
      <c r="W85" s="60">
        <v>12013077.3332201</v>
      </c>
      <c r="Y85" s="60">
        <f t="shared" si="0"/>
        <v>1292196.0863363</v>
      </c>
      <c r="Z85" s="60">
        <f t="shared" si="1"/>
        <v>1001089.7777683417</v>
      </c>
      <c r="AA85" s="60">
        <f t="shared" si="2"/>
        <v>2293285.8641046416</v>
      </c>
    </row>
    <row r="86" spans="6:27" ht="15" customHeight="1" x14ac:dyDescent="0.2">
      <c r="I86" s="59" t="s">
        <v>202</v>
      </c>
      <c r="J86" s="60" t="s">
        <v>134</v>
      </c>
      <c r="K86" s="60">
        <v>791010.36438719998</v>
      </c>
      <c r="L86" s="60">
        <v>925557.9922638</v>
      </c>
      <c r="M86" s="60">
        <v>801518.80462920002</v>
      </c>
      <c r="N86" s="60">
        <v>751471.63420670002</v>
      </c>
      <c r="O86" s="60">
        <v>586903.35506179999</v>
      </c>
      <c r="P86" s="60">
        <v>623259.4270269</v>
      </c>
      <c r="Q86" s="60">
        <v>628445.37206600001</v>
      </c>
      <c r="R86" s="60">
        <v>560312.45140370005</v>
      </c>
      <c r="S86" s="60">
        <v>612567.363794</v>
      </c>
      <c r="T86" s="60">
        <v>601517.15035829996</v>
      </c>
      <c r="U86" s="60">
        <v>763400.01673869998</v>
      </c>
      <c r="V86" s="60">
        <v>874538.88216519996</v>
      </c>
      <c r="W86" s="60">
        <v>8520502.8141015004</v>
      </c>
      <c r="Y86" s="60">
        <f t="shared" si="0"/>
        <v>925557.9922638</v>
      </c>
      <c r="Z86" s="60">
        <f t="shared" si="1"/>
        <v>710041.90117512504</v>
      </c>
      <c r="AA86" s="60">
        <f t="shared" si="2"/>
        <v>1635599.893438925</v>
      </c>
    </row>
    <row r="87" spans="6:27" ht="15" customHeight="1" x14ac:dyDescent="0.2">
      <c r="I87" s="59" t="s">
        <v>203</v>
      </c>
      <c r="J87" s="60" t="s">
        <v>136</v>
      </c>
      <c r="K87" s="60">
        <v>323658.35921610001</v>
      </c>
      <c r="L87" s="60">
        <v>342250.76950270002</v>
      </c>
      <c r="M87" s="60">
        <v>253252.6175199</v>
      </c>
      <c r="N87" s="60">
        <v>266363.1036038</v>
      </c>
      <c r="O87" s="60">
        <v>204736.33711630001</v>
      </c>
      <c r="P87" s="60">
        <v>253043.7411593</v>
      </c>
      <c r="Q87" s="60">
        <v>237912.2390075</v>
      </c>
      <c r="R87" s="60">
        <v>180585.09888390001</v>
      </c>
      <c r="S87" s="60">
        <v>226097.64094149999</v>
      </c>
      <c r="T87" s="60">
        <v>225221.21538820001</v>
      </c>
      <c r="U87" s="60">
        <v>305103.07972380001</v>
      </c>
      <c r="V87" s="60">
        <v>287521.95371630002</v>
      </c>
      <c r="W87" s="60">
        <v>3105746.1557792998</v>
      </c>
      <c r="Y87" s="60">
        <f t="shared" si="0"/>
        <v>342250.76950270002</v>
      </c>
      <c r="Z87" s="60">
        <f t="shared" si="1"/>
        <v>258812.17964827499</v>
      </c>
      <c r="AA87" s="60">
        <f t="shared" si="2"/>
        <v>601062.94915097498</v>
      </c>
    </row>
    <row r="88" spans="6:27" ht="15" customHeight="1" x14ac:dyDescent="0.2">
      <c r="I88" s="59" t="s">
        <v>205</v>
      </c>
      <c r="J88" s="60" t="s">
        <v>140</v>
      </c>
      <c r="K88" s="60">
        <v>190000</v>
      </c>
      <c r="L88" s="60">
        <v>174000</v>
      </c>
      <c r="M88" s="60">
        <v>175000</v>
      </c>
      <c r="N88" s="60">
        <v>195000</v>
      </c>
      <c r="O88" s="60">
        <v>165000</v>
      </c>
      <c r="P88" s="60">
        <v>160000</v>
      </c>
      <c r="Q88" s="60">
        <v>150000</v>
      </c>
      <c r="R88" s="60">
        <v>176000</v>
      </c>
      <c r="S88" s="60">
        <v>167000</v>
      </c>
      <c r="T88" s="60">
        <v>195500</v>
      </c>
      <c r="U88" s="60">
        <v>175500</v>
      </c>
      <c r="V88" s="60">
        <v>217000</v>
      </c>
      <c r="W88" s="60">
        <v>2140000</v>
      </c>
      <c r="Y88" s="60">
        <f t="shared" si="0"/>
        <v>217000</v>
      </c>
      <c r="Z88" s="60">
        <f t="shared" si="1"/>
        <v>178333.33333333334</v>
      </c>
      <c r="AA88" s="60">
        <f t="shared" si="2"/>
        <v>395333.33333333337</v>
      </c>
    </row>
    <row r="89" spans="6:27" ht="15" customHeight="1" x14ac:dyDescent="0.2">
      <c r="I89" s="59" t="s">
        <v>206</v>
      </c>
      <c r="J89" s="60" t="s">
        <v>142</v>
      </c>
      <c r="K89" s="60">
        <v>47708.317808200001</v>
      </c>
      <c r="L89" s="60">
        <v>39808.0821918</v>
      </c>
      <c r="M89" s="60">
        <v>48821.2328767</v>
      </c>
      <c r="N89" s="60">
        <v>44314.6575343</v>
      </c>
      <c r="O89" s="60">
        <v>47319.0410959</v>
      </c>
      <c r="P89" s="60">
        <v>44314.6575343</v>
      </c>
      <c r="Q89" s="60">
        <v>47319.0410959</v>
      </c>
      <c r="R89" s="60">
        <v>46567.9452055</v>
      </c>
      <c r="S89" s="60">
        <v>44314.6575343</v>
      </c>
      <c r="T89" s="60">
        <v>47319.0410959</v>
      </c>
      <c r="U89" s="60">
        <v>44314.6575343</v>
      </c>
      <c r="V89" s="60">
        <v>47319.0410959</v>
      </c>
      <c r="W89" s="60">
        <v>549440.37260300003</v>
      </c>
      <c r="Y89" s="60">
        <f t="shared" si="0"/>
        <v>48821.2328767</v>
      </c>
      <c r="Z89" s="60">
        <f t="shared" si="1"/>
        <v>45786.697716916671</v>
      </c>
      <c r="AA89" s="60">
        <f t="shared" si="2"/>
        <v>94607.930593616678</v>
      </c>
    </row>
    <row r="90" spans="6:27" ht="15" customHeight="1" x14ac:dyDescent="0.2">
      <c r="I90" s="59" t="s">
        <v>207</v>
      </c>
      <c r="J90" s="60" t="s">
        <v>144</v>
      </c>
      <c r="K90" s="60">
        <v>2988.4126713000001</v>
      </c>
      <c r="L90" s="60">
        <v>3371.4956621000001</v>
      </c>
      <c r="M90" s="60">
        <v>3645.4682649000001</v>
      </c>
      <c r="N90" s="60">
        <v>3508.4819634999999</v>
      </c>
      <c r="O90" s="60">
        <v>3599.8061643999999</v>
      </c>
      <c r="P90" s="60">
        <v>3508.4819634999999</v>
      </c>
      <c r="Q90" s="60">
        <v>3599.8061643999999</v>
      </c>
      <c r="R90" s="60">
        <v>3576.9751142</v>
      </c>
      <c r="S90" s="60">
        <v>3508.4819634999999</v>
      </c>
      <c r="T90" s="60">
        <v>3599.8061643999999</v>
      </c>
      <c r="U90" s="60">
        <v>3508.4819634999999</v>
      </c>
      <c r="V90" s="60">
        <v>3599.8061643999999</v>
      </c>
      <c r="W90" s="60">
        <v>42015.504224099997</v>
      </c>
      <c r="Y90" s="60">
        <f t="shared" si="0"/>
        <v>3645.4682649000001</v>
      </c>
      <c r="Z90" s="60">
        <f t="shared" si="1"/>
        <v>3501.2920186749998</v>
      </c>
      <c r="AA90" s="60">
        <f t="shared" si="2"/>
        <v>7146.7602835750004</v>
      </c>
    </row>
    <row r="91" spans="6:27" ht="15" customHeight="1" x14ac:dyDescent="0.2">
      <c r="I91" s="59" t="s">
        <v>208</v>
      </c>
      <c r="J91" s="60" t="s">
        <v>146</v>
      </c>
      <c r="K91" s="60">
        <v>7942.5821917000003</v>
      </c>
      <c r="L91" s="60">
        <v>7173.9452056</v>
      </c>
      <c r="M91" s="60">
        <v>7942.5821917000003</v>
      </c>
      <c r="N91" s="60">
        <v>7686.3698631999996</v>
      </c>
      <c r="O91" s="60">
        <v>7942.5821917000003</v>
      </c>
      <c r="P91" s="60">
        <v>7686.3698631999996</v>
      </c>
      <c r="Q91" s="60">
        <v>7942.5821917000003</v>
      </c>
      <c r="R91" s="60">
        <v>7942.5821917000003</v>
      </c>
      <c r="S91" s="60">
        <v>7686.3698631999996</v>
      </c>
      <c r="T91" s="60">
        <v>7942.5821917000003</v>
      </c>
      <c r="U91" s="60">
        <v>7686.3698631999996</v>
      </c>
      <c r="V91" s="60">
        <v>7942.5821917000003</v>
      </c>
      <c r="W91" s="60">
        <v>93517.500000300002</v>
      </c>
      <c r="Y91" s="60">
        <f t="shared" si="0"/>
        <v>7942.5821917000003</v>
      </c>
      <c r="Z91" s="60">
        <f t="shared" si="1"/>
        <v>7793.1250000250002</v>
      </c>
      <c r="AA91" s="60">
        <f t="shared" si="2"/>
        <v>15735.707191725</v>
      </c>
    </row>
    <row r="92" spans="6:27" ht="15" customHeight="1" x14ac:dyDescent="0.2">
      <c r="I92" s="59" t="s">
        <v>209</v>
      </c>
      <c r="J92" s="60" t="s">
        <v>148</v>
      </c>
      <c r="K92" s="60">
        <v>557149.78885889996</v>
      </c>
      <c r="L92" s="60">
        <v>594211.04331840004</v>
      </c>
      <c r="M92" s="60">
        <v>348047.78589190001</v>
      </c>
      <c r="N92" s="60">
        <v>390736.01172960002</v>
      </c>
      <c r="O92" s="60">
        <v>316349.6865134</v>
      </c>
      <c r="P92" s="60">
        <v>310907.3926359</v>
      </c>
      <c r="Q92" s="60">
        <v>236259.17381179999</v>
      </c>
      <c r="R92" s="60">
        <v>254661.64850050001</v>
      </c>
      <c r="S92" s="60">
        <v>318263.58317679999</v>
      </c>
      <c r="T92" s="60">
        <v>307178.30258830002</v>
      </c>
      <c r="U92" s="60">
        <v>394400.95431900001</v>
      </c>
      <c r="V92" s="60">
        <v>442176.51024059998</v>
      </c>
      <c r="W92" s="60">
        <v>4470341.8815850997</v>
      </c>
      <c r="Y92" s="60">
        <f t="shared" si="0"/>
        <v>594211.04331840004</v>
      </c>
      <c r="Z92" s="60">
        <f t="shared" si="1"/>
        <v>372528.49013209163</v>
      </c>
      <c r="AA92" s="60">
        <f t="shared" si="2"/>
        <v>966739.53345049173</v>
      </c>
    </row>
    <row r="93" spans="6:27" ht="15" customHeight="1" x14ac:dyDescent="0.2">
      <c r="I93" s="59" t="s">
        <v>210</v>
      </c>
      <c r="J93" s="60" t="s">
        <v>150</v>
      </c>
      <c r="K93" s="60">
        <v>7080136.8737915</v>
      </c>
      <c r="L93" s="60">
        <v>6439259.8095201002</v>
      </c>
      <c r="M93" s="60">
        <v>6363035.5308170998</v>
      </c>
      <c r="N93" s="60">
        <v>5978420.1750327004</v>
      </c>
      <c r="O93" s="60">
        <v>5300140.2782143001</v>
      </c>
      <c r="P93" s="60">
        <v>5252406.9286005003</v>
      </c>
      <c r="Q93" s="60">
        <v>5065134.5520786997</v>
      </c>
      <c r="R93" s="60">
        <v>4884906.1249607997</v>
      </c>
      <c r="S93" s="60">
        <v>5186767.1818754002</v>
      </c>
      <c r="T93" s="60">
        <v>4999131.2349920003</v>
      </c>
      <c r="U93" s="60">
        <v>5992350.8904213002</v>
      </c>
      <c r="V93" s="60">
        <v>6434722.8666885002</v>
      </c>
      <c r="W93" s="60">
        <v>68976412.446992904</v>
      </c>
      <c r="Y93" s="60">
        <f t="shared" si="0"/>
        <v>7080136.8737915</v>
      </c>
      <c r="Z93" s="60">
        <f t="shared" si="1"/>
        <v>5748034.3705827417</v>
      </c>
      <c r="AA93" s="60">
        <f t="shared" si="2"/>
        <v>12828171.244374242</v>
      </c>
    </row>
    <row r="94" spans="6:27" ht="15" customHeight="1" x14ac:dyDescent="0.2">
      <c r="I94" s="59" t="s">
        <v>211</v>
      </c>
      <c r="J94" s="60" t="s">
        <v>152</v>
      </c>
      <c r="K94" s="60">
        <v>13484541.546028599</v>
      </c>
      <c r="L94" s="60">
        <v>12478923.7929832</v>
      </c>
      <c r="M94" s="60">
        <v>12308288.2660731</v>
      </c>
      <c r="N94" s="60">
        <v>11403132.137478899</v>
      </c>
      <c r="O94" s="60">
        <v>9829811.1183495</v>
      </c>
      <c r="P94" s="60">
        <v>10017364.173013501</v>
      </c>
      <c r="Q94" s="60">
        <v>9595033.3023627009</v>
      </c>
      <c r="R94" s="60">
        <v>9227794.1769440006</v>
      </c>
      <c r="S94" s="60">
        <v>9527783.0147160999</v>
      </c>
      <c r="T94" s="60">
        <v>9351660.8022508007</v>
      </c>
      <c r="U94" s="60">
        <v>11433752.763866199</v>
      </c>
      <c r="V94" s="60">
        <v>12668660.703419499</v>
      </c>
      <c r="W94" s="60">
        <v>131326745.7974861</v>
      </c>
      <c r="Y94" s="60">
        <f t="shared" si="0"/>
        <v>13484541.546028599</v>
      </c>
      <c r="Z94" s="60">
        <f t="shared" si="1"/>
        <v>10943895.483123841</v>
      </c>
      <c r="AA94" s="60">
        <f t="shared" si="2"/>
        <v>24428437.029152438</v>
      </c>
    </row>
    <row r="95" spans="6:27" ht="15" customHeight="1" x14ac:dyDescent="0.2">
      <c r="I95" s="59" t="s">
        <v>212</v>
      </c>
      <c r="J95" s="60" t="s">
        <v>154</v>
      </c>
      <c r="K95" s="60">
        <v>8204587.7739449004</v>
      </c>
      <c r="L95" s="60">
        <v>8308528.7987641003</v>
      </c>
      <c r="M95" s="60">
        <v>7763829.1062476002</v>
      </c>
      <c r="N95" s="60">
        <v>7336171.5285302</v>
      </c>
      <c r="O95" s="60">
        <v>6276633.8906455003</v>
      </c>
      <c r="P95" s="60">
        <v>6160765.5381985996</v>
      </c>
      <c r="Q95" s="60">
        <v>6060680.3423528997</v>
      </c>
      <c r="R95" s="60">
        <v>5781948.9438701998</v>
      </c>
      <c r="S95" s="60">
        <v>5718188.3261684002</v>
      </c>
      <c r="T95" s="60">
        <v>6273381.4299585996</v>
      </c>
      <c r="U95" s="60">
        <v>7252436.7823377997</v>
      </c>
      <c r="V95" s="60">
        <v>8067334.7769809002</v>
      </c>
      <c r="W95" s="60">
        <v>83204487.237999693</v>
      </c>
      <c r="Y95" s="60">
        <f t="shared" si="0"/>
        <v>8308528.7987641003</v>
      </c>
      <c r="Z95" s="60">
        <f t="shared" si="1"/>
        <v>6933707.2698333077</v>
      </c>
      <c r="AA95" s="60">
        <f t="shared" si="2"/>
        <v>15242236.068597408</v>
      </c>
    </row>
    <row r="96" spans="6:27" ht="15" customHeight="1" x14ac:dyDescent="0.2">
      <c r="I96" s="59" t="s">
        <v>213</v>
      </c>
      <c r="J96" s="60" t="s">
        <v>156</v>
      </c>
      <c r="K96" s="60">
        <v>6768582.1333333999</v>
      </c>
      <c r="L96" s="60">
        <v>6164503.2333332999</v>
      </c>
      <c r="M96" s="60">
        <v>6364632.0333332997</v>
      </c>
      <c r="N96" s="60">
        <v>6098759.5999999996</v>
      </c>
      <c r="O96" s="60">
        <v>5938446.1666666996</v>
      </c>
      <c r="P96" s="60">
        <v>5938451.2666667001</v>
      </c>
      <c r="Q96" s="60">
        <v>5633583.0083333002</v>
      </c>
      <c r="R96" s="60">
        <v>5838522.4333333001</v>
      </c>
      <c r="S96" s="60">
        <v>5830075.2333332999</v>
      </c>
      <c r="T96" s="60">
        <v>5879455.9000000004</v>
      </c>
      <c r="U96" s="60">
        <v>5948746</v>
      </c>
      <c r="V96" s="60">
        <v>6222700.6666666996</v>
      </c>
      <c r="W96" s="60">
        <v>72626457.674999997</v>
      </c>
      <c r="Y96" s="60">
        <f t="shared" si="0"/>
        <v>6768582.1333333999</v>
      </c>
      <c r="Z96" s="60">
        <f t="shared" si="1"/>
        <v>6052204.8062499994</v>
      </c>
      <c r="AA96" s="60">
        <f t="shared" si="2"/>
        <v>12820786.939583398</v>
      </c>
    </row>
    <row r="97" spans="9:27" ht="15" customHeight="1" x14ac:dyDescent="0.2">
      <c r="I97" s="59" t="s">
        <v>214</v>
      </c>
      <c r="J97" s="60" t="s">
        <v>158</v>
      </c>
      <c r="K97" s="60">
        <v>12123120.266666699</v>
      </c>
      <c r="L97" s="60">
        <v>10514135.6666667</v>
      </c>
      <c r="M97" s="60">
        <v>12104877.366666701</v>
      </c>
      <c r="N97" s="60">
        <v>10783976.1888889</v>
      </c>
      <c r="O97" s="60">
        <v>10622943.322222199</v>
      </c>
      <c r="P97" s="60">
        <v>10465679.822222199</v>
      </c>
      <c r="Q97" s="60">
        <v>10083953.322222199</v>
      </c>
      <c r="R97" s="60">
        <v>10360552.2888889</v>
      </c>
      <c r="S97" s="60">
        <v>9314238.2888888996</v>
      </c>
      <c r="T97" s="60">
        <v>10646038.5888889</v>
      </c>
      <c r="U97" s="60">
        <v>10762470.0222222</v>
      </c>
      <c r="V97" s="60">
        <v>11072923.3555556</v>
      </c>
      <c r="W97" s="60">
        <v>128854908.5000001</v>
      </c>
      <c r="Y97" s="60">
        <f t="shared" si="0"/>
        <v>12123120.266666699</v>
      </c>
      <c r="Z97" s="60">
        <f t="shared" si="1"/>
        <v>10737909.041666675</v>
      </c>
      <c r="AA97" s="60">
        <f t="shared" si="2"/>
        <v>22861029.308333375</v>
      </c>
    </row>
    <row r="98" spans="9:27" ht="15" customHeight="1" x14ac:dyDescent="0.2">
      <c r="I98" s="58" t="s">
        <v>215</v>
      </c>
      <c r="J98" s="57" t="s">
        <v>216</v>
      </c>
      <c r="K98" s="57">
        <v>77738339.833333299</v>
      </c>
      <c r="L98" s="57">
        <v>69848470.166666597</v>
      </c>
      <c r="M98" s="57">
        <v>81350872.566666603</v>
      </c>
      <c r="N98" s="57">
        <v>87660587.900000006</v>
      </c>
      <c r="O98" s="57">
        <v>86844904.483333394</v>
      </c>
      <c r="P98" s="57">
        <v>93110093.083333299</v>
      </c>
      <c r="Q98" s="57">
        <v>97652192.199999899</v>
      </c>
      <c r="R98" s="57">
        <v>97199466.900000006</v>
      </c>
      <c r="S98" s="57">
        <v>84083690.299999997</v>
      </c>
      <c r="T98" s="57">
        <v>76060511.6333334</v>
      </c>
      <c r="U98" s="57">
        <v>64664536.033333398</v>
      </c>
      <c r="V98" s="57">
        <v>77580513.166666597</v>
      </c>
      <c r="W98" s="57">
        <v>993794178.26666641</v>
      </c>
      <c r="Y98" s="57">
        <f t="shared" si="0"/>
        <v>97652192.199999899</v>
      </c>
      <c r="Z98" s="57">
        <f t="shared" si="1"/>
        <v>82816181.522222206</v>
      </c>
      <c r="AA98" s="57">
        <f t="shared" si="2"/>
        <v>180468373.72222209</v>
      </c>
    </row>
    <row r="99" spans="9:27" ht="15" customHeight="1" x14ac:dyDescent="0.2">
      <c r="I99" s="59" t="s">
        <v>217</v>
      </c>
      <c r="J99" s="60" t="s">
        <v>162</v>
      </c>
      <c r="K99" s="60">
        <v>55000</v>
      </c>
      <c r="L99" s="60">
        <v>12500</v>
      </c>
      <c r="M99" s="60">
        <v>10000</v>
      </c>
      <c r="N99" s="60">
        <v>12500</v>
      </c>
      <c r="O99" s="60">
        <v>15500</v>
      </c>
      <c r="P99" s="60">
        <v>5500</v>
      </c>
      <c r="Q99" s="60">
        <v>10000</v>
      </c>
      <c r="R99" s="60">
        <v>15500</v>
      </c>
      <c r="S99" s="60">
        <v>22500</v>
      </c>
      <c r="T99" s="60">
        <v>1000</v>
      </c>
      <c r="U99" s="60">
        <v>28500</v>
      </c>
      <c r="V99" s="60">
        <v>12500</v>
      </c>
      <c r="W99" s="60">
        <v>201000</v>
      </c>
      <c r="Y99" s="60">
        <f t="shared" ref="Y99:Y108" si="3">MAX(K99:V99)</f>
        <v>55000</v>
      </c>
      <c r="Z99" s="60">
        <f t="shared" ref="Z99:Z108" si="4">+W99/12</f>
        <v>16750</v>
      </c>
      <c r="AA99" s="60">
        <f t="shared" ref="AA99:AA108" si="5">+Z99+Y99</f>
        <v>71750</v>
      </c>
    </row>
    <row r="100" spans="9:27" ht="15" customHeight="1" x14ac:dyDescent="0.2">
      <c r="I100" s="59" t="s">
        <v>218</v>
      </c>
      <c r="J100" s="60" t="s">
        <v>162</v>
      </c>
      <c r="K100" s="60">
        <v>6305754.7999999998</v>
      </c>
      <c r="L100" s="60">
        <v>5022770.95</v>
      </c>
      <c r="M100" s="60">
        <v>6135519.5999999996</v>
      </c>
      <c r="N100" s="60">
        <v>5431084.9833332999</v>
      </c>
      <c r="O100" s="60">
        <v>5304931.8666666998</v>
      </c>
      <c r="P100" s="60">
        <v>5224520.4166666996</v>
      </c>
      <c r="Q100" s="60">
        <v>4864512.4666665997</v>
      </c>
      <c r="R100" s="60">
        <v>4882232.9333333001</v>
      </c>
      <c r="S100" s="60">
        <v>4240358.0666666999</v>
      </c>
      <c r="T100" s="60">
        <v>5901013.2000000002</v>
      </c>
      <c r="U100" s="60">
        <v>5339063.1166666998</v>
      </c>
      <c r="V100" s="60">
        <v>5538852.6166666998</v>
      </c>
      <c r="W100" s="60">
        <v>64190615.016666703</v>
      </c>
      <c r="Y100" s="60">
        <f t="shared" si="3"/>
        <v>6305754.7999999998</v>
      </c>
      <c r="Z100" s="60">
        <f t="shared" si="4"/>
        <v>5349217.9180555586</v>
      </c>
      <c r="AA100" s="60">
        <f t="shared" si="5"/>
        <v>11654972.718055557</v>
      </c>
    </row>
    <row r="101" spans="9:27" ht="15" customHeight="1" x14ac:dyDescent="0.2">
      <c r="I101" s="59" t="s">
        <v>220</v>
      </c>
      <c r="J101" s="60" t="s">
        <v>165</v>
      </c>
      <c r="K101" s="60">
        <v>7946670.9333333001</v>
      </c>
      <c r="L101" s="60">
        <v>6723778.3333333004</v>
      </c>
      <c r="M101" s="60">
        <v>7771393.5333332997</v>
      </c>
      <c r="N101" s="60">
        <v>8024563.7000000002</v>
      </c>
      <c r="O101" s="60">
        <v>7735051</v>
      </c>
      <c r="P101" s="60">
        <v>7512266</v>
      </c>
      <c r="Q101" s="60">
        <v>7392893.0999999996</v>
      </c>
      <c r="R101" s="60">
        <v>7733915.9666667003</v>
      </c>
      <c r="S101" s="60">
        <v>6578460.6333333002</v>
      </c>
      <c r="T101" s="60">
        <v>7286985.2666667001</v>
      </c>
      <c r="U101" s="60">
        <v>7636926.5999999996</v>
      </c>
      <c r="V101" s="60">
        <v>8040849.4333333001</v>
      </c>
      <c r="W101" s="60">
        <v>90383754.499999896</v>
      </c>
      <c r="Y101" s="60">
        <f t="shared" si="3"/>
        <v>8040849.4333333001</v>
      </c>
      <c r="Z101" s="60">
        <f t="shared" si="4"/>
        <v>7531979.5416666577</v>
      </c>
      <c r="AA101" s="60">
        <f t="shared" si="5"/>
        <v>15572828.974999957</v>
      </c>
    </row>
    <row r="102" spans="9:27" ht="15" customHeight="1" x14ac:dyDescent="0.2">
      <c r="I102" s="59" t="s">
        <v>222</v>
      </c>
      <c r="J102" s="60" t="s">
        <v>167</v>
      </c>
      <c r="K102" s="60">
        <v>4692849.7</v>
      </c>
      <c r="L102" s="60">
        <v>5121159.8333333004</v>
      </c>
      <c r="M102" s="60">
        <v>4551010.4333333001</v>
      </c>
      <c r="N102" s="60">
        <v>5483263.3666666998</v>
      </c>
      <c r="O102" s="60">
        <v>4549989.9666667003</v>
      </c>
      <c r="P102" s="60">
        <v>5559338.3333333004</v>
      </c>
      <c r="Q102" s="60">
        <v>6818563.2333332999</v>
      </c>
      <c r="R102" s="60">
        <v>5215706.6666666996</v>
      </c>
      <c r="S102" s="60">
        <v>5983463.2999999998</v>
      </c>
      <c r="T102" s="60">
        <v>2707845.1666667</v>
      </c>
      <c r="U102" s="60">
        <v>3013389.95</v>
      </c>
      <c r="V102" s="60">
        <v>4235987.5</v>
      </c>
      <c r="W102" s="60">
        <v>57932567.450000003</v>
      </c>
      <c r="Y102" s="60">
        <f t="shared" si="3"/>
        <v>6818563.2333332999</v>
      </c>
      <c r="Z102" s="60">
        <f t="shared" si="4"/>
        <v>4827713.9541666666</v>
      </c>
      <c r="AA102" s="60">
        <f t="shared" si="5"/>
        <v>11646277.187499966</v>
      </c>
    </row>
    <row r="103" spans="9:27" ht="15" customHeight="1" x14ac:dyDescent="0.2">
      <c r="I103" s="59" t="s">
        <v>261</v>
      </c>
      <c r="J103" s="60" t="s">
        <v>258</v>
      </c>
      <c r="K103" s="60">
        <v>58738064.399999999</v>
      </c>
      <c r="L103" s="60">
        <v>52968261.049999997</v>
      </c>
      <c r="M103" s="60">
        <v>62882949</v>
      </c>
      <c r="N103" s="60">
        <v>68709175.849999994</v>
      </c>
      <c r="O103" s="60">
        <v>69239431.650000006</v>
      </c>
      <c r="P103" s="60">
        <v>74808468.333333299</v>
      </c>
      <c r="Q103" s="60">
        <v>78566223.400000006</v>
      </c>
      <c r="R103" s="60">
        <v>79352111.333333299</v>
      </c>
      <c r="S103" s="60">
        <v>67258908.299999997</v>
      </c>
      <c r="T103" s="60">
        <v>60163668</v>
      </c>
      <c r="U103" s="60">
        <v>48646656.366666697</v>
      </c>
      <c r="V103" s="60">
        <v>59752323.6166666</v>
      </c>
      <c r="W103" s="60">
        <v>781086241.29999995</v>
      </c>
      <c r="Y103" s="60">
        <f t="shared" si="3"/>
        <v>79352111.333333299</v>
      </c>
      <c r="Z103" s="60">
        <f t="shared" si="4"/>
        <v>65090520.108333327</v>
      </c>
      <c r="AA103" s="60">
        <f t="shared" si="5"/>
        <v>144442631.44166663</v>
      </c>
    </row>
    <row r="104" spans="9:27" ht="15" customHeight="1" x14ac:dyDescent="0.2">
      <c r="I104" s="58" t="s">
        <v>223</v>
      </c>
      <c r="J104" s="57" t="s">
        <v>224</v>
      </c>
      <c r="K104" s="57">
        <v>392126.64895180002</v>
      </c>
      <c r="L104" s="57">
        <v>403917.3126608</v>
      </c>
      <c r="M104" s="57">
        <v>341847.36303980002</v>
      </c>
      <c r="N104" s="57">
        <v>316470.59919909999</v>
      </c>
      <c r="O104" s="57">
        <v>292543.88883940002</v>
      </c>
      <c r="P104" s="57">
        <v>253120.0757933</v>
      </c>
      <c r="Q104" s="57">
        <v>249235.736336</v>
      </c>
      <c r="R104" s="57">
        <v>257659.55840159999</v>
      </c>
      <c r="S104" s="57">
        <v>259822.92815729999</v>
      </c>
      <c r="T104" s="57">
        <v>291289.50450380001</v>
      </c>
      <c r="U104" s="57">
        <v>295866.31497170002</v>
      </c>
      <c r="V104" s="57">
        <v>318576.8691448</v>
      </c>
      <c r="W104" s="57">
        <v>3672476.7999994</v>
      </c>
      <c r="Y104" s="57">
        <f t="shared" si="3"/>
        <v>403917.3126608</v>
      </c>
      <c r="Z104" s="57">
        <f t="shared" si="4"/>
        <v>306039.73333328334</v>
      </c>
      <c r="AA104" s="57">
        <f t="shared" si="5"/>
        <v>709957.0459940834</v>
      </c>
    </row>
    <row r="105" spans="9:27" ht="15" customHeight="1" x14ac:dyDescent="0.2">
      <c r="I105" s="59" t="s">
        <v>225</v>
      </c>
      <c r="J105" s="60" t="s">
        <v>172</v>
      </c>
      <c r="K105" s="60">
        <v>130348.78915120001</v>
      </c>
      <c r="L105" s="60">
        <v>160959.8441019</v>
      </c>
      <c r="M105" s="60">
        <v>113564.6570222</v>
      </c>
      <c r="N105" s="60">
        <v>100487.2364471</v>
      </c>
      <c r="O105" s="60">
        <v>89607.110616999998</v>
      </c>
      <c r="P105" s="60">
        <v>67424.243926800002</v>
      </c>
      <c r="Q105" s="60">
        <v>61762.000340699997</v>
      </c>
      <c r="R105" s="60">
        <v>75541.443325200002</v>
      </c>
      <c r="S105" s="60">
        <v>79796.383272299994</v>
      </c>
      <c r="T105" s="60">
        <v>99390.886172099999</v>
      </c>
      <c r="U105" s="60">
        <v>74353.4523625</v>
      </c>
      <c r="V105" s="60">
        <v>80555.553260800007</v>
      </c>
      <c r="W105" s="60">
        <v>1133791.5999998001</v>
      </c>
      <c r="Y105" s="60">
        <f t="shared" si="3"/>
        <v>160959.8441019</v>
      </c>
      <c r="Z105" s="60">
        <f t="shared" si="4"/>
        <v>94482.633333316669</v>
      </c>
      <c r="AA105" s="60">
        <f t="shared" si="5"/>
        <v>255442.47743521666</v>
      </c>
    </row>
    <row r="106" spans="9:27" ht="15" customHeight="1" x14ac:dyDescent="0.2">
      <c r="I106" s="59" t="s">
        <v>226</v>
      </c>
      <c r="J106" s="60" t="s">
        <v>174</v>
      </c>
      <c r="K106" s="60">
        <v>261777.85980060001</v>
      </c>
      <c r="L106" s="60">
        <v>242957.4685589</v>
      </c>
      <c r="M106" s="60">
        <v>228282.70601759999</v>
      </c>
      <c r="N106" s="60">
        <v>215983.36275199999</v>
      </c>
      <c r="O106" s="60">
        <v>202936.7782224</v>
      </c>
      <c r="P106" s="60">
        <v>185695.8318665</v>
      </c>
      <c r="Q106" s="60">
        <v>187473.7359953</v>
      </c>
      <c r="R106" s="60">
        <v>182118.11507639999</v>
      </c>
      <c r="S106" s="60">
        <v>180026.54488500001</v>
      </c>
      <c r="T106" s="60">
        <v>191898.61833170001</v>
      </c>
      <c r="U106" s="60">
        <v>221512.8626092</v>
      </c>
      <c r="V106" s="60">
        <v>238021.31588400001</v>
      </c>
      <c r="W106" s="60">
        <v>2538685.1999996002</v>
      </c>
      <c r="Y106" s="60">
        <f t="shared" si="3"/>
        <v>261777.85980060001</v>
      </c>
      <c r="Z106" s="60">
        <f t="shared" si="4"/>
        <v>211557.09999996668</v>
      </c>
      <c r="AA106" s="60">
        <f t="shared" si="5"/>
        <v>473334.95980056666</v>
      </c>
    </row>
    <row r="107" spans="9:27" ht="15" customHeight="1" x14ac:dyDescent="0.2">
      <c r="I107" s="58" t="s">
        <v>227</v>
      </c>
      <c r="J107" s="57" t="s">
        <v>228</v>
      </c>
      <c r="K107" s="57">
        <v>22000000</v>
      </c>
      <c r="L107" s="57">
        <v>22000000</v>
      </c>
      <c r="M107" s="57">
        <v>8888888.8888888992</v>
      </c>
      <c r="N107" s="57">
        <v>8888888.8888888992</v>
      </c>
      <c r="O107" s="57">
        <v>13888888.888888899</v>
      </c>
      <c r="P107" s="57">
        <v>26000000</v>
      </c>
      <c r="Q107" s="57">
        <v>28000000</v>
      </c>
      <c r="R107" s="57">
        <v>26000000</v>
      </c>
      <c r="S107" s="57">
        <v>18000000</v>
      </c>
      <c r="T107" s="57">
        <v>9444444.4444443993</v>
      </c>
      <c r="U107" s="57">
        <v>8000000</v>
      </c>
      <c r="V107" s="57">
        <v>8888888.8888888992</v>
      </c>
      <c r="W107" s="57">
        <v>200000000</v>
      </c>
      <c r="Y107" s="57">
        <f t="shared" si="3"/>
        <v>28000000</v>
      </c>
      <c r="Z107" s="57">
        <f t="shared" si="4"/>
        <v>16666666.666666666</v>
      </c>
      <c r="AA107" s="57">
        <f t="shared" si="5"/>
        <v>44666666.666666664</v>
      </c>
    </row>
    <row r="108" spans="9:27" ht="15" customHeight="1" x14ac:dyDescent="0.2">
      <c r="I108" s="59" t="s">
        <v>229</v>
      </c>
      <c r="J108" s="60" t="s">
        <v>178</v>
      </c>
      <c r="K108" s="60">
        <v>22000000</v>
      </c>
      <c r="L108" s="60">
        <v>22000000</v>
      </c>
      <c r="M108" s="60">
        <v>8888888.8888888992</v>
      </c>
      <c r="N108" s="60">
        <v>8888888.8888888992</v>
      </c>
      <c r="O108" s="60">
        <v>13888888.888888899</v>
      </c>
      <c r="P108" s="60">
        <v>26000000</v>
      </c>
      <c r="Q108" s="60">
        <v>28000000</v>
      </c>
      <c r="R108" s="60">
        <v>26000000</v>
      </c>
      <c r="S108" s="60">
        <v>18000000</v>
      </c>
      <c r="T108" s="60">
        <v>9444444.4444443993</v>
      </c>
      <c r="U108" s="60">
        <v>8000000</v>
      </c>
      <c r="V108" s="60">
        <v>8888888.8888888992</v>
      </c>
      <c r="W108" s="60">
        <v>200000000</v>
      </c>
      <c r="Y108" s="60">
        <f t="shared" si="3"/>
        <v>28000000</v>
      </c>
      <c r="Z108" s="60">
        <f t="shared" si="4"/>
        <v>16666666.666666666</v>
      </c>
      <c r="AA108" s="60">
        <f t="shared" si="5"/>
        <v>44666666.666666664</v>
      </c>
    </row>
    <row r="109" spans="9:27" ht="15" customHeight="1" x14ac:dyDescent="0.25">
      <c r="I109"/>
      <c r="K109"/>
      <c r="L109"/>
      <c r="M109"/>
      <c r="N109"/>
      <c r="O109"/>
      <c r="P109"/>
      <c r="Q109"/>
      <c r="R109"/>
      <c r="S109"/>
      <c r="T109"/>
      <c r="U109"/>
      <c r="V109"/>
    </row>
    <row r="110" spans="9:27" ht="15" customHeight="1" x14ac:dyDescent="0.25">
      <c r="I110"/>
      <c r="K110"/>
      <c r="L110"/>
      <c r="M110"/>
      <c r="N110"/>
      <c r="O110"/>
      <c r="P110"/>
      <c r="Q110"/>
      <c r="R110"/>
      <c r="S110"/>
      <c r="T110"/>
      <c r="U110"/>
      <c r="V110"/>
    </row>
    <row r="111" spans="9:27" ht="15" customHeight="1" x14ac:dyDescent="0.25">
      <c r="I111"/>
      <c r="K111"/>
      <c r="L111"/>
      <c r="M111"/>
      <c r="N111"/>
      <c r="O111"/>
      <c r="P111"/>
      <c r="Q111"/>
      <c r="R111"/>
      <c r="S111"/>
      <c r="T111"/>
      <c r="U111"/>
      <c r="V111"/>
    </row>
    <row r="112" spans="9:27" ht="15" customHeight="1" x14ac:dyDescent="0.25">
      <c r="I112"/>
      <c r="K112"/>
      <c r="L112"/>
      <c r="M112"/>
      <c r="N112"/>
      <c r="O112"/>
      <c r="P112"/>
      <c r="Q112"/>
      <c r="R112"/>
      <c r="S112"/>
      <c r="T112"/>
      <c r="U112"/>
      <c r="V112"/>
    </row>
    <row r="113" spans="9:22" ht="15" customHeight="1" x14ac:dyDescent="0.25">
      <c r="I113"/>
      <c r="K113"/>
      <c r="L113"/>
      <c r="M113"/>
      <c r="N113"/>
      <c r="O113"/>
      <c r="P113"/>
      <c r="Q113"/>
      <c r="R113"/>
      <c r="S113"/>
      <c r="T113"/>
      <c r="U113"/>
      <c r="V113"/>
    </row>
    <row r="114" spans="9:22" ht="15" customHeight="1" x14ac:dyDescent="0.25">
      <c r="I114"/>
      <c r="K114"/>
      <c r="L114"/>
      <c r="M114"/>
      <c r="N114"/>
      <c r="O114"/>
      <c r="P114"/>
      <c r="Q114"/>
      <c r="R114"/>
      <c r="S114"/>
      <c r="T114"/>
      <c r="U114"/>
      <c r="V114"/>
    </row>
    <row r="115" spans="9:22" ht="15" customHeight="1" x14ac:dyDescent="0.25">
      <c r="I115"/>
      <c r="K115"/>
      <c r="L115"/>
      <c r="M115"/>
      <c r="N115"/>
      <c r="O115"/>
      <c r="P115"/>
      <c r="Q115"/>
      <c r="R115"/>
      <c r="S115"/>
      <c r="T115"/>
      <c r="U115"/>
      <c r="V115"/>
    </row>
    <row r="116" spans="9:22" ht="15" customHeight="1" x14ac:dyDescent="0.25">
      <c r="I116"/>
      <c r="K116"/>
      <c r="L116"/>
      <c r="M116"/>
      <c r="N116"/>
      <c r="O116"/>
      <c r="P116"/>
      <c r="Q116"/>
      <c r="R116"/>
      <c r="S116"/>
      <c r="T116"/>
      <c r="U116"/>
      <c r="V116"/>
    </row>
    <row r="117" spans="9:22" ht="15" customHeight="1" x14ac:dyDescent="0.25">
      <c r="I117"/>
      <c r="K117"/>
      <c r="L117"/>
      <c r="M117"/>
      <c r="N117"/>
      <c r="O117"/>
      <c r="P117"/>
      <c r="Q117"/>
      <c r="R117"/>
      <c r="S117"/>
      <c r="T117"/>
      <c r="U117"/>
      <c r="V117"/>
    </row>
    <row r="118" spans="9:22" ht="15" customHeight="1" x14ac:dyDescent="0.25">
      <c r="I118"/>
      <c r="K118"/>
      <c r="L118"/>
      <c r="M118"/>
      <c r="N118"/>
      <c r="O118"/>
      <c r="P118"/>
      <c r="Q118"/>
      <c r="R118"/>
      <c r="S118"/>
      <c r="T118"/>
      <c r="U118"/>
      <c r="V118"/>
    </row>
    <row r="119" spans="9:22" ht="15" customHeight="1" x14ac:dyDescent="0.25">
      <c r="I119"/>
      <c r="K119"/>
      <c r="L119"/>
      <c r="M119"/>
      <c r="N119"/>
      <c r="O119"/>
      <c r="P119"/>
      <c r="Q119"/>
      <c r="R119"/>
      <c r="S119"/>
      <c r="T119"/>
      <c r="U119"/>
      <c r="V119"/>
    </row>
    <row r="120" spans="9:22" ht="15" customHeight="1" x14ac:dyDescent="0.25">
      <c r="I120"/>
      <c r="K120"/>
      <c r="L120"/>
      <c r="M120"/>
      <c r="N120"/>
      <c r="O120"/>
      <c r="P120"/>
      <c r="Q120"/>
      <c r="R120"/>
      <c r="S120"/>
      <c r="T120"/>
      <c r="U120"/>
      <c r="V120"/>
    </row>
    <row r="121" spans="9:22" ht="15" customHeight="1" x14ac:dyDescent="0.25">
      <c r="I121"/>
      <c r="K121"/>
      <c r="L121"/>
      <c r="M121"/>
      <c r="N121"/>
      <c r="O121"/>
      <c r="P121"/>
      <c r="Q121"/>
      <c r="R121"/>
      <c r="S121"/>
      <c r="T121"/>
      <c r="U121"/>
      <c r="V121"/>
    </row>
    <row r="122" spans="9:22" ht="15" customHeight="1" x14ac:dyDescent="0.25">
      <c r="I122"/>
      <c r="K122"/>
      <c r="L122"/>
      <c r="M122"/>
      <c r="N122"/>
      <c r="O122"/>
      <c r="P122"/>
      <c r="Q122"/>
      <c r="R122"/>
      <c r="S122"/>
      <c r="T122"/>
      <c r="U122"/>
      <c r="V122"/>
    </row>
    <row r="123" spans="9:22" ht="15" customHeight="1" x14ac:dyDescent="0.25">
      <c r="I123"/>
      <c r="K123"/>
      <c r="L123"/>
      <c r="M123"/>
      <c r="N123"/>
      <c r="O123"/>
      <c r="P123"/>
      <c r="Q123"/>
      <c r="R123"/>
      <c r="S123"/>
      <c r="T123"/>
      <c r="U123"/>
      <c r="V123"/>
    </row>
    <row r="124" spans="9:22" ht="15" customHeight="1" x14ac:dyDescent="0.25">
      <c r="I124"/>
      <c r="K124"/>
      <c r="L124"/>
      <c r="M124"/>
      <c r="N124"/>
      <c r="O124"/>
      <c r="P124"/>
      <c r="Q124"/>
      <c r="R124"/>
      <c r="S124"/>
      <c r="T124"/>
      <c r="U124"/>
      <c r="V124"/>
    </row>
    <row r="125" spans="9:22" ht="15" customHeight="1" x14ac:dyDescent="0.25">
      <c r="I125"/>
      <c r="K125"/>
      <c r="L125"/>
      <c r="M125"/>
      <c r="N125"/>
      <c r="O125"/>
      <c r="P125"/>
      <c r="Q125"/>
      <c r="R125"/>
      <c r="S125"/>
      <c r="T125"/>
      <c r="U125"/>
      <c r="V125"/>
    </row>
    <row r="126" spans="9:22" ht="15" customHeight="1" x14ac:dyDescent="0.25">
      <c r="I126"/>
      <c r="K126"/>
      <c r="L126"/>
      <c r="M126"/>
      <c r="N126"/>
      <c r="O126"/>
      <c r="P126"/>
      <c r="Q126"/>
      <c r="R126"/>
      <c r="S126"/>
      <c r="T126"/>
      <c r="U126"/>
      <c r="V126"/>
    </row>
    <row r="127" spans="9:22" ht="15" customHeight="1" x14ac:dyDescent="0.25">
      <c r="I127"/>
      <c r="K127"/>
      <c r="L127"/>
      <c r="M127"/>
      <c r="N127"/>
      <c r="O127"/>
      <c r="P127"/>
      <c r="Q127"/>
      <c r="R127"/>
      <c r="S127"/>
      <c r="T127"/>
      <c r="U127"/>
      <c r="V127"/>
    </row>
    <row r="128" spans="9:22" ht="15" customHeight="1" x14ac:dyDescent="0.25">
      <c r="I128"/>
      <c r="K128"/>
      <c r="L128"/>
      <c r="M128"/>
      <c r="N128"/>
      <c r="O128"/>
      <c r="P128"/>
      <c r="Q128"/>
      <c r="R128"/>
      <c r="S128"/>
      <c r="T128"/>
      <c r="U128"/>
      <c r="V128"/>
    </row>
    <row r="129" spans="9:22" ht="15" customHeight="1" x14ac:dyDescent="0.25">
      <c r="I129"/>
      <c r="K129"/>
      <c r="L129"/>
      <c r="M129"/>
      <c r="N129"/>
      <c r="O129"/>
      <c r="P129"/>
      <c r="Q129"/>
      <c r="R129"/>
      <c r="S129"/>
      <c r="T129"/>
      <c r="U129"/>
      <c r="V129"/>
    </row>
    <row r="130" spans="9:22" ht="15" customHeight="1" x14ac:dyDescent="0.25">
      <c r="I130"/>
      <c r="K130"/>
      <c r="L130"/>
      <c r="M130"/>
      <c r="N130"/>
      <c r="O130"/>
      <c r="P130"/>
      <c r="Q130"/>
      <c r="R130"/>
      <c r="S130"/>
      <c r="T130"/>
      <c r="U130"/>
      <c r="V130"/>
    </row>
    <row r="131" spans="9:22" ht="15" customHeight="1" x14ac:dyDescent="0.25">
      <c r="I131"/>
      <c r="K131"/>
      <c r="L131"/>
      <c r="M131"/>
      <c r="N131"/>
      <c r="O131"/>
      <c r="P131"/>
      <c r="Q131"/>
      <c r="R131"/>
      <c r="S131"/>
      <c r="T131"/>
      <c r="U131"/>
      <c r="V131"/>
    </row>
    <row r="132" spans="9:22" ht="15" customHeight="1" x14ac:dyDescent="0.25">
      <c r="I132"/>
      <c r="K132"/>
      <c r="L132"/>
      <c r="M132"/>
      <c r="N132"/>
      <c r="O132"/>
      <c r="P132"/>
      <c r="Q132"/>
      <c r="R132"/>
      <c r="S132"/>
      <c r="T132"/>
      <c r="U132"/>
      <c r="V132"/>
    </row>
    <row r="133" spans="9:22" ht="15" customHeight="1" x14ac:dyDescent="0.25">
      <c r="I133"/>
      <c r="K133"/>
      <c r="L133"/>
      <c r="M133"/>
      <c r="N133"/>
      <c r="O133"/>
      <c r="P133"/>
      <c r="Q133"/>
      <c r="R133"/>
      <c r="S133"/>
      <c r="T133"/>
      <c r="U133"/>
      <c r="V133"/>
    </row>
    <row r="134" spans="9:22" ht="15" customHeight="1" x14ac:dyDescent="0.25">
      <c r="I134"/>
      <c r="K134"/>
      <c r="L134"/>
      <c r="M134"/>
      <c r="N134"/>
      <c r="O134"/>
      <c r="P134"/>
      <c r="Q134"/>
      <c r="R134"/>
      <c r="S134"/>
      <c r="T134"/>
      <c r="U134"/>
      <c r="V134"/>
    </row>
    <row r="135" spans="9:22" ht="15" customHeight="1" x14ac:dyDescent="0.25">
      <c r="I135"/>
      <c r="K135"/>
      <c r="L135"/>
      <c r="M135"/>
      <c r="N135"/>
      <c r="O135"/>
      <c r="P135"/>
      <c r="Q135"/>
      <c r="R135"/>
      <c r="S135"/>
      <c r="T135"/>
      <c r="U135"/>
      <c r="V135"/>
    </row>
    <row r="136" spans="9:22" ht="15" customHeight="1" x14ac:dyDescent="0.25">
      <c r="I136"/>
      <c r="K136"/>
      <c r="L136"/>
      <c r="M136"/>
      <c r="N136"/>
      <c r="O136"/>
      <c r="P136"/>
      <c r="Q136"/>
      <c r="R136"/>
      <c r="S136"/>
      <c r="T136"/>
      <c r="U136"/>
      <c r="V136"/>
    </row>
    <row r="137" spans="9:22" ht="15" customHeight="1" x14ac:dyDescent="0.25">
      <c r="I137"/>
      <c r="K137"/>
      <c r="L137"/>
      <c r="M137"/>
      <c r="N137"/>
      <c r="O137"/>
      <c r="P137"/>
      <c r="Q137"/>
      <c r="R137"/>
      <c r="S137"/>
      <c r="T137"/>
      <c r="U137"/>
      <c r="V137"/>
    </row>
    <row r="138" spans="9:22" ht="15" customHeight="1" x14ac:dyDescent="0.25">
      <c r="I138"/>
      <c r="K138"/>
      <c r="L138"/>
      <c r="M138"/>
      <c r="N138"/>
      <c r="O138"/>
      <c r="P138"/>
      <c r="Q138"/>
      <c r="R138"/>
      <c r="S138"/>
      <c r="T138"/>
      <c r="U138"/>
      <c r="V138"/>
    </row>
    <row r="139" spans="9:22" ht="15" customHeight="1" x14ac:dyDescent="0.25">
      <c r="I139"/>
      <c r="K139"/>
      <c r="L139"/>
      <c r="M139"/>
      <c r="N139"/>
      <c r="O139"/>
      <c r="P139"/>
      <c r="Q139"/>
      <c r="R139"/>
      <c r="S139"/>
      <c r="T139"/>
      <c r="U139"/>
      <c r="V139"/>
    </row>
    <row r="140" spans="9:22" ht="15" customHeight="1" x14ac:dyDescent="0.25">
      <c r="I140"/>
      <c r="K140"/>
      <c r="L140"/>
      <c r="M140"/>
      <c r="N140"/>
      <c r="O140"/>
      <c r="P140"/>
      <c r="Q140"/>
      <c r="R140"/>
      <c r="S140"/>
      <c r="T140"/>
      <c r="U140"/>
      <c r="V140"/>
    </row>
    <row r="141" spans="9:22" ht="15" customHeight="1" x14ac:dyDescent="0.25">
      <c r="I141"/>
      <c r="K141"/>
      <c r="L141"/>
      <c r="M141"/>
      <c r="N141"/>
      <c r="O141"/>
      <c r="P141"/>
      <c r="Q141"/>
      <c r="R141"/>
      <c r="S141"/>
      <c r="T141"/>
      <c r="U141"/>
      <c r="V141"/>
    </row>
    <row r="142" spans="9:22" ht="15" customHeight="1" x14ac:dyDescent="0.25">
      <c r="I142"/>
      <c r="K142"/>
      <c r="L142"/>
      <c r="M142"/>
      <c r="N142"/>
      <c r="O142"/>
      <c r="P142"/>
      <c r="Q142"/>
      <c r="R142"/>
      <c r="S142"/>
      <c r="T142"/>
      <c r="U142"/>
      <c r="V142"/>
    </row>
    <row r="143" spans="9:22" ht="15" customHeight="1" x14ac:dyDescent="0.25">
      <c r="I143"/>
      <c r="K143"/>
      <c r="L143"/>
      <c r="M143"/>
      <c r="N143"/>
      <c r="O143"/>
      <c r="P143"/>
      <c r="Q143"/>
      <c r="R143"/>
      <c r="S143"/>
      <c r="T143"/>
      <c r="U143"/>
      <c r="V143"/>
    </row>
    <row r="144" spans="9:22" ht="15" customHeight="1" x14ac:dyDescent="0.25">
      <c r="I144"/>
      <c r="K144"/>
      <c r="L144"/>
      <c r="M144"/>
      <c r="N144"/>
      <c r="O144"/>
      <c r="P144"/>
      <c r="Q144"/>
      <c r="R144"/>
      <c r="S144"/>
      <c r="T144"/>
      <c r="U144"/>
      <c r="V144"/>
    </row>
    <row r="145" spans="9:22" ht="15" customHeight="1" x14ac:dyDescent="0.25">
      <c r="I145"/>
      <c r="K145"/>
      <c r="L145"/>
      <c r="M145"/>
      <c r="N145"/>
      <c r="O145"/>
      <c r="P145"/>
      <c r="Q145"/>
      <c r="R145"/>
      <c r="S145"/>
      <c r="T145"/>
      <c r="U145"/>
      <c r="V145"/>
    </row>
    <row r="146" spans="9:22" ht="15" customHeight="1" x14ac:dyDescent="0.25">
      <c r="I146"/>
      <c r="K146"/>
      <c r="L146"/>
      <c r="M146"/>
      <c r="N146"/>
      <c r="O146"/>
      <c r="P146"/>
      <c r="Q146"/>
      <c r="R146"/>
      <c r="S146"/>
      <c r="T146"/>
      <c r="U146"/>
      <c r="V146"/>
    </row>
    <row r="147" spans="9:22" ht="15" customHeight="1" x14ac:dyDescent="0.25">
      <c r="I147"/>
      <c r="K147"/>
      <c r="L147"/>
      <c r="M147"/>
      <c r="N147"/>
      <c r="O147"/>
      <c r="P147"/>
      <c r="Q147"/>
      <c r="R147"/>
      <c r="S147"/>
      <c r="T147"/>
      <c r="U147"/>
      <c r="V147"/>
    </row>
    <row r="148" spans="9:22" ht="15" customHeight="1" x14ac:dyDescent="0.25">
      <c r="I148"/>
      <c r="K148"/>
      <c r="L148"/>
      <c r="M148"/>
      <c r="N148"/>
      <c r="O148"/>
      <c r="P148"/>
      <c r="Q148"/>
      <c r="R148"/>
      <c r="S148"/>
      <c r="T148"/>
      <c r="U148"/>
      <c r="V148"/>
    </row>
    <row r="149" spans="9:22" ht="15" customHeight="1" x14ac:dyDescent="0.25">
      <c r="I149"/>
      <c r="K149"/>
      <c r="L149"/>
      <c r="M149"/>
      <c r="N149"/>
      <c r="O149"/>
      <c r="P149"/>
      <c r="Q149"/>
      <c r="R149"/>
      <c r="S149"/>
      <c r="T149"/>
      <c r="U149"/>
      <c r="V149"/>
    </row>
    <row r="150" spans="9:22" ht="15" customHeight="1" x14ac:dyDescent="0.25">
      <c r="I150"/>
      <c r="K150"/>
      <c r="L150"/>
      <c r="M150"/>
      <c r="N150"/>
      <c r="O150"/>
      <c r="P150"/>
      <c r="Q150"/>
      <c r="R150"/>
      <c r="S150"/>
      <c r="T150"/>
      <c r="U150"/>
      <c r="V150"/>
    </row>
    <row r="151" spans="9:22" ht="15" customHeight="1" x14ac:dyDescent="0.25">
      <c r="I151"/>
      <c r="K151"/>
      <c r="L151"/>
      <c r="M151"/>
      <c r="N151"/>
      <c r="O151"/>
      <c r="P151"/>
      <c r="Q151"/>
      <c r="R151"/>
      <c r="S151"/>
      <c r="T151"/>
      <c r="U151"/>
      <c r="V151"/>
    </row>
    <row r="152" spans="9:22" ht="15" customHeight="1" x14ac:dyDescent="0.25">
      <c r="I152"/>
      <c r="K152"/>
      <c r="L152"/>
      <c r="M152"/>
      <c r="N152"/>
      <c r="O152"/>
      <c r="P152"/>
      <c r="Q152"/>
      <c r="R152"/>
      <c r="S152"/>
      <c r="T152"/>
      <c r="U152"/>
      <c r="V152"/>
    </row>
    <row r="153" spans="9:22" ht="15" customHeight="1" x14ac:dyDescent="0.25">
      <c r="I153"/>
      <c r="K153"/>
      <c r="L153"/>
      <c r="M153"/>
      <c r="N153"/>
      <c r="O153"/>
      <c r="P153"/>
      <c r="Q153"/>
      <c r="R153"/>
      <c r="S153"/>
      <c r="T153"/>
      <c r="U153"/>
      <c r="V153"/>
    </row>
    <row r="154" spans="9:22" ht="15" customHeight="1" x14ac:dyDescent="0.25">
      <c r="I154"/>
      <c r="K154"/>
      <c r="L154"/>
      <c r="M154"/>
      <c r="N154"/>
      <c r="O154"/>
      <c r="P154"/>
      <c r="Q154"/>
      <c r="R154"/>
      <c r="S154"/>
      <c r="T154"/>
      <c r="U154"/>
      <c r="V154"/>
    </row>
    <row r="155" spans="9:22" ht="15" customHeight="1" x14ac:dyDescent="0.25">
      <c r="I155"/>
      <c r="K155"/>
      <c r="L155"/>
      <c r="M155"/>
      <c r="N155"/>
      <c r="O155"/>
      <c r="P155"/>
      <c r="Q155"/>
      <c r="R155"/>
      <c r="S155"/>
      <c r="T155"/>
      <c r="U155"/>
      <c r="V155"/>
    </row>
    <row r="156" spans="9:22" ht="15" customHeight="1" x14ac:dyDescent="0.25">
      <c r="I156"/>
      <c r="K156"/>
      <c r="L156"/>
      <c r="M156"/>
      <c r="N156"/>
      <c r="O156"/>
      <c r="P156"/>
      <c r="Q156"/>
      <c r="R156"/>
      <c r="S156"/>
      <c r="T156"/>
      <c r="U156"/>
      <c r="V156"/>
    </row>
    <row r="157" spans="9:22" ht="15" customHeight="1" x14ac:dyDescent="0.25">
      <c r="I157"/>
      <c r="K157"/>
      <c r="L157"/>
      <c r="M157"/>
      <c r="N157"/>
      <c r="O157"/>
      <c r="P157"/>
      <c r="Q157"/>
      <c r="R157"/>
      <c r="S157"/>
      <c r="T157"/>
      <c r="U157"/>
      <c r="V157"/>
    </row>
    <row r="158" spans="9:22" ht="15" customHeight="1" x14ac:dyDescent="0.25">
      <c r="I158"/>
      <c r="K158"/>
      <c r="L158"/>
      <c r="M158"/>
      <c r="N158"/>
      <c r="O158"/>
      <c r="P158"/>
      <c r="Q158"/>
      <c r="R158"/>
      <c r="S158"/>
      <c r="T158"/>
      <c r="U158"/>
      <c r="V158"/>
    </row>
    <row r="159" spans="9:22" ht="15" customHeight="1" x14ac:dyDescent="0.25">
      <c r="I159"/>
      <c r="K159"/>
      <c r="L159"/>
      <c r="M159"/>
      <c r="N159"/>
      <c r="O159"/>
      <c r="P159"/>
      <c r="Q159"/>
      <c r="R159"/>
      <c r="S159"/>
      <c r="T159"/>
      <c r="U159"/>
      <c r="V159"/>
    </row>
    <row r="160" spans="9:22" ht="15" customHeight="1" x14ac:dyDescent="0.25">
      <c r="I160"/>
      <c r="K160"/>
      <c r="L160"/>
      <c r="M160"/>
      <c r="N160"/>
      <c r="O160"/>
      <c r="P160"/>
      <c r="Q160"/>
      <c r="R160"/>
      <c r="S160"/>
      <c r="T160"/>
      <c r="U160"/>
      <c r="V160"/>
    </row>
    <row r="161" spans="9:22" ht="15" customHeight="1" x14ac:dyDescent="0.25">
      <c r="I161"/>
      <c r="K161"/>
      <c r="L161"/>
      <c r="M161"/>
      <c r="N161"/>
      <c r="O161"/>
      <c r="P161"/>
      <c r="Q161"/>
      <c r="R161"/>
      <c r="S161"/>
      <c r="T161"/>
      <c r="U161"/>
      <c r="V161"/>
    </row>
    <row r="162" spans="9:22" ht="15" customHeight="1" x14ac:dyDescent="0.25">
      <c r="I162"/>
      <c r="K162"/>
      <c r="L162"/>
      <c r="M162"/>
      <c r="N162"/>
      <c r="O162"/>
      <c r="P162"/>
      <c r="Q162"/>
      <c r="R162"/>
      <c r="S162"/>
      <c r="T162"/>
      <c r="U162"/>
      <c r="V162"/>
    </row>
    <row r="163" spans="9:22" ht="15" customHeight="1" x14ac:dyDescent="0.25">
      <c r="I163"/>
      <c r="K163"/>
      <c r="L163"/>
      <c r="M163"/>
      <c r="N163"/>
      <c r="O163"/>
      <c r="P163"/>
      <c r="Q163"/>
      <c r="R163"/>
      <c r="S163"/>
      <c r="T163"/>
      <c r="U163"/>
      <c r="V163"/>
    </row>
    <row r="164" spans="9:22" ht="15" customHeight="1" x14ac:dyDescent="0.25">
      <c r="I164"/>
      <c r="K164"/>
      <c r="L164"/>
      <c r="M164"/>
      <c r="N164"/>
      <c r="O164"/>
      <c r="P164"/>
      <c r="Q164"/>
      <c r="R164"/>
      <c r="S164"/>
      <c r="T164"/>
      <c r="U164"/>
      <c r="V164"/>
    </row>
    <row r="165" spans="9:22" ht="15" customHeight="1" x14ac:dyDescent="0.25">
      <c r="I165"/>
      <c r="K165"/>
      <c r="L165"/>
      <c r="M165"/>
      <c r="N165"/>
      <c r="O165"/>
      <c r="P165"/>
      <c r="Q165"/>
      <c r="R165"/>
      <c r="S165"/>
      <c r="T165"/>
      <c r="U165"/>
      <c r="V165"/>
    </row>
    <row r="166" spans="9:22" ht="15" customHeight="1" x14ac:dyDescent="0.25">
      <c r="I166"/>
      <c r="K166"/>
      <c r="L166"/>
      <c r="M166"/>
      <c r="N166"/>
      <c r="O166"/>
      <c r="P166"/>
      <c r="Q166"/>
      <c r="R166"/>
      <c r="S166"/>
      <c r="T166"/>
      <c r="U166"/>
      <c r="V166"/>
    </row>
    <row r="167" spans="9:22" ht="15" customHeight="1" x14ac:dyDescent="0.25">
      <c r="I167"/>
      <c r="K167"/>
      <c r="L167"/>
      <c r="M167"/>
      <c r="N167"/>
      <c r="O167"/>
      <c r="P167"/>
      <c r="Q167"/>
      <c r="R167"/>
      <c r="S167"/>
      <c r="T167"/>
      <c r="U167"/>
      <c r="V167"/>
    </row>
    <row r="168" spans="9:22" ht="15" customHeight="1" x14ac:dyDescent="0.25">
      <c r="I168"/>
      <c r="K168"/>
      <c r="L168"/>
      <c r="M168"/>
      <c r="N168"/>
      <c r="O168"/>
      <c r="P168"/>
      <c r="Q168"/>
      <c r="R168"/>
      <c r="S168"/>
      <c r="T168"/>
      <c r="U168"/>
      <c r="V168"/>
    </row>
    <row r="169" spans="9:22" ht="15" customHeight="1" x14ac:dyDescent="0.25">
      <c r="I169"/>
      <c r="K169"/>
      <c r="L169"/>
      <c r="M169"/>
      <c r="N169"/>
      <c r="O169"/>
      <c r="P169"/>
      <c r="Q169"/>
      <c r="R169"/>
      <c r="S169"/>
      <c r="T169"/>
      <c r="U169"/>
      <c r="V169"/>
    </row>
    <row r="170" spans="9:22" ht="15" customHeight="1" x14ac:dyDescent="0.25">
      <c r="I170"/>
      <c r="K170"/>
      <c r="L170"/>
      <c r="M170"/>
      <c r="N170"/>
      <c r="O170"/>
      <c r="P170"/>
      <c r="Q170"/>
      <c r="R170"/>
      <c r="S170"/>
      <c r="T170"/>
      <c r="U170"/>
      <c r="V170"/>
    </row>
    <row r="171" spans="9:22" ht="15" customHeight="1" x14ac:dyDescent="0.25">
      <c r="I171"/>
      <c r="K171"/>
      <c r="L171"/>
      <c r="M171"/>
      <c r="N171"/>
      <c r="O171"/>
      <c r="P171"/>
      <c r="Q171"/>
      <c r="R171"/>
      <c r="S171"/>
      <c r="T171"/>
      <c r="U171"/>
      <c r="V171"/>
    </row>
    <row r="172" spans="9:22" ht="15" customHeight="1" x14ac:dyDescent="0.25">
      <c r="I172"/>
      <c r="K172"/>
      <c r="L172"/>
      <c r="M172"/>
      <c r="N172"/>
      <c r="O172"/>
      <c r="P172"/>
      <c r="Q172"/>
      <c r="R172"/>
      <c r="S172"/>
      <c r="T172"/>
      <c r="U172"/>
      <c r="V172"/>
    </row>
    <row r="173" spans="9:22" ht="15" customHeight="1" x14ac:dyDescent="0.25">
      <c r="I173"/>
      <c r="K173"/>
      <c r="L173"/>
      <c r="M173"/>
      <c r="N173"/>
      <c r="O173"/>
      <c r="P173"/>
      <c r="Q173"/>
      <c r="R173"/>
      <c r="S173"/>
      <c r="T173"/>
      <c r="U173"/>
      <c r="V173"/>
    </row>
    <row r="174" spans="9:22" ht="15" customHeight="1" x14ac:dyDescent="0.25">
      <c r="I174"/>
      <c r="K174"/>
      <c r="L174"/>
      <c r="M174"/>
      <c r="N174"/>
      <c r="O174"/>
      <c r="P174"/>
      <c r="Q174"/>
      <c r="R174"/>
      <c r="S174"/>
      <c r="T174"/>
      <c r="U174"/>
      <c r="V174"/>
    </row>
    <row r="175" spans="9:22" ht="15" customHeight="1" x14ac:dyDescent="0.25">
      <c r="I175"/>
      <c r="K175"/>
      <c r="L175"/>
      <c r="M175"/>
      <c r="N175"/>
      <c r="O175"/>
      <c r="P175"/>
      <c r="Q175"/>
      <c r="R175"/>
      <c r="S175"/>
      <c r="T175"/>
      <c r="U175"/>
      <c r="V175"/>
    </row>
    <row r="176" spans="9:22" ht="15" customHeight="1" x14ac:dyDescent="0.25">
      <c r="I176"/>
      <c r="K176"/>
      <c r="L176"/>
      <c r="M176"/>
      <c r="N176"/>
      <c r="O176"/>
      <c r="P176"/>
      <c r="Q176"/>
      <c r="R176"/>
      <c r="S176"/>
      <c r="T176"/>
      <c r="U176"/>
      <c r="V176"/>
    </row>
    <row r="177" spans="9:22" ht="15" customHeight="1" x14ac:dyDescent="0.25">
      <c r="I177"/>
      <c r="K177"/>
      <c r="L177"/>
      <c r="M177"/>
      <c r="N177"/>
      <c r="O177"/>
      <c r="P177"/>
      <c r="Q177"/>
      <c r="R177"/>
      <c r="S177"/>
      <c r="T177"/>
      <c r="U177"/>
      <c r="V177"/>
    </row>
    <row r="178" spans="9:22" ht="15" customHeight="1" x14ac:dyDescent="0.25">
      <c r="I178"/>
      <c r="K178"/>
      <c r="L178"/>
      <c r="M178"/>
      <c r="N178"/>
      <c r="O178"/>
      <c r="P178"/>
      <c r="Q178"/>
      <c r="R178"/>
      <c r="S178"/>
      <c r="T178"/>
      <c r="U178"/>
      <c r="V178"/>
    </row>
    <row r="179" spans="9:22" ht="15" customHeight="1" x14ac:dyDescent="0.25">
      <c r="I179"/>
      <c r="K179"/>
      <c r="L179"/>
      <c r="M179"/>
      <c r="N179"/>
      <c r="O179"/>
      <c r="P179"/>
      <c r="Q179"/>
      <c r="R179"/>
      <c r="S179"/>
      <c r="T179"/>
      <c r="U179"/>
      <c r="V179"/>
    </row>
    <row r="180" spans="9:22" ht="15" customHeight="1" x14ac:dyDescent="0.25">
      <c r="I180"/>
      <c r="K180"/>
      <c r="L180"/>
      <c r="M180"/>
      <c r="N180"/>
      <c r="O180"/>
      <c r="P180"/>
      <c r="Q180"/>
      <c r="R180"/>
      <c r="S180"/>
      <c r="T180"/>
      <c r="U180"/>
      <c r="V180"/>
    </row>
    <row r="181" spans="9:22" ht="15" customHeight="1" x14ac:dyDescent="0.25">
      <c r="I181"/>
      <c r="K181"/>
      <c r="L181"/>
      <c r="M181"/>
      <c r="N181"/>
      <c r="O181"/>
      <c r="P181"/>
      <c r="Q181"/>
      <c r="R181"/>
      <c r="S181"/>
      <c r="T181"/>
      <c r="U181"/>
      <c r="V181"/>
    </row>
    <row r="182" spans="9:22" ht="15" customHeight="1" x14ac:dyDescent="0.25">
      <c r="I182"/>
      <c r="K182"/>
      <c r="L182"/>
      <c r="M182"/>
      <c r="N182"/>
      <c r="O182"/>
      <c r="P182"/>
      <c r="Q182"/>
      <c r="R182"/>
      <c r="S182"/>
      <c r="T182"/>
      <c r="U182"/>
      <c r="V182"/>
    </row>
    <row r="183" spans="9:22" ht="15" customHeight="1" x14ac:dyDescent="0.25">
      <c r="I183"/>
      <c r="K183"/>
      <c r="L183"/>
      <c r="M183"/>
      <c r="N183"/>
      <c r="O183"/>
      <c r="P183"/>
      <c r="Q183"/>
      <c r="R183"/>
      <c r="S183"/>
      <c r="T183"/>
      <c r="U183"/>
      <c r="V183"/>
    </row>
    <row r="184" spans="9:22" ht="15" customHeight="1" x14ac:dyDescent="0.25">
      <c r="I184"/>
      <c r="K184"/>
      <c r="L184"/>
      <c r="M184"/>
      <c r="N184"/>
      <c r="O184"/>
      <c r="P184"/>
      <c r="Q184"/>
      <c r="R184"/>
      <c r="S184"/>
      <c r="T184"/>
      <c r="U184"/>
      <c r="V184"/>
    </row>
    <row r="185" spans="9:22" ht="15" customHeight="1" x14ac:dyDescent="0.25">
      <c r="I185"/>
      <c r="K185"/>
      <c r="L185"/>
      <c r="M185"/>
      <c r="N185"/>
      <c r="O185"/>
      <c r="P185"/>
      <c r="Q185"/>
      <c r="R185"/>
      <c r="S185"/>
      <c r="T185"/>
      <c r="U185"/>
      <c r="V185"/>
    </row>
    <row r="186" spans="9:22" ht="15" customHeight="1" x14ac:dyDescent="0.25">
      <c r="I186"/>
      <c r="K186"/>
      <c r="L186"/>
      <c r="M186"/>
      <c r="N186"/>
      <c r="O186"/>
      <c r="P186"/>
      <c r="Q186"/>
      <c r="R186"/>
      <c r="S186"/>
      <c r="T186"/>
      <c r="U186"/>
      <c r="V186"/>
    </row>
    <row r="187" spans="9:22" ht="15" customHeight="1" x14ac:dyDescent="0.25">
      <c r="I187"/>
      <c r="K187"/>
      <c r="L187"/>
      <c r="M187"/>
      <c r="N187"/>
      <c r="O187"/>
      <c r="P187"/>
      <c r="Q187"/>
      <c r="R187"/>
      <c r="S187"/>
      <c r="T187"/>
      <c r="U187"/>
      <c r="V187"/>
    </row>
    <row r="188" spans="9:22" ht="15" customHeight="1" x14ac:dyDescent="0.25">
      <c r="I188"/>
      <c r="K188"/>
      <c r="L188"/>
      <c r="M188"/>
      <c r="N188"/>
      <c r="O188"/>
      <c r="P188"/>
      <c r="Q188"/>
      <c r="R188"/>
      <c r="S188"/>
      <c r="T188"/>
      <c r="U188"/>
      <c r="V188"/>
    </row>
    <row r="189" spans="9:22" ht="15" customHeight="1" x14ac:dyDescent="0.25">
      <c r="I189"/>
      <c r="K189"/>
      <c r="L189"/>
      <c r="M189"/>
      <c r="N189"/>
      <c r="O189"/>
      <c r="P189"/>
      <c r="Q189"/>
      <c r="R189"/>
      <c r="S189"/>
      <c r="T189"/>
      <c r="U189"/>
      <c r="V189"/>
    </row>
    <row r="190" spans="9:22" ht="15" customHeight="1" x14ac:dyDescent="0.25">
      <c r="I190"/>
      <c r="K190"/>
      <c r="L190"/>
      <c r="M190"/>
      <c r="N190"/>
      <c r="O190"/>
      <c r="P190"/>
      <c r="Q190"/>
      <c r="R190"/>
      <c r="S190"/>
      <c r="T190"/>
      <c r="U190"/>
      <c r="V190"/>
    </row>
    <row r="191" spans="9:22" ht="15" customHeight="1" x14ac:dyDescent="0.25">
      <c r="I191"/>
      <c r="K191"/>
      <c r="L191"/>
      <c r="M191"/>
      <c r="N191"/>
      <c r="O191"/>
      <c r="P191"/>
      <c r="Q191"/>
      <c r="R191"/>
      <c r="S191"/>
      <c r="T191"/>
      <c r="U191"/>
      <c r="V191"/>
    </row>
    <row r="192" spans="9:22" ht="15" customHeight="1" x14ac:dyDescent="0.25">
      <c r="I192"/>
      <c r="K192"/>
      <c r="L192"/>
      <c r="M192"/>
      <c r="N192"/>
      <c r="O192"/>
      <c r="P192"/>
      <c r="Q192"/>
      <c r="R192"/>
      <c r="S192"/>
      <c r="T192"/>
      <c r="U192"/>
      <c r="V192"/>
    </row>
    <row r="193" spans="9:22" ht="15" customHeight="1" x14ac:dyDescent="0.25">
      <c r="I193"/>
      <c r="K193"/>
      <c r="L193"/>
      <c r="M193"/>
      <c r="N193"/>
      <c r="O193"/>
      <c r="P193"/>
      <c r="Q193"/>
      <c r="R193"/>
      <c r="S193"/>
      <c r="T193"/>
      <c r="U193"/>
      <c r="V193"/>
    </row>
    <row r="194" spans="9:22" ht="15" customHeight="1" x14ac:dyDescent="0.25">
      <c r="I194"/>
      <c r="K194"/>
      <c r="L194"/>
      <c r="M194"/>
      <c r="N194"/>
      <c r="O194"/>
      <c r="P194"/>
      <c r="Q194"/>
      <c r="R194"/>
      <c r="S194"/>
      <c r="T194"/>
      <c r="U194"/>
      <c r="V194"/>
    </row>
    <row r="195" spans="9:22" ht="15" customHeight="1" x14ac:dyDescent="0.25">
      <c r="I195"/>
      <c r="K195"/>
      <c r="L195"/>
      <c r="M195"/>
      <c r="N195"/>
      <c r="O195"/>
      <c r="P195"/>
      <c r="Q195"/>
      <c r="R195"/>
      <c r="S195"/>
      <c r="T195"/>
      <c r="U195"/>
      <c r="V195"/>
    </row>
    <row r="196" spans="9:22" ht="15" customHeight="1" x14ac:dyDescent="0.25">
      <c r="I196"/>
      <c r="K196"/>
      <c r="L196"/>
      <c r="M196"/>
      <c r="N196"/>
      <c r="O196"/>
      <c r="P196"/>
      <c r="Q196"/>
      <c r="R196"/>
      <c r="S196"/>
      <c r="T196"/>
      <c r="U196"/>
      <c r="V196"/>
    </row>
    <row r="197" spans="9:22" ht="15" customHeight="1" x14ac:dyDescent="0.25">
      <c r="I197"/>
      <c r="K197"/>
      <c r="L197"/>
      <c r="M197"/>
      <c r="N197"/>
      <c r="O197"/>
      <c r="P197"/>
      <c r="Q197"/>
      <c r="R197"/>
      <c r="S197"/>
      <c r="T197"/>
      <c r="U197"/>
      <c r="V197"/>
    </row>
    <row r="198" spans="9:22" ht="15" customHeight="1" x14ac:dyDescent="0.25">
      <c r="I198"/>
      <c r="K198"/>
      <c r="L198"/>
      <c r="M198"/>
      <c r="N198"/>
      <c r="O198"/>
      <c r="P198"/>
      <c r="Q198"/>
      <c r="R198"/>
      <c r="S198"/>
      <c r="T198"/>
      <c r="U198"/>
      <c r="V198"/>
    </row>
    <row r="199" spans="9:22" ht="15" customHeight="1" x14ac:dyDescent="0.25">
      <c r="I199"/>
      <c r="K199"/>
      <c r="L199"/>
      <c r="M199"/>
      <c r="N199"/>
      <c r="O199"/>
      <c r="P199"/>
      <c r="Q199"/>
      <c r="R199"/>
      <c r="S199"/>
      <c r="T199"/>
      <c r="U199"/>
      <c r="V199"/>
    </row>
    <row r="200" spans="9:22" ht="15" customHeight="1" x14ac:dyDescent="0.25">
      <c r="I200"/>
      <c r="K200"/>
      <c r="L200"/>
      <c r="M200"/>
      <c r="N200"/>
      <c r="O200"/>
      <c r="P200"/>
      <c r="Q200"/>
      <c r="R200"/>
      <c r="S200"/>
      <c r="T200"/>
      <c r="U200"/>
      <c r="V200"/>
    </row>
    <row r="201" spans="9:22" ht="15" customHeight="1" x14ac:dyDescent="0.25">
      <c r="I201"/>
      <c r="K201"/>
      <c r="L201"/>
      <c r="M201"/>
      <c r="N201"/>
      <c r="O201"/>
      <c r="P201"/>
      <c r="Q201"/>
      <c r="R201"/>
      <c r="S201"/>
      <c r="T201"/>
      <c r="U201"/>
      <c r="V201"/>
    </row>
    <row r="202" spans="9:22" ht="15" customHeight="1" x14ac:dyDescent="0.25">
      <c r="I202"/>
      <c r="K202"/>
      <c r="L202"/>
      <c r="M202"/>
      <c r="N202"/>
      <c r="O202"/>
      <c r="P202"/>
      <c r="Q202"/>
      <c r="R202"/>
      <c r="S202"/>
      <c r="T202"/>
      <c r="U202"/>
      <c r="V202"/>
    </row>
    <row r="203" spans="9:22" ht="15" customHeight="1" x14ac:dyDescent="0.25">
      <c r="I203"/>
      <c r="K203"/>
      <c r="L203"/>
      <c r="M203"/>
      <c r="N203"/>
      <c r="O203"/>
      <c r="P203"/>
      <c r="Q203"/>
      <c r="R203"/>
      <c r="S203"/>
      <c r="T203"/>
      <c r="U203"/>
      <c r="V203"/>
    </row>
    <row r="204" spans="9:22" ht="15" customHeight="1" x14ac:dyDescent="0.25">
      <c r="I204"/>
      <c r="K204"/>
      <c r="L204"/>
      <c r="M204"/>
      <c r="N204"/>
      <c r="O204"/>
      <c r="P204"/>
      <c r="Q204"/>
      <c r="R204"/>
      <c r="S204"/>
      <c r="T204"/>
      <c r="U204"/>
      <c r="V204"/>
    </row>
    <row r="205" spans="9:22" ht="15" customHeight="1" x14ac:dyDescent="0.25">
      <c r="I205"/>
      <c r="K205"/>
      <c r="L205"/>
      <c r="M205"/>
      <c r="N205"/>
      <c r="O205"/>
      <c r="P205"/>
      <c r="Q205"/>
      <c r="R205"/>
      <c r="S205"/>
      <c r="T205"/>
      <c r="U205"/>
      <c r="V205"/>
    </row>
    <row r="206" spans="9:22" ht="15" customHeight="1" x14ac:dyDescent="0.25">
      <c r="I206"/>
      <c r="K206"/>
      <c r="L206"/>
      <c r="M206"/>
      <c r="N206"/>
      <c r="O206"/>
      <c r="P206"/>
      <c r="Q206"/>
      <c r="R206"/>
      <c r="S206"/>
      <c r="T206"/>
      <c r="U206"/>
      <c r="V206"/>
    </row>
    <row r="207" spans="9:22" ht="15" customHeight="1" x14ac:dyDescent="0.25">
      <c r="I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9:22" ht="15" customHeight="1" x14ac:dyDescent="0.25">
      <c r="I208"/>
      <c r="K208"/>
      <c r="L208"/>
      <c r="M208"/>
      <c r="N208"/>
      <c r="O208"/>
      <c r="P208"/>
      <c r="Q208"/>
      <c r="R208"/>
      <c r="S208"/>
      <c r="T208"/>
      <c r="U208"/>
      <c r="V208"/>
    </row>
    <row r="209" spans="9:22" ht="15" customHeight="1" x14ac:dyDescent="0.25">
      <c r="I209"/>
      <c r="K209"/>
      <c r="L209"/>
      <c r="M209"/>
      <c r="N209"/>
      <c r="O209"/>
      <c r="P209"/>
      <c r="Q209"/>
      <c r="R209"/>
      <c r="S209"/>
      <c r="T209"/>
      <c r="U209"/>
      <c r="V209"/>
    </row>
    <row r="210" spans="9:22" ht="15" customHeight="1" x14ac:dyDescent="0.25">
      <c r="I210"/>
      <c r="K210"/>
      <c r="L210"/>
      <c r="M210"/>
      <c r="N210"/>
      <c r="O210"/>
      <c r="P210"/>
      <c r="Q210"/>
      <c r="R210"/>
      <c r="S210"/>
      <c r="T210"/>
      <c r="U210"/>
      <c r="V210"/>
    </row>
    <row r="211" spans="9:22" ht="15" customHeight="1" x14ac:dyDescent="0.25">
      <c r="I211"/>
      <c r="K211"/>
      <c r="L211"/>
      <c r="M211"/>
      <c r="N211"/>
      <c r="O211"/>
      <c r="P211"/>
      <c r="Q211"/>
      <c r="R211"/>
      <c r="S211"/>
      <c r="T211"/>
      <c r="U211"/>
      <c r="V211"/>
    </row>
    <row r="212" spans="9:22" ht="15" customHeight="1" x14ac:dyDescent="0.25">
      <c r="I212"/>
      <c r="K212"/>
      <c r="L212"/>
      <c r="M212"/>
      <c r="N212"/>
      <c r="O212"/>
      <c r="P212"/>
      <c r="Q212"/>
      <c r="R212"/>
      <c r="S212"/>
      <c r="T212"/>
      <c r="U212"/>
      <c r="V212"/>
    </row>
    <row r="213" spans="9:22" ht="15" customHeight="1" x14ac:dyDescent="0.25">
      <c r="I213"/>
      <c r="K213"/>
      <c r="L213"/>
      <c r="M213"/>
      <c r="N213"/>
      <c r="O213"/>
      <c r="P213"/>
      <c r="Q213"/>
      <c r="R213"/>
      <c r="S213"/>
      <c r="T213"/>
      <c r="U213"/>
      <c r="V213"/>
    </row>
    <row r="214" spans="9:22" ht="15" customHeight="1" x14ac:dyDescent="0.25">
      <c r="I214"/>
      <c r="K214"/>
      <c r="L214"/>
      <c r="M214"/>
      <c r="N214"/>
      <c r="O214"/>
      <c r="P214"/>
      <c r="Q214"/>
      <c r="R214"/>
      <c r="S214"/>
      <c r="T214"/>
      <c r="U214"/>
      <c r="V214"/>
    </row>
    <row r="215" spans="9:22" ht="15" customHeight="1" x14ac:dyDescent="0.25">
      <c r="I215"/>
      <c r="K215"/>
      <c r="L215"/>
      <c r="M215"/>
      <c r="N215"/>
      <c r="O215"/>
      <c r="P215"/>
      <c r="Q215"/>
      <c r="R215"/>
      <c r="S215"/>
      <c r="T215"/>
      <c r="U215"/>
      <c r="V215"/>
    </row>
    <row r="216" spans="9:22" ht="15" customHeight="1" x14ac:dyDescent="0.25">
      <c r="I216"/>
      <c r="K216"/>
      <c r="L216"/>
      <c r="M216"/>
      <c r="N216"/>
      <c r="O216"/>
      <c r="P216"/>
      <c r="Q216"/>
      <c r="R216"/>
      <c r="S216"/>
      <c r="T216"/>
      <c r="U216"/>
      <c r="V216"/>
    </row>
    <row r="217" spans="9:22" ht="15" customHeight="1" x14ac:dyDescent="0.25">
      <c r="I217"/>
      <c r="K217"/>
      <c r="L217"/>
      <c r="M217"/>
      <c r="N217"/>
      <c r="O217"/>
      <c r="P217"/>
      <c r="Q217"/>
      <c r="R217"/>
      <c r="S217"/>
      <c r="T217"/>
      <c r="U217"/>
      <c r="V217"/>
    </row>
    <row r="218" spans="9:22" ht="15" customHeight="1" x14ac:dyDescent="0.25">
      <c r="I218"/>
      <c r="K218"/>
      <c r="L218"/>
      <c r="M218"/>
      <c r="N218"/>
      <c r="O218"/>
      <c r="P218"/>
      <c r="Q218"/>
      <c r="R218"/>
      <c r="S218"/>
      <c r="T218"/>
      <c r="U218"/>
      <c r="V218"/>
    </row>
    <row r="219" spans="9:22" ht="15" customHeight="1" x14ac:dyDescent="0.25">
      <c r="I219"/>
      <c r="K219"/>
      <c r="L219"/>
      <c r="M219"/>
      <c r="N219"/>
      <c r="O219"/>
      <c r="P219"/>
      <c r="Q219"/>
      <c r="R219"/>
      <c r="S219"/>
      <c r="T219"/>
      <c r="U219"/>
      <c r="V219"/>
    </row>
    <row r="220" spans="9:22" ht="15" customHeight="1" x14ac:dyDescent="0.25">
      <c r="I220"/>
      <c r="K220"/>
      <c r="L220"/>
      <c r="M220"/>
      <c r="N220"/>
      <c r="O220"/>
      <c r="P220"/>
      <c r="Q220"/>
      <c r="R220"/>
      <c r="S220"/>
      <c r="T220"/>
      <c r="U220"/>
      <c r="V220"/>
    </row>
    <row r="221" spans="9:22" ht="15" customHeight="1" x14ac:dyDescent="0.25">
      <c r="I221"/>
      <c r="K221"/>
      <c r="L221"/>
      <c r="M221"/>
      <c r="N221"/>
      <c r="O221"/>
      <c r="P221"/>
      <c r="Q221"/>
      <c r="R221"/>
      <c r="S221"/>
      <c r="T221"/>
      <c r="U221"/>
      <c r="V221"/>
    </row>
    <row r="222" spans="9:22" ht="15" customHeight="1" x14ac:dyDescent="0.25">
      <c r="I222"/>
      <c r="K222"/>
      <c r="L222"/>
      <c r="M222"/>
      <c r="N222"/>
      <c r="O222"/>
      <c r="P222"/>
      <c r="Q222"/>
      <c r="R222"/>
      <c r="S222"/>
      <c r="T222"/>
      <c r="U222"/>
      <c r="V222"/>
    </row>
    <row r="223" spans="9:22" ht="15" customHeight="1" x14ac:dyDescent="0.25">
      <c r="I223"/>
      <c r="K223"/>
      <c r="L223"/>
      <c r="M223"/>
      <c r="N223"/>
      <c r="O223"/>
      <c r="P223"/>
      <c r="Q223"/>
      <c r="R223"/>
      <c r="S223"/>
      <c r="T223"/>
      <c r="U223"/>
      <c r="V223"/>
    </row>
    <row r="224" spans="9:22" ht="15" customHeight="1" x14ac:dyDescent="0.25">
      <c r="I224"/>
      <c r="K224"/>
      <c r="L224"/>
      <c r="M224"/>
      <c r="N224"/>
      <c r="O224"/>
      <c r="P224"/>
      <c r="Q224"/>
      <c r="R224"/>
      <c r="S224"/>
      <c r="T224"/>
      <c r="U224"/>
      <c r="V224"/>
    </row>
    <row r="225" spans="9:22" ht="15" customHeight="1" x14ac:dyDescent="0.25">
      <c r="I225"/>
      <c r="K225"/>
      <c r="L225"/>
      <c r="M225"/>
      <c r="N225"/>
      <c r="O225"/>
      <c r="P225"/>
      <c r="Q225"/>
      <c r="R225"/>
      <c r="S225"/>
      <c r="T225"/>
      <c r="U225"/>
      <c r="V225"/>
    </row>
    <row r="226" spans="9:22" ht="15" customHeight="1" x14ac:dyDescent="0.25">
      <c r="I226"/>
      <c r="K226"/>
      <c r="L226"/>
      <c r="M226"/>
      <c r="N226"/>
      <c r="O226"/>
      <c r="P226"/>
      <c r="Q226"/>
      <c r="R226"/>
      <c r="S226"/>
      <c r="T226"/>
      <c r="U226"/>
      <c r="V226"/>
    </row>
    <row r="227" spans="9:22" ht="15" customHeight="1" x14ac:dyDescent="0.25">
      <c r="I227"/>
      <c r="K227"/>
      <c r="L227"/>
      <c r="M227"/>
      <c r="N227"/>
      <c r="O227"/>
      <c r="P227"/>
      <c r="Q227"/>
      <c r="R227"/>
      <c r="S227"/>
      <c r="T227"/>
      <c r="U227"/>
      <c r="V227"/>
    </row>
    <row r="228" spans="9:22" ht="15" customHeight="1" x14ac:dyDescent="0.25">
      <c r="I228"/>
      <c r="K228"/>
      <c r="L228"/>
      <c r="M228"/>
      <c r="N228"/>
      <c r="O228"/>
      <c r="P228"/>
      <c r="Q228"/>
      <c r="R228"/>
      <c r="S228"/>
      <c r="T228"/>
      <c r="U228"/>
      <c r="V228"/>
    </row>
    <row r="229" spans="9:22" ht="15" customHeight="1" x14ac:dyDescent="0.25">
      <c r="I229"/>
      <c r="K229"/>
      <c r="L229"/>
      <c r="M229"/>
      <c r="N229"/>
      <c r="O229"/>
      <c r="P229"/>
      <c r="Q229"/>
      <c r="R229"/>
      <c r="S229"/>
      <c r="T229"/>
      <c r="U229"/>
      <c r="V229"/>
    </row>
    <row r="230" spans="9:22" ht="15" customHeight="1" x14ac:dyDescent="0.25">
      <c r="I230"/>
      <c r="K230"/>
      <c r="L230"/>
      <c r="M230"/>
      <c r="N230"/>
      <c r="O230"/>
      <c r="P230"/>
      <c r="Q230"/>
      <c r="R230"/>
      <c r="S230"/>
      <c r="T230"/>
      <c r="U230"/>
      <c r="V230"/>
    </row>
    <row r="231" spans="9:22" ht="15" customHeight="1" x14ac:dyDescent="0.25">
      <c r="I231"/>
      <c r="K231"/>
      <c r="L231"/>
      <c r="M231"/>
      <c r="N231"/>
      <c r="O231"/>
      <c r="P231"/>
      <c r="Q231"/>
      <c r="R231"/>
      <c r="S231"/>
      <c r="T231"/>
      <c r="U231"/>
      <c r="V231"/>
    </row>
    <row r="232" spans="9:22" ht="15" customHeight="1" x14ac:dyDescent="0.25">
      <c r="I232"/>
      <c r="K232"/>
      <c r="L232"/>
      <c r="M232"/>
      <c r="N232"/>
      <c r="O232"/>
      <c r="P232"/>
      <c r="Q232"/>
      <c r="R232"/>
      <c r="S232"/>
      <c r="T232"/>
      <c r="U232"/>
      <c r="V232"/>
    </row>
    <row r="233" spans="9:22" ht="15" customHeight="1" x14ac:dyDescent="0.25">
      <c r="I233"/>
      <c r="K233"/>
      <c r="L233"/>
      <c r="M233"/>
      <c r="N233"/>
      <c r="O233"/>
      <c r="P233"/>
      <c r="Q233"/>
      <c r="R233"/>
      <c r="S233"/>
      <c r="T233"/>
      <c r="U233"/>
      <c r="V233"/>
    </row>
    <row r="234" spans="9:22" ht="15" customHeight="1" x14ac:dyDescent="0.25">
      <c r="I234"/>
      <c r="K234"/>
      <c r="L234"/>
      <c r="M234"/>
      <c r="N234"/>
      <c r="O234"/>
      <c r="P234"/>
      <c r="Q234"/>
      <c r="R234"/>
      <c r="S234"/>
      <c r="T234"/>
      <c r="U234"/>
      <c r="V234"/>
    </row>
    <row r="235" spans="9:22" ht="15" customHeight="1" x14ac:dyDescent="0.25">
      <c r="I235"/>
      <c r="K235"/>
      <c r="L235"/>
      <c r="M235"/>
      <c r="N235"/>
      <c r="O235"/>
      <c r="P235"/>
      <c r="Q235"/>
      <c r="R235"/>
      <c r="S235"/>
      <c r="T235"/>
      <c r="U235"/>
      <c r="V235"/>
    </row>
    <row r="236" spans="9:22" ht="15" customHeight="1" x14ac:dyDescent="0.25">
      <c r="I236"/>
      <c r="K236"/>
      <c r="L236"/>
      <c r="M236"/>
      <c r="N236"/>
      <c r="O236"/>
      <c r="P236"/>
      <c r="Q236"/>
      <c r="R236"/>
      <c r="S236"/>
      <c r="T236"/>
      <c r="U236"/>
      <c r="V236"/>
    </row>
    <row r="237" spans="9:22" ht="15" customHeight="1" x14ac:dyDescent="0.25">
      <c r="I237"/>
      <c r="K237"/>
      <c r="L237"/>
      <c r="M237"/>
      <c r="N237"/>
      <c r="O237"/>
      <c r="P237"/>
      <c r="Q237"/>
      <c r="R237"/>
      <c r="S237"/>
      <c r="T237"/>
      <c r="U237"/>
      <c r="V237"/>
    </row>
    <row r="238" spans="9:22" ht="15" customHeight="1" x14ac:dyDescent="0.25">
      <c r="I238"/>
      <c r="K238"/>
      <c r="L238"/>
      <c r="M238"/>
      <c r="N238"/>
      <c r="O238"/>
      <c r="P238"/>
      <c r="Q238"/>
      <c r="R238"/>
      <c r="S238"/>
      <c r="T238"/>
      <c r="U238"/>
      <c r="V238"/>
    </row>
    <row r="239" spans="9:22" ht="15" customHeight="1" x14ac:dyDescent="0.25">
      <c r="I239"/>
      <c r="K239"/>
      <c r="L239"/>
      <c r="M239"/>
      <c r="N239"/>
      <c r="O239"/>
      <c r="P239"/>
      <c r="Q239"/>
      <c r="R239"/>
      <c r="S239"/>
      <c r="T239"/>
      <c r="U239"/>
      <c r="V239"/>
    </row>
    <row r="240" spans="9:22" ht="15" customHeight="1" x14ac:dyDescent="0.25">
      <c r="I240"/>
      <c r="K240"/>
      <c r="L240"/>
      <c r="M240"/>
      <c r="N240"/>
      <c r="O240"/>
      <c r="P240"/>
      <c r="Q240"/>
      <c r="R240"/>
      <c r="S240"/>
      <c r="T240"/>
      <c r="U240"/>
      <c r="V240"/>
    </row>
    <row r="241" spans="9:22" ht="15" customHeight="1" x14ac:dyDescent="0.25">
      <c r="I241"/>
      <c r="K241"/>
      <c r="L241"/>
      <c r="M241"/>
      <c r="N241"/>
      <c r="O241"/>
      <c r="P241"/>
      <c r="Q241"/>
      <c r="R241"/>
      <c r="S241"/>
      <c r="T241"/>
      <c r="U241"/>
      <c r="V241"/>
    </row>
    <row r="242" spans="9:22" ht="15" customHeight="1" x14ac:dyDescent="0.25">
      <c r="I242"/>
      <c r="K242"/>
      <c r="L242"/>
      <c r="M242"/>
      <c r="N242"/>
      <c r="O242"/>
      <c r="P242"/>
      <c r="Q242"/>
      <c r="R242"/>
      <c r="S242"/>
      <c r="T242"/>
      <c r="U242"/>
      <c r="V242"/>
    </row>
    <row r="243" spans="9:22" ht="15" customHeight="1" x14ac:dyDescent="0.25">
      <c r="I243"/>
      <c r="K243"/>
      <c r="L243"/>
      <c r="M243"/>
      <c r="N243"/>
      <c r="O243"/>
      <c r="P243"/>
      <c r="Q243"/>
      <c r="R243"/>
      <c r="S243"/>
      <c r="T243"/>
      <c r="U243"/>
      <c r="V243"/>
    </row>
    <row r="244" spans="9:22" ht="15" customHeight="1" x14ac:dyDescent="0.25">
      <c r="I244"/>
      <c r="K244"/>
      <c r="L244"/>
      <c r="M244"/>
      <c r="N244"/>
      <c r="O244"/>
      <c r="P244"/>
      <c r="Q244"/>
      <c r="R244"/>
      <c r="S244"/>
      <c r="T244"/>
      <c r="U244"/>
      <c r="V244"/>
    </row>
    <row r="245" spans="9:22" ht="15" customHeight="1" x14ac:dyDescent="0.25">
      <c r="I245"/>
      <c r="K245"/>
      <c r="L245"/>
      <c r="M245"/>
      <c r="N245"/>
      <c r="O245"/>
      <c r="P245"/>
      <c r="Q245"/>
      <c r="R245"/>
      <c r="S245"/>
      <c r="T245"/>
      <c r="U245"/>
      <c r="V245"/>
    </row>
    <row r="246" spans="9:22" ht="15" customHeight="1" x14ac:dyDescent="0.25">
      <c r="I246"/>
      <c r="K246"/>
      <c r="L246"/>
      <c r="M246"/>
      <c r="N246"/>
      <c r="O246"/>
      <c r="P246"/>
      <c r="Q246"/>
      <c r="R246"/>
      <c r="S246"/>
      <c r="T246"/>
      <c r="U246"/>
      <c r="V246"/>
    </row>
    <row r="247" spans="9:22" ht="15" customHeight="1" x14ac:dyDescent="0.25">
      <c r="I247"/>
      <c r="K247"/>
      <c r="L247"/>
      <c r="M247"/>
      <c r="N247"/>
      <c r="O247"/>
      <c r="P247"/>
      <c r="Q247"/>
      <c r="R247"/>
      <c r="S247"/>
      <c r="T247"/>
      <c r="U247"/>
      <c r="V247"/>
    </row>
    <row r="248" spans="9:22" ht="15" customHeight="1" x14ac:dyDescent="0.25">
      <c r="I248"/>
      <c r="K248"/>
      <c r="L248"/>
      <c r="M248"/>
      <c r="N248"/>
      <c r="O248"/>
      <c r="P248"/>
      <c r="Q248"/>
      <c r="R248"/>
      <c r="S248"/>
      <c r="T248"/>
      <c r="U248"/>
      <c r="V248"/>
    </row>
    <row r="249" spans="9:22" ht="15" customHeight="1" x14ac:dyDescent="0.25">
      <c r="I249"/>
      <c r="K249"/>
      <c r="L249"/>
      <c r="M249"/>
      <c r="N249"/>
      <c r="O249"/>
      <c r="P249"/>
      <c r="Q249"/>
      <c r="R249"/>
      <c r="S249"/>
      <c r="T249"/>
      <c r="U249"/>
      <c r="V249"/>
    </row>
    <row r="250" spans="9:22" ht="15" customHeight="1" x14ac:dyDescent="0.25">
      <c r="I250"/>
      <c r="K250"/>
      <c r="L250"/>
      <c r="M250"/>
      <c r="N250"/>
      <c r="O250"/>
      <c r="P250"/>
      <c r="Q250"/>
      <c r="R250"/>
      <c r="S250"/>
      <c r="T250"/>
      <c r="U250"/>
      <c r="V250"/>
    </row>
    <row r="251" spans="9:22" ht="15" customHeight="1" x14ac:dyDescent="0.25">
      <c r="I251"/>
      <c r="K251"/>
      <c r="L251"/>
      <c r="M251"/>
      <c r="N251"/>
      <c r="O251"/>
      <c r="P251"/>
      <c r="Q251"/>
      <c r="R251"/>
      <c r="S251"/>
      <c r="T251"/>
      <c r="U251"/>
      <c r="V251"/>
    </row>
    <row r="252" spans="9:22" ht="15" customHeight="1" x14ac:dyDescent="0.25">
      <c r="I252"/>
      <c r="K252"/>
      <c r="L252"/>
      <c r="M252"/>
      <c r="N252"/>
      <c r="O252"/>
      <c r="P252"/>
      <c r="Q252"/>
      <c r="R252"/>
      <c r="S252"/>
      <c r="T252"/>
      <c r="U252"/>
      <c r="V252"/>
    </row>
    <row r="253" spans="9:22" ht="15" customHeight="1" x14ac:dyDescent="0.25">
      <c r="I253"/>
      <c r="K253"/>
      <c r="L253"/>
      <c r="M253"/>
      <c r="N253"/>
      <c r="O253"/>
      <c r="P253"/>
      <c r="Q253"/>
      <c r="R253"/>
      <c r="S253"/>
      <c r="T253"/>
      <c r="U253"/>
      <c r="V253"/>
    </row>
    <row r="254" spans="9:22" ht="15" customHeight="1" x14ac:dyDescent="0.25">
      <c r="I254"/>
      <c r="K254"/>
      <c r="L254"/>
      <c r="M254"/>
      <c r="N254"/>
      <c r="O254"/>
      <c r="P254"/>
      <c r="Q254"/>
      <c r="R254"/>
      <c r="S254"/>
      <c r="T254"/>
      <c r="U254"/>
      <c r="V254"/>
    </row>
    <row r="255" spans="9:22" ht="15" customHeight="1" x14ac:dyDescent="0.25">
      <c r="I255"/>
      <c r="K255"/>
      <c r="L255"/>
      <c r="M255"/>
      <c r="N255"/>
      <c r="O255"/>
      <c r="P255"/>
      <c r="Q255"/>
      <c r="R255"/>
      <c r="S255"/>
      <c r="T255"/>
      <c r="U255"/>
      <c r="V255"/>
    </row>
    <row r="256" spans="9:22" ht="15" customHeight="1" x14ac:dyDescent="0.25">
      <c r="I256"/>
      <c r="K256"/>
      <c r="L256"/>
      <c r="M256"/>
      <c r="N256"/>
      <c r="O256"/>
      <c r="P256"/>
      <c r="Q256"/>
      <c r="R256"/>
      <c r="S256"/>
      <c r="T256"/>
      <c r="U256"/>
      <c r="V256"/>
    </row>
    <row r="257" spans="9:22" ht="15" customHeight="1" x14ac:dyDescent="0.25">
      <c r="I257"/>
      <c r="K257"/>
      <c r="L257"/>
      <c r="M257"/>
      <c r="N257"/>
      <c r="O257"/>
      <c r="P257"/>
      <c r="Q257"/>
      <c r="R257"/>
      <c r="S257"/>
      <c r="T257"/>
      <c r="U257"/>
      <c r="V257"/>
    </row>
    <row r="258" spans="9:22" ht="15" customHeight="1" x14ac:dyDescent="0.25">
      <c r="I258"/>
      <c r="K258"/>
      <c r="L258"/>
      <c r="M258"/>
      <c r="N258"/>
      <c r="O258"/>
      <c r="P258"/>
      <c r="Q258"/>
      <c r="R258"/>
      <c r="S258"/>
      <c r="T258"/>
      <c r="U258"/>
      <c r="V258"/>
    </row>
    <row r="259" spans="9:22" ht="15" customHeight="1" x14ac:dyDescent="0.25">
      <c r="I259"/>
      <c r="K259"/>
      <c r="L259"/>
      <c r="M259"/>
      <c r="N259"/>
      <c r="O259"/>
      <c r="P259"/>
      <c r="Q259"/>
      <c r="R259"/>
      <c r="S259"/>
      <c r="T259"/>
      <c r="U259"/>
      <c r="V259"/>
    </row>
    <row r="260" spans="9:22" ht="15" customHeight="1" x14ac:dyDescent="0.25">
      <c r="I260"/>
      <c r="K260"/>
      <c r="L260"/>
      <c r="M260"/>
      <c r="N260"/>
      <c r="O260"/>
      <c r="P260"/>
      <c r="Q260"/>
      <c r="R260"/>
      <c r="S260"/>
      <c r="T260"/>
      <c r="U260"/>
      <c r="V260"/>
    </row>
    <row r="261" spans="9:22" ht="15" customHeight="1" x14ac:dyDescent="0.25">
      <c r="I261"/>
      <c r="K261"/>
      <c r="L261"/>
      <c r="M261"/>
      <c r="N261"/>
      <c r="O261"/>
      <c r="P261"/>
      <c r="Q261"/>
      <c r="R261"/>
      <c r="S261"/>
      <c r="T261"/>
      <c r="U261"/>
      <c r="V261"/>
    </row>
    <row r="262" spans="9:22" ht="15" customHeight="1" x14ac:dyDescent="0.25">
      <c r="I262"/>
      <c r="K262"/>
      <c r="L262"/>
      <c r="M262"/>
      <c r="N262"/>
      <c r="O262"/>
      <c r="P262"/>
      <c r="Q262"/>
      <c r="R262"/>
      <c r="S262"/>
      <c r="T262"/>
      <c r="U262"/>
      <c r="V262"/>
    </row>
    <row r="263" spans="9:22" ht="15" customHeight="1" x14ac:dyDescent="0.25">
      <c r="I263"/>
      <c r="K263"/>
      <c r="L263"/>
      <c r="M263"/>
      <c r="N263"/>
      <c r="O263"/>
      <c r="P263"/>
      <c r="Q263"/>
      <c r="R263"/>
      <c r="S263"/>
      <c r="T263"/>
      <c r="U263"/>
      <c r="V263"/>
    </row>
    <row r="264" spans="9:22" ht="15" customHeight="1" x14ac:dyDescent="0.25">
      <c r="I264"/>
      <c r="K264"/>
      <c r="L264"/>
      <c r="M264"/>
      <c r="N264"/>
      <c r="O264"/>
      <c r="P264"/>
      <c r="Q264"/>
      <c r="R264"/>
      <c r="S264"/>
      <c r="T264"/>
      <c r="U264"/>
      <c r="V264"/>
    </row>
    <row r="265" spans="9:22" ht="15" customHeight="1" x14ac:dyDescent="0.25">
      <c r="I265"/>
      <c r="K265"/>
      <c r="L265"/>
      <c r="M265"/>
      <c r="N265"/>
      <c r="O265"/>
      <c r="P265"/>
      <c r="Q265"/>
      <c r="R265"/>
      <c r="S265"/>
      <c r="T265"/>
      <c r="U265"/>
      <c r="V265"/>
    </row>
    <row r="266" spans="9:22" ht="15" customHeight="1" x14ac:dyDescent="0.25">
      <c r="I266"/>
      <c r="K266"/>
      <c r="L266"/>
      <c r="M266"/>
      <c r="N266"/>
      <c r="O266"/>
      <c r="P266"/>
      <c r="Q266"/>
      <c r="R266"/>
      <c r="S266"/>
      <c r="T266"/>
      <c r="U266"/>
      <c r="V266"/>
    </row>
    <row r="267" spans="9:22" ht="15" customHeight="1" x14ac:dyDescent="0.25">
      <c r="I267"/>
      <c r="K267"/>
      <c r="L267"/>
      <c r="M267"/>
      <c r="N267"/>
      <c r="O267"/>
      <c r="P267"/>
      <c r="Q267"/>
      <c r="R267"/>
      <c r="S267"/>
      <c r="T267"/>
      <c r="U267"/>
      <c r="V267"/>
    </row>
    <row r="268" spans="9:22" ht="15" customHeight="1" x14ac:dyDescent="0.25">
      <c r="I268"/>
      <c r="K268"/>
      <c r="L268"/>
      <c r="M268"/>
      <c r="N268"/>
      <c r="O268"/>
      <c r="P268"/>
      <c r="Q268"/>
      <c r="R268"/>
      <c r="S268"/>
      <c r="T268"/>
      <c r="U268"/>
      <c r="V268"/>
    </row>
    <row r="269" spans="9:22" ht="15" customHeight="1" x14ac:dyDescent="0.25">
      <c r="I269"/>
      <c r="K269"/>
      <c r="L269"/>
      <c r="M269"/>
      <c r="N269"/>
      <c r="O269"/>
      <c r="P269"/>
      <c r="Q269"/>
      <c r="R269"/>
      <c r="S269"/>
      <c r="T269"/>
      <c r="U269"/>
      <c r="V269"/>
    </row>
    <row r="270" spans="9:22" ht="15" customHeight="1" x14ac:dyDescent="0.25">
      <c r="I270"/>
      <c r="K270"/>
      <c r="L270"/>
      <c r="M270"/>
      <c r="N270"/>
      <c r="O270"/>
      <c r="P270"/>
      <c r="Q270"/>
      <c r="R270"/>
      <c r="S270"/>
      <c r="T270"/>
      <c r="U270"/>
      <c r="V270"/>
    </row>
    <row r="271" spans="9:22" ht="15" customHeight="1" x14ac:dyDescent="0.25">
      <c r="I271"/>
      <c r="K271"/>
      <c r="L271"/>
      <c r="M271"/>
      <c r="N271"/>
      <c r="O271"/>
      <c r="P271"/>
      <c r="Q271"/>
      <c r="R271"/>
      <c r="S271"/>
      <c r="T271"/>
      <c r="U271"/>
      <c r="V271"/>
    </row>
    <row r="272" spans="9:22" ht="15" customHeight="1" x14ac:dyDescent="0.25">
      <c r="I272"/>
      <c r="K272"/>
      <c r="L272"/>
      <c r="M272"/>
      <c r="N272"/>
      <c r="O272"/>
      <c r="P272"/>
      <c r="Q272"/>
      <c r="R272"/>
      <c r="S272"/>
      <c r="T272"/>
      <c r="U272"/>
      <c r="V272"/>
    </row>
    <row r="273" spans="9:22" ht="15" customHeight="1" x14ac:dyDescent="0.25">
      <c r="I273"/>
      <c r="K273"/>
      <c r="L273"/>
      <c r="M273"/>
      <c r="N273"/>
      <c r="O273"/>
      <c r="P273"/>
      <c r="Q273"/>
      <c r="R273"/>
      <c r="S273"/>
      <c r="T273"/>
      <c r="U273"/>
      <c r="V273"/>
    </row>
    <row r="274" spans="9:22" ht="15" customHeight="1" x14ac:dyDescent="0.25">
      <c r="I274"/>
      <c r="K274"/>
      <c r="L274"/>
      <c r="M274"/>
      <c r="N274"/>
      <c r="O274"/>
      <c r="P274"/>
      <c r="Q274"/>
      <c r="R274"/>
      <c r="S274"/>
      <c r="T274"/>
      <c r="U274"/>
      <c r="V274"/>
    </row>
    <row r="275" spans="9:22" ht="15" customHeight="1" x14ac:dyDescent="0.25">
      <c r="I275"/>
      <c r="K275"/>
      <c r="L275"/>
      <c r="M275"/>
      <c r="N275"/>
      <c r="O275"/>
      <c r="P275"/>
      <c r="Q275"/>
      <c r="R275"/>
      <c r="S275"/>
      <c r="T275"/>
      <c r="U275"/>
      <c r="V275"/>
    </row>
    <row r="276" spans="9:22" ht="15" customHeight="1" x14ac:dyDescent="0.25">
      <c r="I276"/>
      <c r="K276"/>
      <c r="L276"/>
      <c r="M276"/>
      <c r="N276"/>
      <c r="O276"/>
      <c r="P276"/>
      <c r="Q276"/>
      <c r="R276"/>
      <c r="S276"/>
      <c r="T276"/>
      <c r="U276"/>
      <c r="V276"/>
    </row>
    <row r="277" spans="9:22" ht="15" customHeight="1" x14ac:dyDescent="0.25">
      <c r="I277"/>
      <c r="K277"/>
      <c r="L277"/>
      <c r="M277"/>
      <c r="N277"/>
      <c r="O277"/>
      <c r="P277"/>
      <c r="Q277"/>
      <c r="R277"/>
      <c r="S277"/>
      <c r="T277"/>
      <c r="U277"/>
      <c r="V277"/>
    </row>
    <row r="278" spans="9:22" ht="15" customHeight="1" x14ac:dyDescent="0.25">
      <c r="I278"/>
      <c r="K278"/>
      <c r="L278"/>
      <c r="M278"/>
      <c r="N278"/>
      <c r="O278"/>
      <c r="P278"/>
      <c r="Q278"/>
      <c r="R278"/>
      <c r="S278"/>
      <c r="T278"/>
      <c r="U278"/>
      <c r="V278"/>
    </row>
    <row r="279" spans="9:22" ht="15" customHeight="1" x14ac:dyDescent="0.25">
      <c r="I279"/>
      <c r="K279"/>
      <c r="L279"/>
      <c r="M279"/>
      <c r="N279"/>
      <c r="O279"/>
      <c r="P279"/>
      <c r="Q279"/>
      <c r="R279"/>
      <c r="S279"/>
      <c r="T279"/>
      <c r="U279"/>
      <c r="V279"/>
    </row>
    <row r="280" spans="9:22" ht="15" customHeight="1" x14ac:dyDescent="0.25">
      <c r="I280"/>
      <c r="K280"/>
      <c r="L280"/>
      <c r="M280"/>
      <c r="N280"/>
      <c r="O280"/>
      <c r="P280"/>
      <c r="Q280"/>
      <c r="R280"/>
      <c r="S280"/>
      <c r="T280"/>
      <c r="U280"/>
      <c r="V280"/>
    </row>
    <row r="281" spans="9:22" ht="15" customHeight="1" x14ac:dyDescent="0.25">
      <c r="I281"/>
      <c r="K281"/>
      <c r="L281"/>
      <c r="M281"/>
      <c r="N281"/>
      <c r="O281"/>
      <c r="P281"/>
      <c r="Q281"/>
      <c r="R281"/>
      <c r="S281"/>
      <c r="T281"/>
      <c r="U281"/>
      <c r="V281"/>
    </row>
    <row r="282" spans="9:22" ht="15" customHeight="1" x14ac:dyDescent="0.25">
      <c r="I282"/>
      <c r="K282"/>
      <c r="L282"/>
      <c r="M282"/>
      <c r="N282"/>
      <c r="O282"/>
      <c r="P282"/>
      <c r="Q282"/>
      <c r="R282"/>
      <c r="S282"/>
      <c r="T282"/>
      <c r="U282"/>
      <c r="V282"/>
    </row>
    <row r="283" spans="9:22" ht="15" customHeight="1" x14ac:dyDescent="0.25">
      <c r="I283"/>
      <c r="K283"/>
      <c r="L283"/>
      <c r="M283"/>
      <c r="N283"/>
      <c r="O283"/>
      <c r="P283"/>
      <c r="Q283"/>
      <c r="R283"/>
      <c r="S283"/>
      <c r="T283"/>
      <c r="U283"/>
      <c r="V283"/>
    </row>
    <row r="284" spans="9:22" ht="15" customHeight="1" x14ac:dyDescent="0.25">
      <c r="I284"/>
      <c r="K284"/>
      <c r="L284"/>
      <c r="M284"/>
      <c r="N284"/>
      <c r="O284"/>
      <c r="P284"/>
      <c r="Q284"/>
      <c r="R284"/>
      <c r="S284"/>
      <c r="T284"/>
      <c r="U284"/>
      <c r="V284"/>
    </row>
    <row r="285" spans="9:22" ht="15" customHeight="1" x14ac:dyDescent="0.25">
      <c r="I285"/>
      <c r="K285"/>
      <c r="L285"/>
      <c r="M285"/>
      <c r="N285"/>
      <c r="O285"/>
      <c r="P285"/>
      <c r="Q285"/>
      <c r="R285"/>
      <c r="S285"/>
      <c r="T285"/>
      <c r="U285"/>
      <c r="V285"/>
    </row>
    <row r="286" spans="9:22" ht="15" customHeight="1" x14ac:dyDescent="0.25">
      <c r="I286"/>
      <c r="K286"/>
      <c r="L286"/>
      <c r="M286"/>
      <c r="N286"/>
      <c r="O286"/>
      <c r="P286"/>
      <c r="Q286"/>
      <c r="R286"/>
      <c r="S286"/>
      <c r="T286"/>
      <c r="U286"/>
      <c r="V286"/>
    </row>
    <row r="287" spans="9:22" ht="15" customHeight="1" x14ac:dyDescent="0.25">
      <c r="I287"/>
      <c r="K287"/>
      <c r="L287"/>
      <c r="M287"/>
      <c r="N287"/>
      <c r="O287"/>
      <c r="P287"/>
      <c r="Q287"/>
      <c r="R287"/>
      <c r="S287"/>
      <c r="T287"/>
      <c r="U287"/>
      <c r="V287"/>
    </row>
    <row r="288" spans="9:22" ht="15" customHeight="1" x14ac:dyDescent="0.25">
      <c r="I288"/>
      <c r="K288"/>
      <c r="L288"/>
      <c r="M288"/>
      <c r="N288"/>
      <c r="O288"/>
      <c r="P288"/>
      <c r="Q288"/>
      <c r="R288"/>
      <c r="S288"/>
      <c r="T288"/>
      <c r="U288"/>
      <c r="V288"/>
    </row>
    <row r="289" spans="9:22" ht="15" customHeight="1" x14ac:dyDescent="0.25">
      <c r="I289"/>
      <c r="K289"/>
      <c r="L289"/>
      <c r="M289"/>
      <c r="N289"/>
      <c r="O289"/>
      <c r="P289"/>
      <c r="Q289"/>
      <c r="R289"/>
      <c r="S289"/>
      <c r="T289"/>
      <c r="U289"/>
      <c r="V289"/>
    </row>
    <row r="290" spans="9:22" ht="15" customHeight="1" x14ac:dyDescent="0.25">
      <c r="I290"/>
      <c r="K290"/>
      <c r="L290"/>
      <c r="M290"/>
      <c r="N290"/>
      <c r="O290"/>
      <c r="P290"/>
      <c r="Q290"/>
      <c r="R290"/>
      <c r="S290"/>
      <c r="T290"/>
      <c r="U290"/>
      <c r="V290"/>
    </row>
    <row r="291" spans="9:22" ht="15" customHeight="1" x14ac:dyDescent="0.25">
      <c r="I291"/>
      <c r="K291"/>
      <c r="L291"/>
      <c r="M291"/>
      <c r="N291"/>
      <c r="O291"/>
      <c r="P291"/>
      <c r="Q291"/>
      <c r="R291"/>
      <c r="S291"/>
      <c r="T291"/>
      <c r="U291"/>
      <c r="V291"/>
    </row>
    <row r="292" spans="9:22" ht="15" customHeight="1" x14ac:dyDescent="0.25">
      <c r="I292"/>
      <c r="K292"/>
      <c r="L292"/>
      <c r="M292"/>
      <c r="N292"/>
      <c r="O292"/>
      <c r="P292"/>
      <c r="Q292"/>
      <c r="R292"/>
      <c r="S292"/>
      <c r="T292"/>
      <c r="U292"/>
      <c r="V292"/>
    </row>
    <row r="293" spans="9:22" ht="15" customHeight="1" x14ac:dyDescent="0.25">
      <c r="I293"/>
      <c r="K293"/>
      <c r="L293"/>
      <c r="M293"/>
      <c r="N293"/>
      <c r="O293"/>
      <c r="P293"/>
      <c r="Q293"/>
      <c r="R293"/>
      <c r="S293"/>
      <c r="T293"/>
      <c r="U293"/>
      <c r="V293"/>
    </row>
    <row r="294" spans="9:22" ht="15" customHeight="1" x14ac:dyDescent="0.25">
      <c r="I294"/>
      <c r="K294"/>
      <c r="L294"/>
      <c r="M294"/>
      <c r="N294"/>
      <c r="O294"/>
      <c r="P294"/>
      <c r="Q294"/>
      <c r="R294"/>
      <c r="S294"/>
      <c r="T294"/>
      <c r="U294"/>
      <c r="V294"/>
    </row>
    <row r="295" spans="9:22" ht="15" customHeight="1" x14ac:dyDescent="0.25">
      <c r="I295"/>
      <c r="K295"/>
      <c r="L295"/>
      <c r="M295"/>
      <c r="N295"/>
      <c r="O295"/>
      <c r="P295"/>
      <c r="Q295"/>
      <c r="R295"/>
      <c r="S295"/>
      <c r="T295"/>
      <c r="U295"/>
      <c r="V295"/>
    </row>
    <row r="296" spans="9:22" ht="15" customHeight="1" x14ac:dyDescent="0.25">
      <c r="I296"/>
      <c r="K296"/>
      <c r="L296"/>
      <c r="M296"/>
      <c r="N296"/>
      <c r="O296"/>
      <c r="P296"/>
      <c r="Q296"/>
      <c r="R296"/>
      <c r="S296"/>
      <c r="T296"/>
      <c r="U296"/>
      <c r="V296"/>
    </row>
    <row r="297" spans="9:22" ht="15" customHeight="1" x14ac:dyDescent="0.25">
      <c r="I297"/>
      <c r="K297"/>
      <c r="L297"/>
      <c r="M297"/>
      <c r="N297"/>
      <c r="O297"/>
      <c r="P297"/>
      <c r="Q297"/>
      <c r="R297"/>
      <c r="S297"/>
      <c r="T297"/>
      <c r="U297"/>
      <c r="V297"/>
    </row>
    <row r="298" spans="9:22" ht="15" customHeight="1" x14ac:dyDescent="0.25">
      <c r="I298"/>
      <c r="K298"/>
      <c r="L298"/>
      <c r="M298"/>
      <c r="N298"/>
      <c r="O298"/>
      <c r="P298"/>
      <c r="Q298"/>
      <c r="R298"/>
      <c r="S298"/>
      <c r="T298"/>
      <c r="U298"/>
      <c r="V298"/>
    </row>
    <row r="299" spans="9:22" ht="15" customHeight="1" x14ac:dyDescent="0.25">
      <c r="I299"/>
      <c r="K299"/>
      <c r="L299"/>
      <c r="M299"/>
      <c r="N299"/>
      <c r="O299"/>
      <c r="P299"/>
      <c r="Q299"/>
      <c r="R299"/>
      <c r="S299"/>
      <c r="T299"/>
      <c r="U299"/>
      <c r="V299"/>
    </row>
    <row r="300" spans="9:22" ht="15" customHeight="1" x14ac:dyDescent="0.25">
      <c r="I300"/>
      <c r="K300"/>
      <c r="L300"/>
      <c r="M300"/>
      <c r="N300"/>
      <c r="O300"/>
      <c r="P300"/>
      <c r="Q300"/>
      <c r="R300"/>
      <c r="S300"/>
      <c r="T300"/>
      <c r="U300"/>
      <c r="V300"/>
    </row>
    <row r="301" spans="9:22" ht="15" customHeight="1" x14ac:dyDescent="0.25">
      <c r="I301"/>
      <c r="K301"/>
      <c r="L301"/>
      <c r="M301"/>
      <c r="N301"/>
      <c r="O301"/>
      <c r="P301"/>
      <c r="Q301"/>
      <c r="R301"/>
      <c r="S301"/>
      <c r="T301"/>
      <c r="U301"/>
      <c r="V301"/>
    </row>
    <row r="302" spans="9:22" ht="15" customHeight="1" x14ac:dyDescent="0.25">
      <c r="I302"/>
      <c r="K302"/>
      <c r="L302"/>
      <c r="M302"/>
      <c r="N302"/>
      <c r="O302"/>
      <c r="P302"/>
      <c r="Q302"/>
      <c r="R302"/>
      <c r="S302"/>
      <c r="T302"/>
      <c r="U302"/>
      <c r="V302"/>
    </row>
    <row r="303" spans="9:22" ht="15" customHeight="1" x14ac:dyDescent="0.25">
      <c r="I303"/>
      <c r="K303"/>
      <c r="L303"/>
      <c r="M303"/>
      <c r="N303"/>
      <c r="O303"/>
      <c r="P303"/>
      <c r="Q303"/>
      <c r="R303"/>
      <c r="S303"/>
      <c r="T303"/>
      <c r="U303"/>
      <c r="V303"/>
    </row>
    <row r="304" spans="9:22" ht="15" customHeight="1" x14ac:dyDescent="0.25">
      <c r="I304"/>
      <c r="K304"/>
      <c r="L304"/>
      <c r="M304"/>
      <c r="N304"/>
      <c r="O304"/>
      <c r="P304"/>
      <c r="Q304"/>
      <c r="R304"/>
      <c r="S304"/>
      <c r="T304"/>
      <c r="U304"/>
      <c r="V304"/>
    </row>
    <row r="305" spans="9:22" ht="15" customHeight="1" x14ac:dyDescent="0.25">
      <c r="I305"/>
      <c r="K305"/>
      <c r="L305"/>
      <c r="M305"/>
      <c r="N305"/>
      <c r="O305"/>
      <c r="P305"/>
      <c r="Q305"/>
      <c r="R305"/>
      <c r="S305"/>
      <c r="T305"/>
      <c r="U305"/>
      <c r="V305"/>
    </row>
    <row r="306" spans="9:22" ht="15" customHeight="1" x14ac:dyDescent="0.25">
      <c r="I306"/>
      <c r="K306"/>
      <c r="L306"/>
      <c r="M306"/>
      <c r="N306"/>
      <c r="O306"/>
      <c r="P306"/>
      <c r="Q306"/>
      <c r="R306"/>
      <c r="S306"/>
      <c r="T306"/>
      <c r="U306"/>
      <c r="V306"/>
    </row>
    <row r="307" spans="9:22" ht="15" customHeight="1" x14ac:dyDescent="0.25">
      <c r="I307"/>
      <c r="K307"/>
      <c r="L307"/>
      <c r="M307"/>
      <c r="N307"/>
      <c r="O307"/>
      <c r="P307"/>
      <c r="Q307"/>
      <c r="R307"/>
      <c r="S307"/>
      <c r="T307"/>
      <c r="U307"/>
      <c r="V307"/>
    </row>
    <row r="308" spans="9:22" ht="15" customHeight="1" x14ac:dyDescent="0.25">
      <c r="I308"/>
      <c r="K308"/>
      <c r="L308"/>
      <c r="M308"/>
      <c r="N308"/>
      <c r="O308"/>
      <c r="P308"/>
      <c r="Q308"/>
      <c r="R308"/>
      <c r="S308"/>
      <c r="T308"/>
      <c r="U308"/>
      <c r="V308"/>
    </row>
    <row r="309" spans="9:22" ht="15" customHeight="1" x14ac:dyDescent="0.25">
      <c r="I309"/>
      <c r="K309"/>
      <c r="L309"/>
      <c r="M309"/>
      <c r="N309"/>
      <c r="O309"/>
      <c r="P309"/>
      <c r="Q309"/>
      <c r="R309"/>
      <c r="S309"/>
      <c r="T309"/>
      <c r="U309"/>
      <c r="V309"/>
    </row>
    <row r="310" spans="9:22" ht="15" customHeight="1" x14ac:dyDescent="0.25">
      <c r="I310"/>
      <c r="K310"/>
      <c r="L310"/>
      <c r="M310"/>
      <c r="N310"/>
      <c r="O310"/>
      <c r="P310"/>
      <c r="Q310"/>
      <c r="R310"/>
      <c r="S310"/>
      <c r="T310"/>
      <c r="U310"/>
      <c r="V310"/>
    </row>
    <row r="311" spans="9:22" ht="15" customHeight="1" x14ac:dyDescent="0.25">
      <c r="I311"/>
      <c r="K311"/>
      <c r="L311"/>
      <c r="M311"/>
      <c r="N311"/>
      <c r="O311"/>
      <c r="P311"/>
      <c r="Q311"/>
      <c r="R311"/>
      <c r="S311"/>
      <c r="T311"/>
      <c r="U311"/>
      <c r="V311"/>
    </row>
    <row r="312" spans="9:22" ht="15" customHeight="1" x14ac:dyDescent="0.25">
      <c r="I312"/>
      <c r="K312"/>
      <c r="L312"/>
      <c r="M312"/>
      <c r="N312"/>
      <c r="O312"/>
      <c r="P312"/>
      <c r="Q312"/>
      <c r="R312"/>
      <c r="S312"/>
      <c r="T312"/>
      <c r="U312"/>
      <c r="V312"/>
    </row>
    <row r="313" spans="9:22" ht="15" customHeight="1" x14ac:dyDescent="0.25">
      <c r="I313"/>
      <c r="K313"/>
      <c r="L313"/>
      <c r="M313"/>
      <c r="N313"/>
      <c r="O313"/>
      <c r="P313"/>
      <c r="Q313"/>
      <c r="R313"/>
      <c r="S313"/>
      <c r="T313"/>
      <c r="U313"/>
      <c r="V313"/>
    </row>
    <row r="314" spans="9:22" ht="15" customHeight="1" x14ac:dyDescent="0.25">
      <c r="I314"/>
      <c r="K314"/>
      <c r="L314"/>
      <c r="M314"/>
      <c r="N314"/>
      <c r="O314"/>
      <c r="P314"/>
      <c r="Q314"/>
      <c r="R314"/>
      <c r="S314"/>
      <c r="T314"/>
      <c r="U314"/>
      <c r="V314"/>
    </row>
    <row r="315" spans="9:22" ht="15" customHeight="1" x14ac:dyDescent="0.25">
      <c r="I315"/>
      <c r="K315"/>
      <c r="L315"/>
      <c r="M315"/>
      <c r="N315"/>
      <c r="O315"/>
      <c r="P315"/>
      <c r="Q315"/>
      <c r="R315"/>
      <c r="S315"/>
      <c r="T315"/>
      <c r="U315"/>
      <c r="V315"/>
    </row>
    <row r="316" spans="9:22" ht="15" customHeight="1" x14ac:dyDescent="0.25">
      <c r="I316"/>
      <c r="K316"/>
      <c r="L316"/>
      <c r="M316"/>
      <c r="N316"/>
      <c r="O316"/>
      <c r="P316"/>
      <c r="Q316"/>
      <c r="R316"/>
      <c r="S316"/>
      <c r="T316"/>
      <c r="U316"/>
      <c r="V316"/>
    </row>
    <row r="317" spans="9:22" ht="15" customHeight="1" x14ac:dyDescent="0.25">
      <c r="I317"/>
      <c r="K317"/>
      <c r="L317"/>
      <c r="M317"/>
      <c r="N317"/>
      <c r="O317"/>
      <c r="P317"/>
      <c r="Q317"/>
      <c r="R317"/>
      <c r="S317"/>
      <c r="T317"/>
      <c r="U317"/>
      <c r="V317"/>
    </row>
    <row r="318" spans="9:22" ht="15" customHeight="1" x14ac:dyDescent="0.25">
      <c r="I318"/>
      <c r="K318"/>
      <c r="L318"/>
      <c r="M318"/>
      <c r="N318"/>
      <c r="O318"/>
      <c r="P318"/>
      <c r="Q318"/>
      <c r="R318"/>
      <c r="S318"/>
      <c r="T318"/>
      <c r="U318"/>
      <c r="V318"/>
    </row>
    <row r="319" spans="9:22" ht="15" customHeight="1" x14ac:dyDescent="0.25">
      <c r="I319"/>
      <c r="K319"/>
      <c r="L319"/>
      <c r="M319"/>
      <c r="N319"/>
      <c r="O319"/>
      <c r="P319"/>
      <c r="Q319"/>
      <c r="R319"/>
      <c r="S319"/>
      <c r="T319"/>
      <c r="U319"/>
      <c r="V319"/>
    </row>
    <row r="320" spans="9:22" ht="15" customHeight="1" x14ac:dyDescent="0.25">
      <c r="I320"/>
      <c r="K320"/>
      <c r="L320"/>
      <c r="M320"/>
      <c r="N320"/>
      <c r="O320"/>
      <c r="P320"/>
      <c r="Q320"/>
      <c r="R320"/>
      <c r="S320"/>
      <c r="T320"/>
      <c r="U320"/>
      <c r="V320"/>
    </row>
    <row r="321" spans="9:22" ht="15" customHeight="1" x14ac:dyDescent="0.25">
      <c r="I321"/>
      <c r="K321"/>
      <c r="L321"/>
      <c r="M321"/>
      <c r="N321"/>
      <c r="O321"/>
      <c r="P321"/>
      <c r="Q321"/>
      <c r="R321"/>
      <c r="S321"/>
      <c r="T321"/>
      <c r="U321"/>
      <c r="V321"/>
    </row>
    <row r="322" spans="9:22" ht="15" customHeight="1" x14ac:dyDescent="0.25">
      <c r="I322"/>
      <c r="K322"/>
      <c r="L322"/>
      <c r="M322"/>
      <c r="N322"/>
      <c r="O322"/>
      <c r="P322"/>
      <c r="Q322"/>
      <c r="R322"/>
      <c r="S322"/>
      <c r="T322"/>
      <c r="U322"/>
      <c r="V322"/>
    </row>
    <row r="323" spans="9:22" ht="15" customHeight="1" x14ac:dyDescent="0.25">
      <c r="I323"/>
      <c r="K323"/>
      <c r="L323"/>
      <c r="M323"/>
      <c r="N323"/>
      <c r="O323"/>
      <c r="P323"/>
      <c r="Q323"/>
      <c r="R323"/>
      <c r="S323"/>
      <c r="T323"/>
      <c r="U323"/>
      <c r="V323"/>
    </row>
    <row r="324" spans="9:22" ht="15" customHeight="1" x14ac:dyDescent="0.25">
      <c r="I324"/>
      <c r="K324"/>
      <c r="L324"/>
      <c r="M324"/>
      <c r="N324"/>
      <c r="O324"/>
      <c r="P324"/>
      <c r="Q324"/>
      <c r="R324"/>
      <c r="S324"/>
      <c r="T324"/>
      <c r="U324"/>
      <c r="V324"/>
    </row>
    <row r="325" spans="9:22" ht="15" customHeight="1" x14ac:dyDescent="0.25">
      <c r="I325"/>
      <c r="K325"/>
      <c r="L325"/>
      <c r="M325"/>
      <c r="N325"/>
      <c r="O325"/>
      <c r="P325"/>
      <c r="Q325"/>
      <c r="R325"/>
      <c r="S325"/>
      <c r="T325"/>
      <c r="U325"/>
      <c r="V325"/>
    </row>
    <row r="326" spans="9:22" ht="15" customHeight="1" x14ac:dyDescent="0.25">
      <c r="I326"/>
      <c r="K326"/>
      <c r="L326"/>
      <c r="M326"/>
      <c r="N326"/>
      <c r="O326"/>
      <c r="P326"/>
      <c r="Q326"/>
      <c r="R326"/>
      <c r="S326"/>
      <c r="T326"/>
      <c r="U326"/>
      <c r="V326"/>
    </row>
    <row r="327" spans="9:22" ht="15" customHeight="1" x14ac:dyDescent="0.25">
      <c r="I327"/>
      <c r="K327"/>
      <c r="L327"/>
      <c r="M327"/>
      <c r="N327"/>
      <c r="O327"/>
      <c r="P327"/>
      <c r="Q327"/>
      <c r="R327"/>
      <c r="S327"/>
      <c r="T327"/>
      <c r="U327"/>
      <c r="V327"/>
    </row>
    <row r="328" spans="9:22" ht="15" customHeight="1" x14ac:dyDescent="0.25">
      <c r="I328"/>
      <c r="K328"/>
      <c r="L328"/>
      <c r="M328"/>
      <c r="N328"/>
      <c r="O328"/>
      <c r="P328"/>
      <c r="Q328"/>
      <c r="R328"/>
      <c r="S328"/>
      <c r="T328"/>
      <c r="U328"/>
      <c r="V328"/>
    </row>
    <row r="329" spans="9:22" ht="15" customHeight="1" x14ac:dyDescent="0.25">
      <c r="I329"/>
      <c r="K329"/>
      <c r="L329"/>
      <c r="M329"/>
      <c r="N329"/>
      <c r="O329"/>
      <c r="P329"/>
      <c r="Q329"/>
      <c r="R329"/>
      <c r="S329"/>
      <c r="T329"/>
      <c r="U329"/>
      <c r="V329"/>
    </row>
    <row r="330" spans="9:22" ht="15" customHeight="1" x14ac:dyDescent="0.25">
      <c r="I330"/>
      <c r="K330"/>
      <c r="L330"/>
      <c r="M330"/>
      <c r="N330"/>
      <c r="O330"/>
      <c r="P330"/>
      <c r="Q330"/>
      <c r="R330"/>
      <c r="S330"/>
      <c r="T330"/>
      <c r="U330"/>
      <c r="V330"/>
    </row>
    <row r="331" spans="9:22" ht="15" customHeight="1" x14ac:dyDescent="0.25">
      <c r="I331"/>
      <c r="K331"/>
      <c r="L331"/>
      <c r="M331"/>
      <c r="N331"/>
      <c r="O331"/>
      <c r="P331"/>
      <c r="Q331"/>
      <c r="R331"/>
      <c r="S331"/>
      <c r="T331"/>
      <c r="U331"/>
      <c r="V331"/>
    </row>
    <row r="332" spans="9:22" ht="15" customHeight="1" x14ac:dyDescent="0.25">
      <c r="I332"/>
      <c r="K332"/>
      <c r="L332"/>
      <c r="M332"/>
      <c r="N332"/>
      <c r="O332"/>
      <c r="P332"/>
      <c r="Q332"/>
      <c r="R332"/>
      <c r="S332"/>
      <c r="T332"/>
      <c r="U332"/>
      <c r="V332"/>
    </row>
    <row r="333" spans="9:22" ht="15" customHeight="1" x14ac:dyDescent="0.25">
      <c r="I333"/>
      <c r="K333"/>
      <c r="L333"/>
      <c r="M333"/>
      <c r="N333"/>
      <c r="O333"/>
      <c r="P333"/>
      <c r="Q333"/>
      <c r="R333"/>
      <c r="S333"/>
      <c r="T333"/>
      <c r="U333"/>
      <c r="V333"/>
    </row>
    <row r="334" spans="9:22" ht="15" customHeight="1" x14ac:dyDescent="0.25">
      <c r="I334"/>
      <c r="K334"/>
      <c r="L334"/>
      <c r="M334"/>
      <c r="N334"/>
      <c r="O334"/>
      <c r="P334"/>
      <c r="Q334"/>
      <c r="R334"/>
      <c r="S334"/>
      <c r="T334"/>
      <c r="U334"/>
      <c r="V334"/>
    </row>
    <row r="335" spans="9:22" ht="15" customHeight="1" x14ac:dyDescent="0.25">
      <c r="I335"/>
      <c r="K335"/>
      <c r="L335"/>
      <c r="M335"/>
      <c r="N335"/>
      <c r="O335"/>
      <c r="P335"/>
      <c r="Q335"/>
      <c r="R335"/>
      <c r="S335"/>
      <c r="T335"/>
      <c r="U335"/>
      <c r="V335"/>
    </row>
    <row r="336" spans="9:22" ht="15" customHeight="1" x14ac:dyDescent="0.25">
      <c r="I336"/>
      <c r="K336"/>
      <c r="L336"/>
      <c r="M336"/>
      <c r="N336"/>
      <c r="O336"/>
      <c r="P336"/>
      <c r="Q336"/>
      <c r="R336"/>
      <c r="S336"/>
      <c r="T336"/>
      <c r="U336"/>
      <c r="V336"/>
    </row>
    <row r="337" spans="9:22" ht="15" customHeight="1" x14ac:dyDescent="0.25">
      <c r="I337"/>
      <c r="K337"/>
      <c r="L337"/>
      <c r="M337"/>
      <c r="N337"/>
      <c r="O337"/>
      <c r="P337"/>
      <c r="Q337"/>
      <c r="R337"/>
      <c r="S337"/>
      <c r="T337"/>
      <c r="U337"/>
      <c r="V337"/>
    </row>
    <row r="338" spans="9:22" ht="15" customHeight="1" x14ac:dyDescent="0.25">
      <c r="I338"/>
      <c r="K338"/>
      <c r="L338"/>
      <c r="M338"/>
      <c r="N338"/>
      <c r="O338"/>
      <c r="P338"/>
      <c r="Q338"/>
      <c r="R338"/>
      <c r="S338"/>
      <c r="T338"/>
      <c r="U338"/>
      <c r="V338"/>
    </row>
    <row r="339" spans="9:22" ht="15" customHeight="1" x14ac:dyDescent="0.25">
      <c r="I339"/>
      <c r="K339"/>
      <c r="L339"/>
      <c r="M339"/>
      <c r="N339"/>
      <c r="O339"/>
      <c r="P339"/>
      <c r="Q339"/>
      <c r="R339"/>
      <c r="S339"/>
      <c r="T339"/>
      <c r="U339"/>
      <c r="V339"/>
    </row>
    <row r="340" spans="9:22" ht="15" customHeight="1" x14ac:dyDescent="0.25">
      <c r="I340"/>
      <c r="K340"/>
      <c r="L340"/>
      <c r="M340"/>
      <c r="N340"/>
      <c r="O340"/>
      <c r="P340"/>
      <c r="Q340"/>
      <c r="R340"/>
      <c r="S340"/>
      <c r="T340"/>
      <c r="U340"/>
      <c r="V340"/>
    </row>
    <row r="341" spans="9:22" ht="15" customHeight="1" x14ac:dyDescent="0.25">
      <c r="I341"/>
      <c r="K341"/>
      <c r="L341"/>
      <c r="M341"/>
      <c r="N341"/>
      <c r="O341"/>
      <c r="P341"/>
      <c r="Q341"/>
      <c r="R341"/>
      <c r="S341"/>
      <c r="T341"/>
      <c r="U341"/>
      <c r="V341"/>
    </row>
    <row r="342" spans="9:22" ht="15" customHeight="1" x14ac:dyDescent="0.25">
      <c r="I342"/>
      <c r="K342"/>
      <c r="L342"/>
      <c r="M342"/>
      <c r="N342"/>
      <c r="O342"/>
      <c r="P342"/>
      <c r="Q342"/>
      <c r="R342"/>
      <c r="S342"/>
      <c r="T342"/>
      <c r="U342"/>
      <c r="V342"/>
    </row>
    <row r="343" spans="9:22" ht="15" customHeight="1" x14ac:dyDescent="0.25">
      <c r="I343"/>
      <c r="K343"/>
      <c r="L343"/>
      <c r="M343"/>
      <c r="N343"/>
      <c r="O343"/>
      <c r="P343"/>
      <c r="Q343"/>
      <c r="R343"/>
      <c r="S343"/>
      <c r="T343"/>
      <c r="U343"/>
      <c r="V343"/>
    </row>
    <row r="344" spans="9:22" ht="15" customHeight="1" x14ac:dyDescent="0.25">
      <c r="I344"/>
      <c r="K344"/>
      <c r="L344"/>
      <c r="M344"/>
      <c r="N344"/>
      <c r="O344"/>
      <c r="P344"/>
      <c r="Q344"/>
      <c r="R344"/>
      <c r="S344"/>
      <c r="T344"/>
      <c r="U344"/>
      <c r="V344"/>
    </row>
    <row r="345" spans="9:22" ht="15" customHeight="1" x14ac:dyDescent="0.25">
      <c r="I345"/>
      <c r="K345"/>
      <c r="L345"/>
      <c r="M345"/>
      <c r="N345"/>
      <c r="O345"/>
      <c r="P345"/>
      <c r="Q345"/>
      <c r="R345"/>
      <c r="S345"/>
      <c r="T345"/>
      <c r="U345"/>
      <c r="V345"/>
    </row>
    <row r="346" spans="9:22" ht="15" customHeight="1" x14ac:dyDescent="0.25">
      <c r="I346"/>
      <c r="K346"/>
      <c r="L346"/>
      <c r="M346"/>
      <c r="N346"/>
      <c r="O346"/>
      <c r="P346"/>
      <c r="Q346"/>
      <c r="R346"/>
      <c r="S346"/>
      <c r="T346"/>
      <c r="U346"/>
      <c r="V346"/>
    </row>
    <row r="347" spans="9:22" ht="15" customHeight="1" x14ac:dyDescent="0.25">
      <c r="I347"/>
      <c r="K347"/>
      <c r="L347"/>
      <c r="M347"/>
      <c r="N347"/>
      <c r="O347"/>
      <c r="P347"/>
      <c r="Q347"/>
      <c r="R347"/>
      <c r="S347"/>
      <c r="T347"/>
      <c r="U347"/>
      <c r="V347"/>
    </row>
    <row r="348" spans="9:22" ht="15" customHeight="1" x14ac:dyDescent="0.25">
      <c r="I348"/>
      <c r="K348"/>
      <c r="L348"/>
      <c r="M348"/>
      <c r="N348"/>
      <c r="O348"/>
      <c r="P348"/>
      <c r="Q348"/>
      <c r="R348"/>
      <c r="S348"/>
      <c r="T348"/>
      <c r="U348"/>
      <c r="V348"/>
    </row>
    <row r="349" spans="9:22" ht="15" customHeight="1" x14ac:dyDescent="0.25">
      <c r="I349"/>
      <c r="K349"/>
      <c r="L349"/>
      <c r="M349"/>
      <c r="N349"/>
      <c r="O349"/>
      <c r="P349"/>
      <c r="Q349"/>
      <c r="R349"/>
      <c r="S349"/>
      <c r="T349"/>
      <c r="U349"/>
      <c r="V349"/>
    </row>
    <row r="350" spans="9:22" ht="15" customHeight="1" x14ac:dyDescent="0.25">
      <c r="I350"/>
      <c r="K350"/>
      <c r="L350"/>
      <c r="M350"/>
      <c r="N350"/>
      <c r="O350"/>
      <c r="P350"/>
      <c r="Q350"/>
      <c r="R350"/>
      <c r="S350"/>
      <c r="T350"/>
      <c r="U350"/>
      <c r="V350"/>
    </row>
    <row r="351" spans="9:22" ht="15" customHeight="1" x14ac:dyDescent="0.25">
      <c r="I351"/>
      <c r="K351"/>
      <c r="L351"/>
      <c r="M351"/>
      <c r="N351"/>
      <c r="O351"/>
      <c r="P351"/>
      <c r="Q351"/>
      <c r="R351"/>
      <c r="S351"/>
      <c r="T351"/>
      <c r="U351"/>
      <c r="V351"/>
    </row>
    <row r="352" spans="9:22" ht="15" customHeight="1" x14ac:dyDescent="0.25">
      <c r="I352"/>
      <c r="K352"/>
      <c r="L352"/>
      <c r="M352"/>
      <c r="N352"/>
      <c r="O352"/>
      <c r="P352"/>
      <c r="Q352"/>
      <c r="R352"/>
      <c r="S352"/>
      <c r="T352"/>
      <c r="U352"/>
      <c r="V352"/>
    </row>
    <row r="353" spans="9:22" ht="15" customHeight="1" x14ac:dyDescent="0.25">
      <c r="I353"/>
      <c r="K353"/>
      <c r="L353"/>
      <c r="M353"/>
      <c r="N353"/>
      <c r="O353"/>
      <c r="P353"/>
      <c r="Q353"/>
      <c r="R353"/>
      <c r="S353"/>
      <c r="T353"/>
      <c r="U353"/>
      <c r="V353"/>
    </row>
    <row r="354" spans="9:22" ht="15" customHeight="1" x14ac:dyDescent="0.25">
      <c r="I354"/>
      <c r="K354"/>
      <c r="L354"/>
      <c r="M354"/>
      <c r="N354"/>
      <c r="O354"/>
      <c r="P354"/>
      <c r="Q354"/>
      <c r="R354"/>
      <c r="S354"/>
      <c r="T354"/>
      <c r="U354"/>
      <c r="V354"/>
    </row>
    <row r="355" spans="9:22" ht="15" customHeight="1" x14ac:dyDescent="0.25">
      <c r="I355"/>
      <c r="K355"/>
      <c r="L355"/>
      <c r="M355"/>
      <c r="N355"/>
      <c r="O355"/>
      <c r="P355"/>
      <c r="Q355"/>
      <c r="R355"/>
      <c r="S355"/>
      <c r="T355"/>
      <c r="U355"/>
      <c r="V355"/>
    </row>
    <row r="356" spans="9:22" ht="15" customHeight="1" x14ac:dyDescent="0.25">
      <c r="I356"/>
      <c r="K356"/>
      <c r="L356"/>
      <c r="M356"/>
      <c r="N356"/>
      <c r="O356"/>
      <c r="P356"/>
      <c r="Q356"/>
      <c r="R356"/>
      <c r="S356"/>
      <c r="T356"/>
      <c r="U356"/>
      <c r="V356"/>
    </row>
    <row r="357" spans="9:22" ht="15" customHeight="1" x14ac:dyDescent="0.25">
      <c r="I357"/>
      <c r="K357"/>
      <c r="L357"/>
      <c r="M357"/>
      <c r="N357"/>
      <c r="O357"/>
      <c r="P357"/>
      <c r="Q357"/>
      <c r="R357"/>
      <c r="S357"/>
      <c r="T357"/>
      <c r="U357"/>
      <c r="V357"/>
    </row>
    <row r="358" spans="9:22" ht="15" customHeight="1" x14ac:dyDescent="0.25">
      <c r="I358"/>
      <c r="K358"/>
      <c r="L358"/>
      <c r="M358"/>
      <c r="N358"/>
      <c r="O358"/>
      <c r="P358"/>
      <c r="Q358"/>
      <c r="R358"/>
      <c r="S358"/>
      <c r="T358"/>
      <c r="U358"/>
      <c r="V358"/>
    </row>
    <row r="359" spans="9:22" ht="15" customHeight="1" x14ac:dyDescent="0.25">
      <c r="I359"/>
      <c r="K359"/>
      <c r="L359"/>
      <c r="M359"/>
      <c r="N359"/>
      <c r="O359"/>
      <c r="P359"/>
      <c r="Q359"/>
      <c r="R359"/>
      <c r="S359"/>
      <c r="T359"/>
      <c r="U359"/>
      <c r="V359"/>
    </row>
    <row r="360" spans="9:22" ht="15" customHeight="1" x14ac:dyDescent="0.25">
      <c r="I360"/>
      <c r="K360"/>
      <c r="L360"/>
      <c r="M360"/>
      <c r="N360"/>
      <c r="O360"/>
      <c r="P360"/>
      <c r="Q360"/>
      <c r="R360"/>
      <c r="S360"/>
      <c r="T360"/>
      <c r="U360"/>
      <c r="V360"/>
    </row>
    <row r="361" spans="9:22" ht="15" customHeight="1" x14ac:dyDescent="0.25">
      <c r="I361"/>
      <c r="K361"/>
      <c r="L361"/>
      <c r="M361"/>
      <c r="N361"/>
      <c r="O361"/>
      <c r="P361"/>
      <c r="Q361"/>
      <c r="R361"/>
      <c r="S361"/>
      <c r="T361"/>
      <c r="U361"/>
      <c r="V361"/>
    </row>
    <row r="362" spans="9:22" ht="15" customHeight="1" x14ac:dyDescent="0.25">
      <c r="I362"/>
      <c r="K362"/>
      <c r="L362"/>
      <c r="M362"/>
      <c r="N362"/>
      <c r="O362"/>
      <c r="P362"/>
      <c r="Q362"/>
      <c r="R362"/>
      <c r="S362"/>
      <c r="T362"/>
      <c r="U362"/>
      <c r="V362"/>
    </row>
    <row r="363" spans="9:22" ht="15" customHeight="1" x14ac:dyDescent="0.25">
      <c r="I363"/>
      <c r="K363"/>
      <c r="L363"/>
      <c r="M363"/>
      <c r="N363"/>
      <c r="O363"/>
      <c r="P363"/>
      <c r="Q363"/>
      <c r="R363"/>
      <c r="S363"/>
      <c r="T363"/>
      <c r="U363"/>
      <c r="V363"/>
    </row>
    <row r="364" spans="9:22" ht="15" customHeight="1" x14ac:dyDescent="0.25">
      <c r="I364"/>
      <c r="K364"/>
      <c r="L364"/>
      <c r="M364"/>
      <c r="N364"/>
      <c r="O364"/>
      <c r="P364"/>
      <c r="Q364"/>
      <c r="R364"/>
      <c r="S364"/>
      <c r="T364"/>
      <c r="U364"/>
      <c r="V364"/>
    </row>
    <row r="365" spans="9:22" ht="15" customHeight="1" x14ac:dyDescent="0.25">
      <c r="I365"/>
      <c r="K365"/>
      <c r="L365"/>
      <c r="M365"/>
      <c r="N365"/>
      <c r="O365"/>
      <c r="P365"/>
      <c r="Q365"/>
      <c r="R365"/>
      <c r="S365"/>
      <c r="T365"/>
      <c r="U365"/>
      <c r="V365"/>
    </row>
    <row r="366" spans="9:22" ht="15" customHeight="1" x14ac:dyDescent="0.25">
      <c r="I366"/>
      <c r="K366"/>
      <c r="L366"/>
      <c r="M366"/>
      <c r="N366"/>
      <c r="O366"/>
      <c r="P366"/>
      <c r="Q366"/>
      <c r="R366"/>
      <c r="S366"/>
      <c r="T366"/>
      <c r="U366"/>
      <c r="V366"/>
    </row>
    <row r="367" spans="9:22" ht="15" customHeight="1" x14ac:dyDescent="0.25">
      <c r="I367"/>
      <c r="K367"/>
      <c r="L367"/>
      <c r="M367"/>
      <c r="N367"/>
      <c r="O367"/>
      <c r="P367"/>
      <c r="Q367"/>
      <c r="R367"/>
      <c r="S367"/>
      <c r="T367"/>
      <c r="U367"/>
      <c r="V367"/>
    </row>
    <row r="368" spans="9:22" ht="15" customHeight="1" x14ac:dyDescent="0.25">
      <c r="I368"/>
      <c r="K368"/>
      <c r="L368"/>
      <c r="M368"/>
      <c r="N368"/>
      <c r="O368"/>
      <c r="P368"/>
      <c r="Q368"/>
      <c r="R368"/>
      <c r="S368"/>
      <c r="T368"/>
      <c r="U368"/>
      <c r="V368"/>
    </row>
    <row r="369" spans="9:22" ht="15" customHeight="1" x14ac:dyDescent="0.25">
      <c r="I369"/>
      <c r="K369"/>
      <c r="L369"/>
      <c r="M369"/>
      <c r="N369"/>
      <c r="O369"/>
      <c r="P369"/>
      <c r="Q369"/>
      <c r="R369"/>
      <c r="S369"/>
      <c r="T369"/>
      <c r="U369"/>
      <c r="V369"/>
    </row>
    <row r="370" spans="9:22" ht="15" customHeight="1" x14ac:dyDescent="0.25">
      <c r="I370"/>
      <c r="K370"/>
      <c r="L370"/>
      <c r="M370"/>
      <c r="N370"/>
      <c r="O370"/>
      <c r="P370"/>
      <c r="Q370"/>
      <c r="R370"/>
      <c r="S370"/>
      <c r="T370"/>
      <c r="U370"/>
      <c r="V370"/>
    </row>
    <row r="371" spans="9:22" ht="15" customHeight="1" x14ac:dyDescent="0.25">
      <c r="I371"/>
      <c r="K371"/>
      <c r="L371"/>
      <c r="M371"/>
      <c r="N371"/>
      <c r="O371"/>
      <c r="P371"/>
      <c r="Q371"/>
      <c r="R371"/>
      <c r="S371"/>
      <c r="T371"/>
      <c r="U371"/>
      <c r="V371"/>
    </row>
    <row r="372" spans="9:22" ht="15" customHeight="1" x14ac:dyDescent="0.25">
      <c r="I372"/>
      <c r="K372"/>
      <c r="L372"/>
      <c r="M372"/>
      <c r="N372"/>
      <c r="O372"/>
      <c r="P372"/>
      <c r="Q372"/>
      <c r="R372"/>
      <c r="S372"/>
      <c r="T372"/>
      <c r="U372"/>
      <c r="V372"/>
    </row>
    <row r="373" spans="9:22" ht="15" customHeight="1" x14ac:dyDescent="0.25">
      <c r="I373"/>
      <c r="K373"/>
      <c r="L373"/>
      <c r="M373"/>
      <c r="N373"/>
      <c r="O373"/>
      <c r="P373"/>
      <c r="Q373"/>
      <c r="R373"/>
      <c r="S373"/>
      <c r="T373"/>
      <c r="U373"/>
      <c r="V373"/>
    </row>
    <row r="374" spans="9:22" ht="15" customHeight="1" x14ac:dyDescent="0.25">
      <c r="I374"/>
      <c r="K374"/>
      <c r="L374"/>
      <c r="M374"/>
      <c r="N374"/>
      <c r="O374"/>
      <c r="P374"/>
      <c r="Q374"/>
      <c r="R374"/>
      <c r="S374"/>
      <c r="T374"/>
      <c r="U374"/>
      <c r="V374"/>
    </row>
    <row r="375" spans="9:22" ht="15" customHeight="1" x14ac:dyDescent="0.25">
      <c r="I375"/>
      <c r="K375"/>
      <c r="L375"/>
      <c r="M375"/>
      <c r="N375"/>
      <c r="O375"/>
      <c r="P375"/>
      <c r="Q375"/>
      <c r="R375"/>
      <c r="S375"/>
      <c r="T375"/>
      <c r="U375"/>
      <c r="V375"/>
    </row>
    <row r="376" spans="9:22" ht="15" customHeight="1" x14ac:dyDescent="0.25">
      <c r="I376"/>
      <c r="K376"/>
      <c r="L376"/>
      <c r="M376"/>
      <c r="N376"/>
      <c r="O376"/>
      <c r="P376"/>
      <c r="Q376"/>
      <c r="R376"/>
      <c r="S376"/>
      <c r="T376"/>
      <c r="U376"/>
      <c r="V376"/>
    </row>
    <row r="377" spans="9:22" ht="15" customHeight="1" x14ac:dyDescent="0.25">
      <c r="I377"/>
      <c r="K377"/>
      <c r="L377"/>
      <c r="M377"/>
      <c r="N377"/>
      <c r="O377"/>
      <c r="P377"/>
      <c r="Q377"/>
      <c r="R377"/>
      <c r="S377"/>
      <c r="T377"/>
      <c r="U377"/>
      <c r="V377"/>
    </row>
    <row r="378" spans="9:22" ht="15" customHeight="1" x14ac:dyDescent="0.25">
      <c r="I378"/>
      <c r="K378"/>
      <c r="L378"/>
      <c r="M378"/>
      <c r="N378"/>
      <c r="O378"/>
      <c r="P378"/>
      <c r="Q378"/>
      <c r="R378"/>
      <c r="S378"/>
      <c r="T378"/>
      <c r="U378"/>
      <c r="V378"/>
    </row>
    <row r="379" spans="9:22" ht="15" customHeight="1" x14ac:dyDescent="0.25">
      <c r="I379"/>
      <c r="K379"/>
      <c r="L379"/>
      <c r="M379"/>
      <c r="N379"/>
      <c r="O379"/>
      <c r="P379"/>
      <c r="Q379"/>
      <c r="R379"/>
      <c r="S379"/>
      <c r="T379"/>
      <c r="U379"/>
      <c r="V379"/>
    </row>
    <row r="380" spans="9:22" ht="15" customHeight="1" x14ac:dyDescent="0.25">
      <c r="I380"/>
      <c r="K380"/>
      <c r="L380"/>
      <c r="M380"/>
      <c r="N380"/>
      <c r="O380"/>
      <c r="P380"/>
      <c r="Q380"/>
      <c r="R380"/>
      <c r="S380"/>
      <c r="T380"/>
      <c r="U380"/>
      <c r="V380"/>
    </row>
    <row r="381" spans="9:22" ht="15" customHeight="1" x14ac:dyDescent="0.25">
      <c r="I381"/>
      <c r="K381"/>
      <c r="L381"/>
      <c r="M381"/>
      <c r="N381"/>
      <c r="O381"/>
      <c r="P381"/>
      <c r="Q381"/>
      <c r="R381"/>
      <c r="S381"/>
      <c r="T381"/>
      <c r="U381"/>
      <c r="V381"/>
    </row>
    <row r="382" spans="9:22" ht="15" customHeight="1" x14ac:dyDescent="0.25">
      <c r="I382"/>
      <c r="K382"/>
      <c r="L382"/>
      <c r="M382"/>
      <c r="N382"/>
      <c r="O382"/>
      <c r="P382"/>
      <c r="Q382"/>
      <c r="R382"/>
      <c r="S382"/>
      <c r="T382"/>
      <c r="U382"/>
      <c r="V382"/>
    </row>
    <row r="383" spans="9:22" ht="15" customHeight="1" x14ac:dyDescent="0.25">
      <c r="I383"/>
      <c r="K383"/>
      <c r="L383"/>
      <c r="M383"/>
      <c r="N383"/>
      <c r="O383"/>
      <c r="P383"/>
      <c r="Q383"/>
      <c r="R383"/>
      <c r="S383"/>
      <c r="T383"/>
      <c r="U383"/>
      <c r="V383"/>
    </row>
    <row r="384" spans="9:22" ht="15" customHeight="1" x14ac:dyDescent="0.25">
      <c r="I384"/>
      <c r="K384"/>
      <c r="L384"/>
      <c r="M384"/>
      <c r="N384"/>
      <c r="O384"/>
      <c r="P384"/>
      <c r="Q384"/>
      <c r="R384"/>
      <c r="S384"/>
      <c r="T384"/>
      <c r="U384"/>
      <c r="V384"/>
    </row>
    <row r="385" spans="9:22" ht="15" customHeight="1" x14ac:dyDescent="0.25">
      <c r="I385"/>
      <c r="K385"/>
      <c r="L385"/>
      <c r="M385"/>
      <c r="N385"/>
      <c r="O385"/>
      <c r="P385"/>
      <c r="Q385"/>
      <c r="R385"/>
      <c r="S385"/>
      <c r="T385"/>
      <c r="U385"/>
      <c r="V385"/>
    </row>
    <row r="386" spans="9:22" ht="15" customHeight="1" x14ac:dyDescent="0.25">
      <c r="I386"/>
      <c r="K386"/>
      <c r="L386"/>
      <c r="M386"/>
      <c r="N386"/>
      <c r="O386"/>
      <c r="P386"/>
      <c r="Q386"/>
      <c r="R386"/>
      <c r="S386"/>
      <c r="T386"/>
      <c r="U386"/>
      <c r="V386"/>
    </row>
    <row r="387" spans="9:22" ht="15" customHeight="1" x14ac:dyDescent="0.25">
      <c r="I387"/>
      <c r="K387"/>
      <c r="L387"/>
      <c r="M387"/>
      <c r="N387"/>
      <c r="O387"/>
      <c r="P387"/>
      <c r="Q387"/>
      <c r="R387"/>
      <c r="S387"/>
      <c r="T387"/>
      <c r="U387"/>
      <c r="V387"/>
    </row>
    <row r="388" spans="9:22" ht="15" customHeight="1" x14ac:dyDescent="0.25">
      <c r="I388"/>
      <c r="K388"/>
      <c r="L388"/>
      <c r="M388"/>
      <c r="N388"/>
      <c r="O388"/>
      <c r="P388"/>
      <c r="Q388"/>
      <c r="R388"/>
      <c r="S388"/>
      <c r="T388"/>
      <c r="U388"/>
      <c r="V388"/>
    </row>
    <row r="389" spans="9:22" ht="15" customHeight="1" x14ac:dyDescent="0.25">
      <c r="I389"/>
      <c r="K389"/>
      <c r="L389"/>
      <c r="M389"/>
      <c r="N389"/>
      <c r="O389"/>
      <c r="P389"/>
      <c r="Q389"/>
      <c r="R389"/>
      <c r="S389"/>
      <c r="T389"/>
      <c r="U389"/>
      <c r="V389"/>
    </row>
    <row r="390" spans="9:22" ht="15" customHeight="1" x14ac:dyDescent="0.25">
      <c r="I390"/>
      <c r="K390"/>
      <c r="L390"/>
      <c r="M390"/>
      <c r="N390"/>
      <c r="O390"/>
      <c r="P390"/>
      <c r="Q390"/>
      <c r="R390"/>
      <c r="S390"/>
      <c r="T390"/>
      <c r="U390"/>
      <c r="V390"/>
    </row>
    <row r="391" spans="9:22" ht="15" customHeight="1" x14ac:dyDescent="0.25">
      <c r="I391"/>
      <c r="K391"/>
      <c r="L391"/>
      <c r="M391"/>
      <c r="N391"/>
      <c r="O391"/>
      <c r="P391"/>
      <c r="Q391"/>
      <c r="R391"/>
      <c r="S391"/>
      <c r="T391"/>
      <c r="U391"/>
      <c r="V391"/>
    </row>
    <row r="392" spans="9:22" ht="15" customHeight="1" x14ac:dyDescent="0.25">
      <c r="I392"/>
      <c r="K392"/>
      <c r="L392"/>
      <c r="M392"/>
      <c r="N392"/>
      <c r="O392"/>
      <c r="P392"/>
      <c r="Q392"/>
      <c r="R392"/>
      <c r="S392"/>
      <c r="T392"/>
      <c r="U392"/>
      <c r="V392"/>
    </row>
    <row r="393" spans="9:22" ht="15" customHeight="1" x14ac:dyDescent="0.25">
      <c r="I393"/>
      <c r="K393"/>
      <c r="L393"/>
      <c r="M393"/>
      <c r="N393"/>
      <c r="O393"/>
      <c r="P393"/>
      <c r="Q393"/>
      <c r="R393"/>
      <c r="S393"/>
      <c r="T393"/>
      <c r="U393"/>
      <c r="V393"/>
    </row>
    <row r="394" spans="9:22" ht="15" customHeight="1" x14ac:dyDescent="0.25">
      <c r="I394"/>
      <c r="K394"/>
      <c r="L394"/>
      <c r="M394"/>
      <c r="N394"/>
      <c r="O394"/>
      <c r="P394"/>
      <c r="Q394"/>
      <c r="R394"/>
      <c r="S394"/>
      <c r="T394"/>
      <c r="U394"/>
      <c r="V394"/>
    </row>
    <row r="395" spans="9:22" ht="15" customHeight="1" x14ac:dyDescent="0.25">
      <c r="I395"/>
      <c r="K395"/>
      <c r="L395"/>
      <c r="M395"/>
      <c r="N395"/>
      <c r="O395"/>
      <c r="P395"/>
      <c r="Q395"/>
      <c r="R395"/>
      <c r="S395"/>
      <c r="T395"/>
      <c r="U395"/>
      <c r="V395"/>
    </row>
    <row r="396" spans="9:22" ht="15" customHeight="1" x14ac:dyDescent="0.25">
      <c r="I396"/>
      <c r="K396"/>
      <c r="L396"/>
      <c r="M396"/>
      <c r="N396"/>
      <c r="O396"/>
      <c r="P396"/>
      <c r="Q396"/>
      <c r="R396"/>
      <c r="S396"/>
      <c r="T396"/>
      <c r="U396"/>
      <c r="V396"/>
    </row>
    <row r="397" spans="9:22" ht="15" customHeight="1" x14ac:dyDescent="0.25">
      <c r="I397"/>
      <c r="K397"/>
      <c r="L397"/>
      <c r="M397"/>
      <c r="N397"/>
      <c r="O397"/>
      <c r="P397"/>
      <c r="Q397"/>
      <c r="R397"/>
      <c r="S397"/>
      <c r="T397"/>
      <c r="U397"/>
      <c r="V397"/>
    </row>
    <row r="398" spans="9:22" ht="15" customHeight="1" x14ac:dyDescent="0.25">
      <c r="I398"/>
      <c r="K398"/>
      <c r="L398"/>
      <c r="M398"/>
      <c r="N398"/>
      <c r="O398"/>
      <c r="P398"/>
      <c r="Q398"/>
      <c r="R398"/>
      <c r="S398"/>
      <c r="T398"/>
      <c r="U398"/>
      <c r="V398"/>
    </row>
    <row r="399" spans="9:22" ht="15" customHeight="1" x14ac:dyDescent="0.25">
      <c r="I399"/>
      <c r="K399"/>
      <c r="L399"/>
      <c r="M399"/>
      <c r="N399"/>
      <c r="O399"/>
      <c r="P399"/>
      <c r="Q399"/>
      <c r="R399"/>
      <c r="S399"/>
      <c r="T399"/>
      <c r="U399"/>
      <c r="V399"/>
    </row>
    <row r="400" spans="9:22" ht="15" customHeight="1" x14ac:dyDescent="0.25">
      <c r="I400"/>
      <c r="K400"/>
      <c r="L400"/>
      <c r="M400"/>
      <c r="N400"/>
      <c r="O400"/>
      <c r="P400"/>
      <c r="Q400"/>
      <c r="R400"/>
      <c r="S400"/>
      <c r="T400"/>
      <c r="U400"/>
      <c r="V400"/>
    </row>
    <row r="401" spans="9:22" ht="15" customHeight="1" x14ac:dyDescent="0.25">
      <c r="I401"/>
      <c r="K401"/>
      <c r="L401"/>
      <c r="M401"/>
      <c r="N401"/>
      <c r="O401"/>
      <c r="P401"/>
      <c r="Q401"/>
      <c r="R401"/>
      <c r="S401"/>
      <c r="T401"/>
      <c r="U401"/>
      <c r="V401"/>
    </row>
    <row r="402" spans="9:22" ht="15" customHeight="1" x14ac:dyDescent="0.25">
      <c r="I402"/>
      <c r="K402"/>
      <c r="L402"/>
      <c r="M402"/>
      <c r="N402"/>
      <c r="O402"/>
      <c r="P402"/>
      <c r="Q402"/>
      <c r="R402"/>
      <c r="S402"/>
      <c r="T402"/>
      <c r="U402"/>
      <c r="V402"/>
    </row>
    <row r="403" spans="9:22" ht="15" customHeight="1" x14ac:dyDescent="0.25">
      <c r="I403"/>
      <c r="K403"/>
      <c r="L403"/>
      <c r="M403"/>
      <c r="N403"/>
      <c r="O403"/>
      <c r="P403"/>
      <c r="Q403"/>
      <c r="R403"/>
      <c r="S403"/>
      <c r="T403"/>
      <c r="U403"/>
      <c r="V403"/>
    </row>
    <row r="404" spans="9:22" ht="15" customHeight="1" x14ac:dyDescent="0.25">
      <c r="I404"/>
      <c r="K404"/>
      <c r="L404"/>
      <c r="M404"/>
      <c r="N404"/>
      <c r="O404"/>
      <c r="P404"/>
      <c r="Q404"/>
      <c r="R404"/>
      <c r="S404"/>
      <c r="T404"/>
      <c r="U404"/>
      <c r="V404"/>
    </row>
    <row r="405" spans="9:22" ht="15" customHeight="1" x14ac:dyDescent="0.25">
      <c r="I405"/>
      <c r="K405"/>
      <c r="L405"/>
      <c r="M405"/>
      <c r="N405"/>
      <c r="O405"/>
      <c r="P405"/>
      <c r="Q405"/>
      <c r="R405"/>
      <c r="S405"/>
      <c r="T405"/>
      <c r="U405"/>
      <c r="V405"/>
    </row>
    <row r="406" spans="9:22" ht="15" customHeight="1" x14ac:dyDescent="0.25">
      <c r="I406"/>
      <c r="K406"/>
      <c r="L406"/>
      <c r="M406"/>
      <c r="N406"/>
      <c r="O406"/>
      <c r="P406"/>
      <c r="Q406"/>
      <c r="R406"/>
      <c r="S406"/>
      <c r="T406"/>
      <c r="U406"/>
      <c r="V406"/>
    </row>
    <row r="407" spans="9:22" ht="15" customHeight="1" x14ac:dyDescent="0.25">
      <c r="I407"/>
      <c r="K407"/>
      <c r="L407"/>
      <c r="M407"/>
      <c r="N407"/>
      <c r="O407"/>
      <c r="P407"/>
      <c r="Q407"/>
      <c r="R407"/>
      <c r="S407"/>
      <c r="T407"/>
      <c r="U407"/>
      <c r="V407"/>
    </row>
    <row r="408" spans="9:22" ht="15" customHeight="1" x14ac:dyDescent="0.25">
      <c r="I408"/>
      <c r="K408"/>
      <c r="L408"/>
      <c r="M408"/>
      <c r="N408"/>
      <c r="O408"/>
      <c r="P408"/>
      <c r="Q408"/>
      <c r="R408"/>
      <c r="S408"/>
      <c r="T408"/>
      <c r="U408"/>
      <c r="V408"/>
    </row>
    <row r="409" spans="9:22" ht="15" customHeight="1" x14ac:dyDescent="0.25">
      <c r="I409"/>
      <c r="K409"/>
      <c r="L409"/>
      <c r="M409"/>
      <c r="N409"/>
      <c r="O409"/>
      <c r="P409"/>
      <c r="Q409"/>
      <c r="R409"/>
      <c r="S409"/>
      <c r="T409"/>
      <c r="U409"/>
      <c r="V409"/>
    </row>
    <row r="410" spans="9:22" ht="15" customHeight="1" x14ac:dyDescent="0.25">
      <c r="I410"/>
      <c r="K410"/>
      <c r="L410"/>
      <c r="M410"/>
      <c r="N410"/>
      <c r="O410"/>
      <c r="P410"/>
      <c r="Q410"/>
      <c r="R410"/>
      <c r="S410"/>
      <c r="T410"/>
      <c r="U410"/>
      <c r="V410"/>
    </row>
    <row r="411" spans="9:22" ht="15" customHeight="1" x14ac:dyDescent="0.25">
      <c r="I411"/>
      <c r="K411"/>
      <c r="L411"/>
      <c r="M411"/>
      <c r="N411"/>
      <c r="O411"/>
      <c r="P411"/>
      <c r="Q411"/>
      <c r="R411"/>
      <c r="S411"/>
      <c r="T411"/>
      <c r="U411"/>
      <c r="V411"/>
    </row>
    <row r="412" spans="9:22" ht="15" customHeight="1" x14ac:dyDescent="0.25">
      <c r="I412"/>
      <c r="K412"/>
      <c r="L412"/>
      <c r="M412"/>
      <c r="N412"/>
      <c r="O412"/>
      <c r="P412"/>
      <c r="Q412"/>
      <c r="R412"/>
      <c r="S412"/>
      <c r="T412"/>
      <c r="U412"/>
      <c r="V412"/>
    </row>
    <row r="413" spans="9:22" ht="15" customHeight="1" x14ac:dyDescent="0.25">
      <c r="I413"/>
      <c r="K413"/>
      <c r="L413"/>
      <c r="M413"/>
      <c r="N413"/>
      <c r="O413"/>
      <c r="P413"/>
      <c r="Q413"/>
      <c r="R413"/>
      <c r="S413"/>
      <c r="T413"/>
      <c r="U413"/>
      <c r="V413"/>
    </row>
    <row r="414" spans="9:22" ht="15" customHeight="1" x14ac:dyDescent="0.25">
      <c r="I414"/>
      <c r="K414"/>
      <c r="L414"/>
      <c r="M414"/>
      <c r="N414"/>
      <c r="O414"/>
      <c r="P414"/>
      <c r="Q414"/>
      <c r="R414"/>
      <c r="S414"/>
      <c r="T414"/>
      <c r="U414"/>
      <c r="V414"/>
    </row>
    <row r="415" spans="9:22" ht="15" customHeight="1" x14ac:dyDescent="0.25">
      <c r="I415"/>
      <c r="K415"/>
      <c r="L415"/>
      <c r="M415"/>
      <c r="N415"/>
      <c r="O415"/>
      <c r="P415"/>
      <c r="Q415"/>
      <c r="R415"/>
      <c r="S415"/>
      <c r="T415"/>
      <c r="U415"/>
      <c r="V415"/>
    </row>
    <row r="416" spans="9:22" ht="15" customHeight="1" x14ac:dyDescent="0.25">
      <c r="I416"/>
      <c r="K416"/>
      <c r="L416"/>
      <c r="M416"/>
      <c r="N416"/>
      <c r="O416"/>
      <c r="P416"/>
      <c r="Q416"/>
      <c r="R416"/>
      <c r="S416"/>
      <c r="T416"/>
      <c r="U416"/>
      <c r="V416"/>
    </row>
    <row r="417" spans="9:22" ht="15" customHeight="1" x14ac:dyDescent="0.25">
      <c r="I417"/>
      <c r="K417"/>
      <c r="L417"/>
      <c r="M417"/>
      <c r="N417"/>
      <c r="O417"/>
      <c r="P417"/>
      <c r="Q417"/>
      <c r="R417"/>
      <c r="S417"/>
      <c r="T417"/>
      <c r="U417"/>
      <c r="V417"/>
    </row>
    <row r="418" spans="9:22" ht="15" customHeight="1" x14ac:dyDescent="0.25">
      <c r="I418"/>
      <c r="K418"/>
      <c r="L418"/>
      <c r="M418"/>
      <c r="N418"/>
      <c r="O418"/>
      <c r="P418"/>
      <c r="Q418"/>
      <c r="R418"/>
      <c r="S418"/>
      <c r="T418"/>
      <c r="U418"/>
      <c r="V418"/>
    </row>
    <row r="419" spans="9:22" ht="15" customHeight="1" x14ac:dyDescent="0.25">
      <c r="I419"/>
      <c r="K419"/>
      <c r="L419"/>
      <c r="M419"/>
      <c r="N419"/>
      <c r="O419"/>
      <c r="P419"/>
      <c r="Q419"/>
      <c r="R419"/>
      <c r="S419"/>
      <c r="T419"/>
      <c r="U419"/>
      <c r="V419"/>
    </row>
    <row r="420" spans="9:22" ht="15" customHeight="1" x14ac:dyDescent="0.25">
      <c r="I420"/>
      <c r="K420"/>
      <c r="L420"/>
      <c r="M420"/>
      <c r="N420"/>
      <c r="O420"/>
      <c r="P420"/>
      <c r="Q420"/>
      <c r="R420"/>
      <c r="S420"/>
      <c r="T420"/>
      <c r="U420"/>
      <c r="V420"/>
    </row>
    <row r="421" spans="9:22" ht="15" customHeight="1" x14ac:dyDescent="0.25">
      <c r="I421"/>
      <c r="K421"/>
      <c r="L421"/>
      <c r="M421"/>
      <c r="N421"/>
      <c r="O421"/>
      <c r="P421"/>
      <c r="Q421"/>
      <c r="R421"/>
      <c r="S421"/>
      <c r="T421"/>
      <c r="U421"/>
      <c r="V421"/>
    </row>
    <row r="422" spans="9:22" ht="15" customHeight="1" x14ac:dyDescent="0.25">
      <c r="I422"/>
      <c r="K422"/>
      <c r="L422"/>
      <c r="M422"/>
      <c r="N422"/>
      <c r="O422"/>
      <c r="P422"/>
      <c r="Q422"/>
      <c r="R422"/>
      <c r="S422"/>
      <c r="T422"/>
      <c r="U422"/>
      <c r="V422"/>
    </row>
    <row r="423" spans="9:22" ht="15" customHeight="1" x14ac:dyDescent="0.25">
      <c r="I423"/>
      <c r="K423"/>
      <c r="L423"/>
      <c r="M423"/>
      <c r="N423"/>
      <c r="O423"/>
      <c r="P423"/>
      <c r="Q423"/>
      <c r="R423"/>
      <c r="S423"/>
      <c r="T423"/>
      <c r="U423"/>
      <c r="V423"/>
    </row>
    <row r="424" spans="9:22" ht="15" customHeight="1" x14ac:dyDescent="0.25">
      <c r="I424"/>
      <c r="K424"/>
      <c r="L424"/>
      <c r="M424"/>
      <c r="N424"/>
      <c r="O424"/>
      <c r="P424"/>
      <c r="Q424"/>
      <c r="R424"/>
      <c r="S424"/>
      <c r="T424"/>
      <c r="U424"/>
      <c r="V424"/>
    </row>
    <row r="425" spans="9:22" ht="15" customHeight="1" x14ac:dyDescent="0.25">
      <c r="I425"/>
      <c r="K425"/>
      <c r="L425"/>
      <c r="M425"/>
      <c r="N425"/>
      <c r="O425"/>
      <c r="P425"/>
      <c r="Q425"/>
      <c r="R425"/>
      <c r="S425"/>
      <c r="T425"/>
      <c r="U425"/>
      <c r="V425"/>
    </row>
    <row r="426" spans="9:22" ht="15" customHeight="1" x14ac:dyDescent="0.25">
      <c r="I426"/>
      <c r="K426"/>
      <c r="L426"/>
      <c r="M426"/>
      <c r="N426"/>
      <c r="O426"/>
      <c r="P426"/>
      <c r="Q426"/>
      <c r="R426"/>
      <c r="S426"/>
      <c r="T426"/>
      <c r="U426"/>
      <c r="V426"/>
    </row>
    <row r="427" spans="9:22" ht="15" customHeight="1" x14ac:dyDescent="0.25">
      <c r="I427"/>
      <c r="K427"/>
      <c r="L427"/>
      <c r="M427"/>
      <c r="N427"/>
      <c r="O427"/>
      <c r="P427"/>
      <c r="Q427"/>
      <c r="R427"/>
      <c r="S427"/>
      <c r="T427"/>
      <c r="U427"/>
      <c r="V427"/>
    </row>
    <row r="428" spans="9:22" ht="15" customHeight="1" x14ac:dyDescent="0.25">
      <c r="I428"/>
      <c r="K428"/>
      <c r="L428"/>
      <c r="M428"/>
      <c r="N428"/>
      <c r="O428"/>
      <c r="P428"/>
      <c r="Q428"/>
      <c r="R428"/>
      <c r="S428"/>
      <c r="T428"/>
      <c r="U428"/>
      <c r="V428"/>
    </row>
    <row r="429" spans="9:22" ht="15" customHeight="1" x14ac:dyDescent="0.25">
      <c r="I429"/>
      <c r="K429"/>
      <c r="L429"/>
      <c r="M429"/>
      <c r="N429"/>
      <c r="O429"/>
      <c r="P429"/>
      <c r="Q429"/>
      <c r="R429"/>
      <c r="S429"/>
      <c r="T429"/>
      <c r="U429"/>
      <c r="V429"/>
    </row>
    <row r="430" spans="9:22" ht="15" customHeight="1" x14ac:dyDescent="0.25">
      <c r="I430"/>
      <c r="K430"/>
      <c r="L430"/>
      <c r="M430"/>
      <c r="N430"/>
      <c r="O430"/>
      <c r="P430"/>
      <c r="Q430"/>
      <c r="R430"/>
      <c r="S430"/>
      <c r="T430"/>
      <c r="U430"/>
      <c r="V430"/>
    </row>
    <row r="431" spans="9:22" ht="15" customHeight="1" x14ac:dyDescent="0.25">
      <c r="I431"/>
      <c r="K431"/>
      <c r="L431"/>
      <c r="M431"/>
      <c r="N431"/>
      <c r="O431"/>
      <c r="P431"/>
      <c r="Q431"/>
      <c r="R431"/>
      <c r="S431"/>
      <c r="T431"/>
      <c r="U431"/>
      <c r="V431"/>
    </row>
    <row r="432" spans="9:22" ht="15" customHeight="1" x14ac:dyDescent="0.25">
      <c r="I432"/>
      <c r="K432"/>
      <c r="L432"/>
      <c r="M432"/>
      <c r="N432"/>
      <c r="O432"/>
      <c r="P432"/>
      <c r="Q432"/>
      <c r="R432"/>
      <c r="S432"/>
      <c r="T432"/>
      <c r="U432"/>
      <c r="V432"/>
    </row>
    <row r="433" spans="9:22" ht="15" customHeight="1" x14ac:dyDescent="0.25">
      <c r="I433"/>
      <c r="K433"/>
      <c r="L433"/>
      <c r="M433"/>
      <c r="N433"/>
      <c r="O433"/>
      <c r="P433"/>
      <c r="Q433"/>
      <c r="R433"/>
      <c r="S433"/>
      <c r="T433"/>
      <c r="U433"/>
      <c r="V433"/>
    </row>
    <row r="434" spans="9:22" ht="15" customHeight="1" x14ac:dyDescent="0.25">
      <c r="I434"/>
      <c r="K434"/>
      <c r="L434"/>
      <c r="M434"/>
      <c r="N434"/>
      <c r="O434"/>
      <c r="P434"/>
      <c r="Q434"/>
      <c r="R434"/>
      <c r="S434"/>
      <c r="T434"/>
      <c r="U434"/>
      <c r="V434"/>
    </row>
    <row r="435" spans="9:22" ht="15" customHeight="1" x14ac:dyDescent="0.25">
      <c r="I435"/>
      <c r="K435"/>
      <c r="L435"/>
      <c r="M435"/>
      <c r="N435"/>
      <c r="O435"/>
      <c r="P435"/>
      <c r="Q435"/>
      <c r="R435"/>
      <c r="S435"/>
      <c r="T435"/>
      <c r="U435"/>
      <c r="V435"/>
    </row>
    <row r="436" spans="9:22" ht="15" customHeight="1" x14ac:dyDescent="0.25">
      <c r="I436"/>
      <c r="K436"/>
      <c r="L436"/>
      <c r="M436"/>
      <c r="N436"/>
      <c r="O436"/>
      <c r="P436"/>
      <c r="Q436"/>
      <c r="R436"/>
      <c r="S436"/>
      <c r="T436"/>
      <c r="U436"/>
      <c r="V436"/>
    </row>
    <row r="437" spans="9:22" ht="15" customHeight="1" x14ac:dyDescent="0.25">
      <c r="I437"/>
      <c r="K437"/>
      <c r="L437"/>
      <c r="M437"/>
      <c r="N437"/>
      <c r="O437"/>
      <c r="P437"/>
      <c r="Q437"/>
      <c r="R437"/>
      <c r="S437"/>
      <c r="T437"/>
      <c r="U437"/>
      <c r="V437"/>
    </row>
    <row r="438" spans="9:22" ht="15" customHeight="1" x14ac:dyDescent="0.25">
      <c r="I438"/>
      <c r="K438"/>
      <c r="L438"/>
      <c r="M438"/>
      <c r="N438"/>
      <c r="O438"/>
      <c r="P438"/>
      <c r="Q438"/>
      <c r="R438"/>
      <c r="S438"/>
      <c r="T438"/>
      <c r="U438"/>
      <c r="V438"/>
    </row>
    <row r="439" spans="9:22" ht="15" customHeight="1" x14ac:dyDescent="0.25">
      <c r="I439"/>
      <c r="K439"/>
      <c r="L439"/>
      <c r="M439"/>
      <c r="N439"/>
      <c r="O439"/>
      <c r="P439"/>
      <c r="Q439"/>
      <c r="R439"/>
      <c r="S439"/>
      <c r="T439"/>
      <c r="U439"/>
      <c r="V439"/>
    </row>
    <row r="440" spans="9:22" ht="15" customHeight="1" x14ac:dyDescent="0.25">
      <c r="I440"/>
      <c r="K440"/>
      <c r="L440"/>
      <c r="M440"/>
      <c r="N440"/>
      <c r="O440"/>
      <c r="P440"/>
      <c r="Q440"/>
      <c r="R440"/>
      <c r="S440"/>
      <c r="T440"/>
      <c r="U440"/>
      <c r="V440"/>
    </row>
    <row r="441" spans="9:22" ht="15" customHeight="1" x14ac:dyDescent="0.25">
      <c r="I441"/>
      <c r="K441"/>
      <c r="L441"/>
      <c r="M441"/>
      <c r="N441"/>
      <c r="O441"/>
      <c r="P441"/>
      <c r="Q441"/>
      <c r="R441"/>
      <c r="S441"/>
      <c r="T441"/>
      <c r="U441"/>
      <c r="V441"/>
    </row>
    <row r="442" spans="9:22" ht="15" customHeight="1" x14ac:dyDescent="0.25">
      <c r="I442"/>
      <c r="K442"/>
      <c r="L442"/>
      <c r="M442"/>
      <c r="N442"/>
      <c r="O442"/>
      <c r="P442"/>
      <c r="Q442"/>
      <c r="R442"/>
      <c r="S442"/>
      <c r="T442"/>
      <c r="U442"/>
      <c r="V442"/>
    </row>
    <row r="443" spans="9:22" ht="15" customHeight="1" x14ac:dyDescent="0.25">
      <c r="I443"/>
      <c r="K443"/>
      <c r="L443"/>
      <c r="M443"/>
      <c r="N443"/>
      <c r="O443"/>
      <c r="P443"/>
      <c r="Q443"/>
      <c r="R443"/>
      <c r="S443"/>
      <c r="T443"/>
      <c r="U443"/>
      <c r="V443"/>
    </row>
    <row r="444" spans="9:22" ht="15" customHeight="1" x14ac:dyDescent="0.25">
      <c r="I444"/>
      <c r="K444"/>
      <c r="L444"/>
      <c r="M444"/>
      <c r="N444"/>
      <c r="O444"/>
      <c r="P444"/>
      <c r="Q444"/>
      <c r="R444"/>
      <c r="S444"/>
      <c r="T444"/>
      <c r="U444"/>
      <c r="V444"/>
    </row>
    <row r="445" spans="9:22" ht="15" customHeight="1" x14ac:dyDescent="0.25">
      <c r="I445"/>
      <c r="K445"/>
      <c r="L445"/>
      <c r="M445"/>
      <c r="N445"/>
      <c r="O445"/>
      <c r="P445"/>
      <c r="Q445"/>
      <c r="R445"/>
      <c r="S445"/>
      <c r="T445"/>
      <c r="U445"/>
      <c r="V445"/>
    </row>
    <row r="446" spans="9:22" ht="15" customHeight="1" x14ac:dyDescent="0.25">
      <c r="I446"/>
      <c r="K446"/>
      <c r="L446"/>
      <c r="M446"/>
      <c r="N446"/>
      <c r="O446"/>
      <c r="P446"/>
      <c r="Q446"/>
      <c r="R446"/>
      <c r="S446"/>
      <c r="T446"/>
      <c r="U446"/>
      <c r="V446"/>
    </row>
    <row r="447" spans="9:22" ht="15" customHeight="1" x14ac:dyDescent="0.25">
      <c r="I447"/>
      <c r="K447"/>
      <c r="L447"/>
      <c r="M447"/>
      <c r="N447"/>
      <c r="O447"/>
      <c r="P447"/>
      <c r="Q447"/>
      <c r="R447"/>
      <c r="S447"/>
      <c r="T447"/>
      <c r="U447"/>
      <c r="V447"/>
    </row>
    <row r="448" spans="9:22" ht="15" customHeight="1" x14ac:dyDescent="0.25">
      <c r="I448"/>
      <c r="K448"/>
      <c r="L448"/>
      <c r="M448"/>
      <c r="N448"/>
      <c r="O448"/>
      <c r="P448"/>
      <c r="Q448"/>
      <c r="R448"/>
      <c r="S448"/>
      <c r="T448"/>
      <c r="U448"/>
      <c r="V448"/>
    </row>
    <row r="449" spans="9:22" ht="15" customHeight="1" x14ac:dyDescent="0.25">
      <c r="I449"/>
      <c r="K449"/>
      <c r="L449"/>
      <c r="M449"/>
      <c r="N449"/>
      <c r="O449"/>
      <c r="P449"/>
      <c r="Q449"/>
      <c r="R449"/>
      <c r="S449"/>
      <c r="T449"/>
      <c r="U449"/>
      <c r="V449"/>
    </row>
    <row r="450" spans="9:22" ht="15" customHeight="1" x14ac:dyDescent="0.25">
      <c r="I450"/>
      <c r="K450"/>
      <c r="L450"/>
      <c r="M450"/>
      <c r="N450"/>
      <c r="O450"/>
      <c r="P450"/>
      <c r="Q450"/>
      <c r="R450"/>
      <c r="S450"/>
      <c r="T450"/>
      <c r="U450"/>
      <c r="V450"/>
    </row>
    <row r="451" spans="9:22" ht="15" customHeight="1" x14ac:dyDescent="0.25">
      <c r="I451"/>
      <c r="K451"/>
      <c r="L451"/>
      <c r="M451"/>
      <c r="N451"/>
      <c r="O451"/>
      <c r="P451"/>
      <c r="Q451"/>
      <c r="R451"/>
      <c r="S451"/>
      <c r="T451"/>
      <c r="U451"/>
      <c r="V451"/>
    </row>
    <row r="452" spans="9:22" ht="15" customHeight="1" x14ac:dyDescent="0.25">
      <c r="I452"/>
      <c r="K452"/>
      <c r="L452"/>
      <c r="M452"/>
      <c r="N452"/>
      <c r="O452"/>
      <c r="P452"/>
      <c r="Q452"/>
      <c r="R452"/>
      <c r="S452"/>
      <c r="T452"/>
      <c r="U452"/>
      <c r="V452"/>
    </row>
    <row r="453" spans="9:22" ht="15" customHeight="1" x14ac:dyDescent="0.25">
      <c r="I453"/>
      <c r="K453"/>
      <c r="L453"/>
      <c r="M453"/>
      <c r="N453"/>
      <c r="O453"/>
      <c r="P453"/>
      <c r="Q453"/>
      <c r="R453"/>
      <c r="S453"/>
      <c r="T453"/>
      <c r="U453"/>
      <c r="V453"/>
    </row>
    <row r="454" spans="9:22" ht="15" customHeight="1" x14ac:dyDescent="0.25">
      <c r="I454"/>
      <c r="K454"/>
      <c r="L454"/>
      <c r="M454"/>
      <c r="N454"/>
      <c r="O454"/>
      <c r="P454"/>
      <c r="Q454"/>
      <c r="R454"/>
      <c r="S454"/>
      <c r="T454"/>
      <c r="U454"/>
      <c r="V454"/>
    </row>
    <row r="455" spans="9:22" ht="15" customHeight="1" x14ac:dyDescent="0.25">
      <c r="I455"/>
      <c r="K455"/>
      <c r="L455"/>
      <c r="M455"/>
      <c r="N455"/>
      <c r="O455"/>
      <c r="P455"/>
      <c r="Q455"/>
      <c r="R455"/>
      <c r="S455"/>
      <c r="T455"/>
      <c r="U455"/>
      <c r="V455"/>
    </row>
    <row r="456" spans="9:22" ht="15" customHeight="1" x14ac:dyDescent="0.25">
      <c r="I456"/>
      <c r="K456"/>
      <c r="L456"/>
      <c r="M456"/>
      <c r="N456"/>
      <c r="O456"/>
      <c r="P456"/>
      <c r="Q456"/>
      <c r="R456"/>
      <c r="S456"/>
      <c r="T456"/>
      <c r="U456"/>
      <c r="V456"/>
    </row>
    <row r="457" spans="9:22" ht="15" customHeight="1" x14ac:dyDescent="0.25">
      <c r="I457"/>
      <c r="K457"/>
      <c r="L457"/>
      <c r="M457"/>
      <c r="N457"/>
      <c r="O457"/>
      <c r="P457"/>
      <c r="Q457"/>
      <c r="R457"/>
      <c r="S457"/>
      <c r="T457"/>
      <c r="U457"/>
      <c r="V457"/>
    </row>
    <row r="458" spans="9:22" ht="15" customHeight="1" x14ac:dyDescent="0.25">
      <c r="I458"/>
      <c r="K458"/>
      <c r="L458"/>
      <c r="M458"/>
      <c r="N458"/>
      <c r="O458"/>
      <c r="P458"/>
      <c r="Q458"/>
      <c r="R458"/>
      <c r="S458"/>
      <c r="T458"/>
      <c r="U458"/>
      <c r="V458"/>
    </row>
    <row r="459" spans="9:22" ht="15" customHeight="1" x14ac:dyDescent="0.25">
      <c r="I459"/>
      <c r="K459"/>
      <c r="L459"/>
      <c r="M459"/>
      <c r="N459"/>
      <c r="O459"/>
      <c r="P459"/>
      <c r="Q459"/>
      <c r="R459"/>
      <c r="S459"/>
      <c r="T459"/>
      <c r="U459"/>
      <c r="V459"/>
    </row>
    <row r="460" spans="9:22" ht="15" customHeight="1" x14ac:dyDescent="0.25">
      <c r="I460"/>
      <c r="K460"/>
      <c r="L460"/>
      <c r="M460"/>
      <c r="N460"/>
      <c r="O460"/>
      <c r="P460"/>
      <c r="Q460"/>
      <c r="R460"/>
      <c r="S460"/>
      <c r="T460"/>
      <c r="U460"/>
      <c r="V460"/>
    </row>
    <row r="461" spans="9:22" ht="15" customHeight="1" x14ac:dyDescent="0.25">
      <c r="I461"/>
      <c r="K461"/>
      <c r="L461"/>
      <c r="M461"/>
      <c r="N461"/>
      <c r="O461"/>
      <c r="P461"/>
      <c r="Q461"/>
      <c r="R461"/>
      <c r="S461"/>
      <c r="T461"/>
      <c r="U461"/>
      <c r="V461"/>
    </row>
    <row r="462" spans="9:22" ht="15" customHeight="1" x14ac:dyDescent="0.25">
      <c r="I462"/>
      <c r="K462"/>
      <c r="L462"/>
      <c r="M462"/>
      <c r="N462"/>
      <c r="O462"/>
      <c r="P462"/>
      <c r="Q462"/>
      <c r="R462"/>
      <c r="S462"/>
      <c r="T462"/>
      <c r="U462"/>
      <c r="V462"/>
    </row>
    <row r="463" spans="9:22" ht="15" customHeight="1" x14ac:dyDescent="0.25">
      <c r="I463"/>
      <c r="K463"/>
      <c r="L463"/>
      <c r="M463"/>
      <c r="N463"/>
      <c r="O463"/>
      <c r="P463"/>
      <c r="Q463"/>
      <c r="R463"/>
      <c r="S463"/>
      <c r="T463"/>
      <c r="U463"/>
      <c r="V463"/>
    </row>
    <row r="464" spans="9:22" ht="15" customHeight="1" x14ac:dyDescent="0.25">
      <c r="I464"/>
      <c r="K464"/>
      <c r="L464"/>
      <c r="M464"/>
      <c r="N464"/>
      <c r="O464"/>
      <c r="P464"/>
      <c r="Q464"/>
      <c r="R464"/>
      <c r="S464"/>
      <c r="T464"/>
      <c r="U464"/>
      <c r="V464"/>
    </row>
    <row r="465" spans="9:22" ht="15" customHeight="1" x14ac:dyDescent="0.25">
      <c r="I465"/>
      <c r="K465"/>
      <c r="L465"/>
      <c r="M465"/>
      <c r="N465"/>
      <c r="O465"/>
      <c r="P465"/>
      <c r="Q465"/>
      <c r="R465"/>
      <c r="S465"/>
      <c r="T465"/>
      <c r="U465"/>
      <c r="V465"/>
    </row>
    <row r="466" spans="9:22" ht="15" customHeight="1" x14ac:dyDescent="0.25">
      <c r="I466"/>
      <c r="K466"/>
      <c r="L466"/>
      <c r="M466"/>
      <c r="N466"/>
      <c r="O466"/>
      <c r="P466"/>
      <c r="Q466"/>
      <c r="R466"/>
      <c r="S466"/>
      <c r="T466"/>
      <c r="U466"/>
      <c r="V466"/>
    </row>
    <row r="467" spans="9:22" ht="15" customHeight="1" x14ac:dyDescent="0.25">
      <c r="I467"/>
      <c r="K467"/>
      <c r="L467"/>
      <c r="M467"/>
      <c r="N467"/>
      <c r="O467"/>
      <c r="P467"/>
      <c r="Q467"/>
      <c r="R467"/>
      <c r="S467"/>
      <c r="T467"/>
      <c r="U467"/>
      <c r="V467"/>
    </row>
    <row r="468" spans="9:22" ht="15" customHeight="1" x14ac:dyDescent="0.25">
      <c r="I468"/>
      <c r="K468"/>
      <c r="L468"/>
      <c r="M468"/>
      <c r="N468"/>
      <c r="O468"/>
      <c r="P468"/>
      <c r="Q468"/>
      <c r="R468"/>
      <c r="S468"/>
      <c r="T468"/>
      <c r="U468"/>
      <c r="V468"/>
    </row>
    <row r="469" spans="9:22" ht="15" customHeight="1" x14ac:dyDescent="0.25">
      <c r="I469"/>
      <c r="K469"/>
      <c r="L469"/>
      <c r="M469"/>
      <c r="N469"/>
      <c r="O469"/>
      <c r="P469"/>
      <c r="Q469"/>
      <c r="R469"/>
      <c r="S469"/>
      <c r="T469"/>
      <c r="U469"/>
      <c r="V469"/>
    </row>
    <row r="470" spans="9:22" ht="15" customHeight="1" x14ac:dyDescent="0.25">
      <c r="I470"/>
      <c r="K470"/>
      <c r="L470"/>
      <c r="M470"/>
      <c r="N470"/>
      <c r="O470"/>
      <c r="P470"/>
      <c r="Q470"/>
      <c r="R470"/>
      <c r="S470"/>
      <c r="T470"/>
      <c r="U470"/>
      <c r="V470"/>
    </row>
    <row r="471" spans="9:22" ht="15" customHeight="1" x14ac:dyDescent="0.25">
      <c r="I471"/>
      <c r="K471"/>
      <c r="L471"/>
      <c r="M471"/>
      <c r="N471"/>
      <c r="O471"/>
      <c r="P471"/>
      <c r="Q471"/>
      <c r="R471"/>
      <c r="S471"/>
      <c r="T471"/>
      <c r="U471"/>
      <c r="V471"/>
    </row>
    <row r="472" spans="9:22" ht="15" customHeight="1" x14ac:dyDescent="0.25">
      <c r="I472"/>
      <c r="K472"/>
      <c r="L472"/>
      <c r="M472"/>
      <c r="N472"/>
      <c r="O472"/>
      <c r="P472"/>
      <c r="Q472"/>
      <c r="R472"/>
      <c r="S472"/>
      <c r="T472"/>
      <c r="U472"/>
      <c r="V472"/>
    </row>
    <row r="473" spans="9:22" ht="15" customHeight="1" x14ac:dyDescent="0.25">
      <c r="I473"/>
      <c r="K473"/>
      <c r="L473"/>
      <c r="M473"/>
      <c r="N473"/>
      <c r="O473"/>
      <c r="P473"/>
      <c r="Q473"/>
      <c r="R473"/>
      <c r="S473"/>
      <c r="T473"/>
      <c r="U473"/>
      <c r="V473"/>
    </row>
    <row r="474" spans="9:22" ht="15" customHeight="1" x14ac:dyDescent="0.25">
      <c r="I474"/>
      <c r="K474"/>
      <c r="L474"/>
      <c r="M474"/>
      <c r="N474"/>
      <c r="O474"/>
      <c r="P474"/>
      <c r="Q474"/>
      <c r="R474"/>
      <c r="S474"/>
      <c r="T474"/>
      <c r="U474"/>
      <c r="V474"/>
    </row>
    <row r="475" spans="9:22" ht="15" customHeight="1" x14ac:dyDescent="0.25">
      <c r="I475"/>
      <c r="K475"/>
      <c r="L475"/>
      <c r="M475"/>
      <c r="N475"/>
      <c r="O475"/>
      <c r="P475"/>
      <c r="Q475"/>
      <c r="R475"/>
      <c r="S475"/>
      <c r="T475"/>
      <c r="U475"/>
      <c r="V475"/>
    </row>
    <row r="476" spans="9:22" ht="15" customHeight="1" x14ac:dyDescent="0.25">
      <c r="I476"/>
      <c r="K476"/>
      <c r="L476"/>
      <c r="M476"/>
      <c r="N476"/>
      <c r="O476"/>
      <c r="P476"/>
      <c r="Q476"/>
      <c r="R476"/>
      <c r="S476"/>
      <c r="T476"/>
      <c r="U476"/>
      <c r="V476"/>
    </row>
    <row r="477" spans="9:22" ht="15" customHeight="1" x14ac:dyDescent="0.25">
      <c r="I477"/>
      <c r="K477"/>
      <c r="L477"/>
      <c r="M477"/>
      <c r="N477"/>
      <c r="O477"/>
      <c r="P477"/>
      <c r="Q477"/>
      <c r="R477"/>
      <c r="S477"/>
      <c r="T477"/>
      <c r="U477"/>
      <c r="V477"/>
    </row>
    <row r="478" spans="9:22" ht="15" customHeight="1" x14ac:dyDescent="0.25">
      <c r="I478"/>
      <c r="K478"/>
      <c r="L478"/>
      <c r="M478"/>
      <c r="N478"/>
      <c r="O478"/>
      <c r="P478"/>
      <c r="Q478"/>
      <c r="R478"/>
      <c r="S478"/>
      <c r="T478"/>
      <c r="U478"/>
      <c r="V478"/>
    </row>
    <row r="479" spans="9:22" ht="15" customHeight="1" x14ac:dyDescent="0.25">
      <c r="I479"/>
      <c r="K479"/>
      <c r="L479"/>
      <c r="M479"/>
      <c r="N479"/>
      <c r="O479"/>
      <c r="P479"/>
      <c r="Q479"/>
      <c r="R479"/>
      <c r="S479"/>
      <c r="T479"/>
      <c r="U479"/>
      <c r="V479"/>
    </row>
    <row r="480" spans="9:22" ht="15" customHeight="1" x14ac:dyDescent="0.25">
      <c r="I480"/>
      <c r="K480"/>
      <c r="L480"/>
      <c r="M480"/>
      <c r="N480"/>
      <c r="O480"/>
      <c r="P480"/>
      <c r="Q480"/>
      <c r="R480"/>
      <c r="S480"/>
      <c r="T480"/>
      <c r="U480"/>
      <c r="V480"/>
    </row>
    <row r="481" spans="9:22" ht="15" customHeight="1" x14ac:dyDescent="0.25">
      <c r="I481"/>
      <c r="K481"/>
      <c r="L481"/>
      <c r="M481"/>
      <c r="N481"/>
      <c r="O481"/>
      <c r="P481"/>
      <c r="Q481"/>
      <c r="R481"/>
      <c r="S481"/>
      <c r="T481"/>
      <c r="U481"/>
      <c r="V481"/>
    </row>
    <row r="482" spans="9:22" ht="15" customHeight="1" x14ac:dyDescent="0.25">
      <c r="I482"/>
      <c r="K482"/>
      <c r="L482"/>
      <c r="M482"/>
      <c r="N482"/>
      <c r="O482"/>
      <c r="P482"/>
      <c r="Q482"/>
      <c r="R482"/>
      <c r="S482"/>
      <c r="T482"/>
      <c r="U482"/>
      <c r="V482"/>
    </row>
    <row r="483" spans="9:22" ht="15" customHeight="1" x14ac:dyDescent="0.25">
      <c r="I483"/>
      <c r="K483"/>
      <c r="L483"/>
      <c r="M483"/>
      <c r="N483"/>
      <c r="O483"/>
      <c r="P483"/>
      <c r="Q483"/>
      <c r="R483"/>
      <c r="S483"/>
      <c r="T483"/>
      <c r="U483"/>
      <c r="V483"/>
    </row>
    <row r="484" spans="9:22" ht="15" customHeight="1" x14ac:dyDescent="0.25">
      <c r="I484"/>
      <c r="K484"/>
      <c r="L484"/>
      <c r="M484"/>
      <c r="N484"/>
      <c r="O484"/>
      <c r="P484"/>
      <c r="Q484"/>
      <c r="R484"/>
      <c r="S484"/>
      <c r="T484"/>
      <c r="U484"/>
      <c r="V484"/>
    </row>
    <row r="485" spans="9:22" ht="15" customHeight="1" x14ac:dyDescent="0.25">
      <c r="I485"/>
      <c r="K485"/>
      <c r="L485"/>
      <c r="M485"/>
      <c r="N485"/>
      <c r="O485"/>
      <c r="P485"/>
      <c r="Q485"/>
      <c r="R485"/>
      <c r="S485"/>
      <c r="T485"/>
      <c r="U485"/>
      <c r="V485"/>
    </row>
    <row r="486" spans="9:22" ht="15" customHeight="1" x14ac:dyDescent="0.25">
      <c r="I486"/>
      <c r="K486"/>
      <c r="L486"/>
      <c r="M486"/>
      <c r="N486"/>
      <c r="O486"/>
      <c r="P486"/>
      <c r="Q486"/>
      <c r="R486"/>
      <c r="S486"/>
      <c r="T486"/>
      <c r="U486"/>
      <c r="V486"/>
    </row>
    <row r="487" spans="9:22" ht="15" customHeight="1" x14ac:dyDescent="0.25">
      <c r="I487"/>
      <c r="K487"/>
      <c r="L487"/>
      <c r="M487"/>
      <c r="N487"/>
      <c r="O487"/>
      <c r="P487"/>
      <c r="Q487"/>
      <c r="R487"/>
      <c r="S487"/>
      <c r="T487"/>
      <c r="U487"/>
      <c r="V487"/>
    </row>
    <row r="488" spans="9:22" ht="15" customHeight="1" x14ac:dyDescent="0.25">
      <c r="I488"/>
      <c r="K488"/>
      <c r="L488"/>
      <c r="M488"/>
      <c r="N488"/>
      <c r="O488"/>
      <c r="P488"/>
      <c r="Q488"/>
      <c r="R488"/>
      <c r="S488"/>
      <c r="T488"/>
      <c r="U488"/>
      <c r="V488"/>
    </row>
    <row r="489" spans="9:22" ht="15" customHeight="1" x14ac:dyDescent="0.25">
      <c r="I489"/>
      <c r="K489"/>
      <c r="L489"/>
      <c r="M489"/>
      <c r="N489"/>
      <c r="O489"/>
      <c r="P489"/>
      <c r="Q489"/>
      <c r="R489"/>
      <c r="S489"/>
      <c r="T489"/>
      <c r="U489"/>
      <c r="V489"/>
    </row>
    <row r="490" spans="9:22" ht="15" customHeight="1" x14ac:dyDescent="0.25">
      <c r="I490"/>
      <c r="K490"/>
      <c r="L490"/>
      <c r="M490"/>
      <c r="N490"/>
      <c r="O490"/>
      <c r="P490"/>
      <c r="Q490"/>
      <c r="R490"/>
      <c r="S490"/>
      <c r="T490"/>
      <c r="U490"/>
      <c r="V490"/>
    </row>
    <row r="491" spans="9:22" ht="15" customHeight="1" x14ac:dyDescent="0.25">
      <c r="I491"/>
      <c r="K491"/>
      <c r="L491"/>
      <c r="M491"/>
      <c r="N491"/>
      <c r="O491"/>
      <c r="P491"/>
      <c r="Q491"/>
      <c r="R491"/>
      <c r="S491"/>
      <c r="T491"/>
      <c r="U491"/>
      <c r="V491"/>
    </row>
    <row r="492" spans="9:22" ht="15" customHeight="1" x14ac:dyDescent="0.25">
      <c r="I492"/>
      <c r="K492"/>
      <c r="L492"/>
      <c r="M492"/>
      <c r="N492"/>
      <c r="O492"/>
      <c r="P492"/>
      <c r="Q492"/>
      <c r="R492"/>
      <c r="S492"/>
      <c r="T492"/>
      <c r="U492"/>
      <c r="V492"/>
    </row>
    <row r="493" spans="9:22" ht="15" customHeight="1" x14ac:dyDescent="0.25">
      <c r="I493"/>
      <c r="K493"/>
      <c r="L493"/>
      <c r="M493"/>
      <c r="N493"/>
      <c r="O493"/>
      <c r="P493"/>
      <c r="Q493"/>
      <c r="R493"/>
      <c r="S493"/>
      <c r="T493"/>
      <c r="U493"/>
      <c r="V493"/>
    </row>
    <row r="494" spans="9:22" ht="15" customHeight="1" x14ac:dyDescent="0.25">
      <c r="I494"/>
      <c r="K494"/>
      <c r="L494"/>
      <c r="M494"/>
      <c r="N494"/>
      <c r="O494"/>
      <c r="P494"/>
      <c r="Q494"/>
      <c r="R494"/>
      <c r="S494"/>
      <c r="T494"/>
      <c r="U494"/>
      <c r="V494"/>
    </row>
    <row r="495" spans="9:22" ht="15" customHeight="1" x14ac:dyDescent="0.25">
      <c r="I495"/>
      <c r="K495"/>
      <c r="L495"/>
      <c r="M495"/>
      <c r="N495"/>
      <c r="O495"/>
      <c r="P495"/>
      <c r="Q495"/>
      <c r="R495"/>
      <c r="S495"/>
      <c r="T495"/>
      <c r="U495"/>
      <c r="V495"/>
    </row>
    <row r="496" spans="9:22" ht="15" customHeight="1" x14ac:dyDescent="0.25">
      <c r="I496"/>
      <c r="K496"/>
      <c r="L496"/>
      <c r="M496"/>
      <c r="N496"/>
      <c r="O496"/>
      <c r="P496"/>
      <c r="Q496"/>
      <c r="R496"/>
      <c r="S496"/>
      <c r="T496"/>
      <c r="U496"/>
      <c r="V496"/>
    </row>
    <row r="497" spans="9:22" ht="15" customHeight="1" x14ac:dyDescent="0.25">
      <c r="I497"/>
      <c r="K497"/>
      <c r="L497"/>
      <c r="M497"/>
      <c r="N497"/>
      <c r="O497"/>
      <c r="P497"/>
      <c r="Q497"/>
      <c r="R497"/>
      <c r="S497"/>
      <c r="T497"/>
      <c r="U497"/>
      <c r="V497"/>
    </row>
    <row r="498" spans="9:22" ht="15" customHeight="1" x14ac:dyDescent="0.25">
      <c r="I498"/>
      <c r="K498"/>
      <c r="L498"/>
      <c r="M498"/>
      <c r="N498"/>
      <c r="O498"/>
      <c r="P498"/>
      <c r="Q498"/>
      <c r="R498"/>
      <c r="S498"/>
      <c r="T498"/>
      <c r="U498"/>
      <c r="V498"/>
    </row>
    <row r="499" spans="9:22" ht="15" customHeight="1" x14ac:dyDescent="0.25">
      <c r="I499"/>
      <c r="K499"/>
      <c r="L499"/>
      <c r="M499"/>
      <c r="N499"/>
      <c r="O499"/>
      <c r="P499"/>
      <c r="Q499"/>
      <c r="R499"/>
      <c r="S499"/>
      <c r="T499"/>
      <c r="U499"/>
      <c r="V499"/>
    </row>
    <row r="500" spans="9:22" ht="15" customHeight="1" x14ac:dyDescent="0.25">
      <c r="I500"/>
      <c r="K500"/>
      <c r="L500"/>
      <c r="M500"/>
      <c r="N500"/>
      <c r="O500"/>
      <c r="P500"/>
      <c r="Q500"/>
      <c r="R500"/>
      <c r="S500"/>
      <c r="T500"/>
      <c r="U500"/>
      <c r="V500"/>
    </row>
    <row r="501" spans="9:22" ht="15" customHeight="1" x14ac:dyDescent="0.25">
      <c r="I501"/>
      <c r="K501"/>
      <c r="L501"/>
      <c r="M501"/>
      <c r="N501"/>
      <c r="O501"/>
      <c r="P501"/>
      <c r="Q501"/>
      <c r="R501"/>
      <c r="S501"/>
      <c r="T501"/>
      <c r="U501"/>
      <c r="V501"/>
    </row>
    <row r="502" spans="9:22" ht="15" customHeight="1" x14ac:dyDescent="0.25">
      <c r="I502"/>
      <c r="K502"/>
      <c r="L502"/>
      <c r="M502"/>
      <c r="N502"/>
      <c r="O502"/>
      <c r="P502"/>
      <c r="Q502"/>
      <c r="R502"/>
      <c r="S502"/>
      <c r="T502"/>
      <c r="U502"/>
      <c r="V502"/>
    </row>
    <row r="503" spans="9:22" ht="15" customHeight="1" x14ac:dyDescent="0.25">
      <c r="I503"/>
      <c r="K503"/>
      <c r="L503"/>
      <c r="M503"/>
      <c r="N503"/>
      <c r="O503"/>
      <c r="P503"/>
      <c r="Q503"/>
      <c r="R503"/>
      <c r="S503"/>
      <c r="T503"/>
      <c r="U503"/>
      <c r="V503"/>
    </row>
    <row r="504" spans="9:22" ht="15" customHeight="1" x14ac:dyDescent="0.25">
      <c r="I504"/>
      <c r="K504"/>
      <c r="L504"/>
      <c r="M504"/>
      <c r="N504"/>
      <c r="O504"/>
      <c r="P504"/>
      <c r="Q504"/>
      <c r="R504"/>
      <c r="S504"/>
      <c r="T504"/>
      <c r="U504"/>
      <c r="V504"/>
    </row>
    <row r="505" spans="9:22" ht="15" customHeight="1" x14ac:dyDescent="0.25">
      <c r="I505"/>
      <c r="K505"/>
      <c r="L505"/>
      <c r="M505"/>
      <c r="N505"/>
      <c r="O505"/>
      <c r="P505"/>
      <c r="Q505"/>
      <c r="R505"/>
      <c r="S505"/>
      <c r="T505"/>
      <c r="U505"/>
      <c r="V505"/>
    </row>
    <row r="506" spans="9:22" ht="15" customHeight="1" x14ac:dyDescent="0.25">
      <c r="I506"/>
      <c r="K506"/>
      <c r="L506"/>
      <c r="M506"/>
      <c r="N506"/>
      <c r="O506"/>
      <c r="P506"/>
      <c r="Q506"/>
      <c r="R506"/>
      <c r="S506"/>
      <c r="T506"/>
      <c r="U506"/>
      <c r="V506"/>
    </row>
    <row r="507" spans="9:22" ht="15" customHeight="1" x14ac:dyDescent="0.25">
      <c r="I507"/>
      <c r="K507"/>
      <c r="L507"/>
      <c r="M507"/>
      <c r="N507"/>
      <c r="O507"/>
      <c r="P507"/>
      <c r="Q507"/>
      <c r="R507"/>
      <c r="S507"/>
      <c r="T507"/>
      <c r="U507"/>
      <c r="V507"/>
    </row>
    <row r="508" spans="9:22" ht="15" customHeight="1" x14ac:dyDescent="0.25">
      <c r="I508"/>
      <c r="K508"/>
      <c r="L508"/>
      <c r="M508"/>
      <c r="N508"/>
      <c r="O508"/>
      <c r="P508"/>
      <c r="Q508"/>
      <c r="R508"/>
      <c r="S508"/>
      <c r="T508"/>
      <c r="U508"/>
      <c r="V508"/>
    </row>
    <row r="509" spans="9:22" ht="15" customHeight="1" x14ac:dyDescent="0.25">
      <c r="I509"/>
      <c r="K509"/>
      <c r="L509"/>
      <c r="M509"/>
      <c r="N509"/>
      <c r="O509"/>
      <c r="P509"/>
      <c r="Q509"/>
      <c r="R509"/>
      <c r="S509"/>
      <c r="T509"/>
      <c r="U509"/>
      <c r="V509"/>
    </row>
    <row r="510" spans="9:22" ht="15" customHeight="1" x14ac:dyDescent="0.25">
      <c r="I510"/>
      <c r="K510"/>
      <c r="L510"/>
      <c r="M510"/>
      <c r="N510"/>
      <c r="O510"/>
      <c r="P510"/>
      <c r="Q510"/>
      <c r="R510"/>
      <c r="S510"/>
      <c r="T510"/>
      <c r="U510"/>
      <c r="V510"/>
    </row>
    <row r="511" spans="9:22" ht="15" customHeight="1" x14ac:dyDescent="0.25">
      <c r="I511"/>
      <c r="K511"/>
      <c r="L511"/>
      <c r="M511"/>
      <c r="N511"/>
      <c r="O511"/>
      <c r="P511"/>
      <c r="Q511"/>
      <c r="R511"/>
      <c r="S511"/>
      <c r="T511"/>
      <c r="U511"/>
      <c r="V511"/>
    </row>
    <row r="512" spans="9:22" ht="15" customHeight="1" x14ac:dyDescent="0.25">
      <c r="I512"/>
      <c r="K512"/>
      <c r="L512"/>
      <c r="M512"/>
      <c r="N512"/>
      <c r="O512"/>
      <c r="P512"/>
      <c r="Q512"/>
      <c r="R512"/>
      <c r="S512"/>
      <c r="T512"/>
      <c r="U512"/>
      <c r="V512"/>
    </row>
    <row r="513" spans="9:22" ht="15" customHeight="1" x14ac:dyDescent="0.25">
      <c r="I513"/>
      <c r="K513"/>
      <c r="L513"/>
      <c r="M513"/>
      <c r="N513"/>
      <c r="O513"/>
      <c r="P513"/>
      <c r="Q513"/>
      <c r="R513"/>
      <c r="S513"/>
      <c r="T513"/>
      <c r="U513"/>
      <c r="V513"/>
    </row>
    <row r="514" spans="9:22" ht="15" customHeight="1" x14ac:dyDescent="0.25">
      <c r="I514"/>
      <c r="K514"/>
      <c r="L514"/>
      <c r="M514"/>
      <c r="N514"/>
      <c r="O514"/>
      <c r="P514"/>
      <c r="Q514"/>
      <c r="R514"/>
      <c r="S514"/>
      <c r="T514"/>
      <c r="U514"/>
      <c r="V514"/>
    </row>
    <row r="515" spans="9:22" ht="15" customHeight="1" x14ac:dyDescent="0.25">
      <c r="I515"/>
      <c r="K515"/>
      <c r="L515"/>
      <c r="M515"/>
      <c r="N515"/>
      <c r="O515"/>
      <c r="P515"/>
      <c r="Q515"/>
      <c r="R515"/>
      <c r="S515"/>
      <c r="T515"/>
      <c r="U515"/>
      <c r="V515"/>
    </row>
    <row r="516" spans="9:22" ht="15" customHeight="1" x14ac:dyDescent="0.25">
      <c r="I516"/>
      <c r="K516"/>
      <c r="L516"/>
      <c r="M516"/>
      <c r="N516"/>
      <c r="O516"/>
      <c r="P516"/>
      <c r="Q516"/>
      <c r="R516"/>
      <c r="S516"/>
      <c r="T516"/>
      <c r="U516"/>
      <c r="V516"/>
    </row>
    <row r="517" spans="9:22" ht="15" customHeight="1" x14ac:dyDescent="0.25">
      <c r="I517"/>
      <c r="K517"/>
      <c r="L517"/>
      <c r="M517"/>
      <c r="N517"/>
      <c r="O517"/>
      <c r="P517"/>
      <c r="Q517"/>
      <c r="R517"/>
      <c r="S517"/>
      <c r="T517"/>
      <c r="U517"/>
      <c r="V517"/>
    </row>
    <row r="518" spans="9:22" ht="15" customHeight="1" x14ac:dyDescent="0.25">
      <c r="I518"/>
      <c r="K518"/>
      <c r="L518"/>
      <c r="M518"/>
      <c r="N518"/>
      <c r="O518"/>
      <c r="P518"/>
      <c r="Q518"/>
      <c r="R518"/>
      <c r="S518"/>
      <c r="T518"/>
      <c r="U518"/>
      <c r="V518"/>
    </row>
    <row r="519" spans="9:22" ht="15" customHeight="1" x14ac:dyDescent="0.25">
      <c r="I519"/>
      <c r="K519"/>
      <c r="L519"/>
      <c r="M519"/>
      <c r="N519"/>
      <c r="O519"/>
      <c r="P519"/>
      <c r="Q519"/>
      <c r="R519"/>
      <c r="S519"/>
      <c r="T519"/>
      <c r="U519"/>
      <c r="V519"/>
    </row>
    <row r="520" spans="9:22" ht="15" customHeight="1" x14ac:dyDescent="0.25">
      <c r="I520"/>
      <c r="K520"/>
      <c r="L520"/>
      <c r="M520"/>
      <c r="N520"/>
      <c r="O520"/>
      <c r="P520"/>
      <c r="Q520"/>
      <c r="R520"/>
      <c r="S520"/>
      <c r="T520"/>
      <c r="U520"/>
      <c r="V520"/>
    </row>
    <row r="521" spans="9:22" ht="15" customHeight="1" x14ac:dyDescent="0.25">
      <c r="I521"/>
      <c r="K521"/>
      <c r="L521"/>
      <c r="M521"/>
      <c r="N521"/>
      <c r="O521"/>
      <c r="P521"/>
      <c r="Q521"/>
      <c r="R521"/>
      <c r="S521"/>
      <c r="T521"/>
      <c r="U521"/>
      <c r="V521"/>
    </row>
    <row r="522" spans="9:22" ht="15" customHeight="1" x14ac:dyDescent="0.25">
      <c r="I522"/>
      <c r="K522"/>
      <c r="L522"/>
      <c r="M522"/>
      <c r="N522"/>
      <c r="O522"/>
      <c r="P522"/>
      <c r="Q522"/>
      <c r="R522"/>
      <c r="S522"/>
      <c r="T522"/>
      <c r="U522"/>
      <c r="V522"/>
    </row>
    <row r="523" spans="9:22" ht="15" customHeight="1" x14ac:dyDescent="0.25">
      <c r="I523"/>
      <c r="K523"/>
      <c r="L523"/>
      <c r="M523"/>
      <c r="N523"/>
      <c r="O523"/>
      <c r="P523"/>
      <c r="Q523"/>
      <c r="R523"/>
      <c r="S523"/>
      <c r="T523"/>
      <c r="U523"/>
      <c r="V523"/>
    </row>
    <row r="524" spans="9:22" ht="15" customHeight="1" x14ac:dyDescent="0.25">
      <c r="I524"/>
      <c r="K524"/>
      <c r="L524"/>
      <c r="M524"/>
      <c r="N524"/>
      <c r="O524"/>
      <c r="P524"/>
      <c r="Q524"/>
      <c r="R524"/>
      <c r="S524"/>
      <c r="T524"/>
      <c r="U524"/>
      <c r="V524"/>
    </row>
    <row r="525" spans="9:22" ht="15" customHeight="1" x14ac:dyDescent="0.25">
      <c r="I525"/>
      <c r="K525"/>
      <c r="L525"/>
      <c r="M525"/>
      <c r="N525"/>
      <c r="O525"/>
      <c r="P525"/>
      <c r="Q525"/>
      <c r="R525"/>
      <c r="S525"/>
      <c r="T525"/>
      <c r="U525"/>
      <c r="V525"/>
    </row>
    <row r="526" spans="9:22" ht="15" customHeight="1" x14ac:dyDescent="0.25">
      <c r="I526"/>
      <c r="K526"/>
      <c r="L526"/>
      <c r="M526"/>
      <c r="N526"/>
      <c r="O526"/>
      <c r="P526"/>
      <c r="Q526"/>
      <c r="R526"/>
      <c r="S526"/>
      <c r="T526"/>
      <c r="U526"/>
      <c r="V526"/>
    </row>
    <row r="527" spans="9:22" ht="15" customHeight="1" x14ac:dyDescent="0.25">
      <c r="I527"/>
      <c r="K527"/>
      <c r="L527"/>
      <c r="M527"/>
      <c r="N527"/>
      <c r="O527"/>
      <c r="P527"/>
      <c r="Q527"/>
      <c r="R527"/>
      <c r="S527"/>
      <c r="T527"/>
      <c r="U527"/>
      <c r="V527"/>
    </row>
    <row r="528" spans="9:22" ht="15" customHeight="1" x14ac:dyDescent="0.25">
      <c r="I528"/>
      <c r="K528"/>
      <c r="L528"/>
      <c r="M528"/>
      <c r="N528"/>
      <c r="O528"/>
      <c r="P528"/>
      <c r="Q528"/>
      <c r="R528"/>
      <c r="S528"/>
      <c r="T528"/>
      <c r="U528"/>
      <c r="V528"/>
    </row>
    <row r="529" spans="9:22" ht="15" customHeight="1" x14ac:dyDescent="0.25">
      <c r="I529"/>
      <c r="K529"/>
      <c r="L529"/>
      <c r="M529"/>
      <c r="N529"/>
      <c r="O529"/>
      <c r="P529"/>
      <c r="Q529"/>
      <c r="R529"/>
      <c r="S529"/>
      <c r="T529"/>
      <c r="U529"/>
      <c r="V529"/>
    </row>
    <row r="530" spans="9:22" ht="15" customHeight="1" x14ac:dyDescent="0.25">
      <c r="I530"/>
      <c r="K530"/>
      <c r="L530"/>
      <c r="M530"/>
      <c r="N530"/>
      <c r="O530"/>
      <c r="P530"/>
      <c r="Q530"/>
      <c r="R530"/>
      <c r="S530"/>
      <c r="T530"/>
      <c r="U530"/>
      <c r="V530"/>
    </row>
    <row r="531" spans="9:22" ht="15" customHeight="1" x14ac:dyDescent="0.25">
      <c r="I531"/>
      <c r="K531"/>
      <c r="L531"/>
      <c r="M531"/>
      <c r="N531"/>
      <c r="O531"/>
      <c r="P531"/>
      <c r="Q531"/>
      <c r="R531"/>
      <c r="S531"/>
      <c r="T531"/>
      <c r="U531"/>
      <c r="V531"/>
    </row>
    <row r="532" spans="9:22" ht="15" customHeight="1" x14ac:dyDescent="0.25">
      <c r="I532"/>
      <c r="K532"/>
      <c r="L532"/>
      <c r="M532"/>
      <c r="N532"/>
      <c r="O532"/>
      <c r="P532"/>
      <c r="Q532"/>
      <c r="R532"/>
      <c r="S532"/>
      <c r="T532"/>
      <c r="U532"/>
      <c r="V532"/>
    </row>
    <row r="533" spans="9:22" ht="15" customHeight="1" x14ac:dyDescent="0.25">
      <c r="I533"/>
      <c r="K533"/>
      <c r="L533"/>
      <c r="M533"/>
      <c r="N533"/>
      <c r="O533"/>
      <c r="P533"/>
      <c r="Q533"/>
      <c r="R533"/>
      <c r="S533"/>
      <c r="T533"/>
      <c r="U533"/>
      <c r="V533"/>
    </row>
    <row r="534" spans="9:22" ht="15" customHeight="1" x14ac:dyDescent="0.25">
      <c r="I534"/>
      <c r="K534"/>
      <c r="L534"/>
      <c r="M534"/>
      <c r="N534"/>
      <c r="O534"/>
      <c r="P534"/>
      <c r="Q534"/>
      <c r="R534"/>
      <c r="S534"/>
      <c r="T534"/>
      <c r="U534"/>
      <c r="V534"/>
    </row>
    <row r="535" spans="9:22" ht="15" customHeight="1" x14ac:dyDescent="0.25">
      <c r="I535"/>
      <c r="K535"/>
      <c r="L535"/>
      <c r="M535"/>
      <c r="N535"/>
      <c r="O535"/>
      <c r="P535"/>
      <c r="Q535"/>
      <c r="R535"/>
      <c r="S535"/>
      <c r="T535"/>
      <c r="U535"/>
      <c r="V535"/>
    </row>
    <row r="536" spans="9:22" ht="15" customHeight="1" x14ac:dyDescent="0.25">
      <c r="I536"/>
      <c r="K536"/>
      <c r="L536"/>
      <c r="M536"/>
      <c r="N536"/>
      <c r="O536"/>
      <c r="P536"/>
      <c r="Q536"/>
      <c r="R536"/>
      <c r="S536"/>
      <c r="T536"/>
      <c r="U536"/>
      <c r="V536"/>
    </row>
    <row r="537" spans="9:22" ht="15" customHeight="1" x14ac:dyDescent="0.25">
      <c r="I537"/>
      <c r="K537"/>
      <c r="L537"/>
      <c r="M537"/>
      <c r="N537"/>
      <c r="O537"/>
      <c r="P537"/>
      <c r="Q537"/>
      <c r="R537"/>
      <c r="S537"/>
      <c r="T537"/>
      <c r="U537"/>
      <c r="V537"/>
    </row>
    <row r="538" spans="9:22" ht="15" customHeight="1" x14ac:dyDescent="0.25">
      <c r="I538"/>
      <c r="K538"/>
      <c r="L538"/>
      <c r="M538"/>
      <c r="N538"/>
      <c r="O538"/>
      <c r="P538"/>
      <c r="Q538"/>
      <c r="R538"/>
      <c r="S538"/>
      <c r="T538"/>
      <c r="U538"/>
      <c r="V538"/>
    </row>
    <row r="539" spans="9:22" ht="15" customHeight="1" x14ac:dyDescent="0.25">
      <c r="I539"/>
      <c r="K539"/>
      <c r="L539"/>
      <c r="M539"/>
      <c r="N539"/>
      <c r="O539"/>
      <c r="P539"/>
      <c r="Q539"/>
      <c r="R539"/>
      <c r="S539"/>
      <c r="T539"/>
      <c r="U539"/>
      <c r="V539"/>
    </row>
    <row r="540" spans="9:22" ht="15" customHeight="1" x14ac:dyDescent="0.25">
      <c r="I540"/>
      <c r="K540"/>
      <c r="L540"/>
      <c r="M540"/>
      <c r="N540"/>
      <c r="O540"/>
      <c r="P540"/>
      <c r="Q540"/>
      <c r="R540"/>
      <c r="S540"/>
      <c r="T540"/>
      <c r="U540"/>
      <c r="V540"/>
    </row>
    <row r="541" spans="9:22" ht="15" customHeight="1" x14ac:dyDescent="0.25">
      <c r="I541"/>
      <c r="K541"/>
      <c r="L541"/>
      <c r="M541"/>
      <c r="N541"/>
      <c r="O541"/>
      <c r="P541"/>
      <c r="Q541"/>
      <c r="R541"/>
      <c r="S541"/>
      <c r="T541"/>
      <c r="U541"/>
      <c r="V541"/>
    </row>
    <row r="542" spans="9:22" ht="15" customHeight="1" x14ac:dyDescent="0.25">
      <c r="I542"/>
      <c r="K542"/>
      <c r="L542"/>
      <c r="M542"/>
      <c r="N542"/>
      <c r="O542"/>
      <c r="P542"/>
      <c r="Q542"/>
      <c r="R542"/>
      <c r="S542"/>
      <c r="T542"/>
      <c r="U542"/>
      <c r="V542"/>
    </row>
    <row r="543" spans="9:22" ht="15" customHeight="1" x14ac:dyDescent="0.25">
      <c r="I543"/>
      <c r="K543"/>
      <c r="L543"/>
      <c r="M543"/>
      <c r="N543"/>
      <c r="O543"/>
      <c r="P543"/>
      <c r="Q543"/>
      <c r="R543"/>
      <c r="S543"/>
      <c r="T543"/>
      <c r="U543"/>
      <c r="V543"/>
    </row>
    <row r="544" spans="9:22" ht="15" customHeight="1" x14ac:dyDescent="0.25">
      <c r="I544"/>
      <c r="K544"/>
      <c r="L544"/>
      <c r="M544"/>
      <c r="N544"/>
      <c r="O544"/>
      <c r="P544"/>
      <c r="Q544"/>
      <c r="R544"/>
      <c r="S544"/>
      <c r="T544"/>
      <c r="U544"/>
      <c r="V544"/>
    </row>
    <row r="545" spans="9:22" ht="15" customHeight="1" x14ac:dyDescent="0.25">
      <c r="I545"/>
      <c r="K545"/>
      <c r="L545"/>
      <c r="M545"/>
      <c r="N545"/>
      <c r="O545"/>
      <c r="P545"/>
      <c r="Q545"/>
      <c r="R545"/>
      <c r="S545"/>
      <c r="T545"/>
      <c r="U545"/>
      <c r="V545"/>
    </row>
    <row r="546" spans="9:22" ht="15" customHeight="1" x14ac:dyDescent="0.25">
      <c r="I546"/>
      <c r="K546"/>
      <c r="L546"/>
      <c r="M546"/>
      <c r="N546"/>
      <c r="O546"/>
      <c r="P546"/>
      <c r="Q546"/>
      <c r="R546"/>
      <c r="S546"/>
      <c r="T546"/>
      <c r="U546"/>
      <c r="V546"/>
    </row>
    <row r="547" spans="9:22" ht="15" customHeight="1" x14ac:dyDescent="0.25">
      <c r="I547"/>
      <c r="K547"/>
      <c r="L547"/>
      <c r="M547"/>
      <c r="N547"/>
      <c r="O547"/>
      <c r="P547"/>
      <c r="Q547"/>
      <c r="R547"/>
      <c r="S547"/>
      <c r="T547"/>
      <c r="U547"/>
      <c r="V547"/>
    </row>
    <row r="548" spans="9:22" ht="15" customHeight="1" x14ac:dyDescent="0.25">
      <c r="I548"/>
      <c r="K548"/>
      <c r="L548"/>
      <c r="M548"/>
      <c r="N548"/>
      <c r="O548"/>
      <c r="P548"/>
      <c r="Q548"/>
      <c r="R548"/>
      <c r="S548"/>
      <c r="T548"/>
      <c r="U548"/>
      <c r="V548"/>
    </row>
    <row r="549" spans="9:22" ht="15" customHeight="1" x14ac:dyDescent="0.25">
      <c r="I549"/>
      <c r="K549"/>
      <c r="L549"/>
      <c r="M549"/>
      <c r="N549"/>
      <c r="O549"/>
      <c r="P549"/>
      <c r="Q549"/>
      <c r="R549"/>
      <c r="S549"/>
      <c r="T549"/>
      <c r="U549"/>
      <c r="V549"/>
    </row>
    <row r="550" spans="9:22" ht="15" customHeight="1" x14ac:dyDescent="0.25">
      <c r="I550"/>
      <c r="K550"/>
      <c r="L550"/>
      <c r="M550"/>
      <c r="N550"/>
      <c r="O550"/>
      <c r="P550"/>
      <c r="Q550"/>
      <c r="R550"/>
      <c r="S550"/>
      <c r="T550"/>
      <c r="U550"/>
      <c r="V550"/>
    </row>
    <row r="551" spans="9:22" ht="15" customHeight="1" x14ac:dyDescent="0.25">
      <c r="I551"/>
      <c r="K551"/>
      <c r="L551"/>
      <c r="M551"/>
      <c r="N551"/>
      <c r="O551"/>
      <c r="P551"/>
      <c r="Q551"/>
      <c r="R551"/>
      <c r="S551"/>
      <c r="T551"/>
      <c r="U551"/>
      <c r="V551"/>
    </row>
    <row r="552" spans="9:22" ht="15" customHeight="1" x14ac:dyDescent="0.25">
      <c r="I552"/>
      <c r="K552"/>
      <c r="L552"/>
      <c r="M552"/>
      <c r="N552"/>
      <c r="O552"/>
      <c r="P552"/>
      <c r="Q552"/>
      <c r="R552"/>
      <c r="S552"/>
      <c r="T552"/>
      <c r="U552"/>
      <c r="V552"/>
    </row>
    <row r="553" spans="9:22" ht="15" customHeight="1" x14ac:dyDescent="0.25">
      <c r="I553"/>
      <c r="K553"/>
      <c r="L553"/>
      <c r="M553"/>
      <c r="N553"/>
      <c r="O553"/>
      <c r="P553"/>
      <c r="Q553"/>
      <c r="R553"/>
      <c r="S553"/>
      <c r="T553"/>
      <c r="U553"/>
      <c r="V553"/>
    </row>
    <row r="554" spans="9:22" ht="15" customHeight="1" x14ac:dyDescent="0.25">
      <c r="I554"/>
      <c r="K554"/>
      <c r="L554"/>
      <c r="M554"/>
      <c r="N554"/>
      <c r="O554"/>
      <c r="P554"/>
      <c r="Q554"/>
      <c r="R554"/>
      <c r="S554"/>
      <c r="T554"/>
      <c r="U554"/>
      <c r="V554"/>
    </row>
    <row r="555" spans="9:22" ht="15" customHeight="1" x14ac:dyDescent="0.25">
      <c r="I555"/>
      <c r="K555"/>
      <c r="L555"/>
      <c r="M555"/>
      <c r="N555"/>
      <c r="O555"/>
      <c r="P555"/>
      <c r="Q555"/>
      <c r="R555"/>
      <c r="S555"/>
      <c r="T555"/>
      <c r="U555"/>
      <c r="V555"/>
    </row>
    <row r="556" spans="9:22" ht="15" customHeight="1" x14ac:dyDescent="0.25">
      <c r="I556"/>
      <c r="K556"/>
      <c r="L556"/>
      <c r="M556"/>
      <c r="N556"/>
      <c r="O556"/>
      <c r="P556"/>
      <c r="Q556"/>
      <c r="R556"/>
      <c r="S556"/>
      <c r="T556"/>
      <c r="U556"/>
      <c r="V556"/>
    </row>
    <row r="557" spans="9:22" ht="15" customHeight="1" x14ac:dyDescent="0.25">
      <c r="I557"/>
      <c r="K557"/>
      <c r="L557"/>
      <c r="M557"/>
      <c r="N557"/>
      <c r="O557"/>
      <c r="P557"/>
      <c r="Q557"/>
      <c r="R557"/>
      <c r="S557"/>
      <c r="T557"/>
      <c r="U557"/>
      <c r="V557"/>
    </row>
    <row r="558" spans="9:22" ht="15" customHeight="1" x14ac:dyDescent="0.25">
      <c r="I558"/>
      <c r="K558"/>
      <c r="L558"/>
      <c r="M558"/>
      <c r="N558"/>
      <c r="O558"/>
      <c r="P558"/>
      <c r="Q558"/>
      <c r="R558"/>
      <c r="S558"/>
      <c r="T558"/>
      <c r="U558"/>
      <c r="V558"/>
    </row>
    <row r="559" spans="9:22" ht="15" customHeight="1" x14ac:dyDescent="0.25">
      <c r="I559"/>
      <c r="K559"/>
      <c r="L559"/>
      <c r="M559"/>
      <c r="N559"/>
      <c r="O559"/>
      <c r="P559"/>
      <c r="Q559"/>
      <c r="R559"/>
      <c r="S559"/>
      <c r="T559"/>
      <c r="U559"/>
      <c r="V559"/>
    </row>
    <row r="560" spans="9:22" ht="15" customHeight="1" x14ac:dyDescent="0.25">
      <c r="I560"/>
      <c r="K560"/>
      <c r="L560"/>
      <c r="M560"/>
      <c r="N560"/>
      <c r="O560"/>
      <c r="P560"/>
      <c r="Q560"/>
      <c r="R560"/>
      <c r="S560"/>
      <c r="T560"/>
      <c r="U560"/>
      <c r="V560"/>
    </row>
    <row r="561" spans="9:22" ht="15" customHeight="1" x14ac:dyDescent="0.25">
      <c r="I561"/>
      <c r="K561"/>
      <c r="L561"/>
      <c r="M561"/>
      <c r="N561"/>
      <c r="O561"/>
      <c r="P561"/>
      <c r="Q561"/>
      <c r="R561"/>
      <c r="S561"/>
      <c r="T561"/>
      <c r="U561"/>
      <c r="V561"/>
    </row>
    <row r="562" spans="9:22" ht="15" customHeight="1" x14ac:dyDescent="0.25">
      <c r="I562"/>
      <c r="K562"/>
      <c r="L562"/>
      <c r="M562"/>
      <c r="N562"/>
      <c r="O562"/>
      <c r="P562"/>
      <c r="Q562"/>
      <c r="R562"/>
      <c r="S562"/>
      <c r="T562"/>
      <c r="U562"/>
      <c r="V562"/>
    </row>
    <row r="563" spans="9:22" ht="15" customHeight="1" x14ac:dyDescent="0.25">
      <c r="I563"/>
      <c r="K563"/>
      <c r="L563"/>
      <c r="M563"/>
      <c r="N563"/>
      <c r="O563"/>
      <c r="P563"/>
      <c r="Q563"/>
      <c r="R563"/>
      <c r="S563"/>
      <c r="T563"/>
      <c r="U563"/>
      <c r="V563"/>
    </row>
    <row r="564" spans="9:22" ht="15" customHeight="1" x14ac:dyDescent="0.25">
      <c r="I564"/>
      <c r="K564"/>
      <c r="L564"/>
      <c r="M564"/>
      <c r="N564"/>
      <c r="O564"/>
      <c r="P564"/>
      <c r="Q564"/>
      <c r="R564"/>
      <c r="S564"/>
      <c r="T564"/>
      <c r="U564"/>
      <c r="V564"/>
    </row>
    <row r="565" spans="9:22" ht="15" customHeight="1" x14ac:dyDescent="0.25">
      <c r="I565"/>
      <c r="K565"/>
      <c r="L565"/>
      <c r="M565"/>
      <c r="N565"/>
      <c r="O565"/>
      <c r="P565"/>
      <c r="Q565"/>
      <c r="R565"/>
      <c r="S565"/>
      <c r="T565"/>
      <c r="U565"/>
      <c r="V565"/>
    </row>
    <row r="566" spans="9:22" ht="15" customHeight="1" x14ac:dyDescent="0.25">
      <c r="I566"/>
      <c r="K566"/>
      <c r="L566"/>
      <c r="M566"/>
      <c r="N566"/>
      <c r="O566"/>
      <c r="P566"/>
      <c r="Q566"/>
      <c r="R566"/>
      <c r="S566"/>
      <c r="T566"/>
      <c r="U566"/>
      <c r="V566"/>
    </row>
    <row r="567" spans="9:22" ht="15" customHeight="1" x14ac:dyDescent="0.25">
      <c r="I567"/>
      <c r="K567"/>
      <c r="L567"/>
      <c r="M567"/>
      <c r="N567"/>
      <c r="O567"/>
      <c r="P567"/>
      <c r="Q567"/>
      <c r="R567"/>
      <c r="S567"/>
      <c r="T567"/>
      <c r="U567"/>
      <c r="V567"/>
    </row>
    <row r="568" spans="9:22" ht="15" customHeight="1" x14ac:dyDescent="0.25">
      <c r="I568"/>
      <c r="K568"/>
      <c r="L568"/>
      <c r="M568"/>
      <c r="N568"/>
      <c r="O568"/>
      <c r="P568"/>
      <c r="Q568"/>
      <c r="R568"/>
      <c r="S568"/>
      <c r="T568"/>
      <c r="U568"/>
      <c r="V568"/>
    </row>
    <row r="569" spans="9:22" ht="15" customHeight="1" x14ac:dyDescent="0.25">
      <c r="I569"/>
      <c r="K569"/>
      <c r="L569"/>
      <c r="M569"/>
      <c r="N569"/>
      <c r="O569"/>
      <c r="P569"/>
      <c r="Q569"/>
      <c r="R569"/>
      <c r="S569"/>
      <c r="T569"/>
      <c r="U569"/>
      <c r="V569"/>
    </row>
    <row r="570" spans="9:22" ht="15" customHeight="1" x14ac:dyDescent="0.25">
      <c r="I570"/>
      <c r="K570"/>
      <c r="L570"/>
      <c r="M570"/>
      <c r="N570"/>
      <c r="O570"/>
      <c r="P570"/>
      <c r="Q570"/>
      <c r="R570"/>
      <c r="S570"/>
      <c r="T570"/>
      <c r="U570"/>
      <c r="V570"/>
    </row>
    <row r="571" spans="9:22" ht="15" customHeight="1" x14ac:dyDescent="0.25">
      <c r="I571"/>
      <c r="K571"/>
      <c r="L571"/>
      <c r="M571"/>
      <c r="N571"/>
      <c r="O571"/>
      <c r="P571"/>
      <c r="Q571"/>
      <c r="R571"/>
      <c r="S571"/>
      <c r="T571"/>
      <c r="U571"/>
      <c r="V571"/>
    </row>
    <row r="572" spans="9:22" ht="15" customHeight="1" x14ac:dyDescent="0.25">
      <c r="I572"/>
      <c r="K572"/>
      <c r="L572"/>
      <c r="M572"/>
      <c r="N572"/>
      <c r="O572"/>
      <c r="P572"/>
      <c r="Q572"/>
      <c r="R572"/>
      <c r="S572"/>
      <c r="T572"/>
      <c r="U572"/>
      <c r="V572"/>
    </row>
    <row r="573" spans="9:22" ht="15" customHeight="1" x14ac:dyDescent="0.25">
      <c r="I573"/>
      <c r="K573"/>
      <c r="L573"/>
      <c r="M573"/>
      <c r="N573"/>
      <c r="O573"/>
      <c r="P573"/>
      <c r="Q573"/>
      <c r="R573"/>
      <c r="S573"/>
      <c r="T573"/>
      <c r="U573"/>
      <c r="V573"/>
    </row>
    <row r="574" spans="9:22" ht="15" customHeight="1" x14ac:dyDescent="0.25">
      <c r="I574"/>
      <c r="K574"/>
      <c r="L574"/>
      <c r="M574"/>
      <c r="N574"/>
      <c r="O574"/>
      <c r="P574"/>
      <c r="Q574"/>
      <c r="R574"/>
      <c r="S574"/>
      <c r="T574"/>
      <c r="U574"/>
      <c r="V574"/>
    </row>
    <row r="575" spans="9:22" ht="15" customHeight="1" x14ac:dyDescent="0.25">
      <c r="I575"/>
      <c r="K575"/>
      <c r="L575"/>
      <c r="M575"/>
      <c r="N575"/>
      <c r="O575"/>
      <c r="P575"/>
      <c r="Q575"/>
      <c r="R575"/>
      <c r="S575"/>
      <c r="T575"/>
      <c r="U575"/>
      <c r="V575"/>
    </row>
    <row r="576" spans="9:22" ht="15" customHeight="1" x14ac:dyDescent="0.25">
      <c r="I576"/>
      <c r="K576"/>
      <c r="L576"/>
      <c r="M576"/>
      <c r="N576"/>
      <c r="O576"/>
      <c r="P576"/>
      <c r="Q576"/>
      <c r="R576"/>
      <c r="S576"/>
      <c r="T576"/>
      <c r="U576"/>
      <c r="V576"/>
    </row>
    <row r="577" spans="9:22" ht="15" customHeight="1" x14ac:dyDescent="0.25">
      <c r="I577"/>
      <c r="K577"/>
      <c r="L577"/>
      <c r="M577"/>
      <c r="N577"/>
      <c r="O577"/>
      <c r="P577"/>
      <c r="Q577"/>
      <c r="R577"/>
      <c r="S577"/>
      <c r="T577"/>
      <c r="U577"/>
      <c r="V577"/>
    </row>
    <row r="578" spans="9:22" ht="15" customHeight="1" x14ac:dyDescent="0.25">
      <c r="I578"/>
      <c r="K578"/>
      <c r="L578"/>
      <c r="M578"/>
      <c r="N578"/>
      <c r="O578"/>
      <c r="P578"/>
      <c r="Q578"/>
      <c r="R578"/>
      <c r="S578"/>
      <c r="T578"/>
      <c r="U578"/>
      <c r="V578"/>
    </row>
    <row r="579" spans="9:22" ht="15" customHeight="1" x14ac:dyDescent="0.25">
      <c r="I579"/>
      <c r="K579"/>
      <c r="L579"/>
      <c r="M579"/>
      <c r="N579"/>
      <c r="O579"/>
      <c r="P579"/>
      <c r="Q579"/>
      <c r="R579"/>
      <c r="S579"/>
      <c r="T579"/>
      <c r="U579"/>
      <c r="V579"/>
    </row>
    <row r="580" spans="9:22" ht="15" customHeight="1" x14ac:dyDescent="0.25">
      <c r="I580"/>
      <c r="K580"/>
      <c r="L580"/>
      <c r="M580"/>
      <c r="N580"/>
      <c r="O580"/>
      <c r="P580"/>
      <c r="Q580"/>
      <c r="R580"/>
      <c r="S580"/>
      <c r="T580"/>
      <c r="U580"/>
      <c r="V580"/>
    </row>
    <row r="581" spans="9:22" ht="15" customHeight="1" x14ac:dyDescent="0.25">
      <c r="I581"/>
      <c r="K581"/>
      <c r="L581"/>
      <c r="M581"/>
      <c r="N581"/>
      <c r="O581"/>
      <c r="P581"/>
      <c r="Q581"/>
      <c r="R581"/>
      <c r="S581"/>
      <c r="T581"/>
      <c r="U581"/>
      <c r="V581"/>
    </row>
    <row r="582" spans="9:22" ht="15" customHeight="1" x14ac:dyDescent="0.25">
      <c r="I582"/>
      <c r="K582"/>
      <c r="L582"/>
      <c r="M582"/>
      <c r="N582"/>
      <c r="O582"/>
      <c r="P582"/>
      <c r="Q582"/>
      <c r="R582"/>
      <c r="S582"/>
      <c r="T582"/>
      <c r="U582"/>
      <c r="V582"/>
    </row>
    <row r="583" spans="9:22" ht="15" customHeight="1" x14ac:dyDescent="0.25">
      <c r="I583"/>
      <c r="K583"/>
      <c r="L583"/>
      <c r="M583"/>
      <c r="N583"/>
      <c r="O583"/>
      <c r="P583"/>
      <c r="Q583"/>
      <c r="R583"/>
      <c r="S583"/>
      <c r="T583"/>
      <c r="U583"/>
      <c r="V583"/>
    </row>
    <row r="584" spans="9:22" ht="15" customHeight="1" x14ac:dyDescent="0.25">
      <c r="I584"/>
      <c r="K584"/>
      <c r="L584"/>
      <c r="M584"/>
      <c r="N584"/>
      <c r="O584"/>
      <c r="P584"/>
      <c r="Q584"/>
      <c r="R584"/>
      <c r="S584"/>
      <c r="T584"/>
      <c r="U584"/>
      <c r="V584"/>
    </row>
    <row r="585" spans="9:22" ht="15" customHeight="1" x14ac:dyDescent="0.25">
      <c r="I585"/>
      <c r="K585"/>
      <c r="L585"/>
      <c r="M585"/>
      <c r="N585"/>
      <c r="O585"/>
      <c r="P585"/>
      <c r="Q585"/>
      <c r="R585"/>
      <c r="S585"/>
      <c r="T585"/>
      <c r="U585"/>
      <c r="V585"/>
    </row>
    <row r="586" spans="9:22" ht="15" customHeight="1" x14ac:dyDescent="0.25">
      <c r="I586"/>
      <c r="K586"/>
      <c r="L586"/>
      <c r="M586"/>
      <c r="N586"/>
      <c r="O586"/>
      <c r="P586"/>
      <c r="Q586"/>
      <c r="R586"/>
      <c r="S586"/>
      <c r="T586"/>
      <c r="U586"/>
      <c r="V586"/>
    </row>
  </sheetData>
  <dataValidations count="1">
    <dataValidation type="list" allowBlank="1" showInputMessage="1" showErrorMessage="1" sqref="J25">
      <formula1>$K$1:$K$2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ACC679A4B2B2498C51DFEA93B23388" ma:contentTypeVersion="4" ma:contentTypeDescription="Create a new document." ma:contentTypeScope="" ma:versionID="822d9ec8051f074c75dc280a41fa8bb1">
  <xsd:schema xmlns:xsd="http://www.w3.org/2001/XMLSchema" xmlns:xs="http://www.w3.org/2001/XMLSchema" xmlns:p="http://schemas.microsoft.com/office/2006/metadata/properties" xmlns:ns2="893a536c-6c7f-4e41-bad0-aeadd1862fa9" targetNamespace="http://schemas.microsoft.com/office/2006/metadata/properties" ma:root="true" ma:fieldsID="fa5e0c49a92c2916c81a8ca25f62ea50" ns2:_="">
    <xsd:import namespace="893a536c-6c7f-4e41-bad0-aeadd1862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3a536c-6c7f-4e41-bad0-aeadd1862f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48FCD2-FE60-4B3A-A899-536CD0937B22}"/>
</file>

<file path=customXml/itemProps2.xml><?xml version="1.0" encoding="utf-8"?>
<ds:datastoreItem xmlns:ds="http://schemas.openxmlformats.org/officeDocument/2006/customXml" ds:itemID="{03284A18-CAC0-4850-818F-8904AF322577}"/>
</file>

<file path=customXml/itemProps3.xml><?xml version="1.0" encoding="utf-8"?>
<ds:datastoreItem xmlns:ds="http://schemas.openxmlformats.org/officeDocument/2006/customXml" ds:itemID="{EB822D2F-DD1F-46DD-9616-312A41A542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Sched E4</vt:lpstr>
      <vt:lpstr>2016</vt:lpstr>
      <vt:lpstr>2017</vt:lpstr>
      <vt:lpstr>2018</vt:lpstr>
      <vt:lpstr>2019</vt:lpstr>
      <vt:lpstr>2021 bud</vt:lpstr>
      <vt:lpstr>IND 2021 Bud</vt:lpstr>
      <vt:lpstr>2019 bud</vt:lpstr>
      <vt:lpstr>'Sched E4'!Print_Area</vt:lpstr>
      <vt:lpstr>'Sched E4'!Print_Area_MI</vt:lpstr>
      <vt:lpstr>SUPRESS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2020-07-09T14:14:28Z</dcterms:created>
  <dcterms:modified xsi:type="dcterms:W3CDTF">2020-07-09T14:14:28Z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0x010100C2ACC679A4B2B2498C51DFEA93B23388</vt:lpwstr>
  </property>
  <property fmtid="{D5CDD505-2E9C-101B-9397-08002B2CF9AE}" pid="3" name="{A44787D4-0540-4523-9961-78E4036D8C6D}">
    <vt:lpwstr>{8B0E7877-9F1C-464F-95EA-A94C30488C4F}</vt:lpwstr>
  </property>
</Properties>
</file>