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0MASTER FOLDER\ECONOMIC IMPACT SECTION\Bill Calculations (Residential.Commerical)\Sample Commerical Bills\2025\"/>
    </mc:Choice>
  </mc:AlternateContent>
  <bookViews>
    <workbookView xWindow="0" yWindow="0" windowWidth="25200" windowHeight="11550"/>
  </bookViews>
  <sheets>
    <sheet name="Print Sheet" sheetId="1" r:id="rId1"/>
  </sheets>
  <externalReferences>
    <externalReference r:id="rId2"/>
  </externalReferences>
  <definedNames>
    <definedName name="_xlnm.Print_Area" localSheetId="0">'Print Sheet'!$A$1:$O$26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F24" i="1"/>
  <c r="E24" i="1"/>
  <c r="D24" i="1"/>
  <c r="I23" i="1"/>
  <c r="F23" i="1"/>
  <c r="E23" i="1"/>
  <c r="D23" i="1"/>
  <c r="I22" i="1"/>
  <c r="F22" i="1"/>
  <c r="N22" i="1" s="1"/>
  <c r="E22" i="1"/>
  <c r="D22" i="1"/>
  <c r="N23" i="1" l="1"/>
  <c r="O23" i="1" s="1"/>
  <c r="O22" i="1"/>
  <c r="N24" i="1"/>
  <c r="O24" i="1" s="1"/>
</calcChain>
</file>

<file path=xl/sharedStrings.xml><?xml version="1.0" encoding="utf-8"?>
<sst xmlns="http://schemas.openxmlformats.org/spreadsheetml/2006/main" count="82" uniqueCount="33">
  <si>
    <t>Florida Investor-Owned Electric Utilities Sample Bill Calculations - Commercial and Industrial Service</t>
  </si>
  <si>
    <t>Utility/Rate Class</t>
  </si>
  <si>
    <t>kW</t>
  </si>
  <si>
    <t>kWh</t>
  </si>
  <si>
    <t>Base Rate Charge</t>
  </si>
  <si>
    <t>Fuel and Purchased Power Charge</t>
  </si>
  <si>
    <t>Energy Conservation Charge</t>
  </si>
  <si>
    <t>Environmental Cost Recovery Charge</t>
  </si>
  <si>
    <t>Capacity Cost Recovery Charge</t>
  </si>
  <si>
    <t>Storm Protection Plan Charge</t>
  </si>
  <si>
    <t>Asset Securitization Charge (DEF)</t>
  </si>
  <si>
    <t>Transition Rider/Credit (FPL)</t>
  </si>
  <si>
    <t>Clean Energy Transition Mechanism (TECO)</t>
  </si>
  <si>
    <t>Gross Receipts Tax and Regulatory Assessment Fee</t>
  </si>
  <si>
    <t>Total</t>
  </si>
  <si>
    <t xml:space="preserve">  Florida Power &amp; Light (FPL)</t>
  </si>
  <si>
    <t>GS-1</t>
  </si>
  <si>
    <t>N/A</t>
  </si>
  <si>
    <t>GSD-1</t>
  </si>
  <si>
    <t>GSLD-1</t>
  </si>
  <si>
    <t xml:space="preserve">  FPL Northwest FL (Formerly Gulf Power)</t>
  </si>
  <si>
    <t xml:space="preserve">  Duke Energy Florida (DEF)</t>
  </si>
  <si>
    <t>GS-1*</t>
  </si>
  <si>
    <t xml:space="preserve">  Tampa Electric Company (TECO)</t>
  </si>
  <si>
    <t>GS</t>
  </si>
  <si>
    <t>GSD</t>
  </si>
  <si>
    <t xml:space="preserve">  Florida Public Utilities Company (FPUC)</t>
  </si>
  <si>
    <t>GSLD</t>
  </si>
  <si>
    <t xml:space="preserve">Gross Receipts Tax for FPL and DEF includes Regulatory Assessment Fee. For TECO and FPUC, Regulatory Assessment Fee is included in base rates and clauses. </t>
  </si>
  <si>
    <t>*Closed to new customers as of 1/1/22</t>
  </si>
  <si>
    <t>`</t>
  </si>
  <si>
    <t>Storm Cost Restoration Surcharge</t>
  </si>
  <si>
    <t>Effective March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</si>
</sst>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0" fillId="2" borderId="12" xfId="0" applyFill="1" applyBorder="1" applyAlignment="1">
      <alignment horizontal="right" vertical="center"/>
    </xf>
    <xf numFmtId="41" fontId="0" fillId="2" borderId="0" xfId="0" applyNumberFormat="1" applyFill="1" applyBorder="1" applyAlignment="1">
      <alignment vertical="center"/>
    </xf>
    <xf numFmtId="164" fontId="0" fillId="2" borderId="13" xfId="1" applyNumberFormat="1" applyFont="1" applyFill="1" applyBorder="1" applyAlignment="1">
      <alignment vertical="center"/>
    </xf>
    <xf numFmtId="165" fontId="0" fillId="2" borderId="14" xfId="2" applyNumberFormat="1" applyFont="1" applyFill="1" applyBorder="1" applyAlignment="1">
      <alignment vertical="center"/>
    </xf>
    <xf numFmtId="165" fontId="0" fillId="2" borderId="0" xfId="2" applyNumberFormat="1" applyFont="1" applyFill="1" applyBorder="1" applyAlignment="1">
      <alignment vertical="center"/>
    </xf>
    <xf numFmtId="166" fontId="0" fillId="2" borderId="0" xfId="2" applyNumberFormat="1" applyFont="1" applyFill="1" applyBorder="1" applyAlignment="1">
      <alignment horizontal="center" vertical="center"/>
    </xf>
    <xf numFmtId="166" fontId="0" fillId="2" borderId="14" xfId="2" applyNumberFormat="1" applyFont="1" applyFill="1" applyBorder="1" applyAlignment="1">
      <alignment horizontal="center" vertical="center"/>
    </xf>
    <xf numFmtId="5" fontId="0" fillId="2" borderId="14" xfId="2" applyNumberFormat="1" applyFont="1" applyFill="1" applyBorder="1" applyAlignment="1">
      <alignment vertical="center"/>
    </xf>
    <xf numFmtId="165" fontId="2" fillId="2" borderId="15" xfId="2" applyNumberFormat="1" applyFont="1" applyFill="1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vertical="center"/>
    </xf>
    <xf numFmtId="164" fontId="0" fillId="0" borderId="13" xfId="1" applyNumberFormat="1" applyFont="1" applyFill="1" applyBorder="1" applyAlignment="1">
      <alignment vertical="center"/>
    </xf>
    <xf numFmtId="165" fontId="0" fillId="0" borderId="14" xfId="2" applyNumberFormat="1" applyFont="1" applyBorder="1" applyAlignment="1">
      <alignment vertical="center"/>
    </xf>
    <xf numFmtId="165" fontId="0" fillId="0" borderId="0" xfId="2" applyNumberFormat="1" applyFont="1" applyBorder="1" applyAlignment="1">
      <alignment vertical="center"/>
    </xf>
    <xf numFmtId="166" fontId="0" fillId="0" borderId="0" xfId="2" applyNumberFormat="1" applyFont="1" applyBorder="1" applyAlignment="1">
      <alignment horizontal="center" vertical="center"/>
    </xf>
    <xf numFmtId="166" fontId="0" fillId="0" borderId="14" xfId="2" applyNumberFormat="1" applyFont="1" applyBorder="1" applyAlignment="1">
      <alignment horizontal="center" vertical="center"/>
    </xf>
    <xf numFmtId="5" fontId="0" fillId="0" borderId="14" xfId="2" applyNumberFormat="1" applyFont="1" applyBorder="1" applyAlignment="1">
      <alignment vertical="center"/>
    </xf>
    <xf numFmtId="165" fontId="2" fillId="0" borderId="15" xfId="2" applyNumberFormat="1" applyFont="1" applyBorder="1" applyAlignment="1">
      <alignment vertical="center"/>
    </xf>
    <xf numFmtId="3" fontId="0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horizontal="right" vertical="center"/>
    </xf>
    <xf numFmtId="164" fontId="0" fillId="2" borderId="13" xfId="1" applyNumberFormat="1" applyFont="1" applyFill="1" applyBorder="1" applyAlignment="1">
      <alignment horizontal="right" vertical="center"/>
    </xf>
    <xf numFmtId="165" fontId="0" fillId="2" borderId="14" xfId="2" applyNumberFormat="1" applyFont="1" applyFill="1" applyBorder="1" applyAlignment="1">
      <alignment horizontal="right" vertical="center"/>
    </xf>
    <xf numFmtId="165" fontId="0" fillId="2" borderId="0" xfId="2" applyNumberFormat="1" applyFont="1" applyFill="1" applyBorder="1" applyAlignment="1">
      <alignment horizontal="right" vertical="center"/>
    </xf>
    <xf numFmtId="165" fontId="2" fillId="2" borderId="15" xfId="2" applyNumberFormat="1" applyFont="1" applyFill="1" applyBorder="1" applyAlignment="1">
      <alignment horizontal="right" vertical="center"/>
    </xf>
    <xf numFmtId="0" fontId="0" fillId="0" borderId="0" xfId="0" applyFill="1"/>
    <xf numFmtId="165" fontId="0" fillId="0" borderId="14" xfId="2" applyNumberFormat="1" applyFont="1" applyFill="1" applyBorder="1" applyAlignment="1">
      <alignment horizontal="right" vertical="center"/>
    </xf>
    <xf numFmtId="165" fontId="0" fillId="0" borderId="0" xfId="2" applyNumberFormat="1" applyFont="1" applyFill="1" applyBorder="1" applyAlignment="1">
      <alignment horizontal="right" vertical="center"/>
    </xf>
    <xf numFmtId="165" fontId="2" fillId="0" borderId="15" xfId="2" applyNumberFormat="1" applyFont="1" applyFill="1" applyBorder="1" applyAlignment="1">
      <alignment horizontal="right" vertical="center"/>
    </xf>
    <xf numFmtId="165" fontId="0" fillId="0" borderId="14" xfId="2" applyNumberFormat="1" applyFont="1" applyFill="1" applyBorder="1" applyAlignment="1">
      <alignment vertical="center"/>
    </xf>
    <xf numFmtId="165" fontId="0" fillId="0" borderId="0" xfId="2" applyNumberFormat="1" applyFont="1" applyFill="1" applyBorder="1" applyAlignment="1">
      <alignment vertical="center"/>
    </xf>
    <xf numFmtId="165" fontId="2" fillId="0" borderId="15" xfId="2" applyNumberFormat="1" applyFont="1" applyFill="1" applyBorder="1" applyAlignment="1">
      <alignment vertical="center"/>
    </xf>
    <xf numFmtId="166" fontId="0" fillId="0" borderId="14" xfId="2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horizontal="right" vertical="center"/>
    </xf>
    <xf numFmtId="3" fontId="0" fillId="2" borderId="17" xfId="1" applyNumberFormat="1" applyFont="1" applyFill="1" applyBorder="1" applyAlignment="1">
      <alignment vertical="center"/>
    </xf>
    <xf numFmtId="164" fontId="0" fillId="2" borderId="18" xfId="1" applyNumberFormat="1" applyFont="1" applyFill="1" applyBorder="1" applyAlignment="1">
      <alignment vertical="center"/>
    </xf>
    <xf numFmtId="165" fontId="0" fillId="2" borderId="19" xfId="2" applyNumberFormat="1" applyFont="1" applyFill="1" applyBorder="1" applyAlignment="1">
      <alignment vertical="center"/>
    </xf>
    <xf numFmtId="166" fontId="0" fillId="2" borderId="19" xfId="2" applyNumberFormat="1" applyFont="1" applyFill="1" applyBorder="1" applyAlignment="1">
      <alignment horizontal="center" vertical="center"/>
    </xf>
    <xf numFmtId="165" fontId="0" fillId="2" borderId="17" xfId="2" applyNumberFormat="1" applyFont="1" applyFill="1" applyBorder="1" applyAlignment="1">
      <alignment vertical="center"/>
    </xf>
    <xf numFmtId="165" fontId="2" fillId="2" borderId="20" xfId="2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5" fillId="0" borderId="0" xfId="0" applyFont="1"/>
    <xf numFmtId="165" fontId="0" fillId="2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Border="1" applyAlignment="1">
      <alignment horizontal="center" vertical="center"/>
    </xf>
    <xf numFmtId="165" fontId="4" fillId="0" borderId="10" xfId="0" applyNumberFormat="1" applyFont="1" applyBorder="1" applyAlignment="1"/>
    <xf numFmtId="0" fontId="0" fillId="2" borderId="5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%2020%202025%20-%20Commercial.Industrial%20Bill%20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Sheet"/>
      <sheetName val="Data Sheet"/>
      <sheetName val="Sample customers"/>
    </sheetNames>
    <sheetDataSet>
      <sheetData sheetId="0">
        <row r="22">
          <cell r="B22">
            <v>0</v>
          </cell>
          <cell r="C22">
            <v>1200</v>
          </cell>
        </row>
        <row r="23">
          <cell r="B23">
            <v>450</v>
          </cell>
          <cell r="C23">
            <v>162000</v>
          </cell>
        </row>
        <row r="24">
          <cell r="B24">
            <v>1000</v>
          </cell>
          <cell r="C24">
            <v>468000</v>
          </cell>
        </row>
      </sheetData>
      <sheetData sheetId="1">
        <row r="30">
          <cell r="B30">
            <v>40</v>
          </cell>
          <cell r="C30">
            <v>126.44</v>
          </cell>
          <cell r="D30">
            <v>241.7</v>
          </cell>
        </row>
        <row r="31">
          <cell r="B31">
            <v>4.6680000000000001</v>
          </cell>
          <cell r="C31">
            <v>0.84</v>
          </cell>
          <cell r="D31">
            <v>0.39</v>
          </cell>
        </row>
        <row r="32">
          <cell r="B32">
            <v>0</v>
          </cell>
          <cell r="C32">
            <v>6.89</v>
          </cell>
          <cell r="D32">
            <v>9.86</v>
          </cell>
        </row>
        <row r="33">
          <cell r="B33">
            <v>7.89</v>
          </cell>
          <cell r="C33">
            <v>7.3920000000000003</v>
          </cell>
          <cell r="D33">
            <v>7.1760000000000002</v>
          </cell>
        </row>
        <row r="34">
          <cell r="B34">
            <v>0.121</v>
          </cell>
          <cell r="C34">
            <v>0.121</v>
          </cell>
          <cell r="D34">
            <v>0.121</v>
          </cell>
        </row>
        <row r="38">
          <cell r="B38">
            <v>1.28</v>
          </cell>
          <cell r="C38">
            <v>1.28</v>
          </cell>
          <cell r="D38">
            <v>1.28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85" zoomScaleNormal="85" zoomScaleSheetLayoutView="85" workbookViewId="0">
      <selection activeCell="A2" sqref="A2:O2"/>
    </sheetView>
  </sheetViews>
  <sheetFormatPr defaultRowHeight="15" x14ac:dyDescent="0.25"/>
  <cols>
    <col min="1" max="1" width="14.42578125" customWidth="1"/>
    <col min="2" max="2" width="7.28515625" customWidth="1"/>
    <col min="3" max="3" width="10" customWidth="1"/>
    <col min="4" max="5" width="10.7109375" customWidth="1"/>
    <col min="6" max="6" width="13.140625" customWidth="1"/>
    <col min="7" max="7" width="14.28515625" customWidth="1"/>
    <col min="8" max="8" width="9.85546875" customWidth="1"/>
    <col min="9" max="9" width="12.28515625" customWidth="1"/>
    <col min="10" max="10" width="10" customWidth="1"/>
    <col min="11" max="11" width="13.7109375" customWidth="1"/>
    <col min="12" max="13" width="12" customWidth="1"/>
    <col min="14" max="14" width="14.28515625" customWidth="1"/>
    <col min="15" max="15" width="11.5703125" customWidth="1"/>
  </cols>
  <sheetData>
    <row r="1" spans="1:16" ht="28.9" customHeight="1" x14ac:dyDescent="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</row>
    <row r="2" spans="1:16" ht="32.450000000000003" customHeight="1" x14ac:dyDescent="0.25">
      <c r="A2" s="54" t="s">
        <v>32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/>
    </row>
    <row r="3" spans="1:16" ht="22.5" customHeight="1" x14ac:dyDescent="0.25">
      <c r="A3" s="57" t="s">
        <v>1</v>
      </c>
      <c r="B3" s="49" t="s">
        <v>2</v>
      </c>
      <c r="C3" s="49" t="s">
        <v>3</v>
      </c>
      <c r="D3" s="49" t="s">
        <v>4</v>
      </c>
      <c r="E3" s="49" t="s">
        <v>5</v>
      </c>
      <c r="F3" s="49" t="s">
        <v>6</v>
      </c>
      <c r="G3" s="49" t="s">
        <v>7</v>
      </c>
      <c r="H3" s="49" t="s">
        <v>8</v>
      </c>
      <c r="I3" s="49" t="s">
        <v>31</v>
      </c>
      <c r="J3" s="49" t="s">
        <v>9</v>
      </c>
      <c r="K3" s="49" t="s">
        <v>10</v>
      </c>
      <c r="L3" s="49" t="s">
        <v>11</v>
      </c>
      <c r="M3" s="49" t="s">
        <v>12</v>
      </c>
      <c r="N3" s="49" t="s">
        <v>13</v>
      </c>
      <c r="O3" s="59" t="s">
        <v>14</v>
      </c>
    </row>
    <row r="4" spans="1:16" ht="51" customHeight="1" x14ac:dyDescent="0.25">
      <c r="A4" s="58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60"/>
    </row>
    <row r="5" spans="1:16" ht="24.95" customHeight="1" x14ac:dyDescent="0.25">
      <c r="A5" s="1" t="s">
        <v>15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6" ht="24.95" customHeight="1" x14ac:dyDescent="0.25">
      <c r="A6" s="4" t="s">
        <v>16</v>
      </c>
      <c r="B6" s="5">
        <v>0</v>
      </c>
      <c r="C6" s="6">
        <v>1200</v>
      </c>
      <c r="D6" s="7">
        <v>100.25</v>
      </c>
      <c r="E6" s="7">
        <v>32.619999999999997</v>
      </c>
      <c r="F6" s="7">
        <v>1.52</v>
      </c>
      <c r="G6" s="8">
        <v>3.89</v>
      </c>
      <c r="H6" s="7">
        <v>1.1000000000000001</v>
      </c>
      <c r="I6" s="9">
        <v>13.42</v>
      </c>
      <c r="J6" s="7">
        <v>8.76</v>
      </c>
      <c r="K6" s="10" t="s">
        <v>17</v>
      </c>
      <c r="L6" s="11">
        <v>-0.76</v>
      </c>
      <c r="M6" s="10" t="s">
        <v>17</v>
      </c>
      <c r="N6" s="26">
        <v>4.2699999999999996</v>
      </c>
      <c r="O6" s="12">
        <v>165.07</v>
      </c>
    </row>
    <row r="7" spans="1:16" ht="24.95" customHeight="1" x14ac:dyDescent="0.25">
      <c r="A7" s="13" t="s">
        <v>18</v>
      </c>
      <c r="B7" s="14">
        <v>450</v>
      </c>
      <c r="C7" s="15">
        <v>162000</v>
      </c>
      <c r="D7" s="16">
        <v>9316.7900000000009</v>
      </c>
      <c r="E7" s="16">
        <v>4403.16</v>
      </c>
      <c r="F7" s="16">
        <v>202.5</v>
      </c>
      <c r="G7" s="17">
        <v>132.75</v>
      </c>
      <c r="H7" s="16">
        <v>144</v>
      </c>
      <c r="I7" s="18">
        <v>882.9</v>
      </c>
      <c r="J7" s="16">
        <v>2300.4</v>
      </c>
      <c r="K7" s="19" t="s">
        <v>17</v>
      </c>
      <c r="L7" s="20">
        <v>-108</v>
      </c>
      <c r="M7" s="19" t="s">
        <v>17</v>
      </c>
      <c r="N7" s="17">
        <v>458.3</v>
      </c>
      <c r="O7" s="21">
        <v>17732.8</v>
      </c>
    </row>
    <row r="8" spans="1:16" ht="24.95" customHeight="1" x14ac:dyDescent="0.25">
      <c r="A8" s="4" t="s">
        <v>19</v>
      </c>
      <c r="B8" s="22">
        <v>1000</v>
      </c>
      <c r="C8" s="6">
        <v>468000</v>
      </c>
      <c r="D8" s="7">
        <v>22993.54</v>
      </c>
      <c r="E8" s="7">
        <v>12706.2</v>
      </c>
      <c r="F8" s="7">
        <v>510</v>
      </c>
      <c r="G8" s="8">
        <v>269</v>
      </c>
      <c r="H8" s="7">
        <v>350</v>
      </c>
      <c r="I8" s="9">
        <v>2442.96</v>
      </c>
      <c r="J8" s="7">
        <v>6739.2</v>
      </c>
      <c r="K8" s="10" t="s">
        <v>17</v>
      </c>
      <c r="L8" s="11">
        <v>-240</v>
      </c>
      <c r="M8" s="10" t="s">
        <v>17</v>
      </c>
      <c r="N8" s="8">
        <v>1214.32</v>
      </c>
      <c r="O8" s="12">
        <v>46985.22</v>
      </c>
    </row>
    <row r="9" spans="1:16" ht="24.95" customHeight="1" x14ac:dyDescent="0.25">
      <c r="A9" s="1" t="s">
        <v>20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</row>
    <row r="10" spans="1:16" ht="24.95" customHeight="1" x14ac:dyDescent="0.25">
      <c r="A10" s="4" t="s">
        <v>16</v>
      </c>
      <c r="B10" s="5">
        <v>0</v>
      </c>
      <c r="C10" s="6">
        <v>1200</v>
      </c>
      <c r="D10" s="7">
        <v>100.25</v>
      </c>
      <c r="E10" s="7">
        <v>32.619999999999997</v>
      </c>
      <c r="F10" s="7">
        <v>1.52</v>
      </c>
      <c r="G10" s="8">
        <v>3.89</v>
      </c>
      <c r="H10" s="7">
        <v>1.1000000000000001</v>
      </c>
      <c r="I10" s="46">
        <v>13.42</v>
      </c>
      <c r="J10" s="7">
        <v>8.76</v>
      </c>
      <c r="K10" s="10" t="s">
        <v>17</v>
      </c>
      <c r="L10" s="7">
        <v>11.64</v>
      </c>
      <c r="M10" s="10" t="s">
        <v>17</v>
      </c>
      <c r="N10" s="8">
        <v>4.5900000000000007</v>
      </c>
      <c r="O10" s="12">
        <v>177.79</v>
      </c>
    </row>
    <row r="11" spans="1:16" ht="24.95" customHeight="1" x14ac:dyDescent="0.25">
      <c r="A11" s="13" t="s">
        <v>18</v>
      </c>
      <c r="B11" s="14">
        <v>450</v>
      </c>
      <c r="C11" s="15">
        <v>162000</v>
      </c>
      <c r="D11" s="16">
        <v>9316.7900000000009</v>
      </c>
      <c r="E11" s="16">
        <v>4403.16</v>
      </c>
      <c r="F11" s="16">
        <v>202.5</v>
      </c>
      <c r="G11" s="17">
        <v>132.75</v>
      </c>
      <c r="H11" s="16">
        <v>144</v>
      </c>
      <c r="I11" s="47">
        <v>882.9</v>
      </c>
      <c r="J11" s="16">
        <v>2300.4</v>
      </c>
      <c r="K11" s="19" t="s">
        <v>17</v>
      </c>
      <c r="L11" s="16">
        <v>1048.1400000000001</v>
      </c>
      <c r="M11" s="19" t="s">
        <v>17</v>
      </c>
      <c r="N11" s="17">
        <v>488.97</v>
      </c>
      <c r="O11" s="21">
        <v>18919.61</v>
      </c>
    </row>
    <row r="12" spans="1:16" ht="24.95" customHeight="1" x14ac:dyDescent="0.25">
      <c r="A12" s="4" t="s">
        <v>19</v>
      </c>
      <c r="B12" s="22">
        <v>1000</v>
      </c>
      <c r="C12" s="6">
        <v>468000</v>
      </c>
      <c r="D12" s="7">
        <v>22993.54</v>
      </c>
      <c r="E12" s="7">
        <v>12706.2</v>
      </c>
      <c r="F12" s="7">
        <v>510</v>
      </c>
      <c r="G12" s="8">
        <v>269</v>
      </c>
      <c r="H12" s="7">
        <v>350</v>
      </c>
      <c r="I12" s="46">
        <v>2442.96</v>
      </c>
      <c r="J12" s="7">
        <v>6739.2</v>
      </c>
      <c r="K12" s="10" t="s">
        <v>17</v>
      </c>
      <c r="L12" s="7">
        <v>2270</v>
      </c>
      <c r="M12" s="10" t="s">
        <v>17</v>
      </c>
      <c r="N12" s="8">
        <v>1280.92</v>
      </c>
      <c r="O12" s="12">
        <v>49561.82</v>
      </c>
    </row>
    <row r="13" spans="1:16" ht="24.95" customHeight="1" x14ac:dyDescent="0.25">
      <c r="A13" s="1" t="s">
        <v>21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/>
    </row>
    <row r="14" spans="1:16" ht="24.95" customHeight="1" x14ac:dyDescent="0.25">
      <c r="A14" s="4" t="s">
        <v>22</v>
      </c>
      <c r="B14" s="23">
        <v>0</v>
      </c>
      <c r="C14" s="24">
        <v>1200</v>
      </c>
      <c r="D14" s="25">
        <v>112.47</v>
      </c>
      <c r="E14" s="25">
        <v>47.1</v>
      </c>
      <c r="F14" s="25">
        <v>3.43</v>
      </c>
      <c r="G14" s="26">
        <v>0.34</v>
      </c>
      <c r="H14" s="25">
        <v>4.28</v>
      </c>
      <c r="I14" s="26">
        <v>33.94</v>
      </c>
      <c r="J14" s="25">
        <v>8.33</v>
      </c>
      <c r="K14" s="26">
        <v>2.2400000000000002</v>
      </c>
      <c r="L14" s="10" t="s">
        <v>17</v>
      </c>
      <c r="M14" s="10" t="s">
        <v>17</v>
      </c>
      <c r="N14" s="26">
        <v>5.63</v>
      </c>
      <c r="O14" s="27">
        <v>217.76</v>
      </c>
      <c r="P14" s="28"/>
    </row>
    <row r="15" spans="1:16" ht="24.95" customHeight="1" x14ac:dyDescent="0.25">
      <c r="A15" s="13" t="s">
        <v>18</v>
      </c>
      <c r="B15" s="14">
        <v>450</v>
      </c>
      <c r="C15" s="15">
        <v>162000</v>
      </c>
      <c r="D15" s="29">
        <v>8751.5300000000007</v>
      </c>
      <c r="E15" s="29">
        <v>6358.5</v>
      </c>
      <c r="F15" s="29">
        <v>400.5</v>
      </c>
      <c r="G15" s="30">
        <v>43.74</v>
      </c>
      <c r="H15" s="29">
        <v>481.5</v>
      </c>
      <c r="I15" s="30">
        <v>3371.22</v>
      </c>
      <c r="J15" s="29">
        <v>3110.4</v>
      </c>
      <c r="K15" s="30">
        <v>262.44</v>
      </c>
      <c r="L15" s="19" t="s">
        <v>17</v>
      </c>
      <c r="M15" s="19" t="s">
        <v>17</v>
      </c>
      <c r="N15" s="30">
        <v>604.44000000000005</v>
      </c>
      <c r="O15" s="31">
        <v>23384.27</v>
      </c>
      <c r="P15" s="28"/>
    </row>
    <row r="16" spans="1:16" ht="24.95" customHeight="1" x14ac:dyDescent="0.25">
      <c r="A16" s="4" t="s">
        <v>18</v>
      </c>
      <c r="B16" s="22">
        <v>1000</v>
      </c>
      <c r="C16" s="6">
        <v>468000</v>
      </c>
      <c r="D16" s="25">
        <v>22929.67</v>
      </c>
      <c r="E16" s="25">
        <v>18369</v>
      </c>
      <c r="F16" s="25">
        <v>890</v>
      </c>
      <c r="G16" s="26">
        <v>126.36</v>
      </c>
      <c r="H16" s="25">
        <v>1070</v>
      </c>
      <c r="I16" s="26">
        <v>9739.08</v>
      </c>
      <c r="J16" s="25">
        <v>8985.6</v>
      </c>
      <c r="K16" s="26">
        <v>758.16</v>
      </c>
      <c r="L16" s="10" t="s">
        <v>17</v>
      </c>
      <c r="M16" s="10" t="s">
        <v>17</v>
      </c>
      <c r="N16" s="26">
        <v>1668.13</v>
      </c>
      <c r="O16" s="27">
        <v>64536</v>
      </c>
      <c r="P16" s="28"/>
    </row>
    <row r="17" spans="1:16" ht="24.95" customHeight="1" x14ac:dyDescent="0.25">
      <c r="A17" s="1" t="s">
        <v>23</v>
      </c>
      <c r="B17" s="2"/>
      <c r="C17" s="2"/>
      <c r="D17" s="2"/>
      <c r="E17" s="2"/>
      <c r="F17" s="2"/>
      <c r="G17" s="2"/>
      <c r="H17" s="2"/>
      <c r="I17" s="48"/>
      <c r="J17" s="2"/>
      <c r="K17" s="2"/>
      <c r="L17" s="2"/>
      <c r="M17" s="2"/>
      <c r="N17" s="2"/>
      <c r="O17" s="3"/>
      <c r="P17" s="28"/>
    </row>
    <row r="18" spans="1:16" ht="24.95" customHeight="1" x14ac:dyDescent="0.25">
      <c r="A18" s="4" t="s">
        <v>24</v>
      </c>
      <c r="B18" s="5">
        <v>0</v>
      </c>
      <c r="C18" s="6">
        <v>1200</v>
      </c>
      <c r="D18" s="7">
        <v>117.5</v>
      </c>
      <c r="E18" s="7">
        <v>37</v>
      </c>
      <c r="F18" s="7">
        <v>3.16</v>
      </c>
      <c r="G18" s="8">
        <v>0.88</v>
      </c>
      <c r="H18" s="7">
        <v>1.06</v>
      </c>
      <c r="I18" s="26">
        <v>25.45</v>
      </c>
      <c r="J18" s="7">
        <v>6.92</v>
      </c>
      <c r="K18" s="10" t="s">
        <v>17</v>
      </c>
      <c r="L18" s="10" t="s">
        <v>17</v>
      </c>
      <c r="M18" s="7">
        <v>5.0199999999999996</v>
      </c>
      <c r="N18" s="8">
        <v>5.05</v>
      </c>
      <c r="O18" s="12">
        <v>202.04</v>
      </c>
      <c r="P18" s="28"/>
    </row>
    <row r="19" spans="1:16" ht="24.95" customHeight="1" x14ac:dyDescent="0.25">
      <c r="A19" s="13" t="s">
        <v>25</v>
      </c>
      <c r="B19" s="14">
        <v>450</v>
      </c>
      <c r="C19" s="15">
        <v>162000</v>
      </c>
      <c r="D19" s="32">
        <v>9415.56</v>
      </c>
      <c r="E19" s="32">
        <v>4994.46</v>
      </c>
      <c r="F19" s="32">
        <v>418.5</v>
      </c>
      <c r="G19" s="33">
        <v>131.22</v>
      </c>
      <c r="H19" s="32">
        <v>135</v>
      </c>
      <c r="I19" s="30">
        <v>1676.7</v>
      </c>
      <c r="J19" s="32">
        <v>936</v>
      </c>
      <c r="K19" s="19" t="s">
        <v>17</v>
      </c>
      <c r="L19" s="19" t="s">
        <v>17</v>
      </c>
      <c r="M19" s="32">
        <v>517.5</v>
      </c>
      <c r="N19" s="33">
        <v>467.31</v>
      </c>
      <c r="O19" s="34">
        <v>18692.25</v>
      </c>
      <c r="P19" s="28"/>
    </row>
    <row r="20" spans="1:16" ht="24.95" customHeight="1" x14ac:dyDescent="0.25">
      <c r="A20" s="4" t="s">
        <v>25</v>
      </c>
      <c r="B20" s="22">
        <v>1000</v>
      </c>
      <c r="C20" s="6">
        <v>468000</v>
      </c>
      <c r="D20" s="7">
        <v>21719.439999999999</v>
      </c>
      <c r="E20" s="7">
        <v>14428.44</v>
      </c>
      <c r="F20" s="7">
        <v>930</v>
      </c>
      <c r="G20" s="8">
        <v>379.08</v>
      </c>
      <c r="H20" s="7">
        <v>300</v>
      </c>
      <c r="I20" s="26">
        <v>4843.8</v>
      </c>
      <c r="J20" s="7">
        <v>2080</v>
      </c>
      <c r="K20" s="10" t="s">
        <v>17</v>
      </c>
      <c r="L20" s="10" t="s">
        <v>17</v>
      </c>
      <c r="M20" s="7">
        <v>1150</v>
      </c>
      <c r="N20" s="8">
        <v>1175.1500000000001</v>
      </c>
      <c r="O20" s="12">
        <v>47005.91</v>
      </c>
      <c r="P20" s="28"/>
    </row>
    <row r="21" spans="1:16" ht="24.95" customHeight="1" x14ac:dyDescent="0.25">
      <c r="A21" s="1" t="s">
        <v>26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28"/>
    </row>
    <row r="22" spans="1:16" ht="24.95" customHeight="1" x14ac:dyDescent="0.25">
      <c r="A22" s="4" t="s">
        <v>24</v>
      </c>
      <c r="B22" s="5">
        <v>0</v>
      </c>
      <c r="C22" s="6">
        <v>1200</v>
      </c>
      <c r="D22" s="7">
        <f>ROUND('[1]Data Sheet'!$B$30+(('[1]Data Sheet'!$B$31/100)*'[1]Print Sheet'!C22)+(('[1]Data Sheet'!$B$32)*'[1]Print Sheet'!B22), 2)</f>
        <v>96.02</v>
      </c>
      <c r="E22" s="7">
        <f>ROUND(('[1]Data Sheet'!$B$33/100)*'[1]Print Sheet'!C22, 2)</f>
        <v>94.68</v>
      </c>
      <c r="F22" s="7">
        <f>ROUND(('[1]Data Sheet'!$B$34/100)*'[1]Print Sheet'!C22, 2)</f>
        <v>1.45</v>
      </c>
      <c r="G22" s="10" t="s">
        <v>17</v>
      </c>
      <c r="H22" s="10" t="s">
        <v>17</v>
      </c>
      <c r="I22" s="8">
        <f>IF('[1]Data Sheet'!B38&gt;0, ROUND(('[1]Data Sheet'!$B$38/100)*'[1]Print Sheet'!C22, 2), "N/A")</f>
        <v>15.36</v>
      </c>
      <c r="J22" s="10" t="s">
        <v>17</v>
      </c>
      <c r="K22" s="10" t="s">
        <v>17</v>
      </c>
      <c r="L22" s="10" t="s">
        <v>17</v>
      </c>
      <c r="M22" s="10" t="s">
        <v>17</v>
      </c>
      <c r="N22" s="8">
        <f>ROUND(SUM(D22:M22)*(0.025641), 2)</f>
        <v>5.32</v>
      </c>
      <c r="O22" s="12">
        <f>ROUND(SUM(D22:N22), 2)</f>
        <v>212.83</v>
      </c>
      <c r="P22" s="28"/>
    </row>
    <row r="23" spans="1:16" ht="24.95" customHeight="1" x14ac:dyDescent="0.25">
      <c r="A23" s="13" t="s">
        <v>25</v>
      </c>
      <c r="B23" s="14">
        <v>450</v>
      </c>
      <c r="C23" s="15">
        <v>162000</v>
      </c>
      <c r="D23" s="32">
        <f>ROUND('[1]Data Sheet'!$C$30+(('[1]Data Sheet'!$C$31/100)*'[1]Print Sheet'!C23)+(('[1]Data Sheet'!$C$32)*'[1]Print Sheet'!B23), 2)</f>
        <v>4587.74</v>
      </c>
      <c r="E23" s="32">
        <f>ROUND(('[1]Data Sheet'!$C$33/100)*'[1]Print Sheet'!C23, 2)</f>
        <v>11975.04</v>
      </c>
      <c r="F23" s="32">
        <f>ROUND(('[1]Data Sheet'!$C$34/100)*'[1]Print Sheet'!C23, 2)</f>
        <v>196.02</v>
      </c>
      <c r="G23" s="35" t="s">
        <v>17</v>
      </c>
      <c r="H23" s="35" t="s">
        <v>17</v>
      </c>
      <c r="I23" s="33">
        <f>IF('[1]Data Sheet'!C38&gt;0, ROUND(('[1]Data Sheet'!$C$38/100)*'[1]Print Sheet'!C23, 2), "N/A")</f>
        <v>2073.6</v>
      </c>
      <c r="J23" s="35" t="s">
        <v>17</v>
      </c>
      <c r="K23" s="19" t="s">
        <v>17</v>
      </c>
      <c r="L23" s="19" t="s">
        <v>17</v>
      </c>
      <c r="M23" s="19" t="s">
        <v>17</v>
      </c>
      <c r="N23" s="33">
        <f t="shared" ref="N23:N24" si="0">ROUND(SUM(D23:M23)*(0.025641), 2)</f>
        <v>482.88</v>
      </c>
      <c r="O23" s="34">
        <f>ROUND(SUM(D23:N23), 2)</f>
        <v>19315.28</v>
      </c>
      <c r="P23" s="28"/>
    </row>
    <row r="24" spans="1:16" ht="24.95" customHeight="1" thickBot="1" x14ac:dyDescent="0.3">
      <c r="A24" s="36" t="s">
        <v>27</v>
      </c>
      <c r="B24" s="37">
        <v>1000</v>
      </c>
      <c r="C24" s="38">
        <v>468000</v>
      </c>
      <c r="D24" s="39">
        <f>ROUND('[1]Data Sheet'!$D$30+(('[1]Data Sheet'!$D$31/100)*'[1]Print Sheet'!C24)+(('[1]Data Sheet'!$D$32)*'[1]Print Sheet'!B24), 2)</f>
        <v>11926.9</v>
      </c>
      <c r="E24" s="39">
        <f>ROUND(('[1]Data Sheet'!$D$33/100)*'[1]Print Sheet'!C24, 2)</f>
        <v>33583.68</v>
      </c>
      <c r="F24" s="39">
        <f>ROUND(('[1]Data Sheet'!$D$34/100)*'[1]Print Sheet'!C24, 2)</f>
        <v>566.28</v>
      </c>
      <c r="G24" s="40" t="s">
        <v>17</v>
      </c>
      <c r="H24" s="40" t="s">
        <v>17</v>
      </c>
      <c r="I24" s="41">
        <f>IF('[1]Data Sheet'!D38&gt;0, ROUND(('[1]Data Sheet'!$D$38/100)*'[1]Print Sheet'!C24, 2), "N/A")</f>
        <v>5990.4</v>
      </c>
      <c r="J24" s="40" t="s">
        <v>17</v>
      </c>
      <c r="K24" s="40" t="s">
        <v>17</v>
      </c>
      <c r="L24" s="40" t="s">
        <v>17</v>
      </c>
      <c r="M24" s="40" t="s">
        <v>17</v>
      </c>
      <c r="N24" s="41">
        <f t="shared" si="0"/>
        <v>1335.06</v>
      </c>
      <c r="O24" s="42">
        <f>ROUND(SUM(D24:N24), 2)</f>
        <v>53402.32</v>
      </c>
      <c r="P24" s="28"/>
    </row>
    <row r="25" spans="1:16" x14ac:dyDescent="0.25">
      <c r="A25" s="43" t="s">
        <v>28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8"/>
      <c r="P25" s="28"/>
    </row>
    <row r="26" spans="1:16" ht="15" customHeight="1" x14ac:dyDescent="0.25">
      <c r="A26" s="45" t="s">
        <v>29</v>
      </c>
    </row>
    <row r="27" spans="1:16" x14ac:dyDescent="0.25">
      <c r="O27" t="s">
        <v>30</v>
      </c>
    </row>
  </sheetData>
  <mergeCells count="17">
    <mergeCell ref="L3:L4"/>
    <mergeCell ref="M3:M4"/>
    <mergeCell ref="N3:N4"/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I3:I4"/>
    <mergeCell ref="J3:J4"/>
    <mergeCell ref="K3:K4"/>
  </mergeCells>
  <pageMargins left="0.25" right="0.2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Print Sheet</vt:lpstr>
      <vt:lpstr>'Print Sheet'!Print_Area</vt:lpstr>
    </vt:vector>
  </TitlesOfParts>
  <Company>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 Hampson</dc:creator>
  <cp:lastModifiedBy>Kate McClelland</cp:lastModifiedBy>
  <cp:lastPrinted>2024-08-12T21:09:51Z</cp:lastPrinted>
  <dcterms:created xsi:type="dcterms:W3CDTF">2022-03-01T19:15:44Z</dcterms:created>
  <dcterms:modified xsi:type="dcterms:W3CDTF">2025-04-08T14:55:23Z</dcterms:modified>
</cp:coreProperties>
</file>